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5.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USUARIO\Desktop\0 AGENTE ESPECIAL\00000 INFORMES MENSUALES DE MONITOREO\6. JUNIO\ANEXO 4. Matriz de Riesgos\"/>
    </mc:Choice>
  </mc:AlternateContent>
  <xr:revisionPtr revIDLastSave="0" documentId="13_ncr:1_{747F06D8-5F97-418F-9675-249273A48586}" xr6:coauthVersionLast="47" xr6:coauthVersionMax="47" xr10:uidLastSave="{00000000-0000-0000-0000-000000000000}"/>
  <bookViews>
    <workbookView xWindow="-120" yWindow="-120" windowWidth="20730" windowHeight="11040" firstSheet="1" activeTab="3" xr2:uid="{00000000-000D-0000-FFFF-FFFF00000000}"/>
  </bookViews>
  <sheets>
    <sheet name="1.Generalidades" sheetId="1" r:id="rId1"/>
    <sheet name="2.Datos" sheetId="2" r:id="rId2"/>
    <sheet name="Probabilidad - Escala" sheetId="3" r:id="rId3"/>
    <sheet name="1.Consecuencia - Escala" sheetId="4" r:id="rId4"/>
    <sheet name="Mapa_de_Calor" sheetId="5" r:id="rId5"/>
    <sheet name="Tablero Seguimiento" sheetId="6" state="hidden" r:id="rId6"/>
    <sheet name="3.Controles existentes" sheetId="7" state="hidden" r:id="rId7"/>
    <sheet name="3.Controles - Escala" sheetId="8" state="hidden" r:id="rId8"/>
    <sheet name="4.Agrupadores" sheetId="9" state="hidden" r:id="rId9"/>
    <sheet name="Presentación" sheetId="10" state="hidden" r:id="rId10"/>
    <sheet name="RestriccionesFormulación" sheetId="11" state="hidden" r:id="rId11"/>
    <sheet name="Listas" sheetId="12" state="hidden" r:id="rId12"/>
    <sheet name="Working" sheetId="13" state="hidden" r:id="rId13"/>
  </sheets>
  <externalReferences>
    <externalReference r:id="rId14"/>
    <externalReference r:id="rId15"/>
  </externalReferences>
  <definedNames>
    <definedName name="_xlnm._FilterDatabase" localSheetId="1" hidden="1">'2.Datos'!$A$3:$MJ$17</definedName>
    <definedName name="_xlnm._FilterDatabase" localSheetId="8" hidden="1">'4.Agrupadores'!$A$36:$D$314</definedName>
    <definedName name="A100_Riesgo_Comercial">'4.Agrupadores'!$C$37:$C$48</definedName>
    <definedName name="A200_Etica_Probidad">'4.Agrupadores'!$C$92:$C$97</definedName>
    <definedName name="A201_Corrupcion">'4.Agrupadores'!$C$60:$C$81</definedName>
    <definedName name="A202_Gestion_Normativa">'4.Agrupadores'!$C$90:$C$91</definedName>
    <definedName name="A203_LAFT_PADM">'4.Agrupadores'!$C$49:$C$59</definedName>
    <definedName name="A204_Proteccion_Datos_Personales">'4.Agrupadores'!$C$82:$C$89</definedName>
    <definedName name="A205_Libre_Competencia_Economica">'4.Agrupadores'!$C$98:$C$129</definedName>
    <definedName name="A206_Transparencia">'4.Agrupadores'!$C$130:$C$133</definedName>
    <definedName name="A207_Fraude">'4.Agrupadores'!$C$134:$C$145</definedName>
    <definedName name="A300_Gobierno_Corporativo">'4.Agrupadores'!$C$146:$C$159</definedName>
    <definedName name="A301_Riesgo_Ambiental">'4.Agrupadores'!$C$160:$C$165</definedName>
    <definedName name="A302_Conflicto_Cultural_Social_Politicos">'4.Agrupadores'!$C$166:$C$174</definedName>
    <definedName name="A303_Orden_Publico">'4.Agrupadores'!$C$175:$C$195</definedName>
    <definedName name="A304_Planeacion_crecimiento">'4.Agrupadores'!$C$196:$C$209</definedName>
    <definedName name="A305_Gestion_Grupo_Empresarial">'4.Agrupadores'!$C$215:$C$220</definedName>
    <definedName name="A306_Desarrollo_Innovacion">'4.Agrupadores'!$C$210:$C$214</definedName>
    <definedName name="A307_Riesgo_Politico">'4.Agrupadores'!$C$221:$C$231</definedName>
    <definedName name="A308_Riesgo_DerechosHumanos">'4.Agrupadores'!$C$232:$C$248</definedName>
    <definedName name="A400_Definicion_Modelo_Base">'4.Agrupadores'!$C$253:$C$255</definedName>
    <definedName name="A401_Riesgo_Credito">'4.Agrupadores'!$C$249</definedName>
    <definedName name="A402_Riesgo_Liquidez">'4.Agrupadores'!$C$250:$C$251</definedName>
    <definedName name="A403_Riesgo_Mercado">'4.Agrupadores'!$C$252</definedName>
    <definedName name="A500_Indisponiblidad_Activos">'4.Agrupadores'!$C$256:$C$259</definedName>
    <definedName name="A501_Gestion_Cadena_Suministros">'4.Agrupadores'!$C$260:$C$266</definedName>
    <definedName name="A502_Tecnologia_Informacion_Operacion">'4.Agrupadores'!$C$267:$C$270</definedName>
    <definedName name="A503_Talento_Humano">'4.Agrupadores'!$C$271:$C$278</definedName>
    <definedName name="A504_Procesos_Procedimiento">'4.Agrupadores'!$C$279:$C$288</definedName>
    <definedName name="A505_Naturales_Atropicos">'4.Agrupadores'!$C$289:$C$293</definedName>
    <definedName name="A506_Seguridad_Digital">'4.Agrupadores'!$C$294:$C$314</definedName>
    <definedName name="biblioteca" localSheetId="9">Listas!$B$68:$B$153</definedName>
    <definedName name="biblioteca">Listas!$B$68:$B$257</definedName>
    <definedName name="Categorías" localSheetId="9">Listas!$B$4:$B$8</definedName>
    <definedName name="Categorías">Listas!$B$4:$B$8</definedName>
    <definedName name="Clasificación">Listas!$E$4:$E$6</definedName>
    <definedName name="Comercial">Listas!$C$13</definedName>
    <definedName name="Consecuencia" localSheetId="9">Listas!$D$44:$D$48</definedName>
    <definedName name="Consecuencia">Listas!$D$44:$D$48</definedName>
    <definedName name="Controles" localSheetId="9">Listas!$C$27:$C$31</definedName>
    <definedName name="Controles">Listas!$C$27:$C$31</definedName>
    <definedName name="Cumplimiento">Listas!$F$13:$F$20</definedName>
    <definedName name="Estratégico">Listas!$B$13:$B$21</definedName>
    <definedName name="Fases" localSheetId="9">Listas!$B$27:$B$33</definedName>
    <definedName name="Fases">Listas!$B$27:$B$33</definedName>
    <definedName name="Financiero">Listas!$D$13:$D$16</definedName>
    <definedName name="Fraude_Corrupción_Soborno">'4.Agrupadores'!$C$60:$C$81</definedName>
    <definedName name="Gestión_Normativa">'4.Agrupadores'!$C$90:$C$91</definedName>
    <definedName name="Gobierno_Corporativo">'4.Agrupadores'!$C$146:$C$159</definedName>
    <definedName name="Impacto" localSheetId="9">Listas!$D$27:$D$34</definedName>
    <definedName name="Impacto">Listas!$D$27:$D$34</definedName>
    <definedName name="LAFT_PADM">'4.Agrupadores'!$C$49:$C$59</definedName>
    <definedName name="Libre_Competencia_Económica">'4.Agrupadores'!$C$98:$C$107</definedName>
    <definedName name="ListaSeguimiento">Listas!$I$27:$I$51</definedName>
    <definedName name="Operacional">Listas!$E$13:$E$19</definedName>
    <definedName name="Origen" localSheetId="9">Listas!$D$4:$D$6</definedName>
    <definedName name="Origen">Listas!$D$4:$D$6</definedName>
    <definedName name="Prob">Listas!$D$37:$D$41</definedName>
    <definedName name="Probabilidad" localSheetId="9">Listas!$D$37:$D$41</definedName>
    <definedName name="Probabilidad" localSheetId="10">Listas!$D$37:$D$41</definedName>
    <definedName name="Probabilidad">Listas!$D$37:$D$41</definedName>
    <definedName name="Protección_Datos_Personales">'4.Agrupadores'!$C$82:$C$89</definedName>
    <definedName name="rango1" localSheetId="9">Listas!$FA$501</definedName>
    <definedName name="rango1" localSheetId="10">Listas!$FA$501</definedName>
    <definedName name="rango1">Listas!$FA$501</definedName>
    <definedName name="rango10" localSheetId="9">Listas!$FJ$501:$FJ$502</definedName>
    <definedName name="rango10" localSheetId="10">Listas!$FJ$501</definedName>
    <definedName name="rango10">Listas!$FJ$501:$FJ$504</definedName>
    <definedName name="rango11" localSheetId="9">Listas!$FK$501</definedName>
    <definedName name="rango11" localSheetId="10">Listas!$FK$501</definedName>
    <definedName name="rango11">Listas!$FK$501</definedName>
    <definedName name="rango12" localSheetId="9">Listas!$FL$501</definedName>
    <definedName name="rango12" localSheetId="10">Listas!$FL$501</definedName>
    <definedName name="rango12">Listas!$FL$501</definedName>
    <definedName name="rango13" localSheetId="9">Listas!$FM$501:$FM$505</definedName>
    <definedName name="rango13" localSheetId="10">Listas!$FM$501</definedName>
    <definedName name="rango13">Listas!$FM$501:$FM$503</definedName>
    <definedName name="rango14" localSheetId="9">Listas!$FN$501:$FN$502</definedName>
    <definedName name="rango14" localSheetId="10">Listas!$FN$501</definedName>
    <definedName name="rango14">Listas!$FN$501:$FN$502</definedName>
    <definedName name="rango15" localSheetId="9">Listas!$FO$501:$FO$503</definedName>
    <definedName name="rango15" localSheetId="10">Listas!$FO$501</definedName>
    <definedName name="rango15">Listas!$FO$501</definedName>
    <definedName name="rango16" localSheetId="9">Listas!$FP$501</definedName>
    <definedName name="rango16" localSheetId="10">Listas!$FP$501</definedName>
    <definedName name="rango16">Listas!$FP$501</definedName>
    <definedName name="rango17" localSheetId="9">Listas!$FQ$501</definedName>
    <definedName name="rango17" localSheetId="10">Listas!$FQ$501</definedName>
    <definedName name="rango17">Listas!$FQ$501:$FQ$502</definedName>
    <definedName name="rango18" localSheetId="9">Listas!$FR$501:$FR$502</definedName>
    <definedName name="rango18" localSheetId="10">Listas!$FR$501</definedName>
    <definedName name="rango18">Listas!$FR$501</definedName>
    <definedName name="rango19" localSheetId="9">Listas!$FS$501</definedName>
    <definedName name="rango19" localSheetId="10">Listas!$FS$501</definedName>
    <definedName name="rango19">Listas!$FS$501</definedName>
    <definedName name="rango2" localSheetId="9">Listas!$FB$501</definedName>
    <definedName name="rango2" localSheetId="10">Listas!$FB$501</definedName>
    <definedName name="rango2">Listas!$FB$501</definedName>
    <definedName name="rango20" localSheetId="9">Listas!$FT$501:$FT$502</definedName>
    <definedName name="rango20" localSheetId="10">Listas!$FT$501</definedName>
    <definedName name="rango20">Listas!$FT$501</definedName>
    <definedName name="rango21" localSheetId="9">Listas!$FU$501</definedName>
    <definedName name="rango21" localSheetId="10">Listas!$FU$501</definedName>
    <definedName name="rango21">Listas!$FU$501</definedName>
    <definedName name="rango22" localSheetId="9">Listas!$FV$501</definedName>
    <definedName name="rango22" localSheetId="10">Listas!$FV$501</definedName>
    <definedName name="rango22">Listas!$FV$501</definedName>
    <definedName name="rango23" localSheetId="9">Listas!$FW$501</definedName>
    <definedName name="rango23" localSheetId="10">Listas!$FW$501</definedName>
    <definedName name="rango23">Listas!$FW$501</definedName>
    <definedName name="rango24" localSheetId="9">Listas!$FX$501</definedName>
    <definedName name="rango24" localSheetId="10">Listas!$FX$501</definedName>
    <definedName name="rango24">Listas!$FX$501</definedName>
    <definedName name="rango25" localSheetId="9">Listas!$FY$501</definedName>
    <definedName name="rango25" localSheetId="10">Listas!$FY$501</definedName>
    <definedName name="rango25">Listas!$FY$501</definedName>
    <definedName name="rango3" localSheetId="9">Listas!$FC$501</definedName>
    <definedName name="rango3" localSheetId="10">Listas!$FC$501</definedName>
    <definedName name="rango3">Listas!$FC$501:$FC$505</definedName>
    <definedName name="rango4" localSheetId="9">Listas!$FD$501</definedName>
    <definedName name="rango4" localSheetId="10">Listas!$FD$501</definedName>
    <definedName name="rango4">Listas!$FD$501:$FD$503</definedName>
    <definedName name="rango5" localSheetId="9">Listas!$FE$501</definedName>
    <definedName name="rango5" localSheetId="10">Listas!$FE$501</definedName>
    <definedName name="rango5">Listas!$FE$501:$FE$503</definedName>
    <definedName name="rango6" localSheetId="9">Listas!$FF$501</definedName>
    <definedName name="rango6" localSheetId="10">Listas!$FF$501</definedName>
    <definedName name="rango6">Listas!$FF$501</definedName>
    <definedName name="rango7" localSheetId="9">Listas!$FG$501</definedName>
    <definedName name="rango7" localSheetId="10">Listas!$FG$501</definedName>
    <definedName name="rango7">Listas!$FG$501:$FG$503</definedName>
    <definedName name="rango8" localSheetId="9">Listas!$FH$501</definedName>
    <definedName name="rango8" localSheetId="10">Listas!$FH$501</definedName>
    <definedName name="rango8">Listas!$FH$501:$FH$506</definedName>
    <definedName name="rango9" localSheetId="9">Listas!$FI$501</definedName>
    <definedName name="rango9" localSheetId="10">Listas!$FI$501</definedName>
    <definedName name="rango9">Listas!$FI$501:$FI$514</definedName>
    <definedName name="Seguimientos">Listas!$H$12:$H$36</definedName>
  </definedNames>
  <calcPr calcId="191029"/>
  <pivotCaches>
    <pivotCache cacheId="28"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3" roundtripDataChecksum="QKp1a/70BuqrT5Ob1uQQAJAj83M2LnQOpmhX5GbH5q4="/>
    </ext>
  </extLst>
</workbook>
</file>

<file path=xl/calcChain.xml><?xml version="1.0" encoding="utf-8"?>
<calcChain xmlns="http://schemas.openxmlformats.org/spreadsheetml/2006/main">
  <c r="HQ17" i="2" l="1"/>
  <c r="HP17" i="2"/>
  <c r="HO17" i="2"/>
  <c r="HL17" i="2" a="1"/>
  <c r="HL17" i="2" s="1"/>
  <c r="AH17" i="2"/>
  <c r="AB17" i="2"/>
  <c r="HQ16" i="2"/>
  <c r="HP16" i="2"/>
  <c r="HR16" i="2" s="1"/>
  <c r="HO16" i="2"/>
  <c r="HL16" i="2" a="1"/>
  <c r="HL16" i="2" s="1"/>
  <c r="AH16" i="2"/>
  <c r="AB16" i="2"/>
  <c r="HQ15" i="2"/>
  <c r="HP15" i="2"/>
  <c r="HO15" i="2"/>
  <c r="HL15" i="2" a="1"/>
  <c r="HL15" i="2" s="1"/>
  <c r="AH15" i="2"/>
  <c r="AB15" i="2"/>
  <c r="HQ14" i="2"/>
  <c r="HP14" i="2"/>
  <c r="HO14" i="2"/>
  <c r="HL14" i="2" a="1"/>
  <c r="HL14" i="2" s="1"/>
  <c r="AH14" i="2"/>
  <c r="AB14" i="2"/>
  <c r="HQ13" i="2"/>
  <c r="HP13" i="2"/>
  <c r="HO13" i="2"/>
  <c r="HL13" i="2" a="1"/>
  <c r="HL13" i="2" s="1"/>
  <c r="AH13" i="2"/>
  <c r="AB13" i="2"/>
  <c r="HQ12" i="2"/>
  <c r="HP12" i="2"/>
  <c r="HR12" i="2" s="1"/>
  <c r="HO12" i="2"/>
  <c r="HL12" i="2" a="1"/>
  <c r="HL12" i="2" s="1"/>
  <c r="AH12" i="2"/>
  <c r="AB12" i="2"/>
  <c r="HQ11" i="2"/>
  <c r="HP11" i="2"/>
  <c r="HO11" i="2"/>
  <c r="HL11" i="2" a="1"/>
  <c r="HL11" i="2" s="1"/>
  <c r="AH11" i="2"/>
  <c r="AB11" i="2"/>
  <c r="HQ10" i="2"/>
  <c r="HP10" i="2"/>
  <c r="HO10" i="2"/>
  <c r="HL10" i="2" a="1"/>
  <c r="HL10" i="2" s="1"/>
  <c r="AH10" i="2"/>
  <c r="AB10" i="2"/>
  <c r="E32" i="13"/>
  <c r="D32" i="13"/>
  <c r="E31" i="13"/>
  <c r="D31" i="13"/>
  <c r="E30" i="13"/>
  <c r="D30" i="13"/>
  <c r="E29" i="13"/>
  <c r="D29" i="13"/>
  <c r="E28" i="13"/>
  <c r="D28" i="13"/>
  <c r="E27" i="13"/>
  <c r="D27" i="13"/>
  <c r="E26" i="13"/>
  <c r="D26" i="13"/>
  <c r="E25" i="13"/>
  <c r="D25" i="13"/>
  <c r="E24" i="13"/>
  <c r="D24" i="13"/>
  <c r="E23" i="13"/>
  <c r="D23" i="13"/>
  <c r="E22" i="13"/>
  <c r="D22" i="13"/>
  <c r="E21" i="13"/>
  <c r="D21" i="13"/>
  <c r="E20" i="13"/>
  <c r="D20" i="13"/>
  <c r="E19" i="13"/>
  <c r="D19" i="13"/>
  <c r="E18" i="13"/>
  <c r="D18" i="13"/>
  <c r="E17" i="13"/>
  <c r="D17" i="13"/>
  <c r="E16" i="13"/>
  <c r="D16" i="13"/>
  <c r="E15" i="13"/>
  <c r="D15" i="13"/>
  <c r="E14" i="13"/>
  <c r="D14" i="13"/>
  <c r="E13" i="13"/>
  <c r="D13" i="13"/>
  <c r="E12" i="13"/>
  <c r="D12" i="13"/>
  <c r="E11" i="13"/>
  <c r="D11" i="13"/>
  <c r="E10" i="13"/>
  <c r="D10" i="13"/>
  <c r="E9" i="13"/>
  <c r="D9" i="13"/>
  <c r="E8" i="13"/>
  <c r="D8" i="13"/>
  <c r="GZ556" i="12"/>
  <c r="GY556" i="12"/>
  <c r="GX556" i="12"/>
  <c r="GW556" i="12"/>
  <c r="GV556" i="12"/>
  <c r="GU556" i="12"/>
  <c r="GT556" i="12"/>
  <c r="GS556" i="12"/>
  <c r="GR556" i="12"/>
  <c r="GQ556" i="12"/>
  <c r="GP556" i="12"/>
  <c r="GO556" i="12"/>
  <c r="GN556" i="12"/>
  <c r="GM556" i="12"/>
  <c r="GL556" i="12"/>
  <c r="GK556" i="12"/>
  <c r="GJ556" i="12"/>
  <c r="GI556" i="12"/>
  <c r="GH556" i="12"/>
  <c r="GG556" i="12"/>
  <c r="GF556" i="12"/>
  <c r="GE556" i="12"/>
  <c r="GD556" i="12"/>
  <c r="GC556" i="12"/>
  <c r="GB556" i="12"/>
  <c r="GZ555" i="12"/>
  <c r="GY555" i="12"/>
  <c r="GX555" i="12"/>
  <c r="GW555" i="12"/>
  <c r="GV555" i="12"/>
  <c r="GU555" i="12"/>
  <c r="GT555" i="12"/>
  <c r="GS555" i="12"/>
  <c r="GR555" i="12"/>
  <c r="GQ555" i="12"/>
  <c r="GP555" i="12"/>
  <c r="GO555" i="12"/>
  <c r="GN555" i="12"/>
  <c r="GM555" i="12"/>
  <c r="GL555" i="12"/>
  <c r="GK555" i="12"/>
  <c r="GJ555" i="12"/>
  <c r="GI555" i="12"/>
  <c r="GH555" i="12"/>
  <c r="GG555" i="12"/>
  <c r="GF555" i="12"/>
  <c r="GE555" i="12"/>
  <c r="GD555" i="12"/>
  <c r="GC555" i="12"/>
  <c r="GB555" i="12"/>
  <c r="GZ554" i="12"/>
  <c r="GY554" i="12"/>
  <c r="GX554" i="12"/>
  <c r="GW554" i="12"/>
  <c r="GV554" i="12"/>
  <c r="GU554" i="12"/>
  <c r="GT554" i="12"/>
  <c r="GS554" i="12"/>
  <c r="GR554" i="12"/>
  <c r="GQ554" i="12"/>
  <c r="GP554" i="12"/>
  <c r="GO554" i="12"/>
  <c r="GN554" i="12"/>
  <c r="GM554" i="12"/>
  <c r="GL554" i="12"/>
  <c r="GK554" i="12"/>
  <c r="GJ554" i="12"/>
  <c r="GI554" i="12"/>
  <c r="GH554" i="12"/>
  <c r="GG554" i="12"/>
  <c r="GF554" i="12"/>
  <c r="GE554" i="12"/>
  <c r="GD554" i="12"/>
  <c r="GC554" i="12"/>
  <c r="GB554" i="12"/>
  <c r="GZ553" i="12"/>
  <c r="GY553" i="12"/>
  <c r="GX553" i="12"/>
  <c r="GW553" i="12"/>
  <c r="GV553" i="12"/>
  <c r="GU553" i="12"/>
  <c r="GT553" i="12"/>
  <c r="GS553" i="12"/>
  <c r="GR553" i="12"/>
  <c r="GQ553" i="12"/>
  <c r="GP553" i="12"/>
  <c r="GO553" i="12"/>
  <c r="GN553" i="12"/>
  <c r="GM553" i="12"/>
  <c r="GL553" i="12"/>
  <c r="GK553" i="12"/>
  <c r="GJ553" i="12"/>
  <c r="GI553" i="12"/>
  <c r="GH553" i="12"/>
  <c r="GG553" i="12"/>
  <c r="GF553" i="12"/>
  <c r="GE553" i="12"/>
  <c r="GD553" i="12"/>
  <c r="GC553" i="12"/>
  <c r="GB553" i="12"/>
  <c r="GZ552" i="12"/>
  <c r="GY552" i="12"/>
  <c r="GX552" i="12"/>
  <c r="GW552" i="12"/>
  <c r="GV552" i="12"/>
  <c r="GU552" i="12"/>
  <c r="GT552" i="12"/>
  <c r="GS552" i="12"/>
  <c r="GR552" i="12"/>
  <c r="GQ552" i="12"/>
  <c r="GP552" i="12"/>
  <c r="GO552" i="12"/>
  <c r="GN552" i="12"/>
  <c r="GM552" i="12"/>
  <c r="GL552" i="12"/>
  <c r="GK552" i="12"/>
  <c r="GJ552" i="12"/>
  <c r="GI552" i="12"/>
  <c r="GH552" i="12"/>
  <c r="GG552" i="12"/>
  <c r="GF552" i="12"/>
  <c r="GE552" i="12"/>
  <c r="GD552" i="12"/>
  <c r="GC552" i="12"/>
  <c r="GB552" i="12"/>
  <c r="GZ551" i="12"/>
  <c r="GY551" i="12"/>
  <c r="GX551" i="12"/>
  <c r="GW551" i="12"/>
  <c r="GV551" i="12"/>
  <c r="GU551" i="12"/>
  <c r="GT551" i="12"/>
  <c r="GS551" i="12"/>
  <c r="GR551" i="12"/>
  <c r="GQ551" i="12"/>
  <c r="GP551" i="12"/>
  <c r="GO551" i="12"/>
  <c r="GN551" i="12"/>
  <c r="GM551" i="12"/>
  <c r="GL551" i="12"/>
  <c r="GK551" i="12"/>
  <c r="GJ551" i="12"/>
  <c r="GI551" i="12"/>
  <c r="GH551" i="12"/>
  <c r="GG551" i="12"/>
  <c r="GF551" i="12"/>
  <c r="GE551" i="12"/>
  <c r="GD551" i="12"/>
  <c r="GC551" i="12"/>
  <c r="GB551" i="12"/>
  <c r="GZ550" i="12"/>
  <c r="GY550" i="12"/>
  <c r="GX550" i="12"/>
  <c r="GW550" i="12"/>
  <c r="GV550" i="12"/>
  <c r="GU550" i="12"/>
  <c r="GT550" i="12"/>
  <c r="GS550" i="12"/>
  <c r="GR550" i="12"/>
  <c r="GQ550" i="12"/>
  <c r="GP550" i="12"/>
  <c r="GO550" i="12"/>
  <c r="GN550" i="12"/>
  <c r="GM550" i="12"/>
  <c r="GL550" i="12"/>
  <c r="GK550" i="12"/>
  <c r="GJ550" i="12"/>
  <c r="GI550" i="12"/>
  <c r="GH550" i="12"/>
  <c r="GG550" i="12"/>
  <c r="GF550" i="12"/>
  <c r="GE550" i="12"/>
  <c r="GD550" i="12"/>
  <c r="GC550" i="12"/>
  <c r="GB550" i="12"/>
  <c r="GZ549" i="12"/>
  <c r="GY549" i="12"/>
  <c r="GX549" i="12"/>
  <c r="GW549" i="12"/>
  <c r="GV549" i="12"/>
  <c r="GU549" i="12"/>
  <c r="GT549" i="12"/>
  <c r="GS549" i="12"/>
  <c r="GR549" i="12"/>
  <c r="GQ549" i="12"/>
  <c r="GP549" i="12"/>
  <c r="GO549" i="12"/>
  <c r="GN549" i="12"/>
  <c r="GM549" i="12"/>
  <c r="GL549" i="12"/>
  <c r="GK549" i="12"/>
  <c r="GJ549" i="12"/>
  <c r="GI549" i="12"/>
  <c r="GH549" i="12"/>
  <c r="GG549" i="12"/>
  <c r="GF549" i="12"/>
  <c r="GE549" i="12"/>
  <c r="GD549" i="12"/>
  <c r="GC549" i="12"/>
  <c r="GB549" i="12"/>
  <c r="GZ548" i="12"/>
  <c r="GY548" i="12"/>
  <c r="GX548" i="12"/>
  <c r="GW548" i="12"/>
  <c r="GV548" i="12"/>
  <c r="GU548" i="12"/>
  <c r="GT548" i="12"/>
  <c r="GS548" i="12"/>
  <c r="GR548" i="12"/>
  <c r="GQ548" i="12"/>
  <c r="GP548" i="12"/>
  <c r="GO548" i="12"/>
  <c r="GN548" i="12"/>
  <c r="GM548" i="12"/>
  <c r="GL548" i="12"/>
  <c r="GK548" i="12"/>
  <c r="GJ548" i="12"/>
  <c r="GI548" i="12"/>
  <c r="GH548" i="12"/>
  <c r="GG548" i="12"/>
  <c r="GF548" i="12"/>
  <c r="GE548" i="12"/>
  <c r="GD548" i="12"/>
  <c r="GC548" i="12"/>
  <c r="GB548" i="12"/>
  <c r="GZ547" i="12"/>
  <c r="GY547" i="12"/>
  <c r="GX547" i="12"/>
  <c r="GW547" i="12"/>
  <c r="GV547" i="12"/>
  <c r="GU547" i="12"/>
  <c r="GT547" i="12"/>
  <c r="GS547" i="12"/>
  <c r="GR547" i="12"/>
  <c r="GQ547" i="12"/>
  <c r="GP547" i="12"/>
  <c r="GO547" i="12"/>
  <c r="GN547" i="12"/>
  <c r="GM547" i="12"/>
  <c r="GL547" i="12"/>
  <c r="GK547" i="12"/>
  <c r="GJ547" i="12"/>
  <c r="GI547" i="12"/>
  <c r="GH547" i="12"/>
  <c r="GG547" i="12"/>
  <c r="GF547" i="12"/>
  <c r="GE547" i="12"/>
  <c r="GD547" i="12"/>
  <c r="GC547" i="12"/>
  <c r="GB547" i="12"/>
  <c r="GZ546" i="12"/>
  <c r="GY546" i="12"/>
  <c r="GX546" i="12"/>
  <c r="GW546" i="12"/>
  <c r="GV546" i="12"/>
  <c r="GU546" i="12"/>
  <c r="GT546" i="12"/>
  <c r="GS546" i="12"/>
  <c r="GR546" i="12"/>
  <c r="GQ546" i="12"/>
  <c r="GP546" i="12"/>
  <c r="GO546" i="12"/>
  <c r="GN546" i="12"/>
  <c r="GM546" i="12"/>
  <c r="GL546" i="12"/>
  <c r="GK546" i="12"/>
  <c r="GJ546" i="12"/>
  <c r="GI546" i="12"/>
  <c r="GH546" i="12"/>
  <c r="GG546" i="12"/>
  <c r="GF546" i="12"/>
  <c r="GE546" i="12"/>
  <c r="GD546" i="12"/>
  <c r="GC546" i="12"/>
  <c r="GB546" i="12"/>
  <c r="GZ545" i="12"/>
  <c r="GY545" i="12"/>
  <c r="GX545" i="12"/>
  <c r="GW545" i="12"/>
  <c r="GV545" i="12"/>
  <c r="GU545" i="12"/>
  <c r="GT545" i="12"/>
  <c r="GS545" i="12"/>
  <c r="GR545" i="12"/>
  <c r="GQ545" i="12"/>
  <c r="GP545" i="12"/>
  <c r="GO545" i="12"/>
  <c r="GN545" i="12"/>
  <c r="GM545" i="12"/>
  <c r="GL545" i="12"/>
  <c r="GK545" i="12"/>
  <c r="GJ545" i="12"/>
  <c r="GI545" i="12"/>
  <c r="GH545" i="12"/>
  <c r="GG545" i="12"/>
  <c r="GF545" i="12"/>
  <c r="GE545" i="12"/>
  <c r="GD545" i="12"/>
  <c r="GC545" i="12"/>
  <c r="GB545" i="12"/>
  <c r="GZ544" i="12"/>
  <c r="GY544" i="12"/>
  <c r="GX544" i="12"/>
  <c r="GW544" i="12"/>
  <c r="GV544" i="12"/>
  <c r="GU544" i="12"/>
  <c r="GT544" i="12"/>
  <c r="GS544" i="12"/>
  <c r="GR544" i="12"/>
  <c r="GQ544" i="12"/>
  <c r="GP544" i="12"/>
  <c r="GO544" i="12"/>
  <c r="GN544" i="12"/>
  <c r="GM544" i="12"/>
  <c r="GL544" i="12"/>
  <c r="GK544" i="12"/>
  <c r="GJ544" i="12"/>
  <c r="GI544" i="12"/>
  <c r="GH544" i="12"/>
  <c r="GG544" i="12"/>
  <c r="GF544" i="12"/>
  <c r="GE544" i="12"/>
  <c r="GD544" i="12"/>
  <c r="GC544" i="12"/>
  <c r="GB544" i="12"/>
  <c r="GZ543" i="12"/>
  <c r="GY543" i="12"/>
  <c r="GX543" i="12"/>
  <c r="GW543" i="12"/>
  <c r="GV543" i="12"/>
  <c r="GU543" i="12"/>
  <c r="GT543" i="12"/>
  <c r="GS543" i="12"/>
  <c r="GR543" i="12"/>
  <c r="GQ543" i="12"/>
  <c r="GP543" i="12"/>
  <c r="GO543" i="12"/>
  <c r="GN543" i="12"/>
  <c r="GM543" i="12"/>
  <c r="GL543" i="12"/>
  <c r="GK543" i="12"/>
  <c r="GJ543" i="12"/>
  <c r="GI543" i="12"/>
  <c r="GH543" i="12"/>
  <c r="GG543" i="12"/>
  <c r="GF543" i="12"/>
  <c r="GE543" i="12"/>
  <c r="GD543" i="12"/>
  <c r="GC543" i="12"/>
  <c r="GB543" i="12"/>
  <c r="GZ542" i="12"/>
  <c r="GY542" i="12"/>
  <c r="GX542" i="12"/>
  <c r="GW542" i="12"/>
  <c r="GV542" i="12"/>
  <c r="GU542" i="12"/>
  <c r="GT542" i="12"/>
  <c r="GS542" i="12"/>
  <c r="GR542" i="12"/>
  <c r="GQ542" i="12"/>
  <c r="GP542" i="12"/>
  <c r="GO542" i="12"/>
  <c r="GN542" i="12"/>
  <c r="GM542" i="12"/>
  <c r="GL542" i="12"/>
  <c r="GK542" i="12"/>
  <c r="GJ542" i="12"/>
  <c r="GI542" i="12"/>
  <c r="GH542" i="12"/>
  <c r="GG542" i="12"/>
  <c r="GF542" i="12"/>
  <c r="GE542" i="12"/>
  <c r="GD542" i="12"/>
  <c r="GC542" i="12"/>
  <c r="GB542" i="12"/>
  <c r="GZ541" i="12"/>
  <c r="GY541" i="12"/>
  <c r="GX541" i="12"/>
  <c r="GW541" i="12"/>
  <c r="GV541" i="12"/>
  <c r="GU541" i="12"/>
  <c r="GT541" i="12"/>
  <c r="GS541" i="12"/>
  <c r="GR541" i="12"/>
  <c r="GQ541" i="12"/>
  <c r="GP541" i="12"/>
  <c r="GO541" i="12"/>
  <c r="GN541" i="12"/>
  <c r="GM541" i="12"/>
  <c r="GL541" i="12"/>
  <c r="GK541" i="12"/>
  <c r="GJ541" i="12"/>
  <c r="GI541" i="12"/>
  <c r="GH541" i="12"/>
  <c r="GG541" i="12"/>
  <c r="GF541" i="12"/>
  <c r="GE541" i="12"/>
  <c r="GD541" i="12"/>
  <c r="GC541" i="12"/>
  <c r="GB541" i="12"/>
  <c r="GZ540" i="12"/>
  <c r="GY540" i="12"/>
  <c r="GX540" i="12"/>
  <c r="GW540" i="12"/>
  <c r="GV540" i="12"/>
  <c r="GU540" i="12"/>
  <c r="GT540" i="12"/>
  <c r="GS540" i="12"/>
  <c r="GR540" i="12"/>
  <c r="GQ540" i="12"/>
  <c r="GP540" i="12"/>
  <c r="GO540" i="12"/>
  <c r="GN540" i="12"/>
  <c r="GM540" i="12"/>
  <c r="GL540" i="12"/>
  <c r="GK540" i="12"/>
  <c r="GJ540" i="12"/>
  <c r="GI540" i="12"/>
  <c r="GH540" i="12"/>
  <c r="GG540" i="12"/>
  <c r="GF540" i="12"/>
  <c r="GE540" i="12"/>
  <c r="GD540" i="12"/>
  <c r="GC540" i="12"/>
  <c r="GB540" i="12"/>
  <c r="GZ539" i="12"/>
  <c r="GY539" i="12"/>
  <c r="GX539" i="12"/>
  <c r="GW539" i="12"/>
  <c r="GV539" i="12"/>
  <c r="GU539" i="12"/>
  <c r="GT539" i="12"/>
  <c r="GS539" i="12"/>
  <c r="GR539" i="12"/>
  <c r="GQ539" i="12"/>
  <c r="GP539" i="12"/>
  <c r="GO539" i="12"/>
  <c r="GN539" i="12"/>
  <c r="GM539" i="12"/>
  <c r="GL539" i="12"/>
  <c r="GK539" i="12"/>
  <c r="GJ539" i="12"/>
  <c r="GI539" i="12"/>
  <c r="GH539" i="12"/>
  <c r="GG539" i="12"/>
  <c r="GF539" i="12"/>
  <c r="GE539" i="12"/>
  <c r="GD539" i="12"/>
  <c r="GC539" i="12"/>
  <c r="GB539" i="12"/>
  <c r="GZ538" i="12"/>
  <c r="GY538" i="12"/>
  <c r="GX538" i="12"/>
  <c r="GW538" i="12"/>
  <c r="GV538" i="12"/>
  <c r="GU538" i="12"/>
  <c r="GT538" i="12"/>
  <c r="GS538" i="12"/>
  <c r="GR538" i="12"/>
  <c r="GQ538" i="12"/>
  <c r="GP538" i="12"/>
  <c r="GO538" i="12"/>
  <c r="GN538" i="12"/>
  <c r="GM538" i="12"/>
  <c r="GL538" i="12"/>
  <c r="GK538" i="12"/>
  <c r="GJ538" i="12"/>
  <c r="GI538" i="12"/>
  <c r="GH538" i="12"/>
  <c r="GG538" i="12"/>
  <c r="GF538" i="12"/>
  <c r="GE538" i="12"/>
  <c r="GD538" i="12"/>
  <c r="GC538" i="12"/>
  <c r="GB538" i="12"/>
  <c r="GZ537" i="12"/>
  <c r="GY537" i="12"/>
  <c r="GX537" i="12"/>
  <c r="GW537" i="12"/>
  <c r="GV537" i="12"/>
  <c r="GU537" i="12"/>
  <c r="GT537" i="12"/>
  <c r="GS537" i="12"/>
  <c r="GR537" i="12"/>
  <c r="GQ537" i="12"/>
  <c r="GP537" i="12"/>
  <c r="GO537" i="12"/>
  <c r="GN537" i="12"/>
  <c r="GM537" i="12"/>
  <c r="GL537" i="12"/>
  <c r="GK537" i="12"/>
  <c r="GJ537" i="12"/>
  <c r="GI537" i="12"/>
  <c r="GH537" i="12"/>
  <c r="GG537" i="12"/>
  <c r="GF537" i="12"/>
  <c r="GE537" i="12"/>
  <c r="GD537" i="12"/>
  <c r="GC537" i="12"/>
  <c r="GB537" i="12"/>
  <c r="GZ536" i="12"/>
  <c r="GY536" i="12"/>
  <c r="GX536" i="12"/>
  <c r="GW536" i="12"/>
  <c r="GV536" i="12"/>
  <c r="GU536" i="12"/>
  <c r="GT536" i="12"/>
  <c r="GS536" i="12"/>
  <c r="GR536" i="12"/>
  <c r="GQ536" i="12"/>
  <c r="GP536" i="12"/>
  <c r="GO536" i="12"/>
  <c r="GN536" i="12"/>
  <c r="GM536" i="12"/>
  <c r="GL536" i="12"/>
  <c r="GK536" i="12"/>
  <c r="GJ536" i="12"/>
  <c r="GI536" i="12"/>
  <c r="GH536" i="12"/>
  <c r="GG536" i="12"/>
  <c r="GF536" i="12"/>
  <c r="GE536" i="12"/>
  <c r="GD536" i="12"/>
  <c r="GC536" i="12"/>
  <c r="GB536" i="12"/>
  <c r="GZ535" i="12"/>
  <c r="GY535" i="12"/>
  <c r="GX535" i="12"/>
  <c r="GW535" i="12"/>
  <c r="GV535" i="12"/>
  <c r="GU535" i="12"/>
  <c r="GT535" i="12"/>
  <c r="GS535" i="12"/>
  <c r="GR535" i="12"/>
  <c r="GQ535" i="12"/>
  <c r="GP535" i="12"/>
  <c r="GO535" i="12"/>
  <c r="GN535" i="12"/>
  <c r="GM535" i="12"/>
  <c r="GL535" i="12"/>
  <c r="GK535" i="12"/>
  <c r="GJ535" i="12"/>
  <c r="GI535" i="12"/>
  <c r="GH535" i="12"/>
  <c r="GG535" i="12"/>
  <c r="GF535" i="12"/>
  <c r="GE535" i="12"/>
  <c r="GD535" i="12"/>
  <c r="GC535" i="12"/>
  <c r="GB535" i="12"/>
  <c r="GZ534" i="12"/>
  <c r="GY534" i="12"/>
  <c r="GX534" i="12"/>
  <c r="GW534" i="12"/>
  <c r="GV534" i="12"/>
  <c r="GU534" i="12"/>
  <c r="GT534" i="12"/>
  <c r="GS534" i="12"/>
  <c r="GR534" i="12"/>
  <c r="GQ534" i="12"/>
  <c r="GP534" i="12"/>
  <c r="GO534" i="12"/>
  <c r="GN534" i="12"/>
  <c r="GM534" i="12"/>
  <c r="GL534" i="12"/>
  <c r="GK534" i="12"/>
  <c r="GJ534" i="12"/>
  <c r="GI534" i="12"/>
  <c r="GH534" i="12"/>
  <c r="GG534" i="12"/>
  <c r="GF534" i="12"/>
  <c r="GE534" i="12"/>
  <c r="GD534" i="12"/>
  <c r="GC534" i="12"/>
  <c r="GB534" i="12"/>
  <c r="GZ533" i="12"/>
  <c r="GY533" i="12"/>
  <c r="GX533" i="12"/>
  <c r="GW533" i="12"/>
  <c r="GV533" i="12"/>
  <c r="GU533" i="12"/>
  <c r="GT533" i="12"/>
  <c r="GS533" i="12"/>
  <c r="GR533" i="12"/>
  <c r="GQ533" i="12"/>
  <c r="GP533" i="12"/>
  <c r="GO533" i="12"/>
  <c r="GN533" i="12"/>
  <c r="GM533" i="12"/>
  <c r="GL533" i="12"/>
  <c r="GK533" i="12"/>
  <c r="GJ533" i="12"/>
  <c r="GI533" i="12"/>
  <c r="GH533" i="12"/>
  <c r="GG533" i="12"/>
  <c r="GF533" i="12"/>
  <c r="GE533" i="12"/>
  <c r="GD533" i="12"/>
  <c r="GC533" i="12"/>
  <c r="GB533" i="12"/>
  <c r="GZ532" i="12"/>
  <c r="GY532" i="12"/>
  <c r="GX532" i="12"/>
  <c r="GW532" i="12"/>
  <c r="GV532" i="12"/>
  <c r="GU532" i="12"/>
  <c r="GT532" i="12"/>
  <c r="GS532" i="12"/>
  <c r="GR532" i="12"/>
  <c r="GQ532" i="12"/>
  <c r="GP532" i="12"/>
  <c r="GO532" i="12"/>
  <c r="GN532" i="12"/>
  <c r="GM532" i="12"/>
  <c r="GL532" i="12"/>
  <c r="GK532" i="12"/>
  <c r="GJ532" i="12"/>
  <c r="GI532" i="12"/>
  <c r="GH532" i="12"/>
  <c r="GG532" i="12"/>
  <c r="GF532" i="12"/>
  <c r="GE532" i="12"/>
  <c r="GD532" i="12"/>
  <c r="GC532" i="12"/>
  <c r="GB532" i="12"/>
  <c r="GZ531" i="12"/>
  <c r="GY531" i="12"/>
  <c r="GX531" i="12"/>
  <c r="GW531" i="12"/>
  <c r="GV531" i="12"/>
  <c r="GU531" i="12"/>
  <c r="GT531" i="12"/>
  <c r="GS531" i="12"/>
  <c r="GR531" i="12"/>
  <c r="GQ531" i="12"/>
  <c r="GP531" i="12"/>
  <c r="GO531" i="12"/>
  <c r="GN531" i="12"/>
  <c r="GM531" i="12"/>
  <c r="GL531" i="12"/>
  <c r="GK531" i="12"/>
  <c r="GJ531" i="12"/>
  <c r="GI531" i="12"/>
  <c r="GH531" i="12"/>
  <c r="GG531" i="12"/>
  <c r="GF531" i="12"/>
  <c r="GE531" i="12"/>
  <c r="GD531" i="12"/>
  <c r="GC531" i="12"/>
  <c r="GB531" i="12"/>
  <c r="GZ530" i="12"/>
  <c r="GY530" i="12"/>
  <c r="GX530" i="12"/>
  <c r="GW530" i="12"/>
  <c r="GV530" i="12"/>
  <c r="GU530" i="12"/>
  <c r="GT530" i="12"/>
  <c r="GS530" i="12"/>
  <c r="GR530" i="12"/>
  <c r="GQ530" i="12"/>
  <c r="GP530" i="12"/>
  <c r="GO530" i="12"/>
  <c r="GN530" i="12"/>
  <c r="GM530" i="12"/>
  <c r="GL530" i="12"/>
  <c r="GK530" i="12"/>
  <c r="GJ530" i="12"/>
  <c r="GI530" i="12"/>
  <c r="GH530" i="12"/>
  <c r="GG530" i="12"/>
  <c r="GF530" i="12"/>
  <c r="GE530" i="12"/>
  <c r="GD530" i="12"/>
  <c r="GC530" i="12"/>
  <c r="GB530" i="12"/>
  <c r="GZ529" i="12"/>
  <c r="GY529" i="12"/>
  <c r="GX529" i="12"/>
  <c r="GW529" i="12"/>
  <c r="GV529" i="12"/>
  <c r="GU529" i="12"/>
  <c r="GT529" i="12"/>
  <c r="GS529" i="12"/>
  <c r="GR529" i="12"/>
  <c r="GQ529" i="12"/>
  <c r="GP529" i="12"/>
  <c r="GO529" i="12"/>
  <c r="GN529" i="12"/>
  <c r="GM529" i="12"/>
  <c r="GL529" i="12"/>
  <c r="GK529" i="12"/>
  <c r="GJ529" i="12"/>
  <c r="GI529" i="12"/>
  <c r="GH529" i="12"/>
  <c r="GG529" i="12"/>
  <c r="GF529" i="12"/>
  <c r="GE529" i="12"/>
  <c r="GD529" i="12"/>
  <c r="GC529" i="12"/>
  <c r="GB529" i="12"/>
  <c r="GZ528" i="12"/>
  <c r="GY528" i="12"/>
  <c r="GX528" i="12"/>
  <c r="GW528" i="12"/>
  <c r="GV528" i="12"/>
  <c r="GU528" i="12"/>
  <c r="GT528" i="12"/>
  <c r="GS528" i="12"/>
  <c r="GR528" i="12"/>
  <c r="GQ528" i="12"/>
  <c r="GP528" i="12"/>
  <c r="GO528" i="12"/>
  <c r="GN528" i="12"/>
  <c r="GM528" i="12"/>
  <c r="GL528" i="12"/>
  <c r="GK528" i="12"/>
  <c r="GJ528" i="12"/>
  <c r="GI528" i="12"/>
  <c r="GH528" i="12"/>
  <c r="GG528" i="12"/>
  <c r="GF528" i="12"/>
  <c r="GE528" i="12"/>
  <c r="GD528" i="12"/>
  <c r="GC528" i="12"/>
  <c r="GB528" i="12"/>
  <c r="GZ527" i="12"/>
  <c r="GY527" i="12"/>
  <c r="GX527" i="12"/>
  <c r="GW527" i="12"/>
  <c r="GV527" i="12"/>
  <c r="GU527" i="12"/>
  <c r="GT527" i="12"/>
  <c r="GS527" i="12"/>
  <c r="GR527" i="12"/>
  <c r="GQ527" i="12"/>
  <c r="GP527" i="12"/>
  <c r="GO527" i="12"/>
  <c r="GN527" i="12"/>
  <c r="GM527" i="12"/>
  <c r="GL527" i="12"/>
  <c r="GK527" i="12"/>
  <c r="GJ527" i="12"/>
  <c r="GI527" i="12"/>
  <c r="GH527" i="12"/>
  <c r="GG527" i="12"/>
  <c r="GF527" i="12"/>
  <c r="GE527" i="12"/>
  <c r="GD527" i="12"/>
  <c r="GC527" i="12"/>
  <c r="GB527" i="12"/>
  <c r="GZ526" i="12"/>
  <c r="GY526" i="12"/>
  <c r="GX526" i="12"/>
  <c r="GW526" i="12"/>
  <c r="GV526" i="12"/>
  <c r="GU526" i="12"/>
  <c r="GT526" i="12"/>
  <c r="GS526" i="12"/>
  <c r="GR526" i="12"/>
  <c r="GQ526" i="12"/>
  <c r="GP526" i="12"/>
  <c r="GO526" i="12"/>
  <c r="GN526" i="12"/>
  <c r="GM526" i="12"/>
  <c r="GL526" i="12"/>
  <c r="GK526" i="12"/>
  <c r="GJ526" i="12"/>
  <c r="GI526" i="12"/>
  <c r="GH526" i="12"/>
  <c r="GG526" i="12"/>
  <c r="GF526" i="12"/>
  <c r="GE526" i="12"/>
  <c r="GD526" i="12"/>
  <c r="GC526" i="12"/>
  <c r="GB526" i="12"/>
  <c r="GZ525" i="12"/>
  <c r="GY525" i="12"/>
  <c r="GX525" i="12"/>
  <c r="GW525" i="12"/>
  <c r="GV525" i="12"/>
  <c r="GU525" i="12"/>
  <c r="GT525" i="12"/>
  <c r="GS525" i="12"/>
  <c r="GR525" i="12"/>
  <c r="GQ525" i="12"/>
  <c r="GP525" i="12"/>
  <c r="GO525" i="12"/>
  <c r="GN525" i="12"/>
  <c r="GM525" i="12"/>
  <c r="GL525" i="12"/>
  <c r="GK525" i="12"/>
  <c r="GJ525" i="12"/>
  <c r="GI525" i="12"/>
  <c r="GH525" i="12"/>
  <c r="GG525" i="12"/>
  <c r="GF525" i="12"/>
  <c r="GE525" i="12"/>
  <c r="GD525" i="12"/>
  <c r="GC525" i="12"/>
  <c r="GB525" i="12"/>
  <c r="GZ524" i="12"/>
  <c r="GY524" i="12"/>
  <c r="GX524" i="12"/>
  <c r="GW524" i="12"/>
  <c r="GV524" i="12"/>
  <c r="GU524" i="12"/>
  <c r="GT524" i="12"/>
  <c r="GS524" i="12"/>
  <c r="GR524" i="12"/>
  <c r="GQ524" i="12"/>
  <c r="GP524" i="12"/>
  <c r="GO524" i="12"/>
  <c r="GN524" i="12"/>
  <c r="GM524" i="12"/>
  <c r="GL524" i="12"/>
  <c r="GK524" i="12"/>
  <c r="GJ524" i="12"/>
  <c r="GI524" i="12"/>
  <c r="GH524" i="12"/>
  <c r="GG524" i="12"/>
  <c r="GF524" i="12"/>
  <c r="GE524" i="12"/>
  <c r="GD524" i="12"/>
  <c r="GC524" i="12"/>
  <c r="GB524" i="12"/>
  <c r="GZ523" i="12"/>
  <c r="GY523" i="12"/>
  <c r="GX523" i="12"/>
  <c r="GW523" i="12"/>
  <c r="GV523" i="12"/>
  <c r="GU523" i="12"/>
  <c r="GT523" i="12"/>
  <c r="GS523" i="12"/>
  <c r="GR523" i="12"/>
  <c r="GQ523" i="12"/>
  <c r="GP523" i="12"/>
  <c r="GO523" i="12"/>
  <c r="GN523" i="12"/>
  <c r="GM523" i="12"/>
  <c r="GL523" i="12"/>
  <c r="GK523" i="12"/>
  <c r="GJ523" i="12"/>
  <c r="GI523" i="12"/>
  <c r="GH523" i="12"/>
  <c r="GG523" i="12"/>
  <c r="GF523" i="12"/>
  <c r="GE523" i="12"/>
  <c r="GD523" i="12"/>
  <c r="GC523" i="12"/>
  <c r="GB523" i="12"/>
  <c r="GZ522" i="12"/>
  <c r="GY522" i="12"/>
  <c r="GX522" i="12"/>
  <c r="GW522" i="12"/>
  <c r="GV522" i="12"/>
  <c r="GU522" i="12"/>
  <c r="GT522" i="12"/>
  <c r="GS522" i="12"/>
  <c r="GR522" i="12"/>
  <c r="GQ522" i="12"/>
  <c r="GP522" i="12"/>
  <c r="GO522" i="12"/>
  <c r="GN522" i="12"/>
  <c r="GM522" i="12"/>
  <c r="GL522" i="12"/>
  <c r="GK522" i="12"/>
  <c r="GJ522" i="12"/>
  <c r="GI522" i="12"/>
  <c r="GH522" i="12"/>
  <c r="GG522" i="12"/>
  <c r="GF522" i="12"/>
  <c r="GE522" i="12"/>
  <c r="GD522" i="12"/>
  <c r="GC522" i="12"/>
  <c r="GB522" i="12"/>
  <c r="GZ521" i="12"/>
  <c r="GY521" i="12"/>
  <c r="GX521" i="12"/>
  <c r="GW521" i="12"/>
  <c r="GV521" i="12"/>
  <c r="GU521" i="12"/>
  <c r="GT521" i="12"/>
  <c r="GS521" i="12"/>
  <c r="GR521" i="12"/>
  <c r="GQ521" i="12"/>
  <c r="GP521" i="12"/>
  <c r="GO521" i="12"/>
  <c r="GN521" i="12"/>
  <c r="GM521" i="12"/>
  <c r="GL521" i="12"/>
  <c r="GK521" i="12"/>
  <c r="GJ521" i="12"/>
  <c r="GI521" i="12"/>
  <c r="GH521" i="12"/>
  <c r="GG521" i="12"/>
  <c r="GF521" i="12"/>
  <c r="GE521" i="12"/>
  <c r="GD521" i="12"/>
  <c r="GC521" i="12"/>
  <c r="GB521" i="12"/>
  <c r="GZ520" i="12"/>
  <c r="GY520" i="12"/>
  <c r="GX520" i="12"/>
  <c r="GW520" i="12"/>
  <c r="GV520" i="12"/>
  <c r="GU520" i="12"/>
  <c r="GT520" i="12"/>
  <c r="GS520" i="12"/>
  <c r="GR520" i="12"/>
  <c r="GQ520" i="12"/>
  <c r="GP520" i="12"/>
  <c r="GO520" i="12"/>
  <c r="GN520" i="12"/>
  <c r="GM520" i="12"/>
  <c r="GL520" i="12"/>
  <c r="GK520" i="12"/>
  <c r="GJ520" i="12"/>
  <c r="GI520" i="12"/>
  <c r="GH520" i="12"/>
  <c r="GG520" i="12"/>
  <c r="GF520" i="12"/>
  <c r="GE520" i="12"/>
  <c r="GD520" i="12"/>
  <c r="GC520" i="12"/>
  <c r="GB520" i="12"/>
  <c r="GZ519" i="12"/>
  <c r="GY519" i="12"/>
  <c r="GX519" i="12"/>
  <c r="GW519" i="12"/>
  <c r="GV519" i="12"/>
  <c r="GU519" i="12"/>
  <c r="GT519" i="12"/>
  <c r="GS519" i="12"/>
  <c r="GR519" i="12"/>
  <c r="GQ519" i="12"/>
  <c r="GP519" i="12"/>
  <c r="GO519" i="12"/>
  <c r="GN519" i="12"/>
  <c r="GM519" i="12"/>
  <c r="GL519" i="12"/>
  <c r="GK519" i="12"/>
  <c r="GJ519" i="12"/>
  <c r="GI519" i="12"/>
  <c r="GH519" i="12"/>
  <c r="GG519" i="12"/>
  <c r="GF519" i="12"/>
  <c r="GE519" i="12"/>
  <c r="GD519" i="12"/>
  <c r="GC519" i="12"/>
  <c r="GB519" i="12"/>
  <c r="GZ518" i="12"/>
  <c r="GY518" i="12"/>
  <c r="GX518" i="12"/>
  <c r="GW518" i="12"/>
  <c r="GV518" i="12"/>
  <c r="GU518" i="12"/>
  <c r="GT518" i="12"/>
  <c r="GS518" i="12"/>
  <c r="GR518" i="12"/>
  <c r="GQ518" i="12"/>
  <c r="GP518" i="12"/>
  <c r="GO518" i="12"/>
  <c r="GN518" i="12"/>
  <c r="GM518" i="12"/>
  <c r="GL518" i="12"/>
  <c r="GK518" i="12"/>
  <c r="GJ518" i="12"/>
  <c r="GI518" i="12"/>
  <c r="GH518" i="12"/>
  <c r="GG518" i="12"/>
  <c r="GF518" i="12"/>
  <c r="GE518" i="12"/>
  <c r="GD518" i="12"/>
  <c r="GC518" i="12"/>
  <c r="GB518" i="12"/>
  <c r="GZ517" i="12"/>
  <c r="GY517" i="12"/>
  <c r="GX517" i="12"/>
  <c r="GW517" i="12"/>
  <c r="GV517" i="12"/>
  <c r="GU517" i="12"/>
  <c r="GT517" i="12"/>
  <c r="GS517" i="12"/>
  <c r="GR517" i="12"/>
  <c r="GQ517" i="12"/>
  <c r="GP517" i="12"/>
  <c r="GO517" i="12"/>
  <c r="GN517" i="12"/>
  <c r="GM517" i="12"/>
  <c r="GL517" i="12"/>
  <c r="GK517" i="12"/>
  <c r="GJ517" i="12"/>
  <c r="GI517" i="12"/>
  <c r="GH517" i="12"/>
  <c r="GG517" i="12"/>
  <c r="GF517" i="12"/>
  <c r="GE517" i="12"/>
  <c r="GD517" i="12"/>
  <c r="GC517" i="12"/>
  <c r="GB517" i="12"/>
  <c r="GZ516" i="12"/>
  <c r="GY516" i="12"/>
  <c r="GX516" i="12"/>
  <c r="GW516" i="12"/>
  <c r="GV516" i="12"/>
  <c r="GU516" i="12"/>
  <c r="GT516" i="12"/>
  <c r="GS516" i="12"/>
  <c r="GR516" i="12"/>
  <c r="GQ516" i="12"/>
  <c r="GP516" i="12"/>
  <c r="GO516" i="12"/>
  <c r="GN516" i="12"/>
  <c r="GM516" i="12"/>
  <c r="GL516" i="12"/>
  <c r="GK516" i="12"/>
  <c r="GJ516" i="12"/>
  <c r="GI516" i="12"/>
  <c r="GH516" i="12"/>
  <c r="GG516" i="12"/>
  <c r="GF516" i="12"/>
  <c r="GE516" i="12"/>
  <c r="GD516" i="12"/>
  <c r="GC516" i="12"/>
  <c r="GB516" i="12"/>
  <c r="GZ515" i="12"/>
  <c r="GY515" i="12"/>
  <c r="GX515" i="12"/>
  <c r="GW515" i="12"/>
  <c r="GV515" i="12"/>
  <c r="GU515" i="12"/>
  <c r="GT515" i="12"/>
  <c r="GS515" i="12"/>
  <c r="GR515" i="12"/>
  <c r="GQ515" i="12"/>
  <c r="GP515" i="12"/>
  <c r="GO515" i="12"/>
  <c r="GN515" i="12"/>
  <c r="GM515" i="12"/>
  <c r="GL515" i="12"/>
  <c r="GK515" i="12"/>
  <c r="GJ515" i="12"/>
  <c r="GI515" i="12"/>
  <c r="GH515" i="12"/>
  <c r="GG515" i="12"/>
  <c r="GF515" i="12"/>
  <c r="GE515" i="12"/>
  <c r="GD515" i="12"/>
  <c r="GC515" i="12"/>
  <c r="GB515" i="12"/>
  <c r="J29" i="12"/>
  <c r="J30" i="12" s="1"/>
  <c r="J31" i="12" s="1"/>
  <c r="J32" i="12" s="1"/>
  <c r="J33" i="12" s="1"/>
  <c r="J34" i="12" s="1"/>
  <c r="J35" i="12" s="1"/>
  <c r="J36" i="12" s="1"/>
  <c r="J37" i="12" s="1"/>
  <c r="J38" i="12" s="1"/>
  <c r="J39" i="12" s="1"/>
  <c r="J40" i="12" s="1"/>
  <c r="J41" i="12" s="1"/>
  <c r="J42" i="12" s="1"/>
  <c r="J43" i="12" s="1"/>
  <c r="J44" i="12" s="1"/>
  <c r="J45" i="12" s="1"/>
  <c r="J46" i="12" s="1"/>
  <c r="J47" i="12" s="1"/>
  <c r="J48" i="12" s="1"/>
  <c r="J49" i="12" s="1"/>
  <c r="J50" i="12" s="1"/>
  <c r="J51" i="12" s="1"/>
  <c r="K28" i="12"/>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N55" i="10"/>
  <c r="N54" i="10"/>
  <c r="N53" i="10"/>
  <c r="N52" i="10"/>
  <c r="N51" i="10"/>
  <c r="N50" i="10"/>
  <c r="A50" i="10"/>
  <c r="I50" i="10" s="1"/>
  <c r="N49" i="10"/>
  <c r="A49" i="10"/>
  <c r="I49" i="10" s="1"/>
  <c r="N48" i="10"/>
  <c r="A48" i="10"/>
  <c r="I48" i="10" s="1"/>
  <c r="A47" i="10"/>
  <c r="K47" i="10" s="1"/>
  <c r="A46" i="10"/>
  <c r="A45" i="10"/>
  <c r="I45" i="10" s="1"/>
  <c r="A44" i="10"/>
  <c r="H44" i="10" s="1"/>
  <c r="A43" i="10"/>
  <c r="C43" i="10" s="1"/>
  <c r="A42" i="10"/>
  <c r="I42" i="10" s="1"/>
  <c r="A41" i="10"/>
  <c r="A40" i="10"/>
  <c r="A39" i="10"/>
  <c r="K39" i="10" s="1"/>
  <c r="A38" i="10"/>
  <c r="I38" i="10" s="1"/>
  <c r="A37" i="10"/>
  <c r="I37" i="10" s="1"/>
  <c r="A36" i="10"/>
  <c r="N35" i="10"/>
  <c r="A35" i="10"/>
  <c r="I35" i="10" s="1"/>
  <c r="N34" i="10"/>
  <c r="A34" i="10"/>
  <c r="I34" i="10" s="1"/>
  <c r="N33" i="10"/>
  <c r="A33" i="10"/>
  <c r="K33" i="10" s="1"/>
  <c r="N32" i="10"/>
  <c r="A32" i="10"/>
  <c r="I32" i="10" s="1"/>
  <c r="N31" i="10"/>
  <c r="A31" i="10"/>
  <c r="I31" i="10" s="1"/>
  <c r="A30" i="10"/>
  <c r="K30" i="10" s="1"/>
  <c r="A29" i="10"/>
  <c r="G29" i="10" s="1"/>
  <c r="A28" i="10"/>
  <c r="B28" i="10" s="1"/>
  <c r="A27" i="10"/>
  <c r="K27" i="10" s="1"/>
  <c r="A26" i="10"/>
  <c r="A25" i="10"/>
  <c r="I25" i="10" s="1"/>
  <c r="A24" i="10"/>
  <c r="I24" i="10" s="1"/>
  <c r="A23" i="10"/>
  <c r="K23" i="10" s="1"/>
  <c r="A22" i="10"/>
  <c r="I22" i="10" s="1"/>
  <c r="A21" i="10"/>
  <c r="A20" i="10"/>
  <c r="I20" i="10" s="1"/>
  <c r="A19" i="10"/>
  <c r="I19" i="10" s="1"/>
  <c r="A18" i="10"/>
  <c r="A17" i="10"/>
  <c r="I17" i="10" s="1"/>
  <c r="A16" i="10"/>
  <c r="H16" i="10" s="1"/>
  <c r="A15" i="10"/>
  <c r="K15" i="10" s="1"/>
  <c r="A14" i="10"/>
  <c r="I14" i="10" s="1"/>
  <c r="A13" i="10"/>
  <c r="A12" i="10"/>
  <c r="I12" i="10" s="1"/>
  <c r="A11" i="10"/>
  <c r="I11" i="10" s="1"/>
  <c r="A10" i="10"/>
  <c r="I10" i="10" s="1"/>
  <c r="A9" i="10"/>
  <c r="I9" i="10" s="1"/>
  <c r="A8" i="10"/>
  <c r="H8" i="10" s="1"/>
  <c r="A7" i="10"/>
  <c r="K7" i="10" s="1"/>
  <c r="A6" i="10"/>
  <c r="A5" i="10"/>
  <c r="H5" i="10" s="1"/>
  <c r="E2" i="10" a="1"/>
  <c r="E2" i="10" s="1"/>
  <c r="D2" i="10" a="1"/>
  <c r="D2" i="10" s="1"/>
  <c r="G549" i="7"/>
  <c r="B549" i="7"/>
  <c r="G548" i="7"/>
  <c r="B548" i="7"/>
  <c r="G547" i="7"/>
  <c r="B547" i="7"/>
  <c r="G546" i="7"/>
  <c r="B546" i="7"/>
  <c r="G545" i="7"/>
  <c r="B545" i="7"/>
  <c r="G544" i="7"/>
  <c r="B544" i="7"/>
  <c r="G543" i="7"/>
  <c r="B543" i="7"/>
  <c r="G542" i="7"/>
  <c r="B542" i="7"/>
  <c r="G541" i="7"/>
  <c r="B541" i="7"/>
  <c r="G540" i="7"/>
  <c r="B540" i="7"/>
  <c r="G539" i="7"/>
  <c r="B539" i="7"/>
  <c r="G538" i="7"/>
  <c r="B538" i="7"/>
  <c r="G537" i="7"/>
  <c r="B537" i="7"/>
  <c r="G536" i="7"/>
  <c r="B536" i="7"/>
  <c r="G535" i="7"/>
  <c r="B535" i="7"/>
  <c r="G534" i="7"/>
  <c r="B534" i="7"/>
  <c r="G533" i="7"/>
  <c r="B533" i="7"/>
  <c r="G532" i="7"/>
  <c r="B532" i="7"/>
  <c r="G531" i="7"/>
  <c r="B531" i="7"/>
  <c r="G530" i="7"/>
  <c r="B530" i="7"/>
  <c r="G529" i="7"/>
  <c r="B529" i="7"/>
  <c r="G528" i="7"/>
  <c r="B528" i="7"/>
  <c r="G527" i="7"/>
  <c r="B527" i="7"/>
  <c r="G526" i="7"/>
  <c r="B526" i="7"/>
  <c r="G525" i="7"/>
  <c r="B525" i="7"/>
  <c r="G524" i="7"/>
  <c r="B524" i="7"/>
  <c r="G523" i="7"/>
  <c r="B523" i="7"/>
  <c r="G522" i="7"/>
  <c r="B522" i="7"/>
  <c r="G521" i="7"/>
  <c r="B521" i="7"/>
  <c r="G520" i="7"/>
  <c r="B520" i="7"/>
  <c r="G519" i="7"/>
  <c r="B519" i="7"/>
  <c r="G518" i="7"/>
  <c r="B518" i="7"/>
  <c r="G517" i="7"/>
  <c r="B517" i="7"/>
  <c r="G516" i="7"/>
  <c r="B516" i="7"/>
  <c r="G515" i="7"/>
  <c r="B515" i="7"/>
  <c r="G514" i="7"/>
  <c r="B514" i="7"/>
  <c r="G513" i="7"/>
  <c r="B513" i="7"/>
  <c r="G512" i="7"/>
  <c r="B512" i="7"/>
  <c r="G511" i="7"/>
  <c r="B511" i="7"/>
  <c r="G510" i="7"/>
  <c r="B510" i="7"/>
  <c r="G509" i="7"/>
  <c r="B509" i="7"/>
  <c r="G508" i="7"/>
  <c r="B508" i="7"/>
  <c r="G507" i="7"/>
  <c r="B507" i="7"/>
  <c r="G506" i="7"/>
  <c r="B506" i="7"/>
  <c r="G505" i="7"/>
  <c r="B505" i="7"/>
  <c r="G504" i="7"/>
  <c r="B504" i="7"/>
  <c r="G503" i="7"/>
  <c r="B503" i="7"/>
  <c r="G502" i="7"/>
  <c r="B502" i="7"/>
  <c r="G501" i="7"/>
  <c r="B501" i="7"/>
  <c r="G500" i="7"/>
  <c r="B500" i="7"/>
  <c r="G499" i="7"/>
  <c r="B499" i="7"/>
  <c r="G498" i="7"/>
  <c r="B498" i="7"/>
  <c r="G497" i="7"/>
  <c r="B497" i="7"/>
  <c r="G496" i="7"/>
  <c r="B496" i="7"/>
  <c r="G495" i="7"/>
  <c r="B495" i="7"/>
  <c r="G494" i="7"/>
  <c r="B494" i="7"/>
  <c r="G493" i="7"/>
  <c r="B493" i="7"/>
  <c r="G492" i="7"/>
  <c r="B492" i="7"/>
  <c r="G491" i="7"/>
  <c r="B491" i="7"/>
  <c r="G490" i="7"/>
  <c r="B490" i="7"/>
  <c r="G489" i="7"/>
  <c r="B489" i="7"/>
  <c r="G488" i="7"/>
  <c r="B488" i="7"/>
  <c r="G487" i="7"/>
  <c r="B487" i="7"/>
  <c r="G486" i="7"/>
  <c r="B486" i="7"/>
  <c r="G485" i="7"/>
  <c r="B485" i="7"/>
  <c r="G484" i="7"/>
  <c r="B484" i="7"/>
  <c r="G483" i="7"/>
  <c r="B483" i="7"/>
  <c r="G482" i="7"/>
  <c r="B482" i="7"/>
  <c r="G481" i="7"/>
  <c r="B481" i="7"/>
  <c r="G480" i="7"/>
  <c r="B480" i="7"/>
  <c r="G479" i="7"/>
  <c r="B479" i="7"/>
  <c r="G478" i="7"/>
  <c r="B478" i="7"/>
  <c r="G477" i="7"/>
  <c r="B477" i="7"/>
  <c r="G476" i="7"/>
  <c r="B476" i="7"/>
  <c r="G475" i="7"/>
  <c r="B475" i="7"/>
  <c r="G474" i="7"/>
  <c r="B474" i="7"/>
  <c r="G473" i="7"/>
  <c r="B473" i="7"/>
  <c r="G472" i="7"/>
  <c r="B472" i="7"/>
  <c r="G471" i="7"/>
  <c r="B471" i="7"/>
  <c r="G470" i="7"/>
  <c r="B470" i="7"/>
  <c r="G469" i="7"/>
  <c r="B469" i="7"/>
  <c r="G468" i="7"/>
  <c r="B468" i="7"/>
  <c r="G467" i="7"/>
  <c r="B467" i="7"/>
  <c r="G466" i="7"/>
  <c r="B466" i="7"/>
  <c r="G465" i="7"/>
  <c r="B465" i="7"/>
  <c r="G464" i="7"/>
  <c r="B464" i="7"/>
  <c r="G463" i="7"/>
  <c r="B463" i="7"/>
  <c r="G462" i="7"/>
  <c r="B462" i="7"/>
  <c r="G461" i="7"/>
  <c r="B461" i="7"/>
  <c r="G460" i="7"/>
  <c r="B460" i="7"/>
  <c r="G459" i="7"/>
  <c r="B459" i="7"/>
  <c r="G458" i="7"/>
  <c r="B458" i="7"/>
  <c r="G457" i="7"/>
  <c r="B457" i="7"/>
  <c r="G456" i="7"/>
  <c r="B456" i="7"/>
  <c r="G455" i="7"/>
  <c r="B455" i="7"/>
  <c r="G454" i="7"/>
  <c r="B454" i="7"/>
  <c r="G453" i="7"/>
  <c r="B453" i="7"/>
  <c r="G452" i="7"/>
  <c r="B452" i="7"/>
  <c r="G451" i="7"/>
  <c r="B451" i="7"/>
  <c r="G450" i="7"/>
  <c r="B450" i="7"/>
  <c r="G449" i="7"/>
  <c r="B449" i="7"/>
  <c r="G448" i="7"/>
  <c r="B448" i="7"/>
  <c r="G447" i="7"/>
  <c r="B447" i="7"/>
  <c r="G446" i="7"/>
  <c r="B446" i="7"/>
  <c r="G445" i="7"/>
  <c r="B445" i="7"/>
  <c r="G444" i="7"/>
  <c r="B444" i="7"/>
  <c r="G443" i="7"/>
  <c r="B443" i="7"/>
  <c r="G442" i="7"/>
  <c r="B442" i="7"/>
  <c r="G441" i="7"/>
  <c r="B441" i="7"/>
  <c r="G440" i="7"/>
  <c r="B440" i="7"/>
  <c r="G439" i="7"/>
  <c r="B439" i="7"/>
  <c r="G438" i="7"/>
  <c r="B438" i="7"/>
  <c r="G437" i="7"/>
  <c r="B437" i="7"/>
  <c r="G436" i="7"/>
  <c r="B436" i="7"/>
  <c r="G435" i="7"/>
  <c r="B435" i="7"/>
  <c r="G434" i="7"/>
  <c r="B434" i="7"/>
  <c r="G433" i="7"/>
  <c r="B433" i="7"/>
  <c r="G432" i="7"/>
  <c r="B432" i="7"/>
  <c r="G431" i="7"/>
  <c r="B431" i="7"/>
  <c r="G430" i="7"/>
  <c r="B430" i="7"/>
  <c r="G429" i="7"/>
  <c r="B429" i="7"/>
  <c r="G428" i="7"/>
  <c r="B428" i="7"/>
  <c r="G427" i="7"/>
  <c r="B427" i="7"/>
  <c r="G426" i="7"/>
  <c r="B426" i="7"/>
  <c r="G425" i="7"/>
  <c r="B425" i="7"/>
  <c r="G424" i="7"/>
  <c r="B424" i="7"/>
  <c r="G423" i="7"/>
  <c r="B423" i="7"/>
  <c r="G422" i="7"/>
  <c r="B422" i="7"/>
  <c r="G421" i="7"/>
  <c r="B421" i="7"/>
  <c r="G420" i="7"/>
  <c r="B420" i="7"/>
  <c r="G419" i="7"/>
  <c r="B419" i="7"/>
  <c r="G418" i="7"/>
  <c r="B418" i="7"/>
  <c r="G417" i="7"/>
  <c r="B417" i="7"/>
  <c r="G416" i="7"/>
  <c r="B416" i="7"/>
  <c r="G415" i="7"/>
  <c r="B415" i="7"/>
  <c r="G414" i="7"/>
  <c r="B414" i="7"/>
  <c r="G413" i="7"/>
  <c r="B413" i="7"/>
  <c r="G412" i="7"/>
  <c r="B412" i="7"/>
  <c r="G411" i="7"/>
  <c r="B411" i="7"/>
  <c r="G410" i="7"/>
  <c r="B410" i="7"/>
  <c r="G409" i="7"/>
  <c r="B409" i="7"/>
  <c r="G408" i="7"/>
  <c r="B408" i="7"/>
  <c r="G407" i="7"/>
  <c r="B407" i="7"/>
  <c r="G406" i="7"/>
  <c r="B406" i="7"/>
  <c r="G405" i="7"/>
  <c r="B405" i="7"/>
  <c r="G404" i="7"/>
  <c r="B404" i="7"/>
  <c r="G403" i="7"/>
  <c r="B403" i="7"/>
  <c r="G402" i="7"/>
  <c r="B402" i="7"/>
  <c r="G401" i="7"/>
  <c r="B401" i="7"/>
  <c r="G400" i="7"/>
  <c r="B400" i="7"/>
  <c r="G399" i="7"/>
  <c r="B399" i="7"/>
  <c r="G398" i="7"/>
  <c r="B398" i="7"/>
  <c r="G397" i="7"/>
  <c r="B397" i="7"/>
  <c r="G396" i="7"/>
  <c r="B396" i="7"/>
  <c r="G395" i="7"/>
  <c r="B395" i="7"/>
  <c r="G394" i="7"/>
  <c r="B394" i="7"/>
  <c r="G393" i="7"/>
  <c r="B393" i="7"/>
  <c r="G392" i="7"/>
  <c r="B392" i="7"/>
  <c r="G391" i="7"/>
  <c r="B391" i="7"/>
  <c r="G390" i="7"/>
  <c r="B390" i="7"/>
  <c r="G389" i="7"/>
  <c r="B389" i="7"/>
  <c r="G388" i="7"/>
  <c r="B388" i="7"/>
  <c r="G387" i="7"/>
  <c r="B387" i="7"/>
  <c r="G386" i="7"/>
  <c r="B386" i="7"/>
  <c r="G385" i="7"/>
  <c r="B385" i="7"/>
  <c r="G384" i="7"/>
  <c r="B384" i="7"/>
  <c r="G383" i="7"/>
  <c r="B383" i="7"/>
  <c r="G382" i="7"/>
  <c r="B382" i="7"/>
  <c r="G381" i="7"/>
  <c r="B381" i="7"/>
  <c r="G380" i="7"/>
  <c r="B380" i="7"/>
  <c r="G379" i="7"/>
  <c r="B379" i="7"/>
  <c r="G378" i="7"/>
  <c r="B378" i="7"/>
  <c r="G377" i="7"/>
  <c r="B377" i="7"/>
  <c r="G376" i="7"/>
  <c r="B376" i="7"/>
  <c r="G375" i="7"/>
  <c r="B375" i="7"/>
  <c r="G374" i="7"/>
  <c r="B374" i="7"/>
  <c r="G373" i="7"/>
  <c r="B373" i="7"/>
  <c r="G372" i="7"/>
  <c r="B372" i="7"/>
  <c r="G371" i="7"/>
  <c r="B371" i="7"/>
  <c r="G370" i="7"/>
  <c r="B370" i="7"/>
  <c r="G369" i="7"/>
  <c r="B369" i="7"/>
  <c r="G368" i="7"/>
  <c r="B368" i="7"/>
  <c r="G367" i="7"/>
  <c r="B367" i="7"/>
  <c r="G366" i="7"/>
  <c r="B366" i="7"/>
  <c r="G365" i="7"/>
  <c r="B365" i="7"/>
  <c r="G364" i="7"/>
  <c r="B364" i="7"/>
  <c r="G363" i="7"/>
  <c r="B363" i="7"/>
  <c r="G362" i="7"/>
  <c r="B362" i="7"/>
  <c r="G361" i="7"/>
  <c r="B361" i="7"/>
  <c r="G360" i="7"/>
  <c r="B360" i="7"/>
  <c r="G359" i="7"/>
  <c r="B359" i="7"/>
  <c r="G358" i="7"/>
  <c r="B358" i="7"/>
  <c r="G357" i="7"/>
  <c r="B357" i="7"/>
  <c r="G356" i="7"/>
  <c r="B356" i="7"/>
  <c r="G355" i="7"/>
  <c r="B355" i="7"/>
  <c r="G354" i="7"/>
  <c r="B354" i="7"/>
  <c r="G353" i="7"/>
  <c r="B353" i="7"/>
  <c r="G352" i="7"/>
  <c r="B352" i="7"/>
  <c r="G351" i="7"/>
  <c r="B351" i="7"/>
  <c r="G350" i="7"/>
  <c r="B350" i="7"/>
  <c r="G349" i="7"/>
  <c r="B349" i="7"/>
  <c r="G348" i="7"/>
  <c r="B348" i="7"/>
  <c r="G347" i="7"/>
  <c r="B347" i="7"/>
  <c r="G346" i="7"/>
  <c r="B346" i="7"/>
  <c r="G345" i="7"/>
  <c r="B345" i="7"/>
  <c r="G344" i="7"/>
  <c r="B344" i="7"/>
  <c r="G343" i="7"/>
  <c r="B343" i="7"/>
  <c r="G342" i="7"/>
  <c r="B342" i="7"/>
  <c r="G341" i="7"/>
  <c r="B341" i="7"/>
  <c r="G340" i="7"/>
  <c r="B340" i="7"/>
  <c r="G339" i="7"/>
  <c r="B339" i="7"/>
  <c r="G338" i="7"/>
  <c r="B338" i="7"/>
  <c r="G337" i="7"/>
  <c r="B337" i="7"/>
  <c r="G336" i="7"/>
  <c r="B336" i="7"/>
  <c r="G335" i="7"/>
  <c r="B335" i="7"/>
  <c r="G334" i="7"/>
  <c r="B334" i="7"/>
  <c r="G333" i="7"/>
  <c r="B333" i="7"/>
  <c r="G332" i="7"/>
  <c r="B332" i="7"/>
  <c r="G331" i="7"/>
  <c r="B331" i="7"/>
  <c r="G330" i="7"/>
  <c r="B330" i="7"/>
  <c r="G329" i="7"/>
  <c r="B329" i="7"/>
  <c r="G328" i="7"/>
  <c r="B328" i="7"/>
  <c r="G327" i="7"/>
  <c r="B327" i="7"/>
  <c r="G326" i="7"/>
  <c r="B326" i="7"/>
  <c r="G325" i="7"/>
  <c r="B325" i="7"/>
  <c r="G324" i="7"/>
  <c r="B324" i="7"/>
  <c r="G323" i="7"/>
  <c r="B323" i="7"/>
  <c r="G322" i="7"/>
  <c r="B322" i="7"/>
  <c r="G321" i="7"/>
  <c r="B321" i="7"/>
  <c r="G320" i="7"/>
  <c r="B320" i="7"/>
  <c r="G319" i="7"/>
  <c r="B319" i="7"/>
  <c r="G318" i="7"/>
  <c r="B318" i="7"/>
  <c r="G317" i="7"/>
  <c r="B317" i="7"/>
  <c r="G316" i="7"/>
  <c r="B316" i="7"/>
  <c r="G315" i="7"/>
  <c r="B315" i="7"/>
  <c r="G314" i="7"/>
  <c r="B314" i="7"/>
  <c r="G313" i="7"/>
  <c r="B313" i="7"/>
  <c r="G312" i="7"/>
  <c r="B312" i="7"/>
  <c r="G311" i="7"/>
  <c r="B311" i="7"/>
  <c r="G310" i="7"/>
  <c r="B310" i="7"/>
  <c r="G309" i="7"/>
  <c r="B309" i="7"/>
  <c r="G308" i="7"/>
  <c r="B308" i="7"/>
  <c r="G307" i="7"/>
  <c r="B307" i="7"/>
  <c r="G306" i="7"/>
  <c r="B306" i="7"/>
  <c r="G305" i="7"/>
  <c r="B305" i="7"/>
  <c r="G304" i="7"/>
  <c r="B304" i="7"/>
  <c r="G303" i="7"/>
  <c r="B303" i="7"/>
  <c r="G302" i="7"/>
  <c r="B302" i="7"/>
  <c r="G301" i="7"/>
  <c r="B301" i="7"/>
  <c r="G300" i="7"/>
  <c r="B300" i="7"/>
  <c r="G299" i="7"/>
  <c r="B299" i="7"/>
  <c r="G298" i="7"/>
  <c r="B298" i="7"/>
  <c r="G297" i="7"/>
  <c r="B297" i="7"/>
  <c r="G296" i="7"/>
  <c r="B296" i="7"/>
  <c r="G295" i="7"/>
  <c r="B295" i="7"/>
  <c r="G294" i="7"/>
  <c r="B294" i="7"/>
  <c r="G293" i="7"/>
  <c r="B293" i="7"/>
  <c r="G292" i="7"/>
  <c r="B292" i="7"/>
  <c r="G291" i="7"/>
  <c r="B291" i="7"/>
  <c r="G290" i="7"/>
  <c r="B290" i="7"/>
  <c r="G289" i="7"/>
  <c r="B289" i="7"/>
  <c r="G288" i="7"/>
  <c r="B288" i="7"/>
  <c r="G287" i="7"/>
  <c r="B287" i="7"/>
  <c r="G286" i="7"/>
  <c r="B286" i="7"/>
  <c r="G285" i="7"/>
  <c r="B285" i="7"/>
  <c r="G284" i="7"/>
  <c r="B284" i="7"/>
  <c r="G283" i="7"/>
  <c r="B283" i="7"/>
  <c r="G282" i="7"/>
  <c r="B282" i="7"/>
  <c r="G281" i="7"/>
  <c r="B281" i="7"/>
  <c r="G280" i="7"/>
  <c r="B280" i="7"/>
  <c r="G279" i="7"/>
  <c r="B279" i="7"/>
  <c r="G278" i="7"/>
  <c r="B278" i="7"/>
  <c r="G277" i="7"/>
  <c r="B277" i="7"/>
  <c r="G276" i="7"/>
  <c r="B276" i="7"/>
  <c r="G275" i="7"/>
  <c r="B275" i="7"/>
  <c r="G274" i="7"/>
  <c r="B274" i="7"/>
  <c r="G273" i="7"/>
  <c r="B273" i="7"/>
  <c r="G272" i="7"/>
  <c r="B272" i="7"/>
  <c r="G271" i="7"/>
  <c r="B271" i="7"/>
  <c r="G270" i="7"/>
  <c r="B270" i="7"/>
  <c r="G269" i="7"/>
  <c r="B269" i="7"/>
  <c r="G268" i="7"/>
  <c r="B268" i="7"/>
  <c r="G267" i="7"/>
  <c r="B267" i="7"/>
  <c r="G266" i="7"/>
  <c r="B266" i="7"/>
  <c r="G265" i="7"/>
  <c r="B265" i="7"/>
  <c r="G264" i="7"/>
  <c r="B264" i="7"/>
  <c r="G263" i="7"/>
  <c r="B263" i="7"/>
  <c r="G262" i="7"/>
  <c r="B262" i="7"/>
  <c r="G261" i="7"/>
  <c r="B261" i="7"/>
  <c r="G260" i="7"/>
  <c r="B260" i="7"/>
  <c r="G259" i="7"/>
  <c r="B259" i="7"/>
  <c r="G258" i="7"/>
  <c r="B258" i="7"/>
  <c r="G257" i="7"/>
  <c r="B257" i="7"/>
  <c r="G256" i="7"/>
  <c r="B256" i="7"/>
  <c r="G255" i="7"/>
  <c r="B255" i="7"/>
  <c r="G254" i="7"/>
  <c r="B254" i="7"/>
  <c r="G253" i="7"/>
  <c r="B253" i="7"/>
  <c r="G252" i="7"/>
  <c r="B252" i="7"/>
  <c r="G251" i="7"/>
  <c r="B251" i="7"/>
  <c r="G250" i="7"/>
  <c r="B250" i="7"/>
  <c r="G249" i="7"/>
  <c r="B249" i="7"/>
  <c r="G248" i="7"/>
  <c r="B248" i="7"/>
  <c r="G247" i="7"/>
  <c r="B247" i="7"/>
  <c r="G246" i="7"/>
  <c r="B246" i="7"/>
  <c r="G245" i="7"/>
  <c r="B245" i="7"/>
  <c r="G244" i="7"/>
  <c r="B244" i="7"/>
  <c r="G243" i="7"/>
  <c r="B243" i="7"/>
  <c r="G242" i="7"/>
  <c r="B242" i="7"/>
  <c r="G241" i="7"/>
  <c r="B241" i="7"/>
  <c r="G240" i="7"/>
  <c r="B240" i="7"/>
  <c r="G239" i="7"/>
  <c r="B239" i="7"/>
  <c r="G238" i="7"/>
  <c r="B238" i="7"/>
  <c r="G237" i="7"/>
  <c r="B237" i="7"/>
  <c r="G236" i="7"/>
  <c r="B236" i="7"/>
  <c r="G235" i="7"/>
  <c r="B235" i="7"/>
  <c r="G234" i="7"/>
  <c r="B234" i="7"/>
  <c r="G233" i="7"/>
  <c r="B233" i="7"/>
  <c r="G232" i="7"/>
  <c r="B232" i="7"/>
  <c r="G231" i="7"/>
  <c r="B231" i="7"/>
  <c r="G230" i="7"/>
  <c r="B230" i="7"/>
  <c r="G229" i="7"/>
  <c r="B229" i="7"/>
  <c r="G228" i="7"/>
  <c r="B228" i="7"/>
  <c r="G227" i="7"/>
  <c r="B227" i="7"/>
  <c r="G226" i="7"/>
  <c r="B226" i="7"/>
  <c r="G225" i="7"/>
  <c r="B225" i="7"/>
  <c r="G224" i="7"/>
  <c r="B224" i="7"/>
  <c r="G223" i="7"/>
  <c r="B223" i="7"/>
  <c r="G222" i="7"/>
  <c r="B222" i="7"/>
  <c r="G221" i="7"/>
  <c r="B221" i="7"/>
  <c r="G220" i="7"/>
  <c r="B220" i="7"/>
  <c r="G219" i="7"/>
  <c r="B219" i="7"/>
  <c r="G218" i="7"/>
  <c r="B218" i="7"/>
  <c r="G217" i="7"/>
  <c r="B217" i="7"/>
  <c r="G216" i="7"/>
  <c r="B216" i="7"/>
  <c r="G215" i="7"/>
  <c r="B215" i="7"/>
  <c r="G214" i="7"/>
  <c r="B214" i="7"/>
  <c r="G213" i="7"/>
  <c r="B213" i="7"/>
  <c r="G212" i="7"/>
  <c r="B212" i="7"/>
  <c r="G211" i="7"/>
  <c r="B211" i="7"/>
  <c r="G210" i="7"/>
  <c r="B210" i="7"/>
  <c r="G209" i="7"/>
  <c r="B209" i="7"/>
  <c r="G208" i="7"/>
  <c r="B208" i="7"/>
  <c r="G207" i="7"/>
  <c r="B207" i="7"/>
  <c r="G206" i="7"/>
  <c r="B206" i="7"/>
  <c r="G205" i="7"/>
  <c r="B205" i="7"/>
  <c r="G204" i="7"/>
  <c r="B204" i="7"/>
  <c r="G203" i="7"/>
  <c r="B203" i="7"/>
  <c r="G202" i="7"/>
  <c r="B202" i="7"/>
  <c r="G201" i="7"/>
  <c r="B201" i="7"/>
  <c r="G200" i="7"/>
  <c r="B200" i="7"/>
  <c r="G199" i="7"/>
  <c r="B199" i="7"/>
  <c r="G198" i="7"/>
  <c r="B198" i="7"/>
  <c r="G197" i="7"/>
  <c r="B197" i="7"/>
  <c r="G196" i="7"/>
  <c r="B196" i="7"/>
  <c r="G195" i="7"/>
  <c r="B195" i="7"/>
  <c r="G194" i="7"/>
  <c r="B194" i="7"/>
  <c r="G193" i="7"/>
  <c r="B193" i="7"/>
  <c r="G192" i="7"/>
  <c r="B192" i="7"/>
  <c r="G191" i="7"/>
  <c r="B191" i="7"/>
  <c r="G190" i="7"/>
  <c r="B190" i="7"/>
  <c r="G189" i="7"/>
  <c r="B189" i="7"/>
  <c r="G188" i="7"/>
  <c r="B188" i="7"/>
  <c r="G187" i="7"/>
  <c r="B187" i="7"/>
  <c r="G186" i="7"/>
  <c r="B186" i="7"/>
  <c r="G185" i="7"/>
  <c r="B185" i="7"/>
  <c r="G184" i="7"/>
  <c r="B184" i="7"/>
  <c r="G183" i="7"/>
  <c r="B183" i="7"/>
  <c r="G182" i="7"/>
  <c r="B182" i="7"/>
  <c r="G181" i="7"/>
  <c r="B181" i="7"/>
  <c r="G180" i="7"/>
  <c r="B180" i="7"/>
  <c r="G179" i="7"/>
  <c r="B179" i="7"/>
  <c r="G178" i="7"/>
  <c r="B178" i="7"/>
  <c r="G177" i="7"/>
  <c r="B177" i="7"/>
  <c r="G176" i="7"/>
  <c r="B176" i="7"/>
  <c r="G175" i="7"/>
  <c r="B175" i="7"/>
  <c r="G174" i="7"/>
  <c r="B174" i="7"/>
  <c r="G173" i="7"/>
  <c r="B173" i="7"/>
  <c r="G172" i="7"/>
  <c r="B172" i="7"/>
  <c r="G171" i="7"/>
  <c r="B171" i="7"/>
  <c r="G170" i="7"/>
  <c r="B170" i="7"/>
  <c r="G169" i="7"/>
  <c r="B169" i="7"/>
  <c r="G168" i="7"/>
  <c r="B168" i="7"/>
  <c r="G167" i="7"/>
  <c r="B167" i="7"/>
  <c r="G166" i="7"/>
  <c r="B166" i="7"/>
  <c r="G165" i="7"/>
  <c r="B165" i="7"/>
  <c r="G164" i="7"/>
  <c r="B164" i="7"/>
  <c r="G163" i="7"/>
  <c r="B163" i="7"/>
  <c r="G162" i="7"/>
  <c r="B162" i="7"/>
  <c r="G161" i="7"/>
  <c r="B161" i="7"/>
  <c r="G160" i="7"/>
  <c r="B160" i="7"/>
  <c r="G159" i="7"/>
  <c r="B159" i="7"/>
  <c r="G158" i="7"/>
  <c r="B158" i="7"/>
  <c r="G157" i="7"/>
  <c r="B157" i="7"/>
  <c r="G156" i="7"/>
  <c r="B156" i="7"/>
  <c r="G155" i="7"/>
  <c r="B155" i="7"/>
  <c r="G154" i="7"/>
  <c r="B154" i="7"/>
  <c r="G153" i="7"/>
  <c r="B153" i="7"/>
  <c r="G152" i="7"/>
  <c r="B152" i="7"/>
  <c r="G151" i="7"/>
  <c r="B151" i="7"/>
  <c r="G150" i="7"/>
  <c r="B150" i="7"/>
  <c r="G149" i="7"/>
  <c r="B149" i="7"/>
  <c r="G148" i="7"/>
  <c r="B148" i="7"/>
  <c r="G147" i="7"/>
  <c r="B147" i="7"/>
  <c r="G146" i="7"/>
  <c r="B146" i="7"/>
  <c r="G145" i="7"/>
  <c r="B145" i="7"/>
  <c r="G144" i="7"/>
  <c r="B144" i="7"/>
  <c r="G143" i="7"/>
  <c r="B143" i="7"/>
  <c r="G142" i="7"/>
  <c r="B142" i="7"/>
  <c r="G141" i="7"/>
  <c r="B141" i="7"/>
  <c r="G140" i="7"/>
  <c r="B140" i="7"/>
  <c r="G139" i="7"/>
  <c r="B139" i="7"/>
  <c r="G138" i="7"/>
  <c r="B138" i="7"/>
  <c r="G137" i="7"/>
  <c r="B137" i="7"/>
  <c r="G136" i="7"/>
  <c r="B136" i="7"/>
  <c r="G135" i="7"/>
  <c r="B135" i="7"/>
  <c r="G134" i="7"/>
  <c r="B134" i="7"/>
  <c r="G133" i="7"/>
  <c r="B133" i="7"/>
  <c r="G132" i="7"/>
  <c r="B132" i="7"/>
  <c r="G131" i="7"/>
  <c r="B131" i="7"/>
  <c r="G130" i="7"/>
  <c r="B130" i="7"/>
  <c r="G129" i="7"/>
  <c r="B129" i="7"/>
  <c r="G128" i="7"/>
  <c r="B128" i="7"/>
  <c r="G127" i="7"/>
  <c r="B127" i="7"/>
  <c r="G126" i="7"/>
  <c r="B126" i="7"/>
  <c r="G125" i="7"/>
  <c r="B125" i="7"/>
  <c r="G124" i="7"/>
  <c r="B124" i="7"/>
  <c r="G123" i="7"/>
  <c r="B123" i="7"/>
  <c r="G122" i="7"/>
  <c r="B122" i="7"/>
  <c r="G121" i="7"/>
  <c r="B121" i="7"/>
  <c r="G120" i="7"/>
  <c r="B120" i="7"/>
  <c r="G119" i="7"/>
  <c r="B119" i="7"/>
  <c r="G118" i="7"/>
  <c r="B118" i="7"/>
  <c r="G117" i="7"/>
  <c r="B117" i="7"/>
  <c r="G116" i="7"/>
  <c r="B116" i="7"/>
  <c r="G115" i="7"/>
  <c r="B115" i="7"/>
  <c r="G114" i="7"/>
  <c r="B114" i="7"/>
  <c r="G113" i="7"/>
  <c r="B113" i="7"/>
  <c r="G112" i="7"/>
  <c r="B112" i="7"/>
  <c r="G111" i="7"/>
  <c r="B111" i="7"/>
  <c r="G110" i="7"/>
  <c r="B110" i="7"/>
  <c r="G109" i="7"/>
  <c r="B109" i="7"/>
  <c r="G108" i="7"/>
  <c r="B108" i="7"/>
  <c r="G107" i="7"/>
  <c r="B107" i="7"/>
  <c r="G106" i="7"/>
  <c r="B106" i="7"/>
  <c r="G105" i="7"/>
  <c r="B105" i="7"/>
  <c r="G104" i="7"/>
  <c r="B104" i="7"/>
  <c r="G103" i="7"/>
  <c r="B103" i="7"/>
  <c r="G102" i="7"/>
  <c r="B102" i="7"/>
  <c r="G101" i="7"/>
  <c r="B101" i="7"/>
  <c r="G100" i="7"/>
  <c r="B100" i="7"/>
  <c r="G99" i="7"/>
  <c r="B99" i="7"/>
  <c r="G98" i="7"/>
  <c r="B98" i="7"/>
  <c r="G97" i="7"/>
  <c r="B97" i="7"/>
  <c r="G96" i="7"/>
  <c r="B96" i="7"/>
  <c r="G95" i="7"/>
  <c r="B95" i="7"/>
  <c r="G94" i="7"/>
  <c r="B94" i="7"/>
  <c r="G93" i="7"/>
  <c r="B93" i="7"/>
  <c r="G92" i="7"/>
  <c r="B92" i="7"/>
  <c r="G91" i="7"/>
  <c r="B91" i="7"/>
  <c r="G90" i="7"/>
  <c r="B90" i="7"/>
  <c r="G89" i="7"/>
  <c r="B89" i="7"/>
  <c r="G88" i="7"/>
  <c r="B88" i="7"/>
  <c r="G87" i="7"/>
  <c r="B87" i="7"/>
  <c r="G86" i="7"/>
  <c r="B86" i="7"/>
  <c r="G85" i="7"/>
  <c r="B85" i="7"/>
  <c r="G84" i="7"/>
  <c r="B84" i="7"/>
  <c r="G83" i="7"/>
  <c r="B83" i="7"/>
  <c r="G82" i="7"/>
  <c r="B82" i="7"/>
  <c r="G81" i="7"/>
  <c r="B81" i="7"/>
  <c r="G80" i="7"/>
  <c r="B80" i="7"/>
  <c r="G79" i="7"/>
  <c r="B79" i="7"/>
  <c r="G78" i="7"/>
  <c r="B78" i="7"/>
  <c r="G77" i="7"/>
  <c r="B77" i="7"/>
  <c r="G76" i="7"/>
  <c r="B76" i="7"/>
  <c r="G75" i="7"/>
  <c r="B75" i="7"/>
  <c r="G74" i="7"/>
  <c r="B74" i="7"/>
  <c r="G73" i="7"/>
  <c r="B73" i="7"/>
  <c r="G72" i="7"/>
  <c r="B72" i="7"/>
  <c r="G71" i="7"/>
  <c r="B71" i="7"/>
  <c r="G70" i="7"/>
  <c r="B70" i="7"/>
  <c r="G69" i="7"/>
  <c r="B69" i="7"/>
  <c r="G68" i="7"/>
  <c r="B68" i="7"/>
  <c r="G67" i="7"/>
  <c r="B67" i="7"/>
  <c r="G66" i="7"/>
  <c r="B66" i="7"/>
  <c r="G65" i="7"/>
  <c r="B65" i="7"/>
  <c r="G64" i="7"/>
  <c r="B64" i="7"/>
  <c r="G63" i="7"/>
  <c r="B63" i="7"/>
  <c r="G62" i="7"/>
  <c r="B62" i="7"/>
  <c r="G61" i="7"/>
  <c r="B61" i="7"/>
  <c r="G60" i="7"/>
  <c r="B60" i="7"/>
  <c r="G59" i="7"/>
  <c r="B59" i="7"/>
  <c r="G58" i="7"/>
  <c r="B58" i="7"/>
  <c r="G57" i="7"/>
  <c r="B57" i="7"/>
  <c r="G56" i="7"/>
  <c r="B56" i="7"/>
  <c r="G55" i="7"/>
  <c r="B55" i="7"/>
  <c r="G54" i="7"/>
  <c r="B54" i="7"/>
  <c r="G53" i="7"/>
  <c r="B53" i="7"/>
  <c r="G52" i="7"/>
  <c r="B52" i="7"/>
  <c r="G51" i="7"/>
  <c r="B51" i="7"/>
  <c r="G50" i="7"/>
  <c r="B50" i="7"/>
  <c r="G49" i="7"/>
  <c r="B49" i="7"/>
  <c r="G48" i="7"/>
  <c r="B48" i="7"/>
  <c r="G47" i="7"/>
  <c r="B47" i="7"/>
  <c r="G46" i="7"/>
  <c r="B46" i="7"/>
  <c r="G45" i="7"/>
  <c r="B45" i="7"/>
  <c r="G44" i="7"/>
  <c r="B44" i="7"/>
  <c r="G43" i="7"/>
  <c r="B43" i="7"/>
  <c r="G42" i="7"/>
  <c r="B42" i="7"/>
  <c r="G41" i="7"/>
  <c r="B41" i="7"/>
  <c r="G40" i="7"/>
  <c r="B40" i="7"/>
  <c r="G39" i="7"/>
  <c r="B39" i="7"/>
  <c r="G38" i="7"/>
  <c r="B38" i="7"/>
  <c r="G37" i="7"/>
  <c r="B37" i="7"/>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G3" i="7"/>
  <c r="B3" i="7"/>
  <c r="G2" i="7"/>
  <c r="B2" i="7"/>
  <c r="O54" i="6"/>
  <c r="O53" i="6"/>
  <c r="O52" i="6"/>
  <c r="O51" i="6"/>
  <c r="AA27" i="6"/>
  <c r="Z27" i="6"/>
  <c r="Y27" i="6"/>
  <c r="X27" i="6"/>
  <c r="W27" i="6"/>
  <c r="V27" i="6"/>
  <c r="U27" i="6"/>
  <c r="T27" i="6"/>
  <c r="S27" i="6"/>
  <c r="R27" i="6"/>
  <c r="Q27" i="6"/>
  <c r="P27" i="6"/>
  <c r="O27" i="6"/>
  <c r="N27" i="6"/>
  <c r="M27" i="6"/>
  <c r="L27" i="6"/>
  <c r="K27" i="6"/>
  <c r="J27" i="6"/>
  <c r="I27" i="6"/>
  <c r="H27" i="6"/>
  <c r="G27" i="6"/>
  <c r="F27" i="6"/>
  <c r="E27" i="6"/>
  <c r="D27" i="6"/>
  <c r="C27" i="6"/>
  <c r="B27" i="6"/>
  <c r="A27" i="6"/>
  <c r="AA26" i="6"/>
  <c r="Z26" i="6"/>
  <c r="Y26" i="6"/>
  <c r="X26" i="6"/>
  <c r="W26" i="6"/>
  <c r="V26" i="6"/>
  <c r="U26" i="6"/>
  <c r="T26" i="6"/>
  <c r="S26" i="6"/>
  <c r="R26" i="6"/>
  <c r="Q26" i="6"/>
  <c r="P26" i="6"/>
  <c r="O26" i="6"/>
  <c r="N26" i="6"/>
  <c r="M26" i="6"/>
  <c r="L26" i="6"/>
  <c r="K26" i="6"/>
  <c r="J26" i="6"/>
  <c r="I26" i="6"/>
  <c r="H26" i="6"/>
  <c r="G26" i="6"/>
  <c r="F26" i="6"/>
  <c r="E26" i="6"/>
  <c r="D26" i="6"/>
  <c r="C26" i="6"/>
  <c r="B26" i="6"/>
  <c r="A26" i="6"/>
  <c r="AA25" i="6"/>
  <c r="Z25" i="6"/>
  <c r="Y25" i="6"/>
  <c r="X25" i="6"/>
  <c r="W25" i="6"/>
  <c r="V25" i="6"/>
  <c r="U25" i="6"/>
  <c r="T25" i="6"/>
  <c r="S25" i="6"/>
  <c r="R25" i="6"/>
  <c r="Q25" i="6"/>
  <c r="P25" i="6"/>
  <c r="O25" i="6"/>
  <c r="N25" i="6"/>
  <c r="M25" i="6"/>
  <c r="L25" i="6"/>
  <c r="K25" i="6"/>
  <c r="J25" i="6"/>
  <c r="I25" i="6"/>
  <c r="H25" i="6"/>
  <c r="G25" i="6"/>
  <c r="F25" i="6"/>
  <c r="E25" i="6"/>
  <c r="D25" i="6"/>
  <c r="C25" i="6"/>
  <c r="B25" i="6"/>
  <c r="A25" i="6"/>
  <c r="AA24" i="6"/>
  <c r="Z24" i="6"/>
  <c r="Y24" i="6"/>
  <c r="X24" i="6"/>
  <c r="W24" i="6"/>
  <c r="V24" i="6"/>
  <c r="U24" i="6"/>
  <c r="T24" i="6"/>
  <c r="S24" i="6"/>
  <c r="R24" i="6"/>
  <c r="Q24" i="6"/>
  <c r="P24" i="6"/>
  <c r="O24" i="6"/>
  <c r="N24" i="6"/>
  <c r="M24" i="6"/>
  <c r="L24" i="6"/>
  <c r="K24" i="6"/>
  <c r="J24" i="6"/>
  <c r="I24" i="6"/>
  <c r="H24" i="6"/>
  <c r="G24" i="6"/>
  <c r="F24" i="6"/>
  <c r="E24" i="6"/>
  <c r="D24" i="6"/>
  <c r="C24" i="6"/>
  <c r="B24" i="6"/>
  <c r="A24" i="6"/>
  <c r="AA23" i="6"/>
  <c r="Z23" i="6"/>
  <c r="Y23" i="6"/>
  <c r="X23" i="6"/>
  <c r="W23" i="6"/>
  <c r="V23" i="6"/>
  <c r="U23" i="6"/>
  <c r="T23" i="6"/>
  <c r="S23" i="6"/>
  <c r="R23" i="6"/>
  <c r="Q23" i="6"/>
  <c r="P23" i="6"/>
  <c r="O23" i="6"/>
  <c r="N23" i="6"/>
  <c r="M23" i="6"/>
  <c r="L23" i="6"/>
  <c r="K23" i="6"/>
  <c r="J23" i="6"/>
  <c r="I23" i="6"/>
  <c r="H23" i="6"/>
  <c r="G23" i="6"/>
  <c r="F23" i="6"/>
  <c r="E23" i="6"/>
  <c r="D23" i="6"/>
  <c r="C23" i="6"/>
  <c r="B23" i="6"/>
  <c r="A23" i="6"/>
  <c r="AA22" i="6"/>
  <c r="Z22" i="6"/>
  <c r="Y22" i="6"/>
  <c r="X22" i="6"/>
  <c r="W22" i="6"/>
  <c r="V22" i="6"/>
  <c r="U22" i="6"/>
  <c r="T22" i="6"/>
  <c r="S22" i="6"/>
  <c r="R22" i="6"/>
  <c r="Q22" i="6"/>
  <c r="P22" i="6"/>
  <c r="O22" i="6"/>
  <c r="N22" i="6"/>
  <c r="M22" i="6"/>
  <c r="L22" i="6"/>
  <c r="K22" i="6"/>
  <c r="J22" i="6"/>
  <c r="I22" i="6"/>
  <c r="H22" i="6"/>
  <c r="G22" i="6"/>
  <c r="F22" i="6"/>
  <c r="E22" i="6"/>
  <c r="D22" i="6"/>
  <c r="C22" i="6"/>
  <c r="B22" i="6"/>
  <c r="A22" i="6"/>
  <c r="AA21" i="6"/>
  <c r="Z21" i="6"/>
  <c r="Y21" i="6"/>
  <c r="X21" i="6"/>
  <c r="W21" i="6"/>
  <c r="V21" i="6"/>
  <c r="U21" i="6"/>
  <c r="T21" i="6"/>
  <c r="S21" i="6"/>
  <c r="R21" i="6"/>
  <c r="Q21" i="6"/>
  <c r="P21" i="6"/>
  <c r="O21" i="6"/>
  <c r="N21" i="6"/>
  <c r="M21" i="6"/>
  <c r="L21" i="6"/>
  <c r="K21" i="6"/>
  <c r="J21" i="6"/>
  <c r="I21" i="6"/>
  <c r="H21" i="6"/>
  <c r="G21" i="6"/>
  <c r="F21" i="6"/>
  <c r="E21" i="6"/>
  <c r="D21" i="6"/>
  <c r="C21" i="6"/>
  <c r="B21" i="6"/>
  <c r="A21" i="6"/>
  <c r="AA20" i="6"/>
  <c r="Z20" i="6"/>
  <c r="Y20" i="6"/>
  <c r="X20" i="6"/>
  <c r="W20" i="6"/>
  <c r="V20" i="6"/>
  <c r="U20" i="6"/>
  <c r="T20" i="6"/>
  <c r="S20" i="6"/>
  <c r="R20" i="6"/>
  <c r="Q20" i="6"/>
  <c r="P20" i="6"/>
  <c r="O20" i="6"/>
  <c r="N20" i="6"/>
  <c r="M20" i="6"/>
  <c r="L20" i="6"/>
  <c r="K20" i="6"/>
  <c r="J20" i="6"/>
  <c r="I20" i="6"/>
  <c r="H20" i="6"/>
  <c r="G20" i="6"/>
  <c r="F20" i="6"/>
  <c r="E20" i="6"/>
  <c r="D20" i="6"/>
  <c r="C20" i="6"/>
  <c r="B20" i="6"/>
  <c r="A20" i="6"/>
  <c r="AA19" i="6"/>
  <c r="Z19" i="6"/>
  <c r="Y19" i="6"/>
  <c r="X19" i="6"/>
  <c r="W19" i="6"/>
  <c r="V19" i="6"/>
  <c r="U19" i="6"/>
  <c r="T19" i="6"/>
  <c r="S19" i="6"/>
  <c r="R19" i="6"/>
  <c r="Q19" i="6"/>
  <c r="P19" i="6"/>
  <c r="O19" i="6"/>
  <c r="N19" i="6"/>
  <c r="M19" i="6"/>
  <c r="L19" i="6"/>
  <c r="K19" i="6"/>
  <c r="J19" i="6"/>
  <c r="I19" i="6"/>
  <c r="H19" i="6"/>
  <c r="G19" i="6"/>
  <c r="F19" i="6"/>
  <c r="E19" i="6"/>
  <c r="D19" i="6"/>
  <c r="C19" i="6"/>
  <c r="B19" i="6"/>
  <c r="A19" i="6"/>
  <c r="AA18" i="6"/>
  <c r="Z18" i="6"/>
  <c r="Y18" i="6"/>
  <c r="X18" i="6"/>
  <c r="W18" i="6"/>
  <c r="V18" i="6"/>
  <c r="U18" i="6"/>
  <c r="T18" i="6"/>
  <c r="S18" i="6"/>
  <c r="R18" i="6"/>
  <c r="Q18" i="6"/>
  <c r="P18" i="6"/>
  <c r="O18" i="6"/>
  <c r="N18" i="6"/>
  <c r="M18" i="6"/>
  <c r="L18" i="6"/>
  <c r="K18" i="6"/>
  <c r="J18" i="6"/>
  <c r="I18" i="6"/>
  <c r="H18" i="6"/>
  <c r="G18" i="6"/>
  <c r="F18" i="6"/>
  <c r="E18" i="6"/>
  <c r="D18" i="6"/>
  <c r="C18" i="6"/>
  <c r="B18" i="6"/>
  <c r="A18" i="6"/>
  <c r="AA17" i="6"/>
  <c r="Z17" i="6"/>
  <c r="Y17" i="6"/>
  <c r="X17" i="6"/>
  <c r="W17" i="6"/>
  <c r="V17" i="6"/>
  <c r="U17" i="6"/>
  <c r="T17" i="6"/>
  <c r="S17" i="6"/>
  <c r="R17" i="6"/>
  <c r="Q17" i="6"/>
  <c r="P17" i="6"/>
  <c r="O17" i="6"/>
  <c r="N17" i="6"/>
  <c r="M17" i="6"/>
  <c r="L17" i="6"/>
  <c r="K17" i="6"/>
  <c r="J17" i="6"/>
  <c r="I17" i="6"/>
  <c r="H17" i="6"/>
  <c r="G17" i="6"/>
  <c r="F17" i="6"/>
  <c r="E17" i="6"/>
  <c r="D17" i="6"/>
  <c r="C17" i="6"/>
  <c r="B17" i="6"/>
  <c r="A17" i="6"/>
  <c r="AA16" i="6"/>
  <c r="Z16" i="6"/>
  <c r="Y16" i="6"/>
  <c r="X16" i="6"/>
  <c r="W16" i="6"/>
  <c r="V16" i="6"/>
  <c r="U16" i="6"/>
  <c r="T16" i="6"/>
  <c r="S16" i="6"/>
  <c r="R16" i="6"/>
  <c r="Q16" i="6"/>
  <c r="P16" i="6"/>
  <c r="O16" i="6"/>
  <c r="N16" i="6"/>
  <c r="M16" i="6"/>
  <c r="L16" i="6"/>
  <c r="K16" i="6"/>
  <c r="J16" i="6"/>
  <c r="I16" i="6"/>
  <c r="H16" i="6"/>
  <c r="G16" i="6"/>
  <c r="F16" i="6"/>
  <c r="E16" i="6"/>
  <c r="D16" i="6"/>
  <c r="C16" i="6"/>
  <c r="B16" i="6"/>
  <c r="A16" i="6"/>
  <c r="AA15" i="6"/>
  <c r="Z15" i="6"/>
  <c r="Y15" i="6"/>
  <c r="X15" i="6"/>
  <c r="W15" i="6"/>
  <c r="V15" i="6"/>
  <c r="U15" i="6"/>
  <c r="T15" i="6"/>
  <c r="S15" i="6"/>
  <c r="R15" i="6"/>
  <c r="Q15" i="6"/>
  <c r="P15" i="6"/>
  <c r="O15" i="6"/>
  <c r="N15" i="6"/>
  <c r="M15" i="6"/>
  <c r="L15" i="6"/>
  <c r="K15" i="6"/>
  <c r="J15" i="6"/>
  <c r="I15" i="6"/>
  <c r="H15" i="6"/>
  <c r="G15" i="6"/>
  <c r="F15" i="6"/>
  <c r="E15" i="6"/>
  <c r="D15" i="6"/>
  <c r="C15" i="6"/>
  <c r="B15" i="6"/>
  <c r="A15" i="6"/>
  <c r="AA14" i="6"/>
  <c r="Z14" i="6"/>
  <c r="Y14" i="6"/>
  <c r="X14" i="6"/>
  <c r="W14" i="6"/>
  <c r="V14" i="6"/>
  <c r="U14" i="6"/>
  <c r="T14" i="6"/>
  <c r="S14" i="6"/>
  <c r="R14" i="6"/>
  <c r="Q14" i="6"/>
  <c r="P14" i="6"/>
  <c r="O14" i="6"/>
  <c r="N14" i="6"/>
  <c r="M14" i="6"/>
  <c r="L14" i="6"/>
  <c r="K14" i="6"/>
  <c r="J14" i="6"/>
  <c r="I14" i="6"/>
  <c r="H14" i="6"/>
  <c r="G14" i="6"/>
  <c r="F14" i="6"/>
  <c r="E14" i="6"/>
  <c r="D14" i="6"/>
  <c r="C14" i="6"/>
  <c r="B14" i="6"/>
  <c r="A14" i="6"/>
  <c r="AA13" i="6"/>
  <c r="Z13" i="6"/>
  <c r="Y13" i="6"/>
  <c r="X13" i="6"/>
  <c r="W13" i="6"/>
  <c r="V13" i="6"/>
  <c r="U13" i="6"/>
  <c r="T13" i="6"/>
  <c r="S13" i="6"/>
  <c r="R13" i="6"/>
  <c r="Q13" i="6"/>
  <c r="P13" i="6"/>
  <c r="O13" i="6"/>
  <c r="N13" i="6"/>
  <c r="M13" i="6"/>
  <c r="L13" i="6"/>
  <c r="K13" i="6"/>
  <c r="J13" i="6"/>
  <c r="I13" i="6"/>
  <c r="H13" i="6"/>
  <c r="G13" i="6"/>
  <c r="F13" i="6"/>
  <c r="E13" i="6"/>
  <c r="D13" i="6"/>
  <c r="C13" i="6"/>
  <c r="B13" i="6"/>
  <c r="A13" i="6"/>
  <c r="AA12" i="6"/>
  <c r="Z12" i="6"/>
  <c r="Y12" i="6"/>
  <c r="X12" i="6"/>
  <c r="W12" i="6"/>
  <c r="V12" i="6"/>
  <c r="U12" i="6"/>
  <c r="T12" i="6"/>
  <c r="S12" i="6"/>
  <c r="R12" i="6"/>
  <c r="Q12" i="6"/>
  <c r="P12" i="6"/>
  <c r="O12" i="6"/>
  <c r="N12" i="6"/>
  <c r="M12" i="6"/>
  <c r="L12" i="6"/>
  <c r="K12" i="6"/>
  <c r="J12" i="6"/>
  <c r="I12" i="6"/>
  <c r="H12" i="6"/>
  <c r="G12" i="6"/>
  <c r="F12" i="6"/>
  <c r="E12" i="6"/>
  <c r="D12" i="6"/>
  <c r="C12" i="6"/>
  <c r="B12" i="6"/>
  <c r="A12" i="6"/>
  <c r="AA11" i="6"/>
  <c r="Z11" i="6"/>
  <c r="Y11" i="6"/>
  <c r="X11" i="6"/>
  <c r="W11" i="6"/>
  <c r="V11" i="6"/>
  <c r="U11" i="6"/>
  <c r="T11" i="6"/>
  <c r="S11" i="6"/>
  <c r="R11" i="6"/>
  <c r="Q11" i="6"/>
  <c r="P11" i="6"/>
  <c r="O11" i="6"/>
  <c r="N11" i="6"/>
  <c r="M11" i="6"/>
  <c r="L11" i="6"/>
  <c r="K11" i="6"/>
  <c r="J11" i="6"/>
  <c r="I11" i="6"/>
  <c r="H11" i="6"/>
  <c r="G11" i="6"/>
  <c r="F11" i="6"/>
  <c r="E11" i="6"/>
  <c r="D11" i="6"/>
  <c r="C11" i="6"/>
  <c r="B11" i="6"/>
  <c r="A11" i="6"/>
  <c r="AA10" i="6"/>
  <c r="Z10" i="6"/>
  <c r="Y10" i="6"/>
  <c r="X10" i="6"/>
  <c r="W10" i="6"/>
  <c r="V10" i="6"/>
  <c r="U10" i="6"/>
  <c r="T10" i="6"/>
  <c r="S10" i="6"/>
  <c r="R10" i="6"/>
  <c r="Q10" i="6"/>
  <c r="P10" i="6"/>
  <c r="O10" i="6"/>
  <c r="N10" i="6"/>
  <c r="M10" i="6"/>
  <c r="L10" i="6"/>
  <c r="K10" i="6"/>
  <c r="J10" i="6"/>
  <c r="I10" i="6"/>
  <c r="H10" i="6"/>
  <c r="G10" i="6"/>
  <c r="F10" i="6"/>
  <c r="E10" i="6"/>
  <c r="D10" i="6"/>
  <c r="C10" i="6"/>
  <c r="B10" i="6"/>
  <c r="A10" i="6"/>
  <c r="AA9" i="6"/>
  <c r="Z9" i="6"/>
  <c r="Y9" i="6"/>
  <c r="X9" i="6"/>
  <c r="W9" i="6"/>
  <c r="V9" i="6"/>
  <c r="U9" i="6"/>
  <c r="T9" i="6"/>
  <c r="S9" i="6"/>
  <c r="R9" i="6"/>
  <c r="Q9" i="6"/>
  <c r="P9" i="6"/>
  <c r="O9" i="6"/>
  <c r="N9" i="6"/>
  <c r="M9" i="6"/>
  <c r="L9" i="6"/>
  <c r="K9" i="6"/>
  <c r="J9" i="6"/>
  <c r="I9" i="6"/>
  <c r="H9" i="6"/>
  <c r="G9" i="6"/>
  <c r="F9" i="6"/>
  <c r="E9" i="6"/>
  <c r="D9" i="6"/>
  <c r="C9" i="6"/>
  <c r="B9" i="6"/>
  <c r="A9" i="6"/>
  <c r="AA8" i="6"/>
  <c r="Z8" i="6"/>
  <c r="Y8" i="6"/>
  <c r="X8" i="6"/>
  <c r="W8" i="6"/>
  <c r="V8" i="6"/>
  <c r="U8" i="6"/>
  <c r="T8" i="6"/>
  <c r="S8" i="6"/>
  <c r="R8" i="6"/>
  <c r="Q8" i="6"/>
  <c r="P8" i="6"/>
  <c r="O8" i="6"/>
  <c r="N8" i="6"/>
  <c r="M8" i="6"/>
  <c r="L8" i="6"/>
  <c r="K8" i="6"/>
  <c r="J8" i="6"/>
  <c r="I8" i="6"/>
  <c r="H8" i="6"/>
  <c r="G8" i="6"/>
  <c r="F8" i="6"/>
  <c r="E8" i="6"/>
  <c r="D8" i="6"/>
  <c r="C8" i="6"/>
  <c r="B8" i="6"/>
  <c r="A8" i="6"/>
  <c r="AA7" i="6"/>
  <c r="Z7" i="6"/>
  <c r="Y7" i="6"/>
  <c r="X7" i="6"/>
  <c r="W7" i="6"/>
  <c r="V7" i="6"/>
  <c r="U7" i="6"/>
  <c r="T7" i="6"/>
  <c r="S7" i="6"/>
  <c r="R7" i="6"/>
  <c r="Q7" i="6"/>
  <c r="P7" i="6"/>
  <c r="O7" i="6"/>
  <c r="N7" i="6"/>
  <c r="M7" i="6"/>
  <c r="L7" i="6"/>
  <c r="K7" i="6"/>
  <c r="J7" i="6"/>
  <c r="I7" i="6"/>
  <c r="H7" i="6"/>
  <c r="G7" i="6"/>
  <c r="F7" i="6"/>
  <c r="E7" i="6"/>
  <c r="D7" i="6"/>
  <c r="C7" i="6"/>
  <c r="B7" i="6"/>
  <c r="A7" i="6"/>
  <c r="AA6" i="6"/>
  <c r="Z6" i="6"/>
  <c r="Y6" i="6"/>
  <c r="X6" i="6"/>
  <c r="W6" i="6"/>
  <c r="V6" i="6"/>
  <c r="U6" i="6"/>
  <c r="T6" i="6"/>
  <c r="S6" i="6"/>
  <c r="R6" i="6"/>
  <c r="Q6" i="6"/>
  <c r="P6" i="6"/>
  <c r="O6" i="6"/>
  <c r="N6" i="6"/>
  <c r="M6" i="6"/>
  <c r="L6" i="6"/>
  <c r="K6" i="6"/>
  <c r="J6" i="6"/>
  <c r="I6" i="6"/>
  <c r="H6" i="6"/>
  <c r="G6" i="6"/>
  <c r="F6" i="6"/>
  <c r="E6" i="6"/>
  <c r="D6" i="6"/>
  <c r="C6" i="6"/>
  <c r="B6" i="6"/>
  <c r="A6" i="6"/>
  <c r="B5" i="6"/>
  <c r="A5" i="6"/>
  <c r="B4" i="6"/>
  <c r="A4" i="6"/>
  <c r="B3" i="6"/>
  <c r="A3" i="6"/>
  <c r="AA2" i="6"/>
  <c r="AA30" i="6" s="1"/>
  <c r="Z2" i="6"/>
  <c r="Z30" i="6" s="1"/>
  <c r="Y2" i="6"/>
  <c r="Y30" i="6" s="1"/>
  <c r="X2" i="6"/>
  <c r="X30" i="6" s="1"/>
  <c r="W2" i="6"/>
  <c r="W30" i="6" s="1"/>
  <c r="V2" i="6"/>
  <c r="V30" i="6" s="1"/>
  <c r="U2" i="6"/>
  <c r="U30" i="6" s="1"/>
  <c r="T2" i="6"/>
  <c r="T30" i="6" s="1"/>
  <c r="S2" i="6"/>
  <c r="S30" i="6" s="1"/>
  <c r="R2" i="6"/>
  <c r="R30" i="6" s="1"/>
  <c r="Q2" i="6"/>
  <c r="Q30" i="6" s="1"/>
  <c r="P2" i="6"/>
  <c r="P30" i="6" s="1"/>
  <c r="O2" i="6"/>
  <c r="O30" i="6" s="1"/>
  <c r="N2" i="6"/>
  <c r="N30" i="6" s="1"/>
  <c r="M2" i="6"/>
  <c r="M30" i="6" s="1"/>
  <c r="L2" i="6"/>
  <c r="L30" i="6" s="1"/>
  <c r="K2" i="6"/>
  <c r="K30" i="6" s="1"/>
  <c r="J2" i="6"/>
  <c r="J30" i="6" s="1"/>
  <c r="I2" i="6"/>
  <c r="I30" i="6" s="1"/>
  <c r="H2" i="6"/>
  <c r="H30" i="6" s="1"/>
  <c r="G2" i="6"/>
  <c r="G30" i="6" s="1"/>
  <c r="F2" i="6"/>
  <c r="F30" i="6" s="1"/>
  <c r="E2" i="6"/>
  <c r="E30" i="6" s="1"/>
  <c r="D2" i="6"/>
  <c r="D30" i="6" s="1"/>
  <c r="C2" i="6"/>
  <c r="AA1" i="6"/>
  <c r="Z1" i="6"/>
  <c r="Y1" i="6"/>
  <c r="X1" i="6"/>
  <c r="W1" i="6"/>
  <c r="V1" i="6"/>
  <c r="U1" i="6"/>
  <c r="T1" i="6"/>
  <c r="S1" i="6"/>
  <c r="R1" i="6"/>
  <c r="Q1" i="6"/>
  <c r="P1" i="6"/>
  <c r="O1" i="6"/>
  <c r="N1" i="6"/>
  <c r="M1" i="6"/>
  <c r="L1" i="6"/>
  <c r="K1" i="6"/>
  <c r="J1" i="6"/>
  <c r="I1" i="6"/>
  <c r="H1" i="6"/>
  <c r="G1" i="6"/>
  <c r="F1" i="6"/>
  <c r="E1" i="6"/>
  <c r="D1" i="6"/>
  <c r="C1" i="6"/>
  <c r="C11" i="5"/>
  <c r="D9" i="5"/>
  <c r="C8" i="5"/>
  <c r="D7" i="5"/>
  <c r="I6" i="5"/>
  <c r="F6" i="5"/>
  <c r="C6" i="5"/>
  <c r="H5" i="5"/>
  <c r="E5" i="5"/>
  <c r="I4" i="5"/>
  <c r="G4" i="5"/>
  <c r="D4" i="5"/>
  <c r="C4" i="5" a="1"/>
  <c r="D31" i="4"/>
  <c r="C31" i="4" s="1"/>
  <c r="D30" i="4"/>
  <c r="C30" i="4" s="1"/>
  <c r="E30" i="4" s="1"/>
  <c r="E29" i="4"/>
  <c r="E38" i="4" s="1"/>
  <c r="F21" i="4"/>
  <c r="D21" i="4"/>
  <c r="C21" i="4"/>
  <c r="D22" i="4" s="1"/>
  <c r="F22" i="4" s="1"/>
  <c r="E20" i="4"/>
  <c r="D38" i="4" s="1"/>
  <c r="HQ9" i="2"/>
  <c r="HP9" i="2"/>
  <c r="HO9" i="2"/>
  <c r="HL9" i="2" a="1"/>
  <c r="HL9" i="2" s="1"/>
  <c r="AB9" i="2"/>
  <c r="HQ8" i="2"/>
  <c r="HP8" i="2"/>
  <c r="HO8" i="2"/>
  <c r="HL8" i="2" a="1"/>
  <c r="HL8" i="2" s="1"/>
  <c r="AB8" i="2"/>
  <c r="HQ7" i="2"/>
  <c r="HP7" i="2"/>
  <c r="HO7" i="2"/>
  <c r="HL7" i="2" a="1"/>
  <c r="HL7" i="2" s="1"/>
  <c r="AB7" i="2"/>
  <c r="HQ6" i="2"/>
  <c r="HP6" i="2"/>
  <c r="HO6" i="2"/>
  <c r="HL6" i="2" a="1"/>
  <c r="HL6" i="2" s="1"/>
  <c r="AB6" i="2"/>
  <c r="Z5" i="6"/>
  <c r="X5" i="6"/>
  <c r="V5" i="6"/>
  <c r="T5" i="6"/>
  <c r="R5" i="6"/>
  <c r="P5" i="6"/>
  <c r="N5" i="6"/>
  <c r="L5" i="6"/>
  <c r="J5" i="6"/>
  <c r="H5" i="6"/>
  <c r="D5" i="6"/>
  <c r="Z4" i="6"/>
  <c r="R4" i="6"/>
  <c r="N4" i="6"/>
  <c r="I4" i="6"/>
  <c r="V3" i="6"/>
  <c r="MF2" i="2"/>
  <c r="P28" i="12" s="1"/>
  <c r="MA2" i="2"/>
  <c r="P27" i="12" s="1"/>
  <c r="LV2" i="2"/>
  <c r="P26" i="12" s="1"/>
  <c r="LQ2" i="2"/>
  <c r="P25" i="12" s="1"/>
  <c r="LL2" i="2"/>
  <c r="P24" i="12" s="1"/>
  <c r="LG2" i="2"/>
  <c r="P23" i="12" s="1"/>
  <c r="LB2" i="2"/>
  <c r="P22" i="12" s="1"/>
  <c r="KW2" i="2"/>
  <c r="P21" i="12" s="1"/>
  <c r="KR2" i="2"/>
  <c r="P20" i="12" s="1"/>
  <c r="KM2" i="2"/>
  <c r="P19" i="12" s="1"/>
  <c r="KH2" i="2"/>
  <c r="P18" i="12" s="1"/>
  <c r="KC2" i="2"/>
  <c r="P17" i="12" s="1"/>
  <c r="JX2" i="2"/>
  <c r="P16" i="12" s="1"/>
  <c r="JS2" i="2"/>
  <c r="P15" i="12" s="1"/>
  <c r="JN2" i="2"/>
  <c r="P14" i="12" s="1"/>
  <c r="JI2" i="2"/>
  <c r="P13" i="12" s="1"/>
  <c r="JD2" i="2"/>
  <c r="P12" i="12" s="1"/>
  <c r="IY2" i="2"/>
  <c r="P11" i="12" s="1"/>
  <c r="IT2" i="2"/>
  <c r="P10" i="12" s="1"/>
  <c r="IO2" i="2"/>
  <c r="P9" i="12" s="1"/>
  <c r="IJ2" i="2"/>
  <c r="P8" i="12" s="1"/>
  <c r="IE2" i="2"/>
  <c r="P7" i="12" s="1"/>
  <c r="HZ2" i="2"/>
  <c r="P6" i="12" s="1"/>
  <c r="HX2" i="2"/>
  <c r="IC2" i="2" s="1"/>
  <c r="IH2" i="2" s="1"/>
  <c r="IM2" i="2" s="1"/>
  <c r="IR2" i="2" s="1"/>
  <c r="IW2" i="2" s="1"/>
  <c r="JB2" i="2" s="1"/>
  <c r="JG2" i="2" s="1"/>
  <c r="JL2" i="2" s="1"/>
  <c r="JQ2" i="2" s="1"/>
  <c r="JV2" i="2" s="1"/>
  <c r="KA2" i="2" s="1"/>
  <c r="KF2" i="2" s="1"/>
  <c r="KK2" i="2" s="1"/>
  <c r="KP2" i="2" s="1"/>
  <c r="KU2" i="2" s="1"/>
  <c r="KZ2" i="2" s="1"/>
  <c r="LE2" i="2" s="1"/>
  <c r="LJ2" i="2" s="1"/>
  <c r="LO2" i="2" s="1"/>
  <c r="LT2" i="2" s="1"/>
  <c r="LY2" i="2" s="1"/>
  <c r="MD2" i="2" s="1"/>
  <c r="MI2" i="2" s="1"/>
  <c r="HU2" i="2"/>
  <c r="P5" i="12" s="1"/>
  <c r="HP2" i="2"/>
  <c r="P4" i="12" s="1"/>
  <c r="B10" i="1"/>
  <c r="B9" i="1"/>
  <c r="B8" i="1"/>
  <c r="I61" i="12"/>
  <c r="E61" i="12"/>
  <c r="F60" i="12"/>
  <c r="G59" i="12"/>
  <c r="H58" i="12"/>
  <c r="I57" i="12"/>
  <c r="E57" i="12"/>
  <c r="G60" i="12"/>
  <c r="I58" i="12"/>
  <c r="F57" i="12"/>
  <c r="H61" i="12"/>
  <c r="I60" i="12"/>
  <c r="E60" i="12"/>
  <c r="F59" i="12"/>
  <c r="G58" i="12"/>
  <c r="H57" i="12"/>
  <c r="F61" i="12"/>
  <c r="H59" i="12"/>
  <c r="E58" i="12"/>
  <c r="G61" i="12"/>
  <c r="H60" i="12"/>
  <c r="I59" i="12"/>
  <c r="E59" i="12"/>
  <c r="F58" i="12"/>
  <c r="G57" i="12"/>
  <c r="HR13" i="2" l="1"/>
  <c r="HR11" i="2"/>
  <c r="HR15" i="2"/>
  <c r="Z15" i="2" s="1"/>
  <c r="HR10" i="2"/>
  <c r="Z12" i="2"/>
  <c r="AA12" i="2"/>
  <c r="Z13" i="2"/>
  <c r="AA13" i="2"/>
  <c r="HS13" i="2"/>
  <c r="HR14" i="2"/>
  <c r="HS14" i="2" s="1"/>
  <c r="HS15" i="2"/>
  <c r="HR17" i="2"/>
  <c r="Z17" i="2" s="1"/>
  <c r="HS12" i="2"/>
  <c r="AA11" i="2"/>
  <c r="Z11" i="2"/>
  <c r="AA16" i="2"/>
  <c r="Z16" i="2"/>
  <c r="HS17" i="2"/>
  <c r="AA17" i="2"/>
  <c r="HS10" i="2"/>
  <c r="AA10" i="2"/>
  <c r="Z10" i="2"/>
  <c r="HS11" i="2"/>
  <c r="HS16" i="2"/>
  <c r="B14" i="10"/>
  <c r="H15" i="10"/>
  <c r="B16" i="10"/>
  <c r="C30" i="10"/>
  <c r="B35" i="10"/>
  <c r="B24" i="10"/>
  <c r="B42" i="10"/>
  <c r="B32" i="10"/>
  <c r="G35" i="10"/>
  <c r="K37" i="10"/>
  <c r="B38" i="10"/>
  <c r="F38" i="10"/>
  <c r="F42" i="10"/>
  <c r="B45" i="10"/>
  <c r="B20" i="10"/>
  <c r="H24" i="10"/>
  <c r="C38" i="10"/>
  <c r="M4" i="6"/>
  <c r="U4" i="6"/>
  <c r="W4" i="6"/>
  <c r="AA4" i="6"/>
  <c r="C8" i="10"/>
  <c r="B10" i="10"/>
  <c r="B12" i="10"/>
  <c r="I16" i="10"/>
  <c r="B22" i="10"/>
  <c r="B25" i="10"/>
  <c r="C27" i="10"/>
  <c r="C33" i="10"/>
  <c r="K38" i="10"/>
  <c r="H43" i="10"/>
  <c r="C22" i="10"/>
  <c r="C25" i="10"/>
  <c r="D4" i="6"/>
  <c r="L4" i="6"/>
  <c r="HR6" i="2"/>
  <c r="AA6" i="2" s="1"/>
  <c r="C9" i="10"/>
  <c r="C11" i="10"/>
  <c r="K22" i="10"/>
  <c r="H28" i="10"/>
  <c r="C37" i="10"/>
  <c r="C47" i="10"/>
  <c r="H31" i="10"/>
  <c r="G7" i="10"/>
  <c r="G10" i="10"/>
  <c r="H11" i="10"/>
  <c r="H12" i="10"/>
  <c r="F14" i="10"/>
  <c r="B17" i="10"/>
  <c r="C19" i="10"/>
  <c r="F22" i="10"/>
  <c r="G25" i="10"/>
  <c r="H27" i="10"/>
  <c r="B29" i="10"/>
  <c r="B31" i="10"/>
  <c r="K31" i="10"/>
  <c r="F32" i="10"/>
  <c r="H33" i="10"/>
  <c r="B34" i="10"/>
  <c r="H38" i="10"/>
  <c r="H42" i="10"/>
  <c r="B44" i="10"/>
  <c r="G45" i="10"/>
  <c r="H47" i="10"/>
  <c r="S4" i="6"/>
  <c r="HR8" i="2"/>
  <c r="HS8" i="2" s="1"/>
  <c r="G3" i="6"/>
  <c r="N3" i="6"/>
  <c r="X3" i="6"/>
  <c r="J4" i="6"/>
  <c r="T4" i="6"/>
  <c r="Y4" i="6"/>
  <c r="HR7" i="2"/>
  <c r="Z7" i="2" s="1"/>
  <c r="K10" i="10"/>
  <c r="K11" i="10"/>
  <c r="H14" i="10"/>
  <c r="G17" i="10"/>
  <c r="K19" i="10"/>
  <c r="H22" i="10"/>
  <c r="C31" i="10"/>
  <c r="N37" i="10"/>
  <c r="I33" i="10"/>
  <c r="F34" i="10"/>
  <c r="I44" i="10"/>
  <c r="E4" i="6"/>
  <c r="G4" i="6"/>
  <c r="K4" i="6"/>
  <c r="I5" i="6"/>
  <c r="K5" i="6"/>
  <c r="M5" i="6"/>
  <c r="O5" i="6"/>
  <c r="Q5" i="6"/>
  <c r="S5" i="6"/>
  <c r="U5" i="6"/>
  <c r="W5" i="6"/>
  <c r="Y5" i="6"/>
  <c r="AA5" i="6"/>
  <c r="F31" i="10"/>
  <c r="H34" i="10"/>
  <c r="Q4" i="12"/>
  <c r="HT3" i="2" s="1"/>
  <c r="C31" i="6" s="1"/>
  <c r="C3" i="6"/>
  <c r="I18" i="10"/>
  <c r="F18" i="10"/>
  <c r="H18" i="10"/>
  <c r="B18" i="10"/>
  <c r="I26" i="10"/>
  <c r="H26" i="10"/>
  <c r="B26" i="10"/>
  <c r="F26" i="10"/>
  <c r="O58" i="6"/>
  <c r="P58" i="6" s="1"/>
  <c r="Q3" i="6"/>
  <c r="G5" i="6"/>
  <c r="I7" i="10"/>
  <c r="F7" i="10"/>
  <c r="H7" i="10"/>
  <c r="B7" i="10"/>
  <c r="I13" i="10"/>
  <c r="B13" i="10"/>
  <c r="C18" i="10"/>
  <c r="I21" i="10"/>
  <c r="B21" i="10"/>
  <c r="I23" i="10"/>
  <c r="C23" i="10"/>
  <c r="C26" i="10"/>
  <c r="G30" i="10"/>
  <c r="I46" i="10"/>
  <c r="F46" i="10"/>
  <c r="K46" i="10"/>
  <c r="C46" i="10"/>
  <c r="H46" i="10"/>
  <c r="B46" i="10"/>
  <c r="I5" i="10"/>
  <c r="B5" i="10"/>
  <c r="C7" i="10"/>
  <c r="G13" i="10"/>
  <c r="G18" i="10"/>
  <c r="G21" i="10"/>
  <c r="H23" i="10"/>
  <c r="G26" i="10"/>
  <c r="G46" i="10"/>
  <c r="B9" i="10"/>
  <c r="G9" i="10"/>
  <c r="C15" i="10"/>
  <c r="I15" i="10"/>
  <c r="K18" i="10"/>
  <c r="K26" i="10"/>
  <c r="I30" i="10"/>
  <c r="H30" i="10"/>
  <c r="B30" i="10"/>
  <c r="F30" i="10"/>
  <c r="F4" i="6"/>
  <c r="H4" i="6"/>
  <c r="O4" i="6"/>
  <c r="Q4" i="6"/>
  <c r="V4" i="6"/>
  <c r="X4" i="6"/>
  <c r="F5" i="6"/>
  <c r="C10" i="10"/>
  <c r="C14" i="10"/>
  <c r="K14" i="10"/>
  <c r="C17" i="10"/>
  <c r="H19" i="10"/>
  <c r="H20" i="10"/>
  <c r="G22" i="10"/>
  <c r="G31" i="10"/>
  <c r="C34" i="10"/>
  <c r="K34" i="10"/>
  <c r="C35" i="10"/>
  <c r="F37" i="10"/>
  <c r="G38" i="10"/>
  <c r="C42" i="10"/>
  <c r="K42" i="10"/>
  <c r="I43" i="10"/>
  <c r="C45" i="10"/>
  <c r="G47" i="10"/>
  <c r="G37" i="10"/>
  <c r="K43" i="10"/>
  <c r="N57" i="10"/>
  <c r="E5" i="6"/>
  <c r="HR9" i="2"/>
  <c r="AA9" i="2" s="1"/>
  <c r="H10" i="10"/>
  <c r="G14" i="10"/>
  <c r="G34" i="10"/>
  <c r="B37" i="10"/>
  <c r="H37" i="10"/>
  <c r="G42" i="10"/>
  <c r="N40" i="6"/>
  <c r="G7" i="5" s="1"/>
  <c r="M41" i="6"/>
  <c r="F8" i="5" s="1"/>
  <c r="L42" i="6"/>
  <c r="P42" i="6"/>
  <c r="I9" i="5" s="1"/>
  <c r="O43" i="6"/>
  <c r="N44" i="6"/>
  <c r="G11" i="5" s="1"/>
  <c r="L41" i="6"/>
  <c r="E8" i="5" s="1"/>
  <c r="O42" i="6"/>
  <c r="M44" i="6"/>
  <c r="F11" i="5" s="1"/>
  <c r="O40" i="6"/>
  <c r="N41" i="6"/>
  <c r="M42" i="6"/>
  <c r="F9" i="5" s="1"/>
  <c r="L43" i="6"/>
  <c r="E10" i="5" s="1"/>
  <c r="P43" i="6"/>
  <c r="O44" i="6"/>
  <c r="H11" i="5" s="1"/>
  <c r="M40" i="6"/>
  <c r="P41" i="6"/>
  <c r="N43" i="6"/>
  <c r="G10" i="5" s="1"/>
  <c r="L40" i="6"/>
  <c r="P40" i="6"/>
  <c r="O41" i="6"/>
  <c r="H8" i="5" s="1"/>
  <c r="N42" i="6"/>
  <c r="G9" i="5" s="1"/>
  <c r="M43" i="6"/>
  <c r="L44" i="6"/>
  <c r="P44" i="6"/>
  <c r="C4" i="6"/>
  <c r="E3" i="6"/>
  <c r="Q10" i="12"/>
  <c r="Q11" i="12"/>
  <c r="J3" i="6"/>
  <c r="Q13" i="12"/>
  <c r="L3" i="6"/>
  <c r="O3" i="6"/>
  <c r="P3" i="6"/>
  <c r="Q22" i="12"/>
  <c r="U3" i="6"/>
  <c r="Q26" i="12"/>
  <c r="I3" i="6"/>
  <c r="Q5" i="12"/>
  <c r="D3" i="6"/>
  <c r="Q9" i="12"/>
  <c r="H3" i="6"/>
  <c r="Q15" i="12"/>
  <c r="Q23" i="12"/>
  <c r="Q25" i="12"/>
  <c r="Q27" i="12"/>
  <c r="Z3" i="6"/>
  <c r="Q28" i="12"/>
  <c r="J51" i="10"/>
  <c r="J45" i="10"/>
  <c r="J44" i="10"/>
  <c r="J35" i="10"/>
  <c r="J42" i="10"/>
  <c r="J37" i="10"/>
  <c r="J34" i="10"/>
  <c r="J31" i="10"/>
  <c r="J30" i="10"/>
  <c r="J46" i="10"/>
  <c r="J38" i="10"/>
  <c r="J22" i="10"/>
  <c r="J14" i="10"/>
  <c r="J21" i="10"/>
  <c r="J20" i="10"/>
  <c r="J13" i="10"/>
  <c r="J12" i="10"/>
  <c r="J7" i="10"/>
  <c r="J26" i="10"/>
  <c r="J18" i="10"/>
  <c r="J10" i="10"/>
  <c r="J25" i="10"/>
  <c r="J24" i="10"/>
  <c r="J17" i="10"/>
  <c r="J16" i="10"/>
  <c r="J9" i="10"/>
  <c r="J5" i="10"/>
  <c r="K3" i="6"/>
  <c r="Y3" i="6"/>
  <c r="F3" i="6"/>
  <c r="S3" i="6"/>
  <c r="AA3" i="6"/>
  <c r="P4" i="6"/>
  <c r="C22" i="4"/>
  <c r="E31" i="4"/>
  <c r="E40" i="4" s="1"/>
  <c r="D32" i="4"/>
  <c r="F31" i="4"/>
  <c r="E21" i="4"/>
  <c r="D39" i="4" s="1"/>
  <c r="F30" i="4"/>
  <c r="E39" i="4" s="1"/>
  <c r="I11" i="5"/>
  <c r="E11" i="5"/>
  <c r="H10" i="5"/>
  <c r="D10" i="5"/>
  <c r="C9" i="5"/>
  <c r="I7" i="5"/>
  <c r="E7" i="5"/>
  <c r="H6" i="5"/>
  <c r="D6" i="5"/>
  <c r="G5" i="5"/>
  <c r="C5" i="5"/>
  <c r="F4" i="5"/>
  <c r="C4" i="5"/>
  <c r="H4" i="5"/>
  <c r="F5" i="5"/>
  <c r="E6" i="5"/>
  <c r="C7" i="5"/>
  <c r="H7" i="5"/>
  <c r="G8" i="5"/>
  <c r="E9" i="5"/>
  <c r="C10" i="5"/>
  <c r="I10" i="5"/>
  <c r="E45" i="10"/>
  <c r="E44" i="10"/>
  <c r="E43" i="10"/>
  <c r="E35" i="10"/>
  <c r="E33" i="10"/>
  <c r="D31" i="10"/>
  <c r="D44" i="10"/>
  <c r="D43" i="10"/>
  <c r="D42" i="10"/>
  <c r="D37" i="10"/>
  <c r="D33" i="10"/>
  <c r="E50" i="10"/>
  <c r="E49" i="10"/>
  <c r="E48" i="10"/>
  <c r="D34" i="10"/>
  <c r="D47" i="10"/>
  <c r="D46" i="10"/>
  <c r="D38" i="10"/>
  <c r="D30" i="10"/>
  <c r="D24" i="10"/>
  <c r="D23" i="10"/>
  <c r="D22" i="10"/>
  <c r="D16" i="10"/>
  <c r="D15" i="10"/>
  <c r="D14" i="10"/>
  <c r="E29" i="10"/>
  <c r="E28" i="10"/>
  <c r="E21" i="10"/>
  <c r="E20" i="10"/>
  <c r="E19" i="10"/>
  <c r="E13" i="10"/>
  <c r="E12" i="10"/>
  <c r="E11" i="10"/>
  <c r="F10" i="10"/>
  <c r="D26" i="10"/>
  <c r="D18" i="10"/>
  <c r="D10" i="10"/>
  <c r="E25" i="10"/>
  <c r="E24" i="10"/>
  <c r="E23" i="10"/>
  <c r="E17" i="10"/>
  <c r="E16" i="10"/>
  <c r="E15" i="10"/>
  <c r="E9" i="10"/>
  <c r="D7" i="10"/>
  <c r="F5" i="10"/>
  <c r="D5" i="10"/>
  <c r="E4" i="5"/>
  <c r="D5" i="5"/>
  <c r="I5" i="5"/>
  <c r="G6" i="5"/>
  <c r="F7" i="5"/>
  <c r="D8" i="5"/>
  <c r="I8" i="5"/>
  <c r="H9" i="5"/>
  <c r="F10" i="5"/>
  <c r="D11" i="5"/>
  <c r="O55" i="6"/>
  <c r="K6" i="5" s="1" a="1"/>
  <c r="J6" i="10"/>
  <c r="J29" i="10"/>
  <c r="J28" i="10"/>
  <c r="C6" i="10"/>
  <c r="G6" i="10"/>
  <c r="K6" i="10"/>
  <c r="K8" i="10"/>
  <c r="G8" i="10"/>
  <c r="E8" i="10"/>
  <c r="J8" i="10"/>
  <c r="J36" i="10"/>
  <c r="J40" i="10"/>
  <c r="C5" i="10"/>
  <c r="G5" i="10"/>
  <c r="K5" i="10"/>
  <c r="D6" i="10"/>
  <c r="H6" i="10"/>
  <c r="E7" i="10"/>
  <c r="B8" i="10"/>
  <c r="F8" i="10"/>
  <c r="H9" i="10"/>
  <c r="D9" i="10"/>
  <c r="F9" i="10"/>
  <c r="K9" i="10"/>
  <c r="D11" i="10"/>
  <c r="D12" i="10"/>
  <c r="C13" i="10"/>
  <c r="J15" i="10"/>
  <c r="F15" i="10"/>
  <c r="B15" i="10"/>
  <c r="G15" i="10"/>
  <c r="K16" i="10"/>
  <c r="G16" i="10"/>
  <c r="C16" i="10"/>
  <c r="F16" i="10"/>
  <c r="H17" i="10"/>
  <c r="D17" i="10"/>
  <c r="F17" i="10"/>
  <c r="K17" i="10"/>
  <c r="D19" i="10"/>
  <c r="D20" i="10"/>
  <c r="C21" i="10"/>
  <c r="J23" i="10"/>
  <c r="F23" i="10"/>
  <c r="B23" i="10"/>
  <c r="G23" i="10"/>
  <c r="K24" i="10"/>
  <c r="G24" i="10"/>
  <c r="C24" i="10"/>
  <c r="F24" i="10"/>
  <c r="H25" i="10"/>
  <c r="D25" i="10"/>
  <c r="F25" i="10"/>
  <c r="K25" i="10"/>
  <c r="D27" i="10"/>
  <c r="I27" i="10"/>
  <c r="D28" i="10"/>
  <c r="I28" i="10"/>
  <c r="C29" i="10"/>
  <c r="I29" i="10"/>
  <c r="J41" i="10"/>
  <c r="E6" i="10"/>
  <c r="I6" i="10"/>
  <c r="E27" i="10"/>
  <c r="E5" i="10"/>
  <c r="B6" i="10"/>
  <c r="F6" i="10"/>
  <c r="D8" i="10"/>
  <c r="I8" i="10"/>
  <c r="J11" i="10"/>
  <c r="F11" i="10"/>
  <c r="B11" i="10"/>
  <c r="G11" i="10"/>
  <c r="K12" i="10"/>
  <c r="G12" i="10"/>
  <c r="C12" i="10"/>
  <c r="F12" i="10"/>
  <c r="H13" i="10"/>
  <c r="D13" i="10"/>
  <c r="F13" i="10"/>
  <c r="K13" i="10"/>
  <c r="J19" i="10"/>
  <c r="F19" i="10"/>
  <c r="B19" i="10"/>
  <c r="G19" i="10"/>
  <c r="K20" i="10"/>
  <c r="G20" i="10"/>
  <c r="C20" i="10"/>
  <c r="F20" i="10"/>
  <c r="H21" i="10"/>
  <c r="D21" i="10"/>
  <c r="F21" i="10"/>
  <c r="K21" i="10"/>
  <c r="J27" i="10"/>
  <c r="F27" i="10"/>
  <c r="B27" i="10"/>
  <c r="G27" i="10"/>
  <c r="K28" i="10"/>
  <c r="G28" i="10"/>
  <c r="C28" i="10"/>
  <c r="F28" i="10"/>
  <c r="H29" i="10"/>
  <c r="D29" i="10"/>
  <c r="F29" i="10"/>
  <c r="K29" i="10"/>
  <c r="E10" i="10"/>
  <c r="E14" i="10"/>
  <c r="E18" i="10"/>
  <c r="E22" i="10"/>
  <c r="E26" i="10"/>
  <c r="E30" i="10"/>
  <c r="E31" i="10"/>
  <c r="D32" i="10"/>
  <c r="J33" i="10"/>
  <c r="F33" i="10"/>
  <c r="B33" i="10"/>
  <c r="G33" i="10"/>
  <c r="H35" i="10"/>
  <c r="D35" i="10"/>
  <c r="F35" i="10"/>
  <c r="K35" i="10"/>
  <c r="C36" i="10"/>
  <c r="I36" i="10"/>
  <c r="D39" i="10"/>
  <c r="I39" i="10"/>
  <c r="D40" i="10"/>
  <c r="I40" i="10"/>
  <c r="C41" i="10"/>
  <c r="I41" i="10"/>
  <c r="J43" i="10"/>
  <c r="F43" i="10"/>
  <c r="B43" i="10"/>
  <c r="G43" i="10"/>
  <c r="K44" i="10"/>
  <c r="G44" i="10"/>
  <c r="C44" i="10"/>
  <c r="F44" i="10"/>
  <c r="H45" i="10"/>
  <c r="D45" i="10"/>
  <c r="F45" i="10"/>
  <c r="K45" i="10"/>
  <c r="H48" i="10"/>
  <c r="D48" i="10"/>
  <c r="K48" i="10"/>
  <c r="G48" i="10"/>
  <c r="C48" i="10"/>
  <c r="J48" i="10"/>
  <c r="F48" i="10"/>
  <c r="B48" i="10"/>
  <c r="H49" i="10"/>
  <c r="D49" i="10"/>
  <c r="K49" i="10"/>
  <c r="G49" i="10"/>
  <c r="C49" i="10"/>
  <c r="J49" i="10"/>
  <c r="F49" i="10"/>
  <c r="B49" i="10"/>
  <c r="H50" i="10"/>
  <c r="D50" i="10"/>
  <c r="K50" i="10"/>
  <c r="G50" i="10"/>
  <c r="C50" i="10"/>
  <c r="J50" i="10"/>
  <c r="F50" i="10"/>
  <c r="B50" i="10"/>
  <c r="K32" i="10"/>
  <c r="G32" i="10"/>
  <c r="E32" i="10"/>
  <c r="J32" i="10"/>
  <c r="E36" i="10"/>
  <c r="E39" i="10"/>
  <c r="E40" i="10"/>
  <c r="E41" i="10"/>
  <c r="H36" i="10"/>
  <c r="D36" i="10"/>
  <c r="F36" i="10"/>
  <c r="K36" i="10"/>
  <c r="J39" i="10"/>
  <c r="F39" i="10"/>
  <c r="B39" i="10"/>
  <c r="G39" i="10"/>
  <c r="K40" i="10"/>
  <c r="G40" i="10"/>
  <c r="C40" i="10"/>
  <c r="F40" i="10"/>
  <c r="H41" i="10"/>
  <c r="D41" i="10"/>
  <c r="F41" i="10"/>
  <c r="K41" i="10"/>
  <c r="J47" i="10"/>
  <c r="C32" i="10"/>
  <c r="H32" i="10"/>
  <c r="B36" i="10"/>
  <c r="G36" i="10"/>
  <c r="C39" i="10"/>
  <c r="H39" i="10"/>
  <c r="B40" i="10"/>
  <c r="H40" i="10"/>
  <c r="B41" i="10"/>
  <c r="G41" i="10"/>
  <c r="E47" i="10"/>
  <c r="I47" i="10"/>
  <c r="E34" i="10"/>
  <c r="E37" i="10"/>
  <c r="E38" i="10"/>
  <c r="E42" i="10"/>
  <c r="E46" i="10"/>
  <c r="B47" i="10"/>
  <c r="F47" i="10"/>
  <c r="AA15" i="2" l="1"/>
  <c r="AA7" i="2"/>
  <c r="AA14" i="2"/>
  <c r="Z14" i="2"/>
  <c r="AA8" i="2"/>
  <c r="HS6" i="2"/>
  <c r="Z8" i="2"/>
  <c r="T3" i="6"/>
  <c r="R3" i="6"/>
  <c r="Q19" i="12"/>
  <c r="Z6" i="2"/>
  <c r="Q12" i="12"/>
  <c r="Q21" i="12"/>
  <c r="Q16" i="12"/>
  <c r="Q18" i="12"/>
  <c r="Q20" i="12"/>
  <c r="C5" i="6"/>
  <c r="HS9" i="2"/>
  <c r="Q24" i="12"/>
  <c r="Q14" i="12"/>
  <c r="HS7" i="2"/>
  <c r="W3" i="6"/>
  <c r="Z9" i="2"/>
  <c r="Q7" i="12"/>
  <c r="M3" i="6"/>
  <c r="Q6" i="12"/>
  <c r="ID3" i="2" s="1"/>
  <c r="E31" i="6" s="1"/>
  <c r="Q8" i="12"/>
  <c r="HY3" i="2"/>
  <c r="D31" i="6" s="1"/>
  <c r="HM3" i="2"/>
  <c r="K11" i="5"/>
  <c r="K9" i="5"/>
  <c r="K7" i="5"/>
  <c r="K10" i="5"/>
  <c r="K8" i="5"/>
  <c r="L9" i="5"/>
  <c r="K6" i="5"/>
  <c r="L11" i="5"/>
  <c r="L7" i="5"/>
  <c r="L8" i="5"/>
  <c r="L6" i="5"/>
  <c r="L10" i="5"/>
  <c r="X69" i="10"/>
  <c r="X68" i="10"/>
  <c r="X67" i="10"/>
  <c r="X66" i="10"/>
  <c r="X65" i="10"/>
  <c r="X64" i="10"/>
  <c r="X63" i="10"/>
  <c r="X62" i="10"/>
  <c r="W69" i="10"/>
  <c r="W68" i="10"/>
  <c r="W67" i="10"/>
  <c r="W66" i="10"/>
  <c r="W65" i="10"/>
  <c r="W64" i="10"/>
  <c r="W63" i="10"/>
  <c r="W62" i="10"/>
  <c r="Z69" i="10"/>
  <c r="Z68" i="10"/>
  <c r="Z67" i="10"/>
  <c r="Z66" i="10"/>
  <c r="Z65" i="10"/>
  <c r="Z64" i="10"/>
  <c r="Z63" i="10"/>
  <c r="Z62" i="10"/>
  <c r="Y69" i="10"/>
  <c r="Y68" i="10"/>
  <c r="Y67" i="10"/>
  <c r="Y66" i="10"/>
  <c r="Y65" i="10"/>
  <c r="Y64" i="10"/>
  <c r="Y63" i="10"/>
  <c r="Y62" i="10"/>
  <c r="Q17" i="12"/>
  <c r="C32" i="4"/>
  <c r="F32" i="4"/>
  <c r="D23" i="4"/>
  <c r="E22" i="4"/>
  <c r="D40" i="4" s="1"/>
  <c r="Y77" i="10"/>
  <c r="Z76" i="10"/>
  <c r="AA75" i="10"/>
  <c r="W75" i="10"/>
  <c r="X74" i="10"/>
  <c r="X77" i="10"/>
  <c r="Y76" i="10"/>
  <c r="Z75" i="10"/>
  <c r="AA74" i="10"/>
  <c r="W74" i="10"/>
  <c r="AA77" i="10"/>
  <c r="W77" i="10"/>
  <c r="X76" i="10"/>
  <c r="Y75" i="10"/>
  <c r="Z74" i="10"/>
  <c r="Z77" i="10"/>
  <c r="AA76" i="10"/>
  <c r="W76" i="10"/>
  <c r="X75" i="10"/>
  <c r="Y74" i="10"/>
  <c r="X32" i="10"/>
  <c r="X30" i="10"/>
  <c r="X33" i="10"/>
  <c r="X31" i="10"/>
  <c r="MJ3" i="2" l="1"/>
  <c r="AA31" i="6" s="1"/>
  <c r="KB3" i="2"/>
  <c r="O31" i="6" s="1"/>
  <c r="IX3" i="2"/>
  <c r="I31" i="6" s="1"/>
  <c r="LF3" i="2"/>
  <c r="U31" i="6" s="1"/>
  <c r="JR3" i="2"/>
  <c r="M31" i="6" s="1"/>
  <c r="JW3" i="2"/>
  <c r="N31" i="6" s="1"/>
  <c r="JC3" i="2"/>
  <c r="J31" i="6" s="1"/>
  <c r="IS3" i="2"/>
  <c r="H31" i="6" s="1"/>
  <c r="IN3" i="2"/>
  <c r="G31" i="6" s="1"/>
  <c r="JM3" i="2"/>
  <c r="L31" i="6" s="1"/>
  <c r="JH3" i="2"/>
  <c r="K31" i="6" s="1"/>
  <c r="KQ3" i="2"/>
  <c r="R31" i="6" s="1"/>
  <c r="II3" i="2"/>
  <c r="F31" i="6" s="1"/>
  <c r="KL3" i="2"/>
  <c r="Q31" i="6" s="1"/>
  <c r="X34" i="10"/>
  <c r="LZ3" i="2"/>
  <c r="Y31" i="6" s="1"/>
  <c r="F23" i="4"/>
  <c r="C23" i="4"/>
  <c r="LU3" i="2"/>
  <c r="X31" i="6" s="1"/>
  <c r="LP3" i="2"/>
  <c r="W31" i="6" s="1"/>
  <c r="KG3" i="2"/>
  <c r="P31" i="6" s="1"/>
  <c r="LK3" i="2"/>
  <c r="V31" i="6" s="1"/>
  <c r="LA3" i="2"/>
  <c r="T31" i="6" s="1"/>
  <c r="ME3" i="2"/>
  <c r="Z31" i="6" s="1"/>
  <c r="D33" i="4"/>
  <c r="F33" i="4" s="1"/>
  <c r="E42" i="4" s="1"/>
  <c r="E32" i="4"/>
  <c r="E41" i="4" s="1"/>
  <c r="KV3" i="2"/>
  <c r="S31" i="6" s="1"/>
  <c r="E23" i="4" l="1"/>
  <c r="D41" i="4" s="1"/>
  <c r="D24" i="4"/>
  <c r="F24" i="4" s="1"/>
  <c r="D4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3000000}">
      <text>
        <r>
          <rPr>
            <sz val="11"/>
            <color theme="1"/>
            <rFont val="Calibri"/>
            <family val="2"/>
            <scheme val="minor"/>
          </rPr>
          <t>======
ID#AAABP1rxzJI
KELLY MARLEY MARADEY ANGARITA    (2024-06-13 20:35:30)
Seleccionar de la lista desplegable</t>
        </r>
      </text>
    </comment>
    <comment ref="C10" authorId="0" shapeId="0" xr:uid="{00000000-0006-0000-0000-000002000000}">
      <text>
        <r>
          <rPr>
            <sz val="11"/>
            <color theme="1"/>
            <rFont val="Calibri"/>
            <family val="2"/>
            <scheme val="minor"/>
          </rPr>
          <t>======
ID#AAABP1rxzJo
KELLY MARLEY MARADEY ANGARITA    (2024-06-13 20:35:30)
Indicar nombre y cargo del responsable del proyecto</t>
        </r>
      </text>
    </comment>
    <comment ref="C11" authorId="0" shapeId="0" xr:uid="{00000000-0006-0000-0000-000004000000}">
      <text>
        <r>
          <rPr>
            <sz val="11"/>
            <color theme="1"/>
            <rFont val="Calibri"/>
            <family val="2"/>
            <scheme val="minor"/>
          </rPr>
          <t>======
ID#AAABP1rxzIU
KELLY MARLEY MARADEY ANGARITA    (2024-06-13 20:35:30)
Indicar la fecha de inicio en el formato dd/mm/aaaa</t>
        </r>
      </text>
    </comment>
    <comment ref="C12" authorId="0" shapeId="0" xr:uid="{00000000-0006-0000-0000-000001000000}">
      <text>
        <r>
          <rPr>
            <sz val="11"/>
            <color theme="1"/>
            <rFont val="Calibri"/>
            <family val="2"/>
            <scheme val="minor"/>
          </rPr>
          <t>======
ID#AAABP1rxzKQ
KELLY MARLEY MARADEY ANGARITA    (2024-06-13 20:35:30)
Indicar la fecha de finalización en el formato dd/mm/aaaa</t>
        </r>
      </text>
    </comment>
  </commentList>
  <extLst>
    <ext xmlns:r="http://schemas.openxmlformats.org/officeDocument/2006/relationships" uri="GoogleSheetsCustomDataVersion2">
      <go:sheetsCustomData xmlns:go="http://customooxmlschemas.google.com/" r:id="rId1" roundtripDataSignature="AMtx7mhVMHbb7uQVDjSHQZKkRRlxv7npc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2" authorId="0" shapeId="0" xr:uid="{00000000-0006-0000-0100-000003000000}">
      <text>
        <r>
          <rPr>
            <sz val="11"/>
            <color theme="1"/>
            <rFont val="Calibri"/>
            <family val="2"/>
            <scheme val="minor"/>
          </rPr>
          <t>======
ID#AAABOLgVFCo
REGULACION    (2024-06-17 19:21:27)
Incapacidad que tiene la empresa para pagar a tiempo sus obligaciones económicas o deudas.</t>
        </r>
      </text>
    </comment>
    <comment ref="G17" authorId="0" shapeId="0" xr:uid="{00000000-0006-0000-0100-000001000000}">
      <text>
        <r>
          <rPr>
            <sz val="11"/>
            <color theme="1"/>
            <rFont val="Calibri"/>
            <family val="2"/>
            <scheme val="minor"/>
          </rPr>
          <t>======
ID#AAABOLgVFC4
REGULACION    (2024-06-17 19:21:27)
Ocurre cuando al final de las actividades y operaciones económicas de una empresa o entidad financiera, se obtiene más egresos que ingresos, por ende no genera ninguna ganancia.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37" authorId="0" shapeId="0" xr:uid="{00000000-0006-0000-0300-000001000000}">
      <text>
        <r>
          <rPr>
            <sz val="11"/>
            <color theme="1"/>
            <rFont val="Calibri"/>
            <family val="2"/>
            <scheme val="minor"/>
          </rPr>
          <t>======
ID#AAABP1rxzJY
ANGELA  VERGARA JALLER    (2024-06-13 20:35:30)
Se recomienda para la escala  máxima entre un 10% - 20% de variacón sobre el costo/ recurso financiero</t>
        </r>
      </text>
    </comment>
    <comment ref="E37" authorId="0" shapeId="0" xr:uid="{00000000-0006-0000-0300-000002000000}">
      <text>
        <r>
          <rPr>
            <sz val="11"/>
            <color theme="1"/>
            <rFont val="Calibri"/>
            <family val="2"/>
            <scheme val="minor"/>
          </rPr>
          <t>======
ID#AAABP1rxzIY
jtamar    (2024-06-13 20:35:30)
Los parametros para el tiempo debe estar acordes con los definidos para costo/recurso financiero</t>
        </r>
      </text>
    </comment>
  </commentList>
  <extLst>
    <ext xmlns:r="http://schemas.openxmlformats.org/officeDocument/2006/relationships" uri="GoogleSheetsCustomDataVersion2">
      <go:sheetsCustomData xmlns:go="http://customooxmlschemas.google.com/" r:id="rId1" roundtripDataSignature="AMtx7mjc4OBO01ocCwwP+0d+mQ9fZw9BM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N51" authorId="0" shapeId="0" xr:uid="{00000000-0006-0000-0500-000001000000}">
      <text>
        <r>
          <rPr>
            <sz val="11"/>
            <color theme="1"/>
            <rFont val="Calibri"/>
            <family val="2"/>
            <scheme val="minor"/>
          </rPr>
          <t>======
ID#AAABP1rxzIE
CESAR EDINSON ESCALANTE COTERIO    (2024-06-13 20:35:30)
NO ADMISIBLE</t>
        </r>
      </text>
    </comment>
  </commentList>
  <extLst>
    <ext xmlns:r="http://schemas.openxmlformats.org/officeDocument/2006/relationships" uri="GoogleSheetsCustomDataVersion2">
      <go:sheetsCustomData xmlns:go="http://customooxmlschemas.google.com/" r:id="rId1" roundtripDataSignature="AMtx7mj5lfJJ3UMUEHrLxVRdL0SFP1hh+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700-000009000000}">
      <text>
        <r>
          <rPr>
            <sz val="11"/>
            <color theme="1"/>
            <rFont val="Calibri"/>
            <family val="2"/>
            <scheme val="minor"/>
          </rPr>
          <t>======
ID#AAABP1rxzI8
CESAR EDINSON ESCALANTE COTERIO    (2024-06-13 20:35:30)
Hacen referencia a las características de diseño y operación del control, y de su desarrollo y madurez.</t>
        </r>
      </text>
    </comment>
    <comment ref="D9" authorId="0" shapeId="0" xr:uid="{00000000-0006-0000-0700-000007000000}">
      <text>
        <r>
          <rPr>
            <sz val="11"/>
            <color theme="1"/>
            <rFont val="Calibri"/>
            <family val="2"/>
            <scheme val="minor"/>
          </rPr>
          <t>======
ID#AAABP1rxzJM
CESAR EDINSON ESCALANTE COTERIO    (2024-06-13 20:35:30)
Hace referencia a la suficiencia del control para actuar sobre el riesgo, a partir de su aplicabilidad, cobertura y funcionalidad.</t>
        </r>
      </text>
    </comment>
    <comment ref="D10" authorId="0" shapeId="0" xr:uid="{00000000-0006-0000-0700-00000F000000}">
      <text>
        <r>
          <rPr>
            <sz val="11"/>
            <color theme="1"/>
            <rFont val="Calibri"/>
            <family val="2"/>
            <scheme val="minor"/>
          </rPr>
          <t>======
ID#AAABP1rxzII
CESAR EDINSON ESCALANTE COTERIO    (2024-06-13 20:35:30)
Hace referencia a la capacidad del control para reducir la probabilidad de materialización del evento o mitigar sus consecuencias.</t>
        </r>
      </text>
    </comment>
    <comment ref="D11" authorId="0" shapeId="0" xr:uid="{00000000-0006-0000-0700-000001000000}">
      <text>
        <r>
          <rPr>
            <sz val="11"/>
            <color theme="1"/>
            <rFont val="Calibri"/>
            <family val="2"/>
            <scheme val="minor"/>
          </rPr>
          <t>======
ID#AAABP1rxzKA
CESAR EDINSON ESCALANTE COTERIO    (2024-06-13 20:35:30)
Hacen referencia a las características de diseño y operación del control, y de su desarrollo y madurez.</t>
        </r>
      </text>
    </comment>
    <comment ref="D15" authorId="0" shapeId="0" xr:uid="{00000000-0006-0000-0700-000002000000}">
      <text>
        <r>
          <rPr>
            <sz val="11"/>
            <color theme="1"/>
            <rFont val="Calibri"/>
            <family val="2"/>
            <scheme val="minor"/>
          </rPr>
          <t>======
ID#AAABP1rxzJ4
CESAR EDINSON ESCALANTE COTERIO    (2024-06-13 20:35:30)
Hace referencia a la suficiencia del control para actuar sobre el riesgo, a partir de su aplicabilidad, cobertura y funcionalidad.</t>
        </r>
      </text>
    </comment>
    <comment ref="D16" authorId="0" shapeId="0" xr:uid="{00000000-0006-0000-0700-00000E000000}">
      <text>
        <r>
          <rPr>
            <sz val="11"/>
            <color theme="1"/>
            <rFont val="Calibri"/>
            <family val="2"/>
            <scheme val="minor"/>
          </rPr>
          <t>======
ID#AAABP1rxzIM
CESAR EDINSON ESCALANTE COTERIO    (2024-06-13 20:35:30)
Hace referencia a la capacidad del control para reducir la probabilidad de materialización del evento o mitigar sus consecuencias.</t>
        </r>
      </text>
    </comment>
    <comment ref="D17" authorId="0" shapeId="0" xr:uid="{00000000-0006-0000-0700-00000D000000}">
      <text>
        <r>
          <rPr>
            <sz val="11"/>
            <color theme="1"/>
            <rFont val="Calibri"/>
            <family val="2"/>
            <scheme val="minor"/>
          </rPr>
          <t>======
ID#AAABP1rxzIc
CESAR EDINSON ESCALANTE COTERIO    (2024-06-13 20:35:30)
Hacen referencia a las características de diseño y operación del control, y de su desarrollo y madurez.</t>
        </r>
      </text>
    </comment>
    <comment ref="D21" authorId="0" shapeId="0" xr:uid="{00000000-0006-0000-0700-000004000000}">
      <text>
        <r>
          <rPr>
            <sz val="11"/>
            <color theme="1"/>
            <rFont val="Calibri"/>
            <family val="2"/>
            <scheme val="minor"/>
          </rPr>
          <t>======
ID#AAABP1rxzJs
CESAR EDINSON ESCALANTE COTERIO    (2024-06-13 20:35:30)
Hace referencia a la suficiencia del control para actuar sobre el riesgo, a partir de su aplicabilidad, cobertura y funcionalidad.</t>
        </r>
      </text>
    </comment>
    <comment ref="D22" authorId="0" shapeId="0" xr:uid="{00000000-0006-0000-0700-000006000000}">
      <text>
        <r>
          <rPr>
            <sz val="11"/>
            <color theme="1"/>
            <rFont val="Calibri"/>
            <family val="2"/>
            <scheme val="minor"/>
          </rPr>
          <t>======
ID#AAABP1rxzJQ
CESAR EDINSON ESCALANTE COTERIO    (2024-06-13 20:35:30)
Hace referencia a la capacidad del control para reducir la probabilidad de materialización del evento o mitigar sus consecuencias.</t>
        </r>
      </text>
    </comment>
    <comment ref="D23" authorId="0" shapeId="0" xr:uid="{00000000-0006-0000-0700-00000A000000}">
      <text>
        <r>
          <rPr>
            <sz val="11"/>
            <color theme="1"/>
            <rFont val="Calibri"/>
            <family val="2"/>
            <scheme val="minor"/>
          </rPr>
          <t>======
ID#AAABP1rxzI0
CESAR EDINSON ESCALANTE COTERIO    (2024-06-13 20:35:30)
Hacen referencia a las características de diseño y operación del control, y de su desarrollo y madurez.</t>
        </r>
      </text>
    </comment>
    <comment ref="D27" authorId="0" shapeId="0" xr:uid="{00000000-0006-0000-0700-000008000000}">
      <text>
        <r>
          <rPr>
            <sz val="11"/>
            <color theme="1"/>
            <rFont val="Calibri"/>
            <family val="2"/>
            <scheme val="minor"/>
          </rPr>
          <t>======
ID#AAABP1rxzJA
CESAR EDINSON ESCALANTE COTERIO    (2024-06-13 20:35:30)
Hace referencia a la suficiencia del control para actuar sobre el riesgo, a partir de su aplicabilidad, cobertura y funcionalidad.</t>
        </r>
      </text>
    </comment>
    <comment ref="D28" authorId="0" shapeId="0" xr:uid="{00000000-0006-0000-0700-000003000000}">
      <text>
        <r>
          <rPr>
            <sz val="11"/>
            <color theme="1"/>
            <rFont val="Calibri"/>
            <family val="2"/>
            <scheme val="minor"/>
          </rPr>
          <t>======
ID#AAABP1rxzJw
CESAR EDINSON ESCALANTE COTERIO    (2024-06-13 20:35:30)
Hace referencia a la capacidad del control para reducir la probabilidad de materialización del evento o mitigar sus consecuencias.</t>
        </r>
      </text>
    </comment>
    <comment ref="D29" authorId="0" shapeId="0" xr:uid="{00000000-0006-0000-0700-00000C000000}">
      <text>
        <r>
          <rPr>
            <sz val="11"/>
            <color theme="1"/>
            <rFont val="Calibri"/>
            <family val="2"/>
            <scheme val="minor"/>
          </rPr>
          <t>======
ID#AAABP1rxzIg
CESAR EDINSON ESCALANTE COTERIO    (2024-06-13 20:35:30)
Hacen referencia a las características de diseño y operación del control, y de su desarrollo y madurez.</t>
        </r>
      </text>
    </comment>
    <comment ref="D33" authorId="0" shapeId="0" xr:uid="{00000000-0006-0000-0700-000005000000}">
      <text>
        <r>
          <rPr>
            <sz val="11"/>
            <color theme="1"/>
            <rFont val="Calibri"/>
            <family val="2"/>
            <scheme val="minor"/>
          </rPr>
          <t>======
ID#AAABP1rxzJc
CESAR EDINSON ESCALANTE COTERIO    (2024-06-13 20:35:30)
Hace referencia a la suficiencia del control para actuar sobre el riesgo, a partir de su aplicabilidad, cobertura y funcionalidad.</t>
        </r>
      </text>
    </comment>
    <comment ref="D34" authorId="0" shapeId="0" xr:uid="{00000000-0006-0000-0700-00000B000000}">
      <text>
        <r>
          <rPr>
            <sz val="11"/>
            <color theme="1"/>
            <rFont val="Calibri"/>
            <family val="2"/>
            <scheme val="minor"/>
          </rPr>
          <t>======
ID#AAABP1rxzIo
CESAR EDINSON ESCALANTE COTERIO    (2024-06-13 20:35:30)
Hace referencia a la capacidad del control para reducir la probabilidad de materialización del evento o mitigar sus consecuencias.</t>
        </r>
      </text>
    </comment>
  </commentList>
  <extLst>
    <ext xmlns:r="http://schemas.openxmlformats.org/officeDocument/2006/relationships" uri="GoogleSheetsCustomDataVersion2">
      <go:sheetsCustomData xmlns:go="http://customooxmlschemas.google.com/" r:id="rId1" roundtripDataSignature="AMtx7mhJ1QvkzpIc9vVaTkoCB3D3Ry8ugA=="/>
    </ext>
  </extLst>
</comments>
</file>

<file path=xl/sharedStrings.xml><?xml version="1.0" encoding="utf-8"?>
<sst xmlns="http://schemas.openxmlformats.org/spreadsheetml/2006/main" count="2814" uniqueCount="1283">
  <si>
    <t>PLANTILLA ANÁLISIS DE RIESGOS</t>
  </si>
  <si>
    <t>Diligencie la siguiente información:</t>
  </si>
  <si>
    <t>Tipo de análisis</t>
  </si>
  <si>
    <t>Negocio</t>
  </si>
  <si>
    <t>Fecha de inicio del análisis</t>
  </si>
  <si>
    <t>Fecha de finalización del análisis</t>
  </si>
  <si>
    <t>Escriba el nombre y dependencia de los participantes del análisis de riesgos:</t>
  </si>
  <si>
    <t>Nombre</t>
  </si>
  <si>
    <t>Dependencia</t>
  </si>
  <si>
    <t>Observaciones:</t>
  </si>
  <si>
    <t>Seguimiento 1 (Fecha)</t>
  </si>
  <si>
    <t>Seguimiento 2 (Fecha)</t>
  </si>
  <si>
    <t>Seguimiento 3 (Fecha)</t>
  </si>
  <si>
    <t>Seguimiento 4 (Fecha)</t>
  </si>
  <si>
    <t>Seguimiento 5 (Fecha)</t>
  </si>
  <si>
    <t>Seguimiento 6 (Fecha)</t>
  </si>
  <si>
    <t>Seguimiento 7 (Fecha)</t>
  </si>
  <si>
    <t>Seguimiento 8 (Fecha)</t>
  </si>
  <si>
    <t>Seguimiento 9 (Fecha)</t>
  </si>
  <si>
    <t>Seguimiento 10 (Fecha)</t>
  </si>
  <si>
    <t>Seguimiento 11 (Fecha)</t>
  </si>
  <si>
    <t>Seguimiento 12 (Fecha)</t>
  </si>
  <si>
    <t>Seguimiento 13 (Fecha)</t>
  </si>
  <si>
    <t>Seguimiento 14 (Fecha)</t>
  </si>
  <si>
    <t>Seguimiento 15 (Fecha)</t>
  </si>
  <si>
    <t>Seguimiento 16 (Fecha)</t>
  </si>
  <si>
    <t>Seguimiento 17 (Fecha)</t>
  </si>
  <si>
    <t>Seguimiento 18 (Fecha)</t>
  </si>
  <si>
    <t>Seguimiento 19 (Fecha)</t>
  </si>
  <si>
    <t>Seguimiento 20 (Fecha)</t>
  </si>
  <si>
    <t>Seguimiento 21 (Fecha)</t>
  </si>
  <si>
    <t>Seguimiento 22 (Fecha)</t>
  </si>
  <si>
    <t>Seguimiento 23 (Fecha)</t>
  </si>
  <si>
    <t>Seguimiento 24 (Fecha)</t>
  </si>
  <si>
    <t>Nombre del Proceso</t>
  </si>
  <si>
    <t xml:space="preserve">Código del riesgo </t>
  </si>
  <si>
    <t>Fase</t>
  </si>
  <si>
    <t>Categoría</t>
  </si>
  <si>
    <t>Agrupador</t>
  </si>
  <si>
    <t>Nombre de riesgo</t>
  </si>
  <si>
    <t>Escenario de riesgo</t>
  </si>
  <si>
    <t>Origen</t>
  </si>
  <si>
    <t>Posibles causas</t>
  </si>
  <si>
    <t>Posibles efectos</t>
  </si>
  <si>
    <t>Controles preventivos existentes</t>
  </si>
  <si>
    <t>Controles correctivos existentes</t>
  </si>
  <si>
    <t>Evaluación del control</t>
  </si>
  <si>
    <t>Objeto de impacto relevante</t>
  </si>
  <si>
    <t>Costo/ recursos financieros</t>
  </si>
  <si>
    <t>Tiempo</t>
  </si>
  <si>
    <t>Salud Personas</t>
  </si>
  <si>
    <t>Reputación</t>
  </si>
  <si>
    <t>Ambiente</t>
  </si>
  <si>
    <t>Información</t>
  </si>
  <si>
    <t>Calidad</t>
  </si>
  <si>
    <t>Social</t>
  </si>
  <si>
    <t>Observaciones</t>
  </si>
  <si>
    <t>Probabilidad</t>
  </si>
  <si>
    <t>Consecuencia</t>
  </si>
  <si>
    <t>Nivel de Riesgo inicial (fecha)</t>
  </si>
  <si>
    <t>P*C</t>
  </si>
  <si>
    <t>Nivel de los controles</t>
  </si>
  <si>
    <t>Recomendaciones para el tratamiento del riesgo</t>
  </si>
  <si>
    <t>Responsable sugerido</t>
  </si>
  <si>
    <t>Observaciones al seguimiento</t>
  </si>
  <si>
    <t>Nivel de Riesgo</t>
  </si>
  <si>
    <t>Cantidad inicial riesgos</t>
  </si>
  <si>
    <t>Riesgos</t>
  </si>
  <si>
    <t>Probabilidad -P-</t>
  </si>
  <si>
    <t>Consecuencia -C-</t>
  </si>
  <si>
    <t>P&amp;C</t>
  </si>
  <si>
    <t>R1_Acu</t>
  </si>
  <si>
    <t>Operación</t>
  </si>
  <si>
    <t>Operacional</t>
  </si>
  <si>
    <t>Riesgo en procesos y procedimientos</t>
  </si>
  <si>
    <t>Errores u omisiones en procesos y procedimientos</t>
  </si>
  <si>
    <t>Interno</t>
  </si>
  <si>
    <t>Alto</t>
  </si>
  <si>
    <t>Media</t>
  </si>
  <si>
    <t>Máxima</t>
  </si>
  <si>
    <t>R2_Acu</t>
  </si>
  <si>
    <t>Riesgos naturales y antrópicos</t>
  </si>
  <si>
    <t xml:space="preserve">Degradación de los recursos naturales para la prestación del servicio. </t>
  </si>
  <si>
    <t>Externo</t>
  </si>
  <si>
    <t>Moderada</t>
  </si>
  <si>
    <t>R3_Acu</t>
  </si>
  <si>
    <t>Bajo</t>
  </si>
  <si>
    <t>Muy alta</t>
  </si>
  <si>
    <t>R4_Acu</t>
  </si>
  <si>
    <t>Riesgo en la gestión del talento humano</t>
  </si>
  <si>
    <t>Insuficiencia de personal</t>
  </si>
  <si>
    <t>Interno/Externo</t>
  </si>
  <si>
    <t>* Rotación del personal operativo (de toda la subgerencia de acueducto para atender contingencias).</t>
  </si>
  <si>
    <t>Mayor</t>
  </si>
  <si>
    <t>R5_Acu</t>
  </si>
  <si>
    <t>Muy baja</t>
  </si>
  <si>
    <t>R6_Acu</t>
  </si>
  <si>
    <t xml:space="preserve">Falla o indisponibilidad de activos </t>
  </si>
  <si>
    <t>Insuficiencia o indisponibilidad de maquinaria y/o equipos</t>
  </si>
  <si>
    <t>Alta</t>
  </si>
  <si>
    <t>R7_Acu</t>
  </si>
  <si>
    <t>Afectación de la salud y el bienestar de las personas por condiciones y situaciones laborales</t>
  </si>
  <si>
    <t>Medio</t>
  </si>
  <si>
    <t>R8_Acu</t>
  </si>
  <si>
    <t>Eventos naturales / antrópicos desfavorables</t>
  </si>
  <si>
    <t>R9_Acu</t>
  </si>
  <si>
    <t>Cumplimiento</t>
  </si>
  <si>
    <t>Gestión Normativa</t>
  </si>
  <si>
    <t xml:space="preserve">Incumplimiento de normatividad o regulación aplicable </t>
  </si>
  <si>
    <t>Costo / Recurso Financiero</t>
  </si>
  <si>
    <t>R10_Acu</t>
  </si>
  <si>
    <t>Menor</t>
  </si>
  <si>
    <t>R11_Acu</t>
  </si>
  <si>
    <t>Riesgo en la gestión de la cadena de suministro</t>
  </si>
  <si>
    <t>Insuficiencia de materiales e insumos</t>
  </si>
  <si>
    <t>R12_Acu</t>
  </si>
  <si>
    <t>Estratégico</t>
  </si>
  <si>
    <t xml:space="preserve">Riesgo Ambiental </t>
  </si>
  <si>
    <t>Inadecuada intervención al ambiente (intencionada o no)</t>
  </si>
  <si>
    <t>Muy bajo</t>
  </si>
  <si>
    <t>R13_Acu</t>
  </si>
  <si>
    <t>Reclamación de terceros</t>
  </si>
  <si>
    <t>R14_Acu</t>
  </si>
  <si>
    <t>Riesgo en la gestión de la información / Tecnologías de información y operación</t>
  </si>
  <si>
    <t>Debilidades en los atributos de la información</t>
  </si>
  <si>
    <t>R15_Acu</t>
  </si>
  <si>
    <t>Riesgo de orden público</t>
  </si>
  <si>
    <t>Daños de la infraestructura, maquinaria y equipos causado por actores ilegales</t>
  </si>
  <si>
    <t>R16_Acu</t>
  </si>
  <si>
    <t>Inconvenientes para la obtención de permisos</t>
  </si>
  <si>
    <t>* Atender oportunamente las observaciones de las autoridades ambientales.</t>
  </si>
  <si>
    <t>R17_Acu</t>
  </si>
  <si>
    <t>Riesgo de conflictos culturales, sociales y políticos</t>
  </si>
  <si>
    <t>Acciones sociales colectivas en contra la prestación del servicio</t>
  </si>
  <si>
    <t>R18_Acu</t>
  </si>
  <si>
    <t>Fallas en las interacciones entre los diferentes involucrados del proceso o entre procesos</t>
  </si>
  <si>
    <t>R19_Acu</t>
  </si>
  <si>
    <t>Falta de homologación de métodos de trabajo</t>
  </si>
  <si>
    <t>R1_Alc</t>
  </si>
  <si>
    <t>R2_Alc</t>
  </si>
  <si>
    <t>R3_Alc</t>
  </si>
  <si>
    <t>R4_Alc</t>
  </si>
  <si>
    <t>R5_Alc</t>
  </si>
  <si>
    <t>R6_Alc</t>
  </si>
  <si>
    <t>Baja</t>
  </si>
  <si>
    <t>R7_Alc</t>
  </si>
  <si>
    <t>R8_Alc</t>
  </si>
  <si>
    <t>R9_Alc</t>
  </si>
  <si>
    <t>R10_Alc</t>
  </si>
  <si>
    <t>R11_Alc</t>
  </si>
  <si>
    <t>R12_Alc</t>
  </si>
  <si>
    <t>R13_Alc</t>
  </si>
  <si>
    <t>R14_Alc</t>
  </si>
  <si>
    <t>R15_Alc</t>
  </si>
  <si>
    <t>R1_Act</t>
  </si>
  <si>
    <t>Financiero</t>
  </si>
  <si>
    <t>Riesgo de liquidez</t>
  </si>
  <si>
    <t>Insuficiencia de recursos financieros</t>
  </si>
  <si>
    <t>No operación del negocio.</t>
  </si>
  <si>
    <t>* La no autorización de permisos ambientales para la disposición de RCD´s.
* Falta de un plan comercial (Estratregias de ventas, publicitarias, metas de captación de clientes).
* Limitación en el funcionamiento de servicios del portafolio.</t>
  </si>
  <si>
    <t>*  Afectaciones económicas (entabilidad baja del negocio).
* Afectación reputacional.
* Pérdida de clientes.
* Clausura del negocio.</t>
  </si>
  <si>
    <t>* Gestión ante la autoridad ambiental con antelación para la consecusión de los permisos.</t>
  </si>
  <si>
    <t>R2_Act</t>
  </si>
  <si>
    <t>R3_Act</t>
  </si>
  <si>
    <t>R1_Aseo</t>
  </si>
  <si>
    <t>R2_Aseo</t>
  </si>
  <si>
    <t>R3_Aseo</t>
  </si>
  <si>
    <t>Afectación por reducción de ingresos</t>
  </si>
  <si>
    <t>R4_Aseo</t>
  </si>
  <si>
    <t>R5_Aseo</t>
  </si>
  <si>
    <t>R1_Alum</t>
  </si>
  <si>
    <t>R2_Alum</t>
  </si>
  <si>
    <t>Muy alto</t>
  </si>
  <si>
    <t>R3_Alum</t>
  </si>
  <si>
    <t>R4_Alum</t>
  </si>
  <si>
    <t>R5_Alum</t>
  </si>
  <si>
    <t>Incumplimientos contractuales por parte del proveedor</t>
  </si>
  <si>
    <t>R6_Alum</t>
  </si>
  <si>
    <t>Fallas en la gestión de proveedores</t>
  </si>
  <si>
    <t>Tolerable</t>
  </si>
  <si>
    <t>Comercial</t>
  </si>
  <si>
    <t>Riesgo Comercial</t>
  </si>
  <si>
    <t>Errores en la facturación, recepción y registro de ingresos</t>
  </si>
  <si>
    <t>Conflicto sociopolítico por altas expectativas de los grupos de interés</t>
  </si>
  <si>
    <t>Dificultad para desarrollar las actividades de la operación comercial (suspensión, corte y reconexión)</t>
  </si>
  <si>
    <t>CRITERIOS DE VALORACIÓN DE PROBABILIDAD</t>
  </si>
  <si>
    <t>Valor</t>
  </si>
  <si>
    <t>Clasificación</t>
  </si>
  <si>
    <t>Probabilidad estadística</t>
  </si>
  <si>
    <t>Descripción</t>
  </si>
  <si>
    <t>Frecuencia</t>
  </si>
  <si>
    <t>Mayor del 84%</t>
  </si>
  <si>
    <t>El evento ocurre permanentemente</t>
  </si>
  <si>
    <t>Más de 10 veces al año.</t>
  </si>
  <si>
    <t>50.1% - 84%</t>
  </si>
  <si>
    <t>El evento se presenta con cierta regularidad. Ocurre muchas veces</t>
  </si>
  <si>
    <t>Entre 1 vez y 10 veces al año.</t>
  </si>
  <si>
    <t>16.1% - 50%</t>
  </si>
  <si>
    <t>Evento que se presenta en forma esporádica. Ocurre varias veces.</t>
  </si>
  <si>
    <t>Entre una 1 vez y 5 veces al año.</t>
  </si>
  <si>
    <t>2.1% - 16%</t>
  </si>
  <si>
    <t xml:space="preserve">Evento no habitual. Poco frecuente </t>
  </si>
  <si>
    <t>Una vez en los últimos 5 años.</t>
  </si>
  <si>
    <t>Menor o igual al 2%</t>
  </si>
  <si>
    <t>Evento que ocurre en forma excepcional. Muy dificil que ocurra</t>
  </si>
  <si>
    <t>Una vez en los últimos 10 años.</t>
  </si>
  <si>
    <t>Valor del proyecto / VPN</t>
  </si>
  <si>
    <t>Tiempo estimado</t>
  </si>
  <si>
    <t>Parametros sugeridos para costo/recurso financiero</t>
  </si>
  <si>
    <t>Criterios</t>
  </si>
  <si>
    <t>Evaluación</t>
  </si>
  <si>
    <t>Costo</t>
  </si>
  <si>
    <t xml:space="preserve">mínimo </t>
  </si>
  <si>
    <t>maxímo</t>
  </si>
  <si>
    <t>Mínima</t>
  </si>
  <si>
    <t>Parametros sugeridos para tiempo</t>
  </si>
  <si>
    <t>CRITERIOS DE VALORACIÓN DE LAS CONSECUENCIAS</t>
  </si>
  <si>
    <t>Costo/ Recurso Financiero</t>
  </si>
  <si>
    <t>Salud personas</t>
  </si>
  <si>
    <t>Imagen / Reputación</t>
  </si>
  <si>
    <t>* Muerte o invalidez mínimo de una (1) persona sea funcionario, contratista, visitante o miembro de la comunidad.
* Secuestro mínimo de una (1) persona sea funcionario, contratista o visitante.</t>
  </si>
  <si>
    <t>* Se generen fallos o pronunciamientos en contra de la Essmar ESP por parte de entes de control y/o autoridades competentes (Estado), que produzcan graves sanciones (multas, pérdidas de licencias, sanciones o investigaciones a directivos) por temas asociados a impacto al medio ambiente, incumplimiento normativo, derechos humanos,  lavado de activos y financiación del terrorismo (LAFT), así como fraude y/o corrupción.
* Se generen fallos o pronunciamientos en contra de la Essmar ESP,  por parte de entes de control y/o autoridades competentes (Estado), que produzcan reacciones adversas (disminución de la calificación de riesgo, reclamos de tenedores de bonos, exposición en redes sociales por más de un mes) de inversionistas, calificadoras de riesgos y/o medios de difusión internacionales y nacionales, por temas asociados a impacto al medio ambiente, incumplimiento normativo, derechos humanos,  lavado de activos y financiación del terrorismo (LAFT), así como fraude y/o corrupción.</t>
  </si>
  <si>
    <t>* Intensidad total: Cuando el cambio del aspecto ambiental es superior al 80% o se destruye o cambia totalmente.
* Extensión crítica: Cuando el impacto se produce en un lugar crucial o importante (áreas protegidas, captaciones de agua para consumo humano, zonas de retiro, entre otros.).
* Momento crítico: Circunstancia que hace critica la manifestación del impacto.
* Persistencia o duración: Permanente y constante (superior a 7 años).
Recuperabilidad (irrecuperable): Alteración imposible de reparar en su totalidad por actividades humanas. 
* Evolución muy lenta. Si este tiempo es mayor a 24 meses.</t>
  </si>
  <si>
    <t xml:space="preserve">* Disponibilidad. El acceso a la información presenta restricciones que impiden la operación del proceso, proyecto o actividad.
* Confidencialidad.  La información revelada es clave para la competencia y su conocimiento tiene efectos negativos para de la Essmar ESP, sin posibilidad de acciones de mitigación.
La información revelada puede representar sanciones o demandas representativas para de la Essmar ESP, sin posibilidad de acciones de mitigación.
* Integridad. El impacto sobre la condición de exactitud y estado completo de la información impide la operación del proceso, proyecto o actividad. </t>
  </si>
  <si>
    <t>* La ocurrencia del evento genera un deterioro en indicadores claves de gestión del proceso (internos y externos) hasta un nivel inaceptable generando desviaciones en la calidad del producto / Servicio prestado, afectando el cumplimiento de compromisos legales, comerciales y contractuales de la Essmar ESP con los grupos de interés involucrados; su atención requiere de grandes modificaciones y reprocesos que conllevan necesariamente a la interrupción del proceso para su solución.</t>
  </si>
  <si>
    <t>Período de afectación mayor a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</si>
  <si>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Pérdidas anatómicas o funcionales que se presenten por lo menos en un (1) funcionario, contratista o miembro de la comunidad.</t>
  </si>
  <si>
    <t>*Se generen fallos o pronunciamientos en contra de la Essmar ESP,  por parte de entes de control y/o autoridades competentes (Estado), que produzcan investigaciones y/o pronunciamientos de estas, pero sin sanciones, por temas asociados a impacto al medio ambiente, incumplimiento normativo, derechos humanos,  lavado de activos y financiación del terrorismo (LAFT), así como fraude y/o corrupción.
* Se producen reacciones adversas en medios de difusión nacionales o que tienen un alcance e impacto alto de acuerdo a las métricas del monitoreo de redes (alta relevencia del autor que publica y más de 1.000 menciones), por temas asociados a impacto al medio ambiente, incumplimiento normativo, derechos humanos,  lavado de activos y financiación del terrorismo (LAFT), así como fraude y/o corrupción.</t>
  </si>
  <si>
    <t>* Intensidad muy alta: Cambios del aspecto ambiental entre el 61% y el 80%.
* Extensión total: Efecto generalizado sobre todo el área (100%).
* Momento inmediato.Tiempo nulo.
Persistencia o duración. Pertinaz o persistente entre 4 y 6 años. 
* Recuperabilidad a largo plazo. Entre 7 a 12 años. 
* Evolución lenta. Si este tiempo está entre 18 y 24 meses.</t>
  </si>
  <si>
    <t xml:space="preserve">* Disponibilidad: El acceso a la información presenta restricciones tal que solo se pueden realizar algunos procedimientos menores del proceso, proyecto o actividad.
* Confidencialidad:  La información revelada es clave para la competencia y su conocimiento tiene efectos negativos para de la Essmar ESP, pero es posible implementar algunas acciones de mitigación.
La información revelada puede representar sanciones o demandas representativas para de la Essmar ESP,  pero existe la posibilidad de implementar acciones de mitigación.
* Integridad. El impacto sobre la condición de exactitud y estado completo de la información solo permite realizar algunos procedimientos menores del proceso, proyecto o actividad. </t>
  </si>
  <si>
    <t>* La ocurrencia del evento genera un deterioro en varios indicadores de gestión de compromiso internos y externos del proceso hasta un nivel de alarma, ocasionando algunos incumplimientos de compromisos legales, comerciales y contractuales del negocio con los grupos de interés involucrados; igualmente se presentan algunas desviaciones en la calidad del producto / Servicio prestado que pueden conllevar la interrupción del proceso para su solución.</t>
  </si>
  <si>
    <t>Periodo de afectación entre tres (3) semanas y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</si>
  <si>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xml:space="preserve">* Lesiones con incapacidad mayor a 30 días de por lo menos  una (1) persona sea funcionario o  contratista.
* Lesiones con incapacidad para mínimo un miembro de la comunidad. </t>
  </si>
  <si>
    <t>* Se generan reacciones de alcance e impacto medio de acuerdo a las métricas del monitoreo de redes (media relevencia del autor que publica y entre 500 y 1.000 menciones) en la comunidad, clientes y usuarios a través de redes sociales  por temas asociados a calidad de productos y servicios,  responsabilidad ambiental y social, así como transparencia y apertura en la información.
* Se presenta difusión masiva en medios regionales.</t>
  </si>
  <si>
    <t>* Intensidad alta: Cambios del aspecto ambiental entre el 41% y el 60%.
* Extensión amplia o extensa: Efecto sobre áreas intermedias entre el 51 % y el 80% el área. Momento corto plazo: Inferior a un año.
* Persistencia o duración: Temporal o transitorio  entre 1 y 3 años. 
Recuperabilidad a mediano plazo entre 2 a 6 años. 
* Evolución media: Si este tiempo está entre 12 y 18 meses.</t>
  </si>
  <si>
    <t xml:space="preserve">* Disponibilidad. El acceso a la información presenta restricciones tal que se pueden realizar todos los procedimiento menores del proceso, proyecto o actividad, pero se afectan algunos procedimientos básicos.
* Confidencialidad.  La información revelada es de utilidad de manera informativa para la competencia pero no tiene efectos negativos para la Essmar ESP. 
La información revelada puede representar algunas sanciones o demandas poco costosas para la Essmar ESP, con posibilidad de implementar acciones de mitigación.
* Integridad: El impacto sobre la condición de exactitud y estado completo de la información permite realizar todos los procedimiento menores del proceso, proyecto o actividad, pero se afectan algunos procedimientos básicos. </t>
  </si>
  <si>
    <t xml:space="preserve">* La ocurrencia del evento genera un deterioro en algunos indicadores de gestión de compromiso interno del proceso, los cuales pueden ser corregidos con algunas modificaciones en el proceso e incluso puede llegarse a generar algunos cambios en el producto / servicio prestado sin consecuencias de tipo legal, operativo, comercial o contractual.
</t>
  </si>
  <si>
    <t>Periodo de afectación entre diez (10) días y tres (3) semanas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</si>
  <si>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Lesiones con incapacidad hasta 30 días de por lo menos  una (1) persona sea funcionario o  contratista.</t>
  </si>
  <si>
    <t>* Se generan reacciones de alcance e impacto bajo de acuerdo a las métricas del monitoreo de redes (baja relevencia del autor que publica y menos de 200 menciones) en la comunidad, clientes y usuarios a través de redes sociales  por temas asociados a calidad de productos y servicios,  responsabilidad ambiental y social, así como transparencia y apertura en la información.
* Se presenta difusión masiva en medios locales.</t>
  </si>
  <si>
    <t>* Intensidad media: Cambios del aspecto ambiental entre el 21% y el 40%.
Extensión parcial. No admite una ubicación precisa dentro del entorno proyectado (menores al 50%).
* Momento medio plazo. Entre 1 y 10 años.
Persistencia o duración momentáneo. Inferior a un año.
Recuperabilidad a corto plazo. Inferior a un año. 
* Evolución rápida. Si este tiempo está entre 1 y 12 meses.</t>
  </si>
  <si>
    <t>* Disponibilidad: El acceso a la información presenta restricciones que solo afecta algunos procedimientos menores del proceso, proyecto o actividad, pero es posible realizar todos los procedimiento básicos.
* Confidencialidad:  La información revelada entrega mensajes incompletos y de baja utilidad para la competencia. 
La información revelada puede representar  alguna llamada de atención formal para la Essmar ESP, con posibilidad de implementar acciones de mitigación.
* Integridad: El impacto sobre la condición de exactitud y estado completo de la información solo afecta algunos procedimientos menores del proceso, proyecto o actividad, pero es posible realizar todos los procedimientos básicos.</t>
  </si>
  <si>
    <t>* La ocurrencia del evento genera un deterioro en algunos indicadores de gestión de compromiso interno del proceso, los cuales pueden ser corregidos de forma inmediata y no se generan cambios en el producto / servicio prestado.</t>
  </si>
  <si>
    <t>Periodo de afectación, entre tres (3) días y diez (10)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</si>
  <si>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Lesiones sin incapacidad.</t>
  </si>
  <si>
    <t>* Se presentan comentarios desfavorables directamente a las personas responsables de los proyectos o la operación en la zona de influencia. La confianza por parte grupo de interés y líderes de opinión se recupera rápidamente con las medidas implementadas frente a los comentarios.</t>
  </si>
  <si>
    <t>* Intensidad baja o mínima. Cambios casi imperceptibles del aspecto ambiental (inferior al 20%).
* Extensión puntual. Efecto localizado. 
Momento largo plazo. Superior a 11 años.
Persistencia o duración fugaz o efímera. Cuando cesa la actividad cesa la manifestación.
* Recuperabilidad de manera inmediata. 
Evolución muy rápida. Cuando el impacto alcanza sus máximas consecuencias en un tiempo menor a 1 mes después de su inicio.</t>
  </si>
  <si>
    <t xml:space="preserve">* Disponibilidad. El acceso a la información tiene restricciones que no afectan la operación del proceso, proyecto o actividad.
* Confidencialidad.  La información revelada no es de utilidad para la competencia y no tiene repercusiones negativas a la Essmar ESP. 
* Integridad. El impacto sobre la condición de exactitud y estado completo de la información no afecta la operación del proceso, proyecto o actividad. </t>
  </si>
  <si>
    <t xml:space="preserve">* La ocurrencia del evento no presenta alertas de incumplimientos en los indicadores de gestión, como tampoco se generan desviaciones en la calidad del Producto / Servicio prestado.
</t>
  </si>
  <si>
    <t>Periodo de afectación menor a tres (3)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</si>
  <si>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CONSECUENCIA</t>
  </si>
  <si>
    <t>PROBABILIDAD</t>
  </si>
  <si>
    <t xml:space="preserve">Mayor </t>
  </si>
  <si>
    <t>Extremo</t>
  </si>
  <si>
    <t>Aceptable</t>
  </si>
  <si>
    <t>Total riesgos</t>
  </si>
  <si>
    <t>Inicial</t>
  </si>
  <si>
    <t>Indice de riesgos</t>
  </si>
  <si>
    <t>Cantidad de riesgos</t>
  </si>
  <si>
    <t>Promedio de los controles</t>
  </si>
  <si>
    <t>NIVELES DE RIESGO</t>
  </si>
  <si>
    <t>32-80</t>
  </si>
  <si>
    <t xml:space="preserve">Riesgos de máxima prioridad; se requiere de acciones inmediatas. Deben ponerse en conocimiento del responsable del riesgo. Para medidas de tratamiento que impliquen inversión económica, se sugiere realizar estudios de Costo-Beneficio. Se debe realizar seguimiento continuo a este tipo de riesgos. </t>
  </si>
  <si>
    <t>16-24</t>
  </si>
  <si>
    <t>Riesgos de alta prioridad; se requiere de acciones a corto plazo. Deben ponerse en conocimiento del responsable del riesgo. Para medidas de tratamiento que impliquen inversión económica, se sugiere realizar estudios de Costo-Beneficio. Se debe realizar seguimiento periódico a este tipo de riesgos.</t>
  </si>
  <si>
    <t>5-12</t>
  </si>
  <si>
    <t>Riesgos de prioridad moderada, se requiere de acciones a mediano plazo. Deben ponerse en conocimiento del responsable del riesgo. Se debe realizar seguimiento periódico a este tipo de riesgos.</t>
  </si>
  <si>
    <t>1-4</t>
  </si>
  <si>
    <t>Riesgos de baja prioridad; no son necesarias acciones adicionales.</t>
  </si>
  <si>
    <t>ESCALA DE EVALUACIÓN</t>
  </si>
  <si>
    <t xml:space="preserve">Alto </t>
  </si>
  <si>
    <t>Muy Alto</t>
  </si>
  <si>
    <t>Límites para las franjas de colores en la gráfica (no modificar)</t>
  </si>
  <si>
    <t>Nombre del control</t>
  </si>
  <si>
    <t>Evidencia</t>
  </si>
  <si>
    <t>Frecuencia de aplicación</t>
  </si>
  <si>
    <t>Responsable de aplicación</t>
  </si>
  <si>
    <t>Descripción del control</t>
  </si>
  <si>
    <t>R1_JUR</t>
  </si>
  <si>
    <t>* El (a) jefe de jurídica y contratación. lidera el grupo primero cada semana para revisar los casos y definir acciones de mejora. y queda como evidencia en un acta de reunión.</t>
  </si>
  <si>
    <t>Acta de reunión</t>
  </si>
  <si>
    <t>Semanal</t>
  </si>
  <si>
    <t>Jefe de oficina asesora jurídica y de contratación</t>
  </si>
  <si>
    <t>*Existe comité asesor de contratación el cual se encarga de revisar los procesos presentados para que se revise el tema técnico, administrativo y financiero y emite recomendaciones al competente.</t>
  </si>
  <si>
    <t>*Existe un equipo evaluador por parte del gerente a traves de resolución (Funcionarios de las áreas técnicas, finanieras y jurídicas), para la toma de decisiones.</t>
  </si>
  <si>
    <t>*Cumplimiento estricto del manual de contratación de la Essmar ESP. (Carpeta de los contratos con todos los soportes requeridos por el proceso)</t>
  </si>
  <si>
    <t>R2_JUR</t>
  </si>
  <si>
    <t>* Se realizareuniones de grupo primario cada semana para revisar los casos y definir acciones de mejora.</t>
  </si>
  <si>
    <t>* Se convoca al Comite de conciliación para la revisión de los procesos en contra de la entidad y realizan evaluación del curso de los procesos.</t>
  </si>
  <si>
    <t>* Se diligencia en el archivo en onedrive "curso del proceso judicial", en el cual se detalla la trazabilidad de cada proceso que cursan en contra de la entidad.</t>
  </si>
  <si>
    <t>R3_JUR</t>
  </si>
  <si>
    <t>* Cuadro de control procesos contractuales con la trazabilidad de la documentación pendiente por cargar.</t>
  </si>
  <si>
    <t>* Verificación de los documentos soportes de acuerdo a lo establecido en el manual.</t>
  </si>
  <si>
    <t>Definir los actuales controles correctivos SI EXISTEN / SI APLICAN DE LO CONTRARIO DEJAR EN BLANCO.</t>
  </si>
  <si>
    <t>ACU_3</t>
  </si>
  <si>
    <t>* Inventario de insumos en almacenamiento local de las PTAP y generación de alertas por bajo nivel de existencia.</t>
  </si>
  <si>
    <t>* Monitoreo de algunos contaminantes en la matriz de agua natural tratada, establecidos en la normatividad colombiana vigente.</t>
  </si>
  <si>
    <t>* Medición de parámetros de calidad del agua a la salida de la planta.</t>
  </si>
  <si>
    <t>* Revisión diario de las tuberías de aducción para la detección de posibles fugas.</t>
  </si>
  <si>
    <t>* Comunicación constante con los líderes y juntas de acción comunal que se abastecen de agua cruda.</t>
  </si>
  <si>
    <t>ACU_4</t>
  </si>
  <si>
    <t>* Extensión de la jornada laboral para cubrir el personal faltante.</t>
  </si>
  <si>
    <t>* Dimensionamiento del personal.</t>
  </si>
  <si>
    <t>ACU_5</t>
  </si>
  <si>
    <t>* Control de ingreso a las instalaciones y de acceso a infraestructura.</t>
  </si>
  <si>
    <t>* Supervisión en las plantas de las variables de caudal y presión de entrada y salida, así como las señales de calidad del agua.</t>
  </si>
  <si>
    <t>* Plan de mantenimiento preventivo</t>
  </si>
  <si>
    <t>* Programa de lavado de estructuras y tanques</t>
  </si>
  <si>
    <t>* Adquisición de materiales y equipos apropiados (calidad, durabilidad, compatibilidad) para uso en sistemas de cloro y sustancias peligrosas y/o explosivas)</t>
  </si>
  <si>
    <t>* Inventario de insumos en almacenamiento local de las PTAP y generación de alertas por bajo nivel de existencia</t>
  </si>
  <si>
    <t>* Monitoreo de algunos contaminantes en la matriz de agua natural, tratada, establecidos en la normatividad colombiana vigente.</t>
  </si>
  <si>
    <t>* Medición de parámetros de calidad en planta.</t>
  </si>
  <si>
    <t>* Medición de parametro de calidad de los insumos recibidos para la potabilización.</t>
  </si>
  <si>
    <t>* Capacitaciones al personal de los procedimientos.</t>
  </si>
  <si>
    <t>* Creación y/o actualización de los manuales y procedimientos.</t>
  </si>
  <si>
    <t>ACU_6</t>
  </si>
  <si>
    <t xml:space="preserve">* Se tiene ingreso restringido a las instalaciones y la infraestructura </t>
  </si>
  <si>
    <t>* Plan de capacitación y reentrenamiento.</t>
  </si>
  <si>
    <t>* Plan de mantenimiento preventivo.</t>
  </si>
  <si>
    <t>* Hoy se ejecuta parte del plan de inversiones, para la mejora de a infraestructura.</t>
  </si>
  <si>
    <t>* Reposición de tramos de tuberia de aducción.</t>
  </si>
  <si>
    <t>ACU_7</t>
  </si>
  <si>
    <t>* Capacitación a los trabajadores en los riesgos del proceso y el funcionamiento de los equipos utilizados para el proceso de potabilización y debidos a agentes biológicos presentes en el agua</t>
  </si>
  <si>
    <t>* Programa y manual de SST. Plan de trabajo del año en temas SST para la unidad.</t>
  </si>
  <si>
    <t>* Programa de compra, inventario y entrenamiento en equipos de protección y seguridad</t>
  </si>
  <si>
    <t>* Plan de mantenimiento preventivo de los equipos eléctricos, mecánicos, hidráulicos, neumáticos y de instrumentación.</t>
  </si>
  <si>
    <t>* Cumplimiento de la normatividad vigente para transporte de sustancias peligrosas (Dec 1496 de 2018, Decreto 1609 del 31 de julio de 2002)</t>
  </si>
  <si>
    <t>* Instructivo para el montaje de contenedores de cloro.</t>
  </si>
  <si>
    <t>* Instructivo para el manejo de equipos de cloro.</t>
  </si>
  <si>
    <t>ACU_8</t>
  </si>
  <si>
    <t>* Recorridos periódicos a la infraestructura del proceso.</t>
  </si>
  <si>
    <t>* Instructivo de supervisión de cuencas y atención de eventos en fuentes abastecedoras.</t>
  </si>
  <si>
    <t>* Plan de mantenimientos preventivos.</t>
  </si>
  <si>
    <t>* Se cuenta con plantas electricas de energía.</t>
  </si>
  <si>
    <t>ACU_9</t>
  </si>
  <si>
    <t>* Monitoreo de parámetros de interes  antes de captación,  despues de captación y en planta.</t>
  </si>
  <si>
    <t>* Mantenimiento preventivo de los equipos eléctricos y de instrumentación (Verificación metrológica de los equipos).</t>
  </si>
  <si>
    <t>* Participación en las mesas de concesiones de agua</t>
  </si>
  <si>
    <t>* Se cuenta con manuales de operación, guías e instructivos para cada sistema de tratamiento de agua potable.</t>
  </si>
  <si>
    <t>* Ejecución del plan de capacitación y reentrenamiento</t>
  </si>
  <si>
    <t>* Se tiene acceso restringido a las instalaciones y la infraestructura (restricciòn al cuarto de control, control por anillos).</t>
  </si>
  <si>
    <t>* Plan de mantenimiento preventivo (depósitos, hidrantes, purgas y puntos de muestreo).</t>
  </si>
  <si>
    <t>* Monitoreo de parametros fisico quimicos y microbiologicos de acuerdo a al normativo.</t>
  </si>
  <si>
    <t>* Medición de caudal de las fuentes de abastecimiento.</t>
  </si>
  <si>
    <t>* Equipos de medición en linea para las PTAPs.</t>
  </si>
  <si>
    <t>* Matriz de cumplimiento legal.</t>
  </si>
  <si>
    <t>* Identificación de fechas de renovación de conseciones.</t>
  </si>
  <si>
    <t>* Solicitud, análisis y ajustes de la información para reporte y cargue oportuno a los entes de vigilancia y control (SUI, SIGOP)</t>
  </si>
  <si>
    <t>ACU_10</t>
  </si>
  <si>
    <t>* Mantenimiento preventivo y predictivo de los equipos eléctricos y de instrumentación.</t>
  </si>
  <si>
    <t>* Sistema de contingencia ante fallas eléctricas (plantas diésel, circuito eléctrico redundante, UPS, sistema de dosificación de productos químicos por gravedad).</t>
  </si>
  <si>
    <t>ACU_11</t>
  </si>
  <si>
    <t>* Manejo de inventario de insumos en almacenamiento local de las PTAP y generación de alertas por bajo nivel de existencia.</t>
  </si>
  <si>
    <t>* Proyección y control de demanda del servicio y consumo de insumos químicos.</t>
  </si>
  <si>
    <t>* Se tiene plan de compras.</t>
  </si>
  <si>
    <t>* Se tienen contratos vigentes para los suministros y mantenimientos preventivos.</t>
  </si>
  <si>
    <t>ACU_12</t>
  </si>
  <si>
    <t>* Mantenimiento preventivo de la infraestructura y equipos</t>
  </si>
  <si>
    <t>* Monitoreo de aforo de caudales para generar alarmas de cara a la autoridad</t>
  </si>
  <si>
    <t>* Medición de caudal cada hora a la entrada de la planta</t>
  </si>
  <si>
    <t>* Cumplimiento de la normatividad vigente para transporte de sustancias peligrosas (Dec 1496 de 2018, Decreto 1609  del 31 de julio de 2002)</t>
  </si>
  <si>
    <t>* Estructuras de contención (diques) en el almacenamiento de insumos químicos líquidos, sistemas de preparación de insumos químicos, almacenamiento de combustibles</t>
  </si>
  <si>
    <t>* Monitoreo de parámetros fisicoquímicos en corrientes de descarga de proceso de potabilización y en la salida de sistemas de tratamiento de estos lodos de las plantas</t>
  </si>
  <si>
    <t>* Pago de tasas ambientales (uso de agua).</t>
  </si>
  <si>
    <t>ACU_13</t>
  </si>
  <si>
    <t>* Se cuenta con mantenimiento preventivo del sistema y sus componentes.</t>
  </si>
  <si>
    <t>* Se realizan inspecciones para determinar el estado de las tuberias.</t>
  </si>
  <si>
    <t>* Comunicación con las comunidades para informar oportunamentes trabajos por parte de la empresa.</t>
  </si>
  <si>
    <t>ACU_14</t>
  </si>
  <si>
    <t>* Implementación de procedimiento de uso de las plataformas establecidas para el registro de la información.</t>
  </si>
  <si>
    <t>* Formatos impresos de registro de información (laboratorio de calidad de agua, potabilización, registros de continuidad, presión, actas de visitas y OT).</t>
  </si>
  <si>
    <t>ACU_15</t>
  </si>
  <si>
    <t xml:space="preserve">* Implementar las estrategias de seguridad con que cuenta Essmar para trabajos en zonas con presencia de actores armados ilegales </t>
  </si>
  <si>
    <t>* Presencia de vigilancia privada a demanda</t>
  </si>
  <si>
    <t xml:space="preserve">* Presencia de policia o de autoridades locales </t>
  </si>
  <si>
    <t>* Capacitación al personal en tema de riesgo público</t>
  </si>
  <si>
    <t>* Socialización de actividades a atraves de  los canales de comunicación existentes con líderes comunales.</t>
  </si>
  <si>
    <t>* Mantenimientos preventivos a la infraestructura para mitigar las fallas de la misma.</t>
  </si>
  <si>
    <t>ACU_16</t>
  </si>
  <si>
    <t>* Dimensionar tiempos legales de respuestas por parte de las entidades y calcular tiempos reales en las mismas, toda vez que normalmente las respuestas se demoran más tiempo.</t>
  </si>
  <si>
    <t>* Asignación de un rubro presupuestal para los trámites ambientales.</t>
  </si>
  <si>
    <t>ACU_17</t>
  </si>
  <si>
    <t>* Contrato de vigilancia en las EBAP y de las PTAP.</t>
  </si>
  <si>
    <t>* Ruta de revisión de la infraestructura del sistema de acueducto</t>
  </si>
  <si>
    <t>* Socialización de las posibles afetaciones con diferentes comnunidades donde se encuentra la infraestructura de acueducto.</t>
  </si>
  <si>
    <t>ACU_18</t>
  </si>
  <si>
    <t>* Notificacion correo electronico y telefonica</t>
  </si>
  <si>
    <t>* Comites tecnicos interdisciplinarios</t>
  </si>
  <si>
    <t>* Atencion de los requerimientos de las diferentes áreas.</t>
  </si>
  <si>
    <t>* Fortalecimiento de conocimientos tecnicos a otras áreas.</t>
  </si>
  <si>
    <t>ACU_1</t>
  </si>
  <si>
    <t>* Se realizan los mantenimientos correctivos por parte del proveedor.</t>
  </si>
  <si>
    <t>* Se realizar la desinfección con hipoclorito de sodio (NaClO) para no parar la operación.</t>
  </si>
  <si>
    <t>ACU_2</t>
  </si>
  <si>
    <t>* Notificación a la autoridad ambiental de la posible afectación de la fuente hídrica.</t>
  </si>
  <si>
    <t>* Activación del PEC.</t>
  </si>
  <si>
    <t>* Planes de Contingencia.</t>
  </si>
  <si>
    <t>* Sistema contra incendios en algunas plantas y sistemas de detección en otras (red de hidrantes y extintores).</t>
  </si>
  <si>
    <t>* Mantenimiento correctivo (incluye lavado de infraestructura de Captación  y Potabilización).</t>
  </si>
  <si>
    <t>* El operador de planta da la alarma a Operación cuando se disminuye el agua a entregar</t>
  </si>
  <si>
    <t>* Control de abastecimiento a comunidades de agua cruda.</t>
  </si>
  <si>
    <t>* Corrección de fugas sobre líneas de aducción.</t>
  </si>
  <si>
    <t>* Sistema alternativo de generación de energía.</t>
  </si>
  <si>
    <t>* Plan de mantenimiento correctivo.</t>
  </si>
  <si>
    <t>* Mantenimiento correctivo</t>
  </si>
  <si>
    <t>* Póliza de Responsabilidad Civil Extracontractual.</t>
  </si>
  <si>
    <t>* Póliza Todo Riesgo daño infraestructura y equipos.</t>
  </si>
  <si>
    <t>* Manuales operativos de las plantas (actividades durante contingencia)</t>
  </si>
  <si>
    <t>* Plan local de emergencia</t>
  </si>
  <si>
    <t xml:space="preserve">* Apoyo en capacitaciones de parte de la ARL para empleados en salud fisica, mental y bienestar </t>
  </si>
  <si>
    <t>* Plan de Emergencia Contingencia: Instructivo para la atención de fugas de cloro.</t>
  </si>
  <si>
    <t>* Adquisición de nuevos equipos mecanicos especializados de trabajo.</t>
  </si>
  <si>
    <t>* Acciones correctivas sobre la infraestructura del sistema.</t>
  </si>
  <si>
    <t>* Plan de emergencia y contingencia para Operación de la infraestructura en casos de eventos naturales.</t>
  </si>
  <si>
    <t>* Póliza Todo Riesgo daño infraestructura y equipos</t>
  </si>
  <si>
    <t>* Procedimientos especificos para la operación de procesos de potabilización.</t>
  </si>
  <si>
    <t>* Activación de protocolos de actuación del Plan de Emergencia y Contingencia.</t>
  </si>
  <si>
    <t>* Cuadrillas de mantenimientos correctivos para casos puntuales de viviendas sin agua.</t>
  </si>
  <si>
    <t>* Implementación de operativos de distribuición en la APS.</t>
  </si>
  <si>
    <t>* Implementación de plan de perdidas Técnicas y  comerciales.</t>
  </si>
  <si>
    <t>* Actualización contante en temas normativos y legales aplicables al sector.</t>
  </si>
  <si>
    <t>* Solicitud de reversión de información  reportada con errores, a los entes de vigilancia y control.</t>
  </si>
  <si>
    <t>* Movimiento de inventarios entre plantas y compras inmediatas</t>
  </si>
  <si>
    <t>* Pólizas de cumplimiento en contratos</t>
  </si>
  <si>
    <t>* Traslados de equipos entre sistemas compatibles.</t>
  </si>
  <si>
    <t>* Póliza Todo Riesgo daño infraestructura y  equipos</t>
  </si>
  <si>
    <t>* Protocolos de actuación del Plan de Contingencia y Emergencias.</t>
  </si>
  <si>
    <t>* Se cuenta con cuadrillas para realizar los mttos correctivos ante daños en el sistema.</t>
  </si>
  <si>
    <t>* Se cuenta con póliza de RCE</t>
  </si>
  <si>
    <t>* Se tiene plan de contingencia y emergencia</t>
  </si>
  <si>
    <t>* Se cuenta con maquinaria especializada para la reparación de daños.</t>
  </si>
  <si>
    <t>* Verificación y corrección de la calidad de la información.</t>
  </si>
  <si>
    <t>* Sensibilización, conciliación y acompañamiento del área técnica y social con la comunidad para la atención de sus solicitudes.</t>
  </si>
  <si>
    <t>* Brigadas de acciones correctivas sobre el sistema con las autoridades competentes.</t>
  </si>
  <si>
    <t>* Disposición de material para reposición de los componentes afectados.</t>
  </si>
  <si>
    <t>* Comunicación con las autoridades competentes para el reporte de hurtos.</t>
  </si>
  <si>
    <t>*Comunicación con lideres para la sencibilizacón de la comunidad.</t>
  </si>
  <si>
    <t>CONTROLES</t>
  </si>
  <si>
    <t>Criterios del Nivel de los Controles</t>
  </si>
  <si>
    <t>Atributos de los controles</t>
  </si>
  <si>
    <t>Muy Bajo</t>
  </si>
  <si>
    <t>Atributos</t>
  </si>
  <si>
    <t>El control se ejecuta de forma manual, su frecuencia de aplicación es esporádica, no hay responsable asignado y está sin documentar en sus componentes y/o su aplicación.</t>
  </si>
  <si>
    <t>Hacen referencia a las características de diseño y operación del control, y de su desarrollo y madurez.</t>
  </si>
  <si>
    <t>·         Los controles no cumplen ningún tipo de normativa</t>
  </si>
  <si>
    <t>Efectividad</t>
  </si>
  <si>
    <t>Hace referencia a la suficiencia del control para actuar sobre el riesgo, a partir de su aplicabilidad, cobertura y funcionalidad.</t>
  </si>
  <si>
    <t>·         No se presta ninguna atención al riesgo</t>
  </si>
  <si>
    <t>Eficacia</t>
  </si>
  <si>
    <t>Hace referencia a la capacidad del control para reducir la probabilidad de materialización del evento o mitigar sus consecuencias.</t>
  </si>
  <si>
    <t>·         Confiabilidad: &lt; 30%</t>
  </si>
  <si>
    <t>Efectividad muy deficiente</t>
  </si>
  <si>
    <t>Eficacia muy deficiente</t>
  </si>
  <si>
    <t>El control se ejecuta de forma manual o semiautomática,  su frecuencia de aplicación es esporádica o periódica, hay responsable asignado sin formalizar y está deficientemente documentado en sus componentes y/o su aplicación.</t>
  </si>
  <si>
    <t xml:space="preserve">·         Los controles  cumplen parcialmente requerimientos normativos mínimos </t>
  </si>
  <si>
    <t>·         Atención baja al riesgo</t>
  </si>
  <si>
    <t>·         Confiabilidad: [30% - 50%)</t>
  </si>
  <si>
    <t>Efectividad deficiente</t>
  </si>
  <si>
    <t>Eficacia deficiente</t>
  </si>
  <si>
    <t>El control se ejecuta de forma semiautomática, su frecuencia de aplicación es periódica, hay responsable asignado sin formalizar y está parcialmente documentado en sus componentes y/o su aplicación.</t>
  </si>
  <si>
    <t>·         Los controles cumplen requerimientos normativos mínimos</t>
  </si>
  <si>
    <t>·         Atención moderada al riesgo</t>
  </si>
  <si>
    <t>·         Confiabilidad: [ 50% - 70%)</t>
  </si>
  <si>
    <t>Efectividad moderada</t>
  </si>
  <si>
    <t>Eficacia moderada</t>
  </si>
  <si>
    <t>El control se ejecuta de forma semiautomática o sistematizada,  su frecuencia de aplicación es periódica o continua, hay responsable asignado formalmente y está cerca de documentarse completamente en sus componentes y/o su aplicación.</t>
  </si>
  <si>
    <t>·         Atención significativa al riesgo</t>
  </si>
  <si>
    <t xml:space="preserve">·         Se han implementado  los controles desde la perspectiva  Costo/ Beneficio   </t>
  </si>
  <si>
    <t>·         Confiabilidad : [ 70% -  95%)</t>
  </si>
  <si>
    <t>Alta efectividad</t>
  </si>
  <si>
    <t>Alta eficacia</t>
  </si>
  <si>
    <t>El control se ejecuta  de forma sistematizada, su frecuencia de aplicación es continua, tiene responsable asignado formalmente, está completamente documentado en sus componentes y se documenta su aplicación.</t>
  </si>
  <si>
    <t>·         Redundancia  de controles</t>
  </si>
  <si>
    <t>·         Aplicación de mejores prácticas</t>
  </si>
  <si>
    <t>·         Confiabilidad: ≥ 95%</t>
  </si>
  <si>
    <t>Muy alta efectividad</t>
  </si>
  <si>
    <t>Mul alta eficacia</t>
  </si>
  <si>
    <t>Clasificación para categorías y agrupadores</t>
  </si>
  <si>
    <t xml:space="preserve">Agrupador </t>
  </si>
  <si>
    <t>Definición</t>
  </si>
  <si>
    <t>Errores o deficiencias en la gestión de las operaciones relacionadas con la estructuración e implementación de ofertas comerciales, venta de los productos, servicios y relacionamiento con clientes/usuarios desde la captura, conservación, fidelización y respuesta oportuna a sus requerimientos.</t>
  </si>
  <si>
    <t xml:space="preserve">Cumplimiento </t>
  </si>
  <si>
    <t>Ética y probidad</t>
  </si>
  <si>
    <t xml:space="preserve">Gestión Ética: la Gestión Ética es la actuación autorregulada de las personas orientada a asumir sus responsabilidades frente a los grupos con los que interactúan, a encaminar sus acciones hacia el establecimiento de modelos de trabajo orientados por la ética y a ajustar los planes estratégicos y estructuras organizacionales hacia la búsqueda de los fines sociales que garanticen la aplicación de los Derechos Humanos integrales y el mejoramiento de las condiciones de vida de toda la población. 
Probidad:  para EPM, la probidad es entendida como la actuación de sus colaboradores o de aquellos quienes aspiran a ocupar un cargo en la entidad, con los grupos de interés, y con la sociedad en general, actuación que debe estar fundamentada en las competencias, los valores, y los comportamientos éticos y legales.  </t>
  </si>
  <si>
    <t>LAFT / PADM</t>
  </si>
  <si>
    <t>Lavado de activos: proceso mediante el cual, se trata de dar apariencia de legalidad o de introducir a la economía formal del sector real o financiero, recursos o activos de origen ilícito.  
Financiación del terrorismo: es el proceso por medio del cual se obtienen recursos de procedencia lícita o ilícita, que apoyan y sirven para realizar actividades terroristas. “(…) proveer, recolectar, entregar, recibir, administrar, aportar, custodiar, o guardar fondos, bienes o recursos, o realizar cualquier otro acto que promueva, organice, apoye, mantenga, financie o sostenga económicamente a grupos armados al margen de la ley, a sus integrantes, o a grupos terroristas nacionales o extranjeros…  
Financiación de la proliferación de armas de destrucción masiva:  es todo acto que provea fondos o utilice servicios financieros, para la fabricación adquisición, posesión, desarrollo, exportación, trasiego de material, fraccionamiento, transporte, transferencia, depósito o uso dual para propósitos ilegítimos en contravención con la leyes nacionales u obligaciones internacionales, cuando sea aplicable.</t>
  </si>
  <si>
    <t>Corrupción</t>
  </si>
  <si>
    <t xml:space="preserve">
Corrupción: es la posibilidad de que, por acción u omisión mediante el uso indebido del poder, de los recursos o de la información, se lesionen los intereses de una entidad y en consecuencia del Estado, para la obtención de un beneficio particular. 
</t>
  </si>
  <si>
    <t>Fraude</t>
  </si>
  <si>
    <t xml:space="preserve">Fraude: acción u omisión contraria a la verdad o a la rectitud, que afecta los intereses del Grupo EPM. Uso indebido de los recursos o la información y que puedan lesionar los intereses del Grupo EPM para la obtención de un beneficio, lucro o ventaja particular. 
Fuente: Unidad de Cumplimiento EPM </t>
  </si>
  <si>
    <t>PDP Protección de Datos Personales</t>
  </si>
  <si>
    <t>Medidas de seguridad contempladas por la ley para proteger y preservar la confidencialidad, integridad y disponibilidad de la información.</t>
  </si>
  <si>
    <t xml:space="preserve">Conjunto de elementos y mecanismos que se deben establecer, implementar, mantener y mejorar en todos los niveles de gestión para garantizar el cumplimiento normativo que le sea aplicable a la organización en el ámbito nacional e internacional, de carácter obligatorio o voluntario. Es el cumplimiento a normas nacionales e internacionales, internas y externas, que regulen el actuar de la empresa en cada uno de sus procesos y así aportar al logro de las operaciones, la estrategia de crecimiento y el propósito de sostenibilidad.  </t>
  </si>
  <si>
    <t>Prácticas de libre competencia económica</t>
  </si>
  <si>
    <t>Derecho de interés colectivo que se materializa en el conjunto de esfuerzos que desarrollan los agentes económicos que, actuando independientemente, concurren y rivalizan buscando la participación efectiva de sus bienes y servicios en un mercado determinado</t>
  </si>
  <si>
    <t>Transparencia</t>
  </si>
  <si>
    <t xml:space="preserve">Para EPM la transparencia, es entendida como un ambiente de seguridad, apertura y confianza, prerrequisito de un comportamiento empresarial socialmente responsable. La transparencia requiere de un diálogo continuo entre la organización y los grupos de interés, y está entendida bajo un modelo integrado por los siguientes componentes: Apertura, Diálogo, Reglas Claras y Control.  </t>
  </si>
  <si>
    <t>Gobierno Corporativo</t>
  </si>
  <si>
    <t>Riesgos asociados al sistema interno mediante el cual se establecen las directrices que deben regir el ejercicio de una empresa, en especial, la forma en que se administran, controlan y manejan las relaciones de poder.</t>
  </si>
  <si>
    <t xml:space="preserve">Riesgo ambiental </t>
  </si>
  <si>
    <t xml:space="preserve">Eventos que generan impacto negativo al medio ambiente o causan alteración del factor ambiental del entorno por actividades ejercidas por el Grupo EPM. </t>
  </si>
  <si>
    <t>Condiciones adversas en variables del entorno en sus dimensiones culturales y sociales que afecten la organización en su operación y el logro de los objetivos estratégicos.</t>
  </si>
  <si>
    <t>Actuaciones al margen de la ley en las zonas de influencia del Grupo EPM o dónde éste tiene planeado desarrollar actividades que pueda afectar la infraestructura física, los proyectos, los sistemas de información, supervisión y control de las infraestructuras críticas o a la gente EPM.</t>
  </si>
  <si>
    <t>Riesgo de planeación y crecimiento</t>
  </si>
  <si>
    <t>Dificultad o imposibilidad para incursionar o aumentar participación en los negocios o mercados objetivo, cumplir los supuestos de los planes de negocios, sostener el crecimiento alcanzado. Tomar decisiones de inversión desacertadas. No gestionar adecuadamente los proyectos.</t>
  </si>
  <si>
    <t>Riesgo en el desarrollo y la innovación</t>
  </si>
  <si>
    <t xml:space="preserve">Insuficiencias o deficiencias en la adaptabilidad del Grupo para innovar o incorporar soluciones a partir de tecnologías disponibles para potencializar negocios y optimizar procesos. Esto podría generar productos y servicios no aceptados por el mercado, de fácil imitación, de obsolescencia rápida, difíciles de implementar, con costos no recuperables o que limiten y afecten los productos y servicios actuales. </t>
  </si>
  <si>
    <t>Riesgo en la gestión del grupo empresarial</t>
  </si>
  <si>
    <r>
      <rPr>
        <sz val="12"/>
        <color theme="1"/>
        <rFont val="Calibri"/>
        <family val="2"/>
      </rPr>
      <t>Ausencia de un modelo de gestión integral para el Grupo EPM*, o teniendo el modelo que éste no responda a las necesidades del Grupo EPM, o que no se implemente o difunda adecuadamente.
Está asociado a como ejecuta EPM su papel de matriz del Grupo y el impacto que dicho papel tiene sobre la gestión de las filiales.</t>
    </r>
    <r>
      <rPr>
        <sz val="12"/>
        <color theme="1"/>
        <rFont val="Calibri"/>
        <family val="2"/>
      </rPr>
      <t xml:space="preserve">
Carencia de un direccionamiento estratégico, o existiendo éste que no se implemente de manera adecuada, no se actualice, no sea interiorizado en la cultura organizacional, no consulte la capacidad y competencias del Grupo para responder a las señales del entorno.
Actuación de subordinadas e inversiones por fuera del Gobierno Corporativo.
Ausencia, desacertada definición o implementación de políticas y lineamientos corporativos.
</t>
    </r>
    <r>
      <rPr>
        <sz val="12"/>
        <color theme="1"/>
        <rFont val="Calibri"/>
        <family val="2"/>
      </rPr>
      <t xml:space="preserve">
* Modelo gestión integral: conjunto de valores, principios, políticas, reglas, medios, prácticas y procesos por medio de los cuales el Grupo EPM es dirigido, operado y controlado.</t>
    </r>
  </si>
  <si>
    <t>Riesgo político</t>
  </si>
  <si>
    <t>Intervención contraria al direccionamiento estratégico del Grupo EPM por parte de los agentes políticos que actúan a su alrededor, bien sea por su estructura de propiedad, por la naturaleza de su objeto o por su relevancia en los mercados donde actúa, teniendo en cuenta influencia, poder o necesidad.</t>
  </si>
  <si>
    <t>Riesgo en Derechos Humanos</t>
  </si>
  <si>
    <t>Riesgo de crédito</t>
  </si>
  <si>
    <t>Incumplimiento de las obligaciones de pago por parte de terceros derivadas de contratos o transacciones financieras celebradas con el Grupo EPM.</t>
  </si>
  <si>
    <t>Escasez de fondos o dificultad para obtener los recursos necesarios para cumplir con las obligaciones contractuales y ejecutar estrategias de inversión del Grupo EPM.</t>
  </si>
  <si>
    <t>Riesgo de mercado</t>
  </si>
  <si>
    <t>Cambios en las variables de mercado que puedan generar pérdidas económicas al Grupo EPM. Las variables de mercado hacen referencia a tasas de cambio, tasas de interés, títulos valores, commodities, entre otros. Los cambios desfavorables pueden impactar estados financieros, flujo de caja, indicadores financieros y la viabilidad de proyectos e inversiones.</t>
  </si>
  <si>
    <t xml:space="preserve">Riesgo en la definición del modelo caso base </t>
  </si>
  <si>
    <t xml:space="preserve">Incertidumbre en la definición de supuestos y parámetros utilizados en los modelos cuantitativos o financieros que se utilizan a nivel empresarial. </t>
  </si>
  <si>
    <t>Falla o indisponibilidad de activos. Esto se puede presentar, entre otros, por problemas de  dimensionamiento, diseño, desempeño, adquisición, construcción, información, conocimiento, mantenibilidad, confiabilidad, inversiones, costos o cumplimiento normativo.</t>
  </si>
  <si>
    <t xml:space="preserve">Deficiencias, falta o falla en el ciclo de suministro de bienes y servicios que afecta la operación y/o la continuidad del servicio en el Grupo EPM. 
El ciclo de suministro comprende la planificación operativa de los bienes y servicios requeridos por las dependencias; la contratación de bienes y servicios; la administración de almacenes e inventarios; la gestoría administrativa y técnica de contratos; así como la gestión de los proveedores. 
Incluye incumplimiento por parte de contratistas o proveedores. </t>
  </si>
  <si>
    <t>Actuaciones u omisiones por parte de gente EPM o terceros, que impliquen la alteración de los atributos de confidencialidad, integridad, disponibilidad, trazabilidad y no repudio de los activos de información.</t>
  </si>
  <si>
    <r>
      <rPr>
        <sz val="12"/>
        <color theme="1"/>
        <rFont val="Calibri"/>
        <family val="2"/>
      </rPr>
      <t xml:space="preserve">No disponer de los conocimientos, destrezas, habilidades, talentos y </t>
    </r>
    <r>
      <rPr>
        <i/>
        <sz val="12"/>
        <color theme="1"/>
        <rFont val="Calibri"/>
        <family val="2"/>
      </rPr>
      <t>know-how</t>
    </r>
    <r>
      <rPr>
        <sz val="12"/>
        <color theme="1"/>
        <rFont val="Calibri"/>
        <family val="2"/>
      </rPr>
      <t xml:space="preserve"> requeridos para desarrollar las actividades requeridas por la estrategia.  No contar con las habilidades administrativas para aprovechar y capitalizar el talento humano con el objeto de obtener los objetivos empresariales.
No contar con la cantidad suficiente de personal propio o contratista para cumplir con las actividades requeridas en las condiciones y tiempos establecidos. 
Resistencia o rechazo por parte de las personas a los cambios implementados.
Afectación a la salud individual o colectiva del personal propio o contratista por los accidentes de trabajo y las enfermedades profesionales que le pueden ocurrir durante la realización de su trabajo. Incluye los factores relacionados con riesgo psicosocial. </t>
    </r>
  </si>
  <si>
    <t>Actuaciones u omisiones, no motivadas por la intención de causar un daño u obtener beneficio, o ausencia o deficiencia en la definición, documentación, comunicación, capacitación o aplicación de los procedimientos.</t>
  </si>
  <si>
    <t>Afectación de la operación, prestación y calidad del servicio por condiciones hidrometeorológicas, climáticas y por  fenómenos naturales. 
A qué se refiere: eventos de precipitación o sequías extremas, inundaciones lentas y súbitas, avenidas torrenciales, flujos de lodos, vientos fuertes, huracanes, sequías, olas de frío o calor, incendios forestales, tormentas eléctricas, variabilidad de la disponibilidad del recurso hídrico, entre otros.</t>
  </si>
  <si>
    <t>Seguridad digital</t>
  </si>
  <si>
    <t xml:space="preserve">Seguridad digital: es la situación de normalidad y de tranquilidad en el entorno digital (ciberespacio), derivada de la realización de los fines esenciales del Estado mediante (i) la gestión del riesgo de seguridad digital; (ii) la implementación efectiva de medidas de ciberseguridad; y (iii) el uso efectivo de las capacidades de ciberdefensa; que demanda la voluntad social y política de las múltiples partes interesadas y de los ciudadanos del país. (CONPES 3995) </t>
  </si>
  <si>
    <t>Definiciones detalladas para el despliegue de categoría, agrupador y nombre de riesgos</t>
  </si>
  <si>
    <t>Nombre del riesgo</t>
  </si>
  <si>
    <t xml:space="preserve">Cambios desfavorables en las variables comerciales (oferta, demanda, precios proveedores, precios competidores, entre otros) </t>
  </si>
  <si>
    <t xml:space="preserve">Disminución de la participación en el mercado </t>
  </si>
  <si>
    <t>Inadecuada identificación y cumplimiento de requisitos de participación en licitaciones externas o subastas (EPM con contratista)</t>
  </si>
  <si>
    <t>Restricciones asociadas a alcanzar los límites de participación en el mercado</t>
  </si>
  <si>
    <t>Errores o deficiencias en la gestión de las operaciones relacionadas con la estructuración e implementación de ofertas comerciales</t>
  </si>
  <si>
    <t xml:space="preserve">Insatisfacción de los clientes en la calidad de la prestación del servicio </t>
  </si>
  <si>
    <t>Debilidades o errores en las estrategias de captura, conservación y fidelización de los clientes</t>
  </si>
  <si>
    <t>Debilidades en la gestión y consecución de ingresos derivados de la actividad empresarial</t>
  </si>
  <si>
    <t>Inadecuada gestión y recuperación de las cuentas por cobrar (cartera)</t>
  </si>
  <si>
    <t>Errores o deficiencias en la gestión de las operaciones relacionadas con la venta de los productos y servicios</t>
  </si>
  <si>
    <t>Vinculación de contrapartes en listas restrictivas</t>
  </si>
  <si>
    <t>Vinculación de contrapartes en listas de restricción de lavado de activos y delitos fuente, y financiación de terrorismo, con información publica negativa sobre delitos fuente de lavado de activos y/o, financiación del terrorismo, en un proceso judicial, penal por lavado de activos o sus delito fuentes, o financiación del terrorismo</t>
  </si>
  <si>
    <t>Adquisiciones de bienes de uso u origen ilícito</t>
  </si>
  <si>
    <t>Vinculación de contraparte relacionado en un proceso de extinción de dominio - Sentencia C-327: Adquisiciones de bienes sujeto a registro relacionados con lavado de activos,  sus delitos fuente, y/o financiación del terrorismo, restitución de tierras</t>
  </si>
  <si>
    <t>Tenencia de sustancias controladas sin cumplir los requisitos exigidos por la ley</t>
  </si>
  <si>
    <t>Contaminación de inventario o mercancías con material ilícito</t>
  </si>
  <si>
    <t>Dar o recibir donaciones de origen o uso ilícito</t>
  </si>
  <si>
    <t>Donaciones a contrapartes que destinen el bien donado a lavado de activos,  delitos fuente y/o financiación del terrorismo, o con el propósito de lavar activos.</t>
  </si>
  <si>
    <t>Contrabando / Contrabando de hidrocarburos / Facilitación del contrabando</t>
  </si>
  <si>
    <r>
      <rPr>
        <b/>
        <sz val="12"/>
        <color theme="1"/>
        <rFont val="Calibri"/>
        <family val="2"/>
      </rPr>
      <t>Contrabando: ART 319</t>
    </r>
    <r>
      <rPr>
        <sz val="12"/>
        <color theme="1"/>
        <rFont val="Calibri"/>
        <family val="2"/>
      </rPr>
      <t xml:space="preserve"> "El que introduzca o extraiga mercancías en cuantía superior a cincuenta (50) salarios mínimos legales mensuales, al o desde el territorio colombiano por lugares no habilitados de acuerdo con la normativa aduanera vigente. En que oculte, disimule o sustraiga de la intervención y control aduanero mercancías en cuantía superior a cincuenta (50) salarios mínimos legales mensuales, o las ingrese a zona primaria definida en la normativa aduanera vigente sin el cumplimiento de las formalidades exigidas en la regulación aduanera.
</t>
    </r>
    <r>
      <rPr>
        <b/>
        <sz val="12"/>
        <color theme="1"/>
        <rFont val="Calibri"/>
        <family val="2"/>
      </rPr>
      <t>Favorecimiento o facilitación del contrabando: ART 320</t>
    </r>
    <r>
      <rPr>
        <sz val="12"/>
        <color theme="1"/>
        <rFont val="Calibri"/>
        <family val="2"/>
      </rPr>
      <t xml:space="preserve">   El que posea, tenga, transporte, embarque, desembarque, almacene, oculte, distribuya, enajene mercancías que hayan sido introducidas al país ilegalmente, o que se hayan ocultado, disimulado o sustraído de la intervención y control aduanero o que se hayan ingresado a zona primaria sin el cumplimiento de las formalidades exigidas en la regulación aduanera, cuyo valor supere los cincuenta (50) salarios mínimos legales mensuales vigentes, sin superar los doscientos (200) salarios mínimos legales mensuales vigentes.
</t>
    </r>
    <r>
      <rPr>
        <b/>
        <sz val="12"/>
        <color theme="1"/>
        <rFont val="Calibri"/>
        <family val="2"/>
      </rPr>
      <t>Contrabando de hidrocarburos y sus derivados:  ART 319-1</t>
    </r>
    <r>
      <rPr>
        <sz val="12"/>
        <color theme="1"/>
        <rFont val="Calibri"/>
        <family val="2"/>
      </rPr>
      <t xml:space="preserve">  "El que en cantidad superior a veinte (20) galones e inferior a cincuenta (50) introduzca hidrocarburos o sus derivados al territorio colombiano, o los extraiga desde él, por lugares no habilitados de acuerdo con la normativa aduanera vigente.  El que descargue en lugar de arribo hidrocarburos o sus derivados en cantidad superior a veinte (20) galones e inferior a cincuenta (50), sin el cumplimiento de las formalidades exigidas en la regulación aduanera. El que oculte, disimule o sustraiga
de la intervención y control aduanero hidrocarburos o sus derivados en cantidad superior a veinte (20) galones e inferior a cincuenta (50).
</t>
    </r>
    <r>
      <rPr>
        <b/>
        <sz val="12"/>
        <color theme="1"/>
        <rFont val="Calibri"/>
        <family val="2"/>
      </rPr>
      <t>Favorecimiento de contrabando de hidrocarburos o sus derivados: ART 320-1</t>
    </r>
    <r>
      <rPr>
        <sz val="12"/>
        <color theme="1"/>
        <rFont val="Calibri"/>
        <family val="2"/>
      </rPr>
      <t xml:space="preserve">    "El que posea, tenga, transporte, embarque, desembarque, almacene, oculte, distribuya, enajene hidrocarburos o sus derivados que hayan ingresado al país ilegalmente, o que se hayan descargado en lugar de arribo sin cumplimiento de la normativa aduanera vigente, o que se hayan ocultado, disimulado o sustraído de la intervención
y control aduanero cuya cantidad sea superior a veinte (20) galones e inferior a cincuenta (50).
</t>
    </r>
  </si>
  <si>
    <t>Tráfico (drogas tóxicas, estupefacientes o sustancias psicotrópicas, armas, migrantes, menores de edad, armas químicas, biológicas y nucleares)</t>
  </si>
  <si>
    <r>
      <rPr>
        <b/>
        <sz val="12"/>
        <color theme="1"/>
        <rFont val="Calibri"/>
        <family val="2"/>
      </rPr>
      <t>Tráfico de migrantes: ART 188</t>
    </r>
    <r>
      <rPr>
        <sz val="12"/>
        <color theme="1"/>
        <rFont val="Calibri"/>
        <family val="2"/>
      </rPr>
      <t xml:space="preserve"> El que promueva, induzca, constriña,facilite, financie, colabore o de cualquier otra forma participe en la entrada o salida de personas del país, sin el cumplimiento de los requisitos legales, con el ánimo de lucrarse o cualquier otro provecho para si o otra persona.
</t>
    </r>
    <r>
      <rPr>
        <b/>
        <sz val="12"/>
        <color theme="1"/>
        <rFont val="Calibri"/>
        <family val="2"/>
      </rPr>
      <t>Fabricación, tráfico y porte de armas de fuego o municiones: ART 365</t>
    </r>
    <r>
      <rPr>
        <sz val="12"/>
        <color theme="1"/>
        <rFont val="Calibri"/>
        <family val="2"/>
      </rPr>
      <t xml:space="preserve"> El que sin permiso de autoridad competente
importe, trafique, fabrique, transporte, almacene, distribuya, venda, suministre, repare o porte armas de fuego de defensa personal, municiones o explosivos.
</t>
    </r>
    <r>
      <rPr>
        <b/>
        <sz val="12"/>
        <color theme="1"/>
        <rFont val="Calibri"/>
        <family val="2"/>
      </rPr>
      <t>Fabricación, tráfico y porte de armas y municiones de uso privativo de las fuerzas armadas: ART 366</t>
    </r>
    <r>
      <rPr>
        <sz val="12"/>
        <color theme="1"/>
        <rFont val="Calibri"/>
        <family val="2"/>
      </rPr>
      <t xml:space="preserve">  El que sin permiso de autoridad competente importe, trafique, fabrique, repare, almacene, conserve, adquiera, suministre o porte armas o municiones de uso privativo de las fuerzas armadas.
</t>
    </r>
    <r>
      <rPr>
        <b/>
        <sz val="12"/>
        <color theme="1"/>
        <rFont val="Calibri"/>
        <family val="2"/>
      </rPr>
      <t>Fabricación, importación, tráfico, posesión y uso de armas químicas, biológicas y nucleares</t>
    </r>
    <r>
      <rPr>
        <sz val="12"/>
        <color theme="1"/>
        <rFont val="Calibri"/>
        <family val="2"/>
      </rPr>
      <t xml:space="preserve">: ART 367  El que importe, trafique, fabrique, almacene, conserve, adquiera, suministre, use o porte armas químicas, biológicas o nucleares.
</t>
    </r>
    <r>
      <rPr>
        <b/>
        <sz val="12"/>
        <color theme="1"/>
        <rFont val="Calibri"/>
        <family val="2"/>
      </rPr>
      <t>Tráfico, fabricación o porte de estupefacientes:  ART 376</t>
    </r>
    <r>
      <rPr>
        <sz val="12"/>
        <color theme="1"/>
        <rFont val="Calibri"/>
        <family val="2"/>
      </rPr>
      <t xml:space="preserve">  El que sin permiso de autoridad competente, salvo lo dispuesto sobre dosis para uso personal, introduzca al país, así sea en tránsito o saque de él, transporte, lleve consigo, almacene, conserve, elabore, venda, ofrezca, adquiera, financie o suministre a cualquier título droga que produzca dependencia.
</t>
    </r>
    <r>
      <rPr>
        <b/>
        <sz val="12"/>
        <color theme="1"/>
        <rFont val="Calibri"/>
        <family val="2"/>
      </rPr>
      <t xml:space="preserve">Tráfico de niños, niñas y adolescentes:  ART188C  </t>
    </r>
    <r>
      <rPr>
        <sz val="12"/>
        <color theme="1"/>
        <rFont val="Calibri"/>
        <family val="2"/>
      </rPr>
      <t>El que intervenga en cualquier acto o transacción en virtud de la cual un niño, niña o adolescente sea vendido, entregado o traficado por precio en efectivo o cualquier otra retribución a una persona o grupo de personas.</t>
    </r>
  </si>
  <si>
    <t>Extorsión / Secuestro extorsivo</t>
  </si>
  <si>
    <r>
      <rPr>
        <b/>
        <sz val="12"/>
        <color theme="1"/>
        <rFont val="Calibri"/>
        <family val="2"/>
      </rPr>
      <t xml:space="preserve">Extorsión:  ART 244 </t>
    </r>
    <r>
      <rPr>
        <sz val="12"/>
        <color theme="1"/>
        <rFont val="Calibri"/>
        <family val="2"/>
      </rPr>
      <t xml:space="preserve"> El que constriña a otro a hacer, tolerar u omitir alguna cosa, con el propósito de obtener provecho ilícito o cualquier utilidad ilícita o beneficio ilícito, para sí o para un tercero.
</t>
    </r>
    <r>
      <rPr>
        <b/>
        <sz val="12"/>
        <color theme="1"/>
        <rFont val="Calibri"/>
        <family val="2"/>
      </rPr>
      <t xml:space="preserve">Secuestro Extorsivo: ART 169 </t>
    </r>
    <r>
      <rPr>
        <sz val="12"/>
        <color theme="1"/>
        <rFont val="Calibri"/>
        <family val="2"/>
      </rPr>
      <t>El que arrebate, sustraiga, retenga u oculte a una persona, con el propósito de exigir por su libertad un provecho
o cualquier utilidad, o para que se haga u omita algo, o con fines publicitarios o de carácter político.</t>
    </r>
  </si>
  <si>
    <t>Fraude aduanero</t>
  </si>
  <si>
    <r>
      <rPr>
        <b/>
        <sz val="12"/>
        <color theme="1"/>
        <rFont val="Calibri"/>
        <family val="2"/>
      </rPr>
      <t>ART 321</t>
    </r>
    <r>
      <rPr>
        <sz val="12"/>
        <color theme="1"/>
        <rFont val="Calibri"/>
        <family val="2"/>
      </rPr>
      <t xml:space="preserve">  El que por cualquier medio suministre información falsa, la manipule u oculte cuando le sea requerida por la autoridad aduanera o cuando esté obligado a entregarla por mandato legal, con la finalidad de evadir total o parcialmente el pago de tributos, derechos o gravámenes aduaneros a los que esté obligado en Colombia, en cuantía superior a veinte (20) salarios mínimos legales mensuales vigentes del valor real de la mercancía.</t>
    </r>
  </si>
  <si>
    <t xml:space="preserve">Concierto para delinquir </t>
  </si>
  <si>
    <r>
      <rPr>
        <b/>
        <sz val="12"/>
        <color theme="1"/>
        <rFont val="Calibri"/>
        <family val="2"/>
      </rPr>
      <t>Concierto para delinquir: ART 340</t>
    </r>
    <r>
      <rPr>
        <sz val="12"/>
        <color theme="1"/>
        <rFont val="Calibri"/>
        <family val="2"/>
      </rPr>
      <t xml:space="preserve">  Cuando varias personas se concierten con el fin de cometer delitos.</t>
    </r>
  </si>
  <si>
    <t>Financiación del terrorismo / Administración de recursos relacionados con actividades terroristas / Rebelión</t>
  </si>
  <si>
    <t>ART 345 El que directa o indirectamente provea, recolecte, entregue, reciba, administre, aporte, custodie o guarde fondos, bienes o recursos, o realice cualquier otro acto que promueva, organice, apoye, mantenga, financie o sostenga económicamente a grupos armados al margen de la ley o a sus integrantes, o a grupos terroristas nacionales o extranjeros, o a terroristas nacionales o extranjeros, o a actividades terroristas.</t>
  </si>
  <si>
    <t>Abuso del poder o de la de autoridad</t>
  </si>
  <si>
    <t>Uso indebido de las atribuciones de un colaborador/a frente a alguien que está ubicado en una situación de dependencia o subordinación. Se da cuando una persona se aprovecha de otra que está en una situación de subordinación con respecto a ella, gracias a su cargo superior y a sus atribuciones.</t>
  </si>
  <si>
    <t xml:space="preserve">Alta discrecionalidad en las actuaciones </t>
  </si>
  <si>
    <t>Actuaciones o toma de decisiones que no obedecen a una normativa concreta sino que se basan en un criterio individual o subjetivo.
La discrecionalidad hace referencia a aquello que se hace libremente, a la facultad de gobierno en funciones que no están regladas; es la facultad que se le otorga a un colaborador/a para que decida según los principios o estándares que considere justificadamente de aplicación ante la indeterminación o el carácter abierto de la norma a aplicar.</t>
  </si>
  <si>
    <t>Baja cultura o ausencia de la promoción del control social</t>
  </si>
  <si>
    <t>No promover el derecho y el deber de la ciudadanía de vigilar y fiscalizar la gestión pública; así como, no facilitar su participación para velar por la correcta inversión de los recursos y gestión de los servicios, con el fin de que se haga un  acompañamiento a las empresas a través de: veedurías ciudadanas, juntas de vigilancia, Auditorias ciudadanas, entre otros.</t>
  </si>
  <si>
    <t>Baja cultura o debilidades en el control a la gestión institucional</t>
  </si>
  <si>
    <t>Poco interés por parte de la administración en realizar seguimiento y control de las buenas practicas institucionales.</t>
  </si>
  <si>
    <t>Clientelismo</t>
  </si>
  <si>
    <t>Favorecimiento o preferencia injustificada a determinadas personas, organizaciones, partidos políticos, entre otros, para lograr su apoyo.</t>
  </si>
  <si>
    <t>Colusión</t>
  </si>
  <si>
    <t>Pacto o confabulación que acuerdan dos o más personas u organizaciones con el fin de sacar provecho, perjudicar un tercero o limitar la libre competencia de los mercados.</t>
  </si>
  <si>
    <t>Concentración de poder</t>
  </si>
  <si>
    <t>Concentración o centralización indebida del poder o de la toma de decisiones  y/o de la administración de un área o empresa en una sola instancia o en una sola persona en beneficio propio o de terceros.</t>
  </si>
  <si>
    <t>Concusión</t>
  </si>
  <si>
    <t>Solicitud de cobros injustificados o arbitrarios, regalos, invitaciones o favores (hospitalidades) que exige o hace pagar un colaborador/a o contratista  en provecho propio o de terceros para anticipar o agilizar tramites o para realizar u omitir actividades/requerimientos del proceso.</t>
  </si>
  <si>
    <t>Conflicto de intereses</t>
  </si>
  <si>
    <t>La no declaración oportuna de situaciones directas o indirectas que puedan restar independencia, imparcialidad, u objetividad en las actuaciones o que puedan llevar a adoptar decisiones; o a ejecutar actos que vayan en beneficio propio o de terceros y en detrimento de los intereses del Grupo EPM o alguna de sus empresas.</t>
  </si>
  <si>
    <t>Contribuciones caritativas, filantrópicas y/o patrocinios</t>
  </si>
  <si>
    <t>Conceder, autorizar o aprobar entregar contribuciones caritativas, filantrópicas y/o patrocinios sin una justificación formal suscrita y aprobada, para la obtención de un beneficio particular o de un tercero.</t>
  </si>
  <si>
    <t>Interés indebido en la celebración de contratos</t>
  </si>
  <si>
    <t>Interés indebido en cualquier clase de contrato u operación en que deba intervenir por razón de su cargo o de sus funciones para favorecerse a si mismo o a un tercero.</t>
  </si>
  <si>
    <t>Intervención en política/aportes indebidos en campañas políticas</t>
  </si>
  <si>
    <t>El colaborador/a que utilice su poder o posición para favorecer o perjudicar a un candidato, partido o movimiento político.</t>
  </si>
  <si>
    <t>Nepotismo</t>
  </si>
  <si>
    <t>Uso inadecuado del poder con el fin de dar preferencia para un cargo, empleo u ocupación a familiares o amigos sin importar el mérito para ocuparlo en el Grupo EPM, alguna de sus empresas o en un contrato.</t>
  </si>
  <si>
    <t>Poca credibilidad o desconocimiento de canales de denuncia internos y externos</t>
  </si>
  <si>
    <t>Desconocer la existencia  de los canales de denuncia (Línea Ética: "Contacto Transparente"), o baja credibilidad, o desconfianza en la gestión de éstos.</t>
  </si>
  <si>
    <t>Presiones adversas por parte de agentes privados o terceros/ ejercer violencia contra un funcionario o contratista</t>
  </si>
  <si>
    <t>Ejercer violencia o intimidación contra colaborador/a o contratista, para obligarlo a ejecutar u omitir algún acto propio de su cargo o a realizar uno contrario a sus deberes.
El que constriña a otro a hacer, tolerar u omitir alguna cosa, con el propósito de obtener provecho ilícito o cualquier utilidad ilícita o beneficio ilícito, para sí o para un tercero.</t>
  </si>
  <si>
    <t>Prevaricato</t>
  </si>
  <si>
    <t>Prevaricato por acción u omisión: el funcionario que de un concepto, resolución o dictamen contrario a la ley o que omita, retarde, reúse, o deniegue un acto propio de sus funciones</t>
  </si>
  <si>
    <t>Soborno / Cohecho</t>
  </si>
  <si>
    <t>El colaborador/a o contratista que reciba para sí o para otro, dinero u otra utilidad, o acepte promesa remuneratoria, directa o indirectamente, para retardar u omitir un acto propio de su cargo, o para ejecutar uno contrario a sus deberes.
El proveedor o contratista que ofrezca, prometa o de regalos, invitaciones o favores (hospitalidades) o de algo de valor a otra persona, de forma directa o indirecta, a cambio de realizar u omitir un acto inherente a su cargo o función, con la intención de inducir a esa persona a actuar inapropiadamente en el desempeño de sus funciones.</t>
  </si>
  <si>
    <t>Soborno Trasnacional</t>
  </si>
  <si>
    <t>Colaborador/a, asociado o aliado, proveedor o contratista que de, ofrezca o prometa a un servidor público extranjero, de manera directa o indirecta: sumas de dinero, objetos de valor pecuniario o cualquier beneficio o utilidad a cambio de que dicho servidor público realice, omita o retarde cualquier acto relacionado con sus funciones y en relación con un negocio o transacción internacional.</t>
  </si>
  <si>
    <t>Tráfico de influencias</t>
  </si>
  <si>
    <t>Utilizar o ejercer indebidamente influencia personal a través de conexiones con personas con el fin de obtener favores, algún beneficio económico o tratamiento preferencial para si mismo o de un tercero.</t>
  </si>
  <si>
    <t>Uso inadecuado de los activos - Peculado (por apropiación o uso diferente)</t>
  </si>
  <si>
    <t>El colaborador/a o contratista que respecto a los bienes de las empresas del Grupo EMP cuya administración, tenencia o custodia se le haya confiado por razón o con ocasión de sus funciones, se apropie en provecho suyo o de un tercero o que indebidamente use o permita que otro use bienes de las empresas del Grupo EPM o dé lugar a que se extravíen, pierdan o dañen.
V.gr.
* Uso inadecuado del servicio de transporte para destinarlo a actividades personales o en beneficio de terceros.
* Uso inadecuado de los recursos humanos, herramientas o equipos (entre ellos software desarrollados/ comprados por EPM) de EPM para destinarlo a actividades personales o en beneficio de terceros.
* Uso inadecuado de activos, insumos o materiales en los procesos de reposición, operación, venta de aprovechamientos, entre otros.
* Uso inadecuado de instalaciones físicas para actividades personales o en beneficio de terceros.
* Uso inadecuado de la imagen y marca de la empresa.
Los anteriores casos, se pueden presentar por servidores o terceros.</t>
  </si>
  <si>
    <t>Uso indebido de información privilegiada/uso o revelación de secreto</t>
  </si>
  <si>
    <t>Uso indebido de información privilegiada o secreto que como empleado, asesor, directivo o miembro de una junta u órgano de administración o contratista, haya conocido por razón o con ocasión de su cargo o función y que no sea objeto de conocimiento público,  con el fin de obtener provecho para sí o para un tercero.</t>
  </si>
  <si>
    <t>Uso indebido de la información</t>
  </si>
  <si>
    <t>Utilización o divulgación de información obtenida en razón del cargo o función (colaborador/ra o contratista) con el fin de obtener beneficio propio o para un tercero(s).</t>
  </si>
  <si>
    <t>Incumplimiento de la normatividad relacionada con protección de datos personales</t>
  </si>
  <si>
    <t>Incumplimiento por parte de algún servidor o contratista de EPM, de alguna de las disposiciones contenidas en la Ley 1266 de 2008, Ley 1581 de 2012 y sus Decretos Reglamentarios, Decreto 2573 "Gobierno en Línea", así como de las políticas internas de EPM: Decreto 1946 de 2013 y las reglas de negocio asociadas. De igual las Guías que en tal sentido establezca la SIC</t>
  </si>
  <si>
    <t>Debilidades en los atributos de la información que contiene datos personales</t>
  </si>
  <si>
    <t>Hacer tratamiento de datos personales sin constatar su idoneidad, integridad, confidencialidad, confiabilidad y no repudiad, confidencialidad, confiabilidad y no repudio</t>
  </si>
  <si>
    <t>Inadecuada recolección de datos personales</t>
  </si>
  <si>
    <t>Recaudar datos personales de miembros de algun grupo de interés sin la debida autorización previa y expresa o sin guardar prueba de ello, o sin la autorización del representante cuando se trate de menores de edad y en caso de datos sensibles sin la explicación de sus derechos, el porque de la recolección y el caracter facultativo de la respuesta
No solicitud a terceros  de autorización para el tratamiento de datos personales</t>
  </si>
  <si>
    <t>Uso indebido de las bases de datos personales</t>
  </si>
  <si>
    <t>Tratar información para fines distintos a los autorizados, ceder bases de datos sin autorización del titular o sin informarle, tanto con público interno como externo</t>
  </si>
  <si>
    <t>Desconocimiento / Desactualización en capacidades técnicas necesarias para el tratamiento de datos personales</t>
  </si>
  <si>
    <t>Los funcionarios y contratistas de EPM que realicen tratamiento de datos personales con ocasión o en razón de sus funciones, deben conocer y estar entrenados en las normas que rigen en la materia, tanto internas como externas</t>
  </si>
  <si>
    <t>Deficiencias en los canales de comunicación de Habeas Data</t>
  </si>
  <si>
    <t>Deficiencias en los canales de comunicación oficiales definidos para Habeas Data</t>
  </si>
  <si>
    <t>Recursos insuficientes para la administración de datos personales</t>
  </si>
  <si>
    <t>No designación por parte de la Alta Dirección de una esctructura responsable del tema acorde al tamaño de la organización y no designación de presupuesto para ello</t>
  </si>
  <si>
    <t xml:space="preserve">Inadecuada  gestión de la privacidad de los datos personales </t>
  </si>
  <si>
    <t xml:space="preserve">Medidas de seguridad inadecuadas para cada tipo de dato personal.
Insuficiencia de politicas y lineamientos.
Fuga de datos personales o datos personales sensibles
Inadecuada transmisión de datos a instancias internacionales 
</t>
  </si>
  <si>
    <t xml:space="preserve">No dar cumplimiento a la normatividad o regulación  aplicable a las actividades desarrolladas por EPM (actividades de soporte o los negocios) 
Posible causa:No identificar oportunamente obligaciones normativas nuevas o cambios en las existentes, no aplicar los controles y obligaciones exigidos por la normativiada interna y externa, Inadecuada interpretación de la normatividad / ambieguedad normativa </t>
  </si>
  <si>
    <t>Incumplimiento a la presentación de información a entes externos de vigilacia y control</t>
  </si>
  <si>
    <t>Trato inadecuado a lo grupos de interés: discriminación, maltrato, abuso, entre otros</t>
  </si>
  <si>
    <t xml:space="preserve">Incumplimiento de compromisos declarados frente a los grupos de interés </t>
  </si>
  <si>
    <t xml:space="preserve">Incumplimiento al código de ética y/o manual de conducta empresarial </t>
  </si>
  <si>
    <t>Actuaciones de servidores no coherentes con las competencias definidas por la empresa</t>
  </si>
  <si>
    <t>Incumplimiento del código único disciplinario</t>
  </si>
  <si>
    <t>Bajos estándares éticos</t>
  </si>
  <si>
    <t>Tanto colaboradores como directivos no consideren pertinente actuar de manera ética, lo cual no genera un adecuado clima ético dentro de la empresa.</t>
  </si>
  <si>
    <t>Prácticas generales que limiten la libre la competencia y la equidad en los precios</t>
  </si>
  <si>
    <t>Acuerdos o convenios que directa o indirectamente tengan por objeto limitar la producción, abastecimiento, distribución o consumo de materias primas, productos, mercancías o servicios nacionales o extranjeros, y en general, toda clase de prácticas, procedimientos o sistemas tendientes a limitar la libre competencia y a mantener o determinar precios inequitativos.</t>
  </si>
  <si>
    <t>Fijar directa o indirectamente los precios</t>
  </si>
  <si>
    <t>Esta conducta no está limitada a que dos o más competidores tengan un mismo precio en el mercado, sino que encierra la determinación conjunta de precios distintos que serán cobrados por uno u otro competidor; la fijación de márgenes diferenciales entre los precios de los competidores; y, en general, cualquier elemento que  de una u otra forma evidencie que dos competidores se han puesto de acuerdo, en forma escrita o verbal, expresa o tácita, acerca del valor que pagan los clientes por adquirir un producto o beneficiarse de un servicio.
Ejemplos: 
*	Ponerse de acuerdo dos competidores para vender el producto o servicio al mismo precio o, a precio diferente.
*	Ponerse de acuerdo con el distribuidor para determinar el precio final del producto en beneficio de un competidor o de varios. 
*	Fijar entre competidores márgenes diferenciales. 
*	Acordar entre competidores los descuentos a ofrecer en el mercado.
*	Acordar los competidores los precios de compra de insumos.</t>
  </si>
  <si>
    <t>Condicionar las ventas o comercialización discriminatoria</t>
  </si>
  <si>
    <t xml:space="preserve">Llegar a acuerdos entre competidores para tratar a compradores de iguales condiciones objetivas, de manera diferente.  </t>
  </si>
  <si>
    <t>Repartición de mercados</t>
  </si>
  <si>
    <t xml:space="preserve">Acordar repartirse territorios, mercados o clientes.
Repartirse entre las competidores zonas en las que cada uno ofrecerá sus productos o servicios, el segmento (tipo) de clientes a los que comercializará sus productos o servicios, o el tipo de productos que ofrecen o distribuyen en zonas específicas.
</t>
  </si>
  <si>
    <t>Abstenerse de producir un bien o servicio o afectar sus niveles de producción</t>
  </si>
  <si>
    <t>Los competidores deciden entre sí, pactar cuál será la cantidad de producto que cada uno ofrezca.
Dos o más empresas acuerdan disminuir o abstenerse de producir un bien o suministrar un servicio. 
Esta conducta afectaría la oferta reduciéndola y por ende podría aumentar el precio de los productos o servicios.</t>
  </si>
  <si>
    <t>Asignación, repartición o limitación de fuentes de abastecimiento de insumos productivos</t>
  </si>
  <si>
    <t xml:space="preserve">Los competidores deciden no adquirir productos de cierto productor o proveedor. 
Los competidores deciden a cuál proveedor comprará cada uno de ellos.
</t>
  </si>
  <si>
    <t>Limitación a los desarrollos técnicos</t>
  </si>
  <si>
    <t xml:space="preserve">Dos o más empresas acuerdan limitar o bloquear los desarrollos tecnológicos de terceros.
Dos o más empresas acuerdan no desarrollar, innovar en productos saturando el mercado con la misma tecnología afectando la calidad y  explotando el precio.
</t>
  </si>
  <si>
    <t>Realización de ventas atadas de productos o servicios</t>
  </si>
  <si>
    <t>Dos o más competidores o participantes en el mercado se ponen de acuerdo para realizar ventas atadas, es decir vender un producto amarrado a otro cuando esto no es necesario. Por ejemplo, vender la instalación de un servicio bajo la condición de que el mantenimiento solo lo hace un sujeto determinado (puede no ser competidor, pero participa en el mercado en la cadena). Esta conducta no debe ser confundida con los “combos promocionales”, en los que los productos sí se venden por separado, pero en condiciones menos favorables que las que se obtienen cuando se ofrecen en conjunto.</t>
  </si>
  <si>
    <t xml:space="preserve">Colusión en las licitaciones o concursos
</t>
  </si>
  <si>
    <t>Dos participantes en una licitación o concurso público se ponen de acuerdo en las condiciones en las que van a ofertar en un concurso, contrato o licitación. 
Dos participantes deciden repartirse entre ellos las licitaciones en las que participarán para no competir.
Los participantes acuerdan la distribución de adjudicaciones de contratos, distribución de concursos o fijación de términos de las propuestas.</t>
  </si>
  <si>
    <t>Impedir a terceros el acceso a los mercados</t>
  </si>
  <si>
    <t>Obstruir el acceso a terceros competidores (o posibles competidores) o a los canales de comercialización, el libre aceso al mercado.</t>
  </si>
  <si>
    <t>Infringir la ley del consumidor en asuntos de publicidad</t>
  </si>
  <si>
    <t xml:space="preserve">Divulgar publicidad engañosa.
No ofrecer información clara en relación a condiciones de tiempo, modo, lugar y cualquier requisito para acceder a las promociones y ofertas. </t>
  </si>
  <si>
    <t>Influir de manera malintencionada en la modificación de precios de una empresa</t>
  </si>
  <si>
    <t>No existe un acuerdo entre dos empresas, en este caso es una sola empresa la que despliega actuaciones con el fin de instigar a otra u otras para que aumente (n) los precios o no los disminiya (n) en un determinado momento.</t>
  </si>
  <si>
    <t>Retaliación a la política de precios de un tercero</t>
  </si>
  <si>
    <t>Abstenerse de prestar un servicio como represalia por la política de precios de un tercero que favorezca mas a los consumidores.</t>
  </si>
  <si>
    <t>Disminuir precios por debajo de costo</t>
  </si>
  <si>
    <t>La disminución de precios por debajo de los costos cuando tengan por objeto eliminar uno varios competidores o prevenir la entrada o expansión de éstos (precios predatorios). Es importante tener en cuenta que, si bien la norma reprime la disminución de precios por debajo de los costos, existen situaciones en las que se permite la reducción, por ejemplo, en la venta de saldos o en promociones.</t>
  </si>
  <si>
    <t>Aplicar condiciones discriminatorias en operaciones equivalentes</t>
  </si>
  <si>
    <t>La aplicación de condiciones discriminatorias para operaciones equivalentes, que coloquen a un consumidor o proveedor en situación desventajosa frente a otro consumidor o proveedor de condiciones análogas.</t>
  </si>
  <si>
    <t>Subordinar el suministro de un producto a obligaciones adicionales</t>
  </si>
  <si>
    <t>Los que tengan por objeto o tengan como efecto subordinar el suministro de un producto a la aceptación de obligaciones adicionales, que por su naturaleza no constituían el objeto del negocio, sin perjuicio de lo establecido por otras disposiciones.</t>
  </si>
  <si>
    <t>Realizar ventas diferenciales a compradores equivalentes</t>
  </si>
  <si>
    <t>La venta a un comprador en condiciones diferentes de las que se ofrecen a otro comprador cuando sea con la intención de disminuir o eliminar la competencia.</t>
  </si>
  <si>
    <t>Ofrecer precios diferenciales con el fin de restringir o eliminar la competencia</t>
  </si>
  <si>
    <t>Vender o prestar servicios en alguna parte del territorio colombiano a un precio diferente de aquel al que se ofrece en otra parte del territorio colombiano, cuando la intención o el efecto de la práctica sea disminuir o eliminar la competencia en esa parte del país y el precio no corresponda a la estructura de costos de la transacción.</t>
  </si>
  <si>
    <t>Impedir u obstruir el acceso de terceros al mercado</t>
  </si>
  <si>
    <t>Obstruir o impedir a terceros, el acceso a los mercados o a los canales de comercialización.</t>
  </si>
  <si>
    <t>Realización de actos generales de competencia desleal</t>
  </si>
  <si>
    <t>Todo acto o hecho que se realice en el mercado con fines concurrenciales, cuando resulte contrario a las sanas costumbres mercantiles, al principio de la buena fe comercial, a los usos honestos en materia industrial o comercial, o bien cuando esté encaminado a afectar o afecte la libertad de decisión del comprador o consumidor, o el funcionamiento concurrencial del mercado.</t>
  </si>
  <si>
    <t>Desviación de la clientela</t>
  </si>
  <si>
    <t>Toda conducta que tenga como objeto o como efecto desviar la clientela de la actividad, prestaciones mercantiles o establecimientos ajenos, siempre que sea contraria a las sanas costumbres mercantiles o a los usos honestos en materia industrial o comercial.</t>
  </si>
  <si>
    <t>Actos de desorganización</t>
  </si>
  <si>
    <t>Toda conducta que tenga por objeto o como efecto desorganizar internamente la empresa, las prestaciones mercantiles o el establecimiento ajeno.</t>
  </si>
  <si>
    <t>Actos de confusión</t>
  </si>
  <si>
    <t>Toda conducta que tenga por objeto o como efecto crear confusión con la actividad, las prestaciones mercantiles o el establecimiento ajenos.</t>
  </si>
  <si>
    <t>Actos de engaño</t>
  </si>
  <si>
    <t>Toda conducta que tenga por objeto o como efecto inducir al público a error sobre la actividad, las prestaciones mercantiles o el establecimiento ajenos.
Se presume desleal la utilización o difusión de indicaciones o aseveraciones incorrectas o falsas, la omisión de las verdaderas y cualquier otro tipo de práctica que, por las circunstancias en que tenga lugar, sea susceptible de inducir a error a las personas a las que se dirige o alcanza sobre la actividad, las prestaciones mercantiles o el establecimiento ajenos, así como sobre la naturaleza, el modo de fabricación, las características, la aptitud en el empleo o la cantidad de los productos.</t>
  </si>
  <si>
    <t>Actos de descrédito</t>
  </si>
  <si>
    <t>La utilización o difusión de indicaciones o aseveraciones incorrectas o falsas, la omisión de las verdaderas y cualquier otro tipo de práctica que tenga por objeto o como efecto desacreditar la actividad, las prestaciones, el establecimiento o las relaciones mercantiles de un tercero, a no ser que sean exactas, verdaderas y pertinentes.</t>
  </si>
  <si>
    <t>Actos de comparación</t>
  </si>
  <si>
    <t>La comparación pública de la actividad, las prestaciones mercantiles o el establecimiento propios o ajenos con los de un tercero, cuando dicha comparación utilice indicaciones o aseveraciones incorrectas o falsas, u omita las verdaderas. Así mismo, se considera desleal toda comparación que se refiera a extremos que no sean análogos, ni comprobables.</t>
  </si>
  <si>
    <t>Actos de imitación</t>
  </si>
  <si>
    <t>La imitación exacta y minuciosa de las prestaciones de un tercero se considerará desleal cuando genere confusión acerca de la procedencia empresarial de la prestación o comporte un aprovechamiento indebido de la reputación ajena.
La inevitable existencia de los indicados riesgos de confusión o de aprovechamiento de la reputación ajena excluye la deslealtad de la práctica.
También se considerará desleal la imitación sistemática de las prestaciones e iniciativas empresariales de un competidor cuando dicha estrategia se halle encaminada a impedir u obstaculice su afirmación en el mercado y exceda de lo que según las circunstancias, pueda reputarse como una respuesta natural del mercado.</t>
  </si>
  <si>
    <t>Explotación de la reputación ajena</t>
  </si>
  <si>
    <t>El aprovechamiento en beneficio propio o ajeno de las ventajas de la reputación industrial, comercial o profesional adquirida por otro en el mercado.
Se considerará desleal el empleo no autorizado de signos distintivos ajenos o de denominaciones de origen falsas o engañosas aunque estén acompañadas de la indicación acerca de la verdadera procedencia del producto o de expresiones tales como "modelo", "sistema", "tipo" , "clase", "género", "manera", "imitación", y "similares".</t>
  </si>
  <si>
    <t>Violación de secretos</t>
  </si>
  <si>
    <t>La divulgación o explotación, sin autorización de su titular, de secretos industriales o de cualquiera otra clase de secretos empresariales a los que se haya tenido acceso legítimamente pero con deber de reserva, o ilegítimamente.
Tendrá así mismo la consideración de desleal, la adquisición de secretos por medio de espionaje o procedimientos análogos.
Las acciones referentes a la violación de secretos.</t>
  </si>
  <si>
    <t>Inducción a la ruptura contractual</t>
  </si>
  <si>
    <t>La inducción a trabajadores, proveedores, clientes y demás obligados, a infringir los deberes contractuales básicos que han contraído con los competidores.
La inducción a la terminación regular de un contrato o el aprovechamiento en beneficio propio o ajeno de una infracción contractual ajena sólo se califica desleal cuando, siendo conocida, tenga por objeto la expansión de un sector industrial o empresarial o vaya acompañada de circunstancias tales como el engaño, la intención de eliminar a un competidor del mercado u otros análogos.</t>
  </si>
  <si>
    <t>Violación de normas jurídicas o regulatorias que impacten negativamente el mercado</t>
  </si>
  <si>
    <t>La efectiva realización en el mercado de una ventaja competitiva adquirida frente a los competidores mediante la infracción de una norma jurídica. La ventaja ha de ser significativa.</t>
  </si>
  <si>
    <t>Generación de pactos desleales de exclusividad</t>
  </si>
  <si>
    <t>Pactar en los contratos de suministro cláusulas de exclusividad, cuando dichas cláusulas tengan por objeto o como efecto, restringir el acceso de los competidores al mercado, o monopolizar la distribución de productos o servicios, excepto las industrias licoreras mientras éstas sean de propiedad de los entes territoriales.</t>
  </si>
  <si>
    <t>Inadecuada rendición de cuentas</t>
  </si>
  <si>
    <t>TRANSPARENCIA:  diálogo continuo entre la empresa y sus grupos de interés, y está entendida bajo un modelo integrado por los siguientes componentes: apertura, diálogo, reglas claras y control.</t>
  </si>
  <si>
    <t>Falta de apertura en la entrega de información a los grupos de interés</t>
  </si>
  <si>
    <t>La información que la empresa emitirá para los diferentes grupos de interés y para la sociedad en general debe ser completa, oportuna y confiable
•	Completa: Incluye temas claves. Se asocia con los  principios GRI  de materialidad,  precisión, exhaustividad  y equilibrio. 
•	Oportuna: Disponible dentro de los plazos que permitan retroalimentar a la empresa a través de las sugerencias, comentarios e inquietudes sobre sus contenidos.  Se asocia con el principio GRI de periodicidad (la periodicidad de la información depende de los temas y de los destinatarios). 
•	Confiable: Garantía de veracidad. Se asocia con el principio GRI de fiabilidad.</t>
  </si>
  <si>
    <t>Inadecuada comunicación y dialogo con los grupos de interés</t>
  </si>
  <si>
    <t xml:space="preserve">El diálogo se establece a través del cumplimiento de los principios de relevancia, exhaustividad y respuesta.
•	Relevancia: saber qué es importante para la empresa y para sus grupos de interés.
•	Exhaustividad: comprender las opiniones, necesidades,  percepciones y expectativas de los grupos de interés, así como los impactos relevantes y su gestión. 
•	Respuesta: capacidad de abordar las soluciones adecuadas a los impactos relevantes y a las inquietudes de los grupos de interés. </t>
  </si>
  <si>
    <t>Bajo nivel de publicidad de la información - Opacidad de la información en la página web</t>
  </si>
  <si>
    <t>No publicar los diferentes documentos calificados como  clasificados o reservados en la página web de manera proactiva y eficiente, de acuerdo con la Ley 1712 de 2014 de Acceso a la Información Pública, trae consigo riesgos en el proceder de las empresas, ya que no se facilita el acceso a la información pública como mecanismo de transparencia para ejercer el control público de las actuaciones de la empresa.</t>
  </si>
  <si>
    <t>Malversación de fondos - Peculado (por aplicación diferente)</t>
  </si>
  <si>
    <t>El colaborador/a que respecto a los recursos financieros de las empresas del Grupo EMP cuya administración, tenencia o custodia se le haya confiado por razón o con ocasión de sus funciones, les dé aplicación diferente de aquella a que están destinados, o comprometa sumas superiores a las fijadas en el presupuesto, o las invierta o utilice en forma no prevista en éste, en provecho suyo o de un tercero; es decir, emplear recursos financieros con un fin diferente al establecido por las  normas  (sustracción de fondos, jineteo de fondos, aplicación diferente, negativa a efectuar pago o entrega sin justificación).</t>
  </si>
  <si>
    <t>Defraudación o evasión tributaria</t>
  </si>
  <si>
    <t>El colaborador/a que dolosamente, estando la empresa que representa obligada a declarar no declare, o que en una declaración tributaria omita ingresos, o incluya costos o gastos inexistentes, o reclame créditos fiscales, retenciones o anticipos improcedentes.</t>
  </si>
  <si>
    <t>Obtención de subvención, ayuda o subsidio mediante engaño</t>
  </si>
  <si>
    <t>Obtener una subvención, ayuda o subsidio (beneficio), proveniente de recursos públicos o privados mediante, engaño sobre las condiciones, requeridas para su concesión o callando total o parcialmente la verdad.</t>
  </si>
  <si>
    <t>Representación no autorizada de la entidad de tipo judicial, administrativa o policiva</t>
  </si>
  <si>
    <t>Asumir representación de la entidad no autorizada o mediante de actos ilegales</t>
  </si>
  <si>
    <t>Manipulación de Métricas Financieras</t>
  </si>
  <si>
    <t>Distorsionar indicadores de los estados financieros o su base de calculo de forma que mejoren o deterioren la realidad de estos</t>
  </si>
  <si>
    <t>Distorsión del Flujo de Caja</t>
  </si>
  <si>
    <t>Reemplazar entradas de efectivo financiero a la sección operativa
Desplazar salidas de Caja de operación al rubro de inversiones
Inflar el flujo de caja operativo usando adquisiciones o cesiones
Impulsar el flujo de caja operativo usando operaciones insostenibles</t>
  </si>
  <si>
    <t>Reconocimiento inapropiado de Ingresos</t>
  </si>
  <si>
    <t>Reconocimiento de Ingresos Anticipados
Registrar ingresos falsos - Ventas ficticias
Impulsar el ingreso utilizando actividades insostenibles
Desplazar los gastos corrientes a un periodo posterior
Utilizar otras técnicas para ocultar gastos o pérdidas
Desplazar los ingresos corrientes a un periodo posterior
Desplazar gastos futuros a un periodo anterior</t>
  </si>
  <si>
    <t>Hurto / Robo</t>
  </si>
  <si>
    <t>Robo de dinero en efectivo
Robo de otros activos (activos fijos, inventarios, suministros, herramientas, útiles de oficina, etc.)
Defraudación de fluidos (Energía, Gas, Agua, etc.)
Ventas o servicios no contabilizados depositándose a cuentas bancarias personales o de terceros
Recuperación de cuentas por cobrar o créditos no contabilizados
Pagos a Proveedores falsos
Pagos a Terceros de Recaudo falsos
Pago de sueldos a personal que no labora
Sueldos pagados a jubilados o personas inexistentes
Pagos por horas extras ficticias
Anulación de facturas cobradas</t>
  </si>
  <si>
    <t>Fraude en gastos de viaje y de representación</t>
  </si>
  <si>
    <t>Se produce cuando a un colaborador/a se le pagan  gastos ficticios o inflados. Por ejemplo, cuando presenta un informe de gastos fraudulento y reclama reembolsos entre otros por viajes personales, alimentos, viáticos o transportes inexistentes,  kilometraje extra, etc.</t>
  </si>
  <si>
    <t>Manipulación indebida de Estados Financieros</t>
  </si>
  <si>
    <t>Es la inclusión de información falsa como parte de los estados financieros, por lo general sobreestimando los activos o ingresos o subestimando pasivos y gastos para mostrar resultados ficticios o para ocultar otros fraudes.</t>
  </si>
  <si>
    <t>Alteración/Manipulación/Falsificación de:
- Cuentas y soportes contables
- Documentos jurídicos o legales
- Certificaciones</t>
  </si>
  <si>
    <t>Alteración de Cuentas por Cobrar y/o por Pagar (alteración de los documentos que las soportan)
Alteración / Falsificación de recibos o facturas
Partidas contables sin conciliar
Alteración de pérdidas
Ventas ficticias Vs. Devoluciones
Alteración de Pliegos de Contratación
Alteración de Escrituras Públicas
Alteración de documentos (archivos) que sirvan de soporte legal
Alteración / Falsificación de certificados de estudio, certificaciones (de calidad, de seguridad y salud en el trabajo, de trabajo en alturas, etc.) o de cualquier documento que sea soporte de un proceso de contratación.</t>
  </si>
  <si>
    <t>Fraude cibernético</t>
  </si>
  <si>
    <t>Secuestro de bases de datos / Ramsomware
Reproducción / Utilización no autorizada de propiedad intelectual
Distribución no autorizada de Propiedad Intelectual
Acceso abusivo a un sistema de información
Robo de Identidad
Interceptación de información
Negación de Servicio
Destrucción de Información
Suplantación de Sitio Web
Utilización de software malicioso</t>
  </si>
  <si>
    <t xml:space="preserve">Inadecuada delegación de poder </t>
  </si>
  <si>
    <t xml:space="preserve">Concentración de poder en un agente especifico
Inadecuado equilibrio en la definición de roles y responsabilidades en la organización 
Inadecuada segregación de funciones 
Amplia delegación que excede funciones del cargo o capacidad financiera de la empresa 
Decisiones no consultadas </t>
  </si>
  <si>
    <t>Asimetria de información para la toma de decisiones</t>
  </si>
  <si>
    <t>Falta de información detallada a las altas instancias de la organización lo cual dificulta la toma de decisiones o puede llevar a una selección adversa
Hay diferencia de información entre los participantes, lo que conlleva ventaja de una sobre la otra. Al mismo tiempo, la información asimétrica genera diferencias sustanciales entre la propiedad y la administración</t>
  </si>
  <si>
    <t>Información oculta de perfiles, formación, experiencia y habilidades de agentes</t>
  </si>
  <si>
    <t>Las calificaciones, características y destrezas de los agentes no son verificables</t>
  </si>
  <si>
    <t>Acciones ocultas o no observables por parte de agentes</t>
  </si>
  <si>
    <t>Las decisiones, actividades y desempeños de los agentes no son observables.
Se toman decisiones adversas (selección) en temas relacionados con estructura de capital, administradores, objeto social, inversiones etc</t>
  </si>
  <si>
    <t xml:space="preserve">Injerencia política en la gestión empresarial </t>
  </si>
  <si>
    <t>Inadecuada injerencia por parte de agentes políticos.
Ejercer presiones asociadas a la agenda política en la gestión y dinámica empresarial
Irrespetar la dinámica e independencia empresarial
Acciones que impacten la administración profesional de la empresa y su rigor técnico, que estén asociadas a interses partidistas, que no tengan en cuenta las necesidades de desarrollo del servicios a mediano y largo plazo, que afecten la continuidad de los negocios.</t>
  </si>
  <si>
    <t>Acciones contrarias a lo establecido en los estatutos y prácticas de gobierno de la empresa</t>
  </si>
  <si>
    <t>Acciones que  incumplen lo estipulado en los estatutos de la organización, convenio marco, código de gobierno y anexos  que impactan la relación propietario- empresa o los demás organos de gobierno (Junta Directiva y Gerencia).</t>
  </si>
  <si>
    <t>Incumplimiento en el  reporte de información relevante para terceros</t>
  </si>
  <si>
    <t>No suministrar información veraz, oportuna y ampliamente disponible para inversionistas y demás grupos de interes 
No suministrar información oportuna, completa y exacta
Acciones que conlleven incumplimiento a las prácticas de gobierno definidas para el reporte de información relevante considerando que todo emisor de valores deberá divulgar, en forma veraz, clara, suficiente y oportuna al mercado, a través de la Superfinanciera, toda situación relacionada con el emisor o su emisión que habría sido tenida en cuenta por un experto prudente y diligente al comprar, vender o conservar los valores del emisor o al momento de ejercer los derechos políticos inherentes a tales valores</t>
  </si>
  <si>
    <t>Inadecuado funcionamiento de la Junta Directiva</t>
  </si>
  <si>
    <t>Posibles elementos para conformar el escenario de riesgo: 
Inadecuada conformación de la Junta
Funcionamiento inadecuado de los comités de apoyo
Multiplicidad de temas 
Análisis de temas informativos y no decisorios
Recomendaciones poco claras a la Junta Directiva
Desconocimiento de la organización
Cambios constantes de actores
Debilidades de conocimiento
Incumplimiento del reglamento del funcionamiento de la Junta
Inadecuados mecanismos para evaluar la junta</t>
  </si>
  <si>
    <t>Inadecuado funcionamiento de la alta dirección de la empresa</t>
  </si>
  <si>
    <t>Posibles elementos a considerar para el escenario de riesgo:
Definición inadecuada de perfiles para la alta dirección
Definiciones normativas de perfiles de cargos que no se adecuan a los cargos de EPM 
Inadecuada selección de personal para los cargos 
Desconocimiento del sector y de los negocios
Inadecuado diseño o funcionamiento de los comités 
Estilo de liderazgo no alineado a la cultura de la organización</t>
  </si>
  <si>
    <t>Acciones que perjudiquen los derechos de los accionistas minoritarios de las filiales del Grupo EPM</t>
  </si>
  <si>
    <t>Abuso de la propiedad del accionista mayoritario
Toma de decisiones sin tener en cuenta los intereses y sin consultar con los accionistas minoritarios
Pérdida de confianza por parte de los accionistas minoritarios</t>
  </si>
  <si>
    <t>Acciones del propietario que perjudiquen a los inversionistas, usuarios y demas grupos de interés de EPM</t>
  </si>
  <si>
    <t>Abuso del ejercicio de la propiedad por parte del dueño, toma de decisiones asociadas a la propiedad sin tener en cuenta los intereses y sin observancia de los derechos de los grupos de interés, pérdida de confianza por parte de los grupos de interés</t>
  </si>
  <si>
    <t>Búsqueda de beneficios particulares a costa de que alguna de las partes no puede observar o estar informada de las condiciones de las otras  (riesgo moral)</t>
  </si>
  <si>
    <t>Una parte toma riesgos adicionales en detrimento de otra parte
Incentivo para tomar riesgos para obtener una ventaja particular 
-ESFUERZO INSUFICIENTE
-INVERSIONES EXTRAVAGANTES
- ESTRATEGIA DE PERMANENCIA
-OCULTAR INFORMACIÓN ANTES DE TOMAR UN SEGURO</t>
  </si>
  <si>
    <t xml:space="preserve">Remuneración e incentivos inadecuados </t>
  </si>
  <si>
    <t xml:space="preserve">Dar remuneración e incentivos por logros o metas que induzcan al personal a tomar riesgos excesivos </t>
  </si>
  <si>
    <t xml:space="preserve">Inadecuada alineación entre los objetivos organizacionales y las metas de los agentes </t>
  </si>
  <si>
    <t>Falta de alineación entre la estrategia de la empresa y los objetivos o metas de caracter particular de los agentes
Falta de alineación de los órganos de gobierno hacia la expectativa de generación de valor
Intereses diferentes entre Nucleo y filiales</t>
  </si>
  <si>
    <t>Proliferación de bacterias y plagas</t>
  </si>
  <si>
    <t xml:space="preserve">Uso inadecuado de los recursos naturales </t>
  </si>
  <si>
    <t>Mayores exigencias ambientales</t>
  </si>
  <si>
    <t>Percepción de gratuidad en suministro de agua</t>
  </si>
  <si>
    <t>Redensificación urbana</t>
  </si>
  <si>
    <t>Afectación al patrimonio cultural y/o arqueológico</t>
  </si>
  <si>
    <t>Conflicto sociopolítico asociado a la obtención, administración y disposición del activo inmobiliario</t>
  </si>
  <si>
    <t>Conflicto sociopolítico asociados a la vulneración de derechos de comunidades étnicas</t>
  </si>
  <si>
    <t>Conflicto sociopolítico por la constitución de servidumbres o adquisición de predios con solicitud o en proceso de restitución a víctimas del conflicto armado</t>
  </si>
  <si>
    <t>Conflicto sociopolítico por la oposición de actores políticos con capacidad de influencia y decisión amparado en facultades jurídicas y administrativas</t>
  </si>
  <si>
    <t>Conflicto sociopolítico por malas prácticas de contratistas durante los diseños y/o construcción de los proyectos que afectan a los diferentes grupos de interés</t>
  </si>
  <si>
    <t>Conflicto sociopolítico por oposición de organizaciones y movimientos ambientales, sociales y de derechos humanos</t>
  </si>
  <si>
    <t>Acoso sexual</t>
  </si>
  <si>
    <t>Amenazas</t>
  </si>
  <si>
    <t>Atentados terroristas</t>
  </si>
  <si>
    <t>Extorsion</t>
  </si>
  <si>
    <t>Homicidio</t>
  </si>
  <si>
    <t>Bloqueo de vías</t>
  </si>
  <si>
    <t>Economias y rentas ilegales</t>
  </si>
  <si>
    <t>Constreñimiento</t>
  </si>
  <si>
    <t xml:space="preserve">Hurto </t>
  </si>
  <si>
    <t>Invasión de predios</t>
  </si>
  <si>
    <t>Intrusión</t>
  </si>
  <si>
    <t>Lesiones personales</t>
  </si>
  <si>
    <t>Saboteo</t>
  </si>
  <si>
    <t>Secuestro</t>
  </si>
  <si>
    <t xml:space="preserve">Manifestación con vías de hecho </t>
  </si>
  <si>
    <t>MAP - MUSE - AEI</t>
  </si>
  <si>
    <t>Paro armado</t>
  </si>
  <si>
    <t>Espionaje</t>
  </si>
  <si>
    <t>Conflicto de interes</t>
  </si>
  <si>
    <t>Deficiencias en la planeación estratégica, táctica u operativa</t>
  </si>
  <si>
    <t>Debilidad en el diseño o implementación del direccionamiento estratégico</t>
  </si>
  <si>
    <t>Deterioro de la calificación de riesgo de emisor</t>
  </si>
  <si>
    <t>Dificultad para cumplir los supuestos de los planes de negocios</t>
  </si>
  <si>
    <t>Falta de apoyo/compromiso de la alta dirección</t>
  </si>
  <si>
    <t xml:space="preserve">Inadecuada definición de los supuestos o estructura de los modelos cuantitativos y financieros </t>
  </si>
  <si>
    <t>Inoportunidad en la incorporación de tecnologías disponibles en el mercado</t>
  </si>
  <si>
    <t>Inestabilidad jurídica o regulatoria</t>
  </si>
  <si>
    <t xml:space="preserve">Respuesta inoportuna a cambios en el mercado  </t>
  </si>
  <si>
    <t>Debilidad en la priorización de iniciativas y proyectos</t>
  </si>
  <si>
    <t>Inadecuadas estrategias de continuidad de negocio</t>
  </si>
  <si>
    <t>Definición o implementación errónea de estrategias</t>
  </si>
  <si>
    <t>Entrega deficiente o inoportuna de proyectos a la operación</t>
  </si>
  <si>
    <t>Escasa capacidad de resiliencia</t>
  </si>
  <si>
    <t xml:space="preserve">Insuficiencias o deficiencias en la adaptabilidad para incorporar soluciones a partir de tecnologías disponibles </t>
  </si>
  <si>
    <t>Incapacidad para desarrollar oportunamente nuevos negocios</t>
  </si>
  <si>
    <t>Lanzamiento de productos o servicios que no son aceptados por el mercado o no alcanzan la rentabilidad requerida</t>
  </si>
  <si>
    <t>Lanzamiento de productos o servicios que compiten con otros que ya existen a nivel empresarial</t>
  </si>
  <si>
    <t>Indisponibilidad en el mercado de la tecnología requerida para el diseño de productos o servicios</t>
  </si>
  <si>
    <t>Definición o implementación errónea de estrategias de grupo empresarial</t>
  </si>
  <si>
    <t>Inadecuada implementación del modelo de negocio en el Grupo EPM</t>
  </si>
  <si>
    <t xml:space="preserve">Inadecuada alineación en la estrategia de las empresas del grupo empresarial </t>
  </si>
  <si>
    <t>Dificultades asociadas a la integración vertical</t>
  </si>
  <si>
    <t>Lentitud en la toma de decisiones asociadas a grupo empresarial</t>
  </si>
  <si>
    <t>Dificultades asociadas a la integración horizontal</t>
  </si>
  <si>
    <t>Expropiación</t>
  </si>
  <si>
    <t>Transferencia coactiva de la propiedad / infraestructura de la empresa filial al Estado mediante la Expedición de leyes, órdenes o acciones administrativas.</t>
  </si>
  <si>
    <t>Nacionalización</t>
  </si>
  <si>
    <t>Transferencias de bienes y servicios privados de un sector determinado a dominio del estado (dando lugar a la transferencia de la propiedad de la empresa filial al estado)</t>
  </si>
  <si>
    <t>Abandono forzoso</t>
  </si>
  <si>
    <t xml:space="preserve">Abandono necesario y completo de las operaciones de la empresa filial </t>
  </si>
  <si>
    <t>Discriminación selectiva</t>
  </si>
  <si>
    <t>Imposición de manera selectiva y discriminatoria de una ley, orden, decreto, regulación impuesta específicamente contra la empresa filial por parte del Gobierno extranjero, o la variación unilateral de las condiciones preestablecidas para la operación de la empresa filial. También contra la matriz por parte del Gobierno Colombiano.</t>
  </si>
  <si>
    <t>Guerra / Guerra Civil</t>
  </si>
  <si>
    <t>Estar expuestos a enfrentamiento entre países, y/o a enfrentamientos bélicos donde los participantes están generalmente formados por dos o más ejes políticos contrarios generados en el mismo Estado.</t>
  </si>
  <si>
    <t>Desinversión forzosa</t>
  </si>
  <si>
    <t>Imposición de cualquier ley, orden, decreto, regulación, directiva, restricción o decisión por parte del Gobierno que nos obligue a la venta de la totalidad o parte de la participación en la empresa filial o nos limite la participación en todo o parte de los beneficios de la inversión en la filial</t>
  </si>
  <si>
    <t>Cancelación / modificación de concesión y / o licencia de operación</t>
  </si>
  <si>
    <t>Retiro parcial o total, o variaciones gravosas, de manera unilateral por parte del Gobierno, de la autorización emitida previamente y actualmente válida, de uso o explotación de la cosa concedida o de los derechos otorgados por medio de la licencia.</t>
  </si>
  <si>
    <t>Inconvertibilidad / no transferencia de moneda, que normalmente tiene un superávit en el precio.</t>
  </si>
  <si>
    <t>Imposibilidad por parte de EPM operar en los mercados de divisas, efectuar conversión de moneda y / o transferir los fondos en nombre de la empresa filial
Característica del dinero que no es liquido ya que los inversionistas no pueden comprar, vender  intercambiar estas monedas debido a sanciones políticas, restricciones gubernamentales, regulaciones de cambio o alta volatibilidad</t>
  </si>
  <si>
    <t>Imposibilidad o dificultad de ejecutar el laudo arbitral</t>
  </si>
  <si>
    <t>Actuaciones o decisiones por parte de órganos del estado, que dificulten o impidan la ejecución de un laudo arbitral en el país de la empresa filial</t>
  </si>
  <si>
    <t>Restricciones o cancelación de las licencias de importación / exportación o embargos comerciales</t>
  </si>
  <si>
    <t>Decisiones unilaterales del gobierno, sobre las licencias de importación / exportación, prohibiciones de comerciar y negociar con determinados países</t>
  </si>
  <si>
    <t xml:space="preserve">Cambios adversos en la normatividad o regulación </t>
  </si>
  <si>
    <t>Cambios en el marco regulatorio o normativo por intereses políticos que modifiquen negativamente la tarifa o dificulten el recaudo del servicio prestado. ( El Salvador)</t>
  </si>
  <si>
    <t>Uso indebido de la fuerza por parte de personal de vigilancia privada</t>
  </si>
  <si>
    <t>Incumplimiento de la normatividad emitida por la Superintendencia de Vigilancia y Seguridad Privada para el uso de la fuerza en empresas de vigilancia privada contra terceros en el desarrollo de las actividades empresariales.</t>
  </si>
  <si>
    <t>Uso indebido de la fuerza por parte de personal dea fuerza pública</t>
  </si>
  <si>
    <t>Ejercicio excesivo de autoridad y uso indebido de las armas por parte de la Fuerza Pública contra terceros en la protección de la infraestructura y en el acompañamiento de las actividades empresariales.</t>
  </si>
  <si>
    <t xml:space="preserve">Afectación del derecho a la salud y vida digna de usuarios en condición de especial protección constitucional </t>
  </si>
  <si>
    <t>Afectación debido a: (i) la suspensión indebida del servicio por mora, (ii) la demora en el restablecimiento del servicio de energía en un escenario de falla técnica y (iii) falta de continuidad en la prestación del servicio.</t>
  </si>
  <si>
    <t xml:space="preserve">Desconocimiento de los derechos culturales de las comunidades étnicas. </t>
  </si>
  <si>
    <t xml:space="preserve">Afectación de los derechos culturales: usos, costumbres o cosmovisiones de comunidades étnicas del área de prestación del servicio o del área de influencia de infraestructura de la Empresa. </t>
  </si>
  <si>
    <t>Afectaciones a funcionario de EPM por situaciones de seguridad del entorno en el desarrollo de las actividades empresariales</t>
  </si>
  <si>
    <t>Afectación a la vida o a la integridad de los funcionarios de EPM por actuaciones al margen de la ley de grupos armados, no armados o personas naturales, en el desarrollo de las actividades empresariales.</t>
  </si>
  <si>
    <t>Desconocimiento de condiciones de trabajo digno y seguro en la cadena de suministro.</t>
  </si>
  <si>
    <t>Vulneración del derecho al trabajo en condiciones dignas y justas (no discriminación, justa remuneración, igualdad de oportunidades de promoción, ambiente laboral seguro y saludable, descanso y capacitación,  pago oportuno y correcto de aportes a la seguridad social; pago oportuno de horas extras, festivos y vacaciones, entre otras) en las empresas de la cadena de suministro.</t>
  </si>
  <si>
    <t>Afectación a derechos de comunidades asentadas en territorios de proyectos</t>
  </si>
  <si>
    <t>Afectación a los derechos de poblaciones asentadas en zonas donde la empresa pretende llevar a cabo proyectos cuyo despliegue hace necesaria el reasentamiento o reubicación de las mismas.</t>
  </si>
  <si>
    <t xml:space="preserve">Afectación a derechos de víctimas solicitantes de tierras y/o restituidas </t>
  </si>
  <si>
    <t xml:space="preserve">Afectaciones a los  derechos a la  reparación de las  víctimas solicitantes de restitución de tierras asociada a (i) la eventual negociación directa de servidumbres con titulares actuales de los predios, o (ii) intervenciones indebidas que afecten el uso y el goce del predio ya restituido. </t>
  </si>
  <si>
    <t>Abusos a los derechos del usuario por parte de contratistas y/o  personal vinculado a EPM</t>
  </si>
  <si>
    <t>Afectación a los derechos de los usuarios por conductas inapropiadas o arbitrarias de los contratistas como: entrada a predios sin autorización de propietarios, actitudes irrespetuosas, exigencias injustificadas, entre otras.</t>
  </si>
  <si>
    <t>Afectación del derecho a la tranquilidad de comunidades aledañas a la infraestructura y la operación</t>
  </si>
  <si>
    <t xml:space="preserve">Afectación al derecho de las comunidades a la tranquilidad y la vivienda digna debido a emisiones de olores y ruido de infraestructura de la empresa, entre otros. </t>
  </si>
  <si>
    <t>Acusaciones infundadas sobre supuestas vulneraciones en DDHH</t>
  </si>
  <si>
    <t>Acusaciones sobre supuestas afectaciones en DDHH motivadas en intereses diversos que pretendan afectar la reputación y operaciones de la empresa</t>
  </si>
  <si>
    <t>Explotación laboral infantil</t>
  </si>
  <si>
    <t>Vinculación de menores de 18 años como parte de su personal en las empresas de la cadena de suministro.</t>
  </si>
  <si>
    <t>Afectación al derecho a un trabajo digno en la empresa</t>
  </si>
  <si>
    <t>Conductas de acoso laboral, sexual y sicológico al interior de la empresa</t>
  </si>
  <si>
    <t>Afectación del derecho a la igualdad de trato y oportunidades</t>
  </si>
  <si>
    <t>Posibles prácticas discriminatorias (raza, religión, filiaciones políticas, género, etc.) en los procesos internos.</t>
  </si>
  <si>
    <t>Afectación del derecho a la intimidad</t>
  </si>
  <si>
    <t>Uso inadecuado de los datos personales o sensibles que pueda generar una afectación al derecho a la intimidad</t>
  </si>
  <si>
    <t>Desprotección a la mujer gestante o durante su licencia de maternidad por parte de contratistas</t>
  </si>
  <si>
    <t>Desvinculación o cambio de condiciones laborales que afecten la calidad de vida de la mujer durante el embarazo, licencia de maternidad o periodo de lactancia protegido por la ley.</t>
  </si>
  <si>
    <t>Incumplimiento en las cuotas de género o inclusión laboral (discapacidad, primer empleo, etc.), definidos por la ley</t>
  </si>
  <si>
    <t>Desconocimiento de la normatividad o incumplimiento total o parcial de la misma por EPM, sus filiales o sus contratistas</t>
  </si>
  <si>
    <t>Incumplimiento de las obligaciones de pago a terceros</t>
  </si>
  <si>
    <t>Dificultad en la consecución de recursos de deuda</t>
  </si>
  <si>
    <t>Cambios desfavorables en las variables de mercado</t>
  </si>
  <si>
    <t>Inadecuada definición de los supuestos o estructura de los modelos cuantitativos y financieros</t>
  </si>
  <si>
    <t>Dificultad para cumplir la rentabilidad del caso base</t>
  </si>
  <si>
    <t>Fallas en el ciclo del mantenimiento</t>
  </si>
  <si>
    <t>Inadecuada gestión de activos</t>
  </si>
  <si>
    <t>Insuficiencia o indisponibilidad de infraestructura</t>
  </si>
  <si>
    <t>Inadecuada administración de los contratos</t>
  </si>
  <si>
    <t>Inadecuada gestión de inventarios</t>
  </si>
  <si>
    <t>Insuficiencia de proveedores que cumplan requisitos de participación</t>
  </si>
  <si>
    <t>Litigios o controversias con contratistas</t>
  </si>
  <si>
    <t>Fallas en las tecnologías de información u operación que soportan el proceso</t>
  </si>
  <si>
    <t>Inadecuado manejo de perfiles y claves de usuario</t>
  </si>
  <si>
    <t>Insuficiencia o indisponibilidad de recursos informáticos o tecnológicos</t>
  </si>
  <si>
    <t>Deficiencias en la definición de indicadores o metas de desempeño</t>
  </si>
  <si>
    <t>Dificultad para conseguir la fuerza laboral idónea en el mercado</t>
  </si>
  <si>
    <t>Falta de idoneidad del talento humano existente</t>
  </si>
  <si>
    <t>Resistencia al cambio</t>
  </si>
  <si>
    <t>Pérdida del conocimiento clave</t>
  </si>
  <si>
    <t>Diseño o Implementación errónea de metodologías</t>
  </si>
  <si>
    <t>Incumplimientos contractuales de EPM por asunción de obligaciones desfavorables o excesivas en el contrato</t>
  </si>
  <si>
    <t>Incumplimientos contractuales por cambios adversos en la normatividad o regulación</t>
  </si>
  <si>
    <t>Inconvenientes asociados a la constitución de servidumbres o adquisición de predios</t>
  </si>
  <si>
    <t>Dificultad para acceder a recursos naturales para la prestación de los servicios</t>
  </si>
  <si>
    <t>Escasez de recursos naturales para la prestación de los servicios</t>
  </si>
  <si>
    <t>Riesgo climático</t>
  </si>
  <si>
    <t>Manipulación física o lógica de los equipos o ciberactivos</t>
  </si>
  <si>
    <t>Un atacante puede tener acceso lógico o físico sin autorización a un Ciberactivo y realizar acciones maliciosas sobre él.</t>
  </si>
  <si>
    <t>Procesamiento ilegal de datos</t>
  </si>
  <si>
    <t>Aprovechamiento de forma no autorizada o furtiva de infraestructura tecnológica de la operación con el fin de aprovechar capacidad de procesamiento para realizar criptomineria, escaneo de vulnerabilidades, entre otros</t>
  </si>
  <si>
    <t>Uso de equipos no autorizados</t>
  </si>
  <si>
    <t>Uso de equipos que estén dentro o fuera del dominio de control de seguridad (sean autorizados o no), (Dispositivos Móviles, Accesos Lógicos ó Conexiones)</t>
  </si>
  <si>
    <t>Ataques a sitios y aplicaciones web</t>
  </si>
  <si>
    <t>Realizar ataques a sitios web con el fin de afectar la disponibilidad del sitio web y/o acceso a un dispositivo y provocar fallas en disponibilidad, integridad y confidencialidad del proceso de operación</t>
  </si>
  <si>
    <t>Accesos físicos no autorizados</t>
  </si>
  <si>
    <t>Un atacante externo puede acceder sin autorización a Ciberactivos debido a debilidades en los controles físicos de ingreso/egreso de personas en los activos.</t>
  </si>
  <si>
    <t>Ciber terrorismo / Hacktivismo</t>
  </si>
  <si>
    <t>Un atacante (interno/externo) puede realizar acciones maliciosas que afecten la disponibilidad, integridad y confidencialidad de la información y procesos de operación de la empresa.</t>
  </si>
  <si>
    <t>Operaciones indebidas a nivel de los activos y ciberactivos críticos de TO</t>
  </si>
  <si>
    <t>Un usuario podría realizar acciones incorrectas sin mala intención, así como acciones maliciosas sobre Ciberactivos críticos, provocando afectaciones de servicio o afectación de la disponibilidad, integridad y confidencialidad del proceso.</t>
  </si>
  <si>
    <t>Amenazas avanzadas persistentes</t>
  </si>
  <si>
    <t>realizar ataques sofisticados sobre la infraestructura de operación de la empresa, que no son detectados fácilmente por la mayoría de los controles de seguridad, con el fin de afectar la disponibilidad, integridad y confidencialidad del proceso.</t>
  </si>
  <si>
    <t>Intrusión en el sistema</t>
  </si>
  <si>
    <t>Acceder lógicamente al sistema del proceso sin ser detectado o monitoreado.</t>
  </si>
  <si>
    <t>Robo de identidad</t>
  </si>
  <si>
    <t>Apropiación de la identidad de una persona natural o jurídica con el fin de asumir su identidad ante otras personas en público o en privado, y de esta manera acceder a recursos, obtención de créditos o realizar acciones en su nombre</t>
  </si>
  <si>
    <t>Suplantación</t>
  </si>
  <si>
    <t>Suplantar la identidad de una persona o dispositivo autorizado dentro del proceso de operación de la empresa con el fin de robar, extraer, manipular o secuestrar información.</t>
  </si>
  <si>
    <t>Uso de software o licencias ilegales, copias fraudulentas de software</t>
  </si>
  <si>
    <t>Un usuario podría descargar programas o aplicaciones no autorizadas o no licenciadas en los equipos de la empresa.</t>
  </si>
  <si>
    <t>Robo / Fuga de Información</t>
  </si>
  <si>
    <t>Se denomina robo o fuga de información al incidente que pone en poder de una persona ajena a la organización, información confidencial y que sólo debería estar disponible para integrantes de esta, Se trata de un incidente que puede ser tanto interno como externo, y a la vez intencional o no.</t>
  </si>
  <si>
    <t>Abuso de privilegios o actuaciones malintencionadas</t>
  </si>
  <si>
    <t>Un atacante (interno o externo) con privilegios elevados puede realizar cambios y acciones maliciosas sobre un Ciberactivo.</t>
  </si>
  <si>
    <t>Corrupción o pérdida de datos (Tránsito, almacenado, procesamiento)</t>
  </si>
  <si>
    <t>Fallos o inapropiada configuración en procesos y aplicaciones que podrían provocar pérdida de los datos o fallas en la integridad y confidencialidad de estas.</t>
  </si>
  <si>
    <t>Amenazas de usuario final</t>
  </si>
  <si>
    <t>Son las técnicas de Ingeniería Social para lograr introducir en la empresa software espía, malware, etc. con el fin de extraer, manipular o secuestrar información sensible del proceso de operación.</t>
  </si>
  <si>
    <t>Fallos a la integridad de la información</t>
  </si>
  <si>
    <t>Un atacante (interno/externo) puede modificar o extraer información sensible o alterar las características de un sistema o aplicación para su beneficio.</t>
  </si>
  <si>
    <t>Intrusiones e interrupciones en la plataforma de control (SCADA, HMI)</t>
  </si>
  <si>
    <t>Accesos no autorizados a una red o a un equipo del proceso que soporta el Sistema de Control de Datos.</t>
  </si>
  <si>
    <t>Obsolescencia tecnológica en funciones de ciberseguridad</t>
  </si>
  <si>
    <t>Ciberactivos que son deficientes o carecen de capacidades o funciones propias o complementarias para proteger el proceso al que pertenecen.</t>
  </si>
  <si>
    <t>Espionaje industrial</t>
  </si>
  <si>
    <t>Obtener información sensible a través de ayuda interna, soborno, chantaje, ingeniería social y/o software espía con el fin de generar un ataque o aprovechar una ventaja competitiva.</t>
  </si>
  <si>
    <t>Fallas en la protección de la privacidad de los datos personales</t>
  </si>
  <si>
    <t>Deficiencias en la aplicación e interpretación de principios y    garantías que deben prevalecer en la protección de datos que describen y precisan a las personas.</t>
  </si>
  <si>
    <t>Seleccione el seguimiento</t>
  </si>
  <si>
    <t>Seguimiento 1</t>
  </si>
  <si>
    <t>#</t>
  </si>
  <si>
    <t>Impacto relevante</t>
  </si>
  <si>
    <t>P</t>
  </si>
  <si>
    <t>C</t>
  </si>
  <si>
    <t>Nivel</t>
  </si>
  <si>
    <t>Recomendaciones</t>
  </si>
  <si>
    <t>valor</t>
  </si>
  <si>
    <t>Nivel control</t>
  </si>
  <si>
    <t>Gráficas asociadas a la categoría de riesgos</t>
  </si>
  <si>
    <t>Total</t>
  </si>
  <si>
    <t>Gráficas asociadas al objeto de impacto</t>
  </si>
  <si>
    <t>Objeto de impacto / nivel de riesgo</t>
  </si>
  <si>
    <t>Objetivo de impacto / nivel de control</t>
  </si>
  <si>
    <t>Lista de chequeo "Restricciones típicas en los estados de formulación y ejecución de proyectos"</t>
  </si>
  <si>
    <r>
      <rPr>
        <b/>
        <sz val="11"/>
        <color theme="1"/>
        <rFont val="Arial"/>
        <family val="2"/>
      </rPr>
      <t xml:space="preserve">Objetivo. </t>
    </r>
    <r>
      <rPr>
        <sz val="11"/>
        <color theme="1"/>
        <rFont val="Arial"/>
        <family val="2"/>
      </rPr>
      <t>Contribuir a la identificación de restricciones o señales durante los estado de formulación y ejecución mediante el análisis de los escenarios de riesgos típicos que han impactado el desarrollo de proyectos. Esto se constituye en información útil para la toma de decisiones, así como un dato de entrada para la elaboración de la matriz de riesgos durante la formulación y, posteriormente,insumo tanto para la planeación de la ejecución del proyecto como para la actualización y seguimiento de la matriz de riesgos.</t>
    </r>
  </si>
  <si>
    <r>
      <rPr>
        <b/>
        <sz val="11"/>
        <color theme="1"/>
        <rFont val="Arial"/>
        <family val="2"/>
      </rPr>
      <t xml:space="preserve">Definiciones.
Restricciones típicas. </t>
    </r>
    <r>
      <rPr>
        <sz val="11"/>
        <color theme="1"/>
        <rFont val="Arial"/>
        <family val="2"/>
      </rPr>
      <t xml:space="preserve">Aquellas situaciones específicas que pueden obstaculizar el normal desarrollo de un proyecto en cada una de sus fases. </t>
    </r>
    <r>
      <rPr>
        <b/>
        <sz val="11"/>
        <color theme="1"/>
        <rFont val="Arial"/>
        <family val="2"/>
      </rPr>
      <t xml:space="preserve">
Componente. </t>
    </r>
    <r>
      <rPr>
        <sz val="11"/>
        <color theme="1"/>
        <rFont val="Arial"/>
        <family val="2"/>
      </rPr>
      <t xml:space="preserve">Agrupador de los criterios por temática particular de los proyectos de infraestructura. 
</t>
    </r>
    <r>
      <rPr>
        <b/>
        <sz val="11"/>
        <color theme="1"/>
        <rFont val="Arial"/>
        <family val="2"/>
      </rPr>
      <t xml:space="preserve">
Criterio. </t>
    </r>
    <r>
      <rPr>
        <sz val="11"/>
        <color theme="1"/>
        <rFont val="Arial"/>
        <family val="2"/>
      </rPr>
      <t xml:space="preserve">Elementos típicos, percepciones o lecciones aprendidas de proyectos anteriores que pueden generar restricciones en el desarrollo del proyecto. </t>
    </r>
    <r>
      <rPr>
        <b/>
        <sz val="11"/>
        <color theme="1"/>
        <rFont val="Arial"/>
        <family val="2"/>
      </rPr>
      <t xml:space="preserve">
Aplica.</t>
    </r>
    <r>
      <rPr>
        <sz val="11"/>
        <color theme="1"/>
        <rFont val="Arial"/>
        <family val="2"/>
      </rPr>
      <t xml:space="preserve"> Campo en el cual se debe indicar si el criterio impacta o no el desempeño de las alternativas de solución del proyecto.
</t>
    </r>
    <r>
      <rPr>
        <b/>
        <sz val="11"/>
        <color theme="1"/>
        <rFont val="Arial"/>
        <family val="2"/>
      </rPr>
      <t xml:space="preserve">
Señales identificadas. </t>
    </r>
    <r>
      <rPr>
        <sz val="11"/>
        <color theme="1"/>
        <rFont val="Arial"/>
        <family val="2"/>
      </rPr>
      <t xml:space="preserve">Campo en el cual se debe especificar, para aquellos criterios que aplique, la medida en que estos pueden afectar el proyecto y especificar para que etapa se hace el análisis (formulación o ejecución). </t>
    </r>
  </si>
  <si>
    <t xml:space="preserve"> Lista de chequeo</t>
  </si>
  <si>
    <t>Componente</t>
  </si>
  <si>
    <t>Criterio</t>
  </si>
  <si>
    <t>Aplica</t>
  </si>
  <si>
    <t xml:space="preserve">Señales identificadas </t>
  </si>
  <si>
    <t>Ambiental y Social</t>
  </si>
  <si>
    <t>Inconveniente en la obtención de permisos / licencias ( o la no obtención de los mismos)</t>
  </si>
  <si>
    <t>Inconveniente en la obtención certificaciones de procedencia de consulta previa con la entidad competente / otras aprobaciones ambientales para el proyecto. </t>
  </si>
  <si>
    <t>  </t>
  </si>
  <si>
    <t>Afectación a patrimonio cultural o arquitectónico. </t>
  </si>
  <si>
    <t>Daño o impacto grave a los recursos naturales agua superficial o subterránea (ejemplo vertimientos, derrames, sedimentos). </t>
  </si>
  <si>
    <t>Daño o impacto grave a los recursos naturales suelo (ejemplo derrames, calidad del suelo, movimientos en masa). </t>
  </si>
  <si>
    <t>Daño o impacto grave a los recursos naturales flora. </t>
  </si>
  <si>
    <t>Daño o impacto grave a los recursos naturales fauna. </t>
  </si>
  <si>
    <t>Daño o impacto grave a los recursos naturales aire (ejemplo ruido, material particulado, gases y olores ofensivos). </t>
  </si>
  <si>
    <t>Desplazamiento de problación - Reasentamiento de familias.</t>
  </si>
  <si>
    <t>Afectación a terceros (daños a infraestructura, afectación al proceso productivo, etc.) por actividades del proyecto. </t>
  </si>
  <si>
    <t>Afectación por oposición de organizaciones y movimientos ambientales, sociales y de derechos humanos.</t>
  </si>
  <si>
    <t>Afectación por la constitución de servidumbres o adquisición de predios con solicitud o en proceso de restitución a víctimas del conflicto armado.</t>
  </si>
  <si>
    <t>Conflicto sociopolítico asociados a la vulneración de derechos de comunidades étnicas.</t>
  </si>
  <si>
    <t>Conflicto sociopolítico por altas expectativas de los grupos de interés.</t>
  </si>
  <si>
    <t>Conflicto sociopolítico por malas prácticas de contratistas durante los diseños y/o construcción de los proyectos que afectan a los diferentes grupos de interés. Esto afecta la credibilidad y reputación de la empresa y más cuando se trata de pasivos en los territorios.</t>
  </si>
  <si>
    <t>Dificultades en la ejecución de proyectos nuevos o mejoras en los existentes por falta de presencia de EPM en los territorios donde se emplanzan los proyectos.</t>
  </si>
  <si>
    <t>Construcción</t>
  </si>
  <si>
    <t>Afectación a infraestructura existente en operación. </t>
  </si>
  <si>
    <t>Dificultades en la consecución de permisos no ambientales (PMT, intervención de espacio público, licencia de construcción, rotura, permisos con la Aero Civil, cruces de vías, permisos con otros operadores de red). </t>
  </si>
  <si>
    <t>Deficiente ejecución de pruebas que pongan en riesgo la infraestructura o la funcionalidad del sistema.</t>
  </si>
  <si>
    <t>Inadecuados o insuficientes procedimientos y protocolos para montaje, comisionamiento, puesta en marcha y manuales de operación a partir de la documentación de fabricantes o proveedores.</t>
  </si>
  <si>
    <t xml:space="preserve">Falta de supervisión  especializada durante la construcción ( comítes de obra) ,  montaje ( fabricante) y pruebas de puesta en servicio. </t>
  </si>
  <si>
    <t xml:space="preserve">Modificaciones de diseños o programación acelerada   de:  obra, proceso de montaje o pruebas de puesta en servicio. </t>
  </si>
  <si>
    <t xml:space="preserve">Falta de monitoreo y análisis de variables geotécnicas, geológicas  y estructurales en proyectos de gran magnitud o cerca de fallas identificadas en los estudios de factibilidad </t>
  </si>
  <si>
    <t>Inadecuado o insuficiente plan de trasferencia de tecnología y entrenamiento.</t>
  </si>
  <si>
    <t xml:space="preserve">Interferencia entre proyectos (propios o externos) que se estén desarrollando en el mismo territorio y que puedan generar impactos técnicos o sociales al mismo. </t>
  </si>
  <si>
    <t>Obstaculización a la movilidad vehicular, peatonal o aérea, con la infraestructura instalada del proyecto o durante el transporte de maquinaria y equipos y la construcción de las obras.</t>
  </si>
  <si>
    <t>Demoras en los procesos de contratación.</t>
  </si>
  <si>
    <t>Retrasos en la entrega de equipos importados.</t>
  </si>
  <si>
    <t xml:space="preserve">Daños de equipos durante el transporte marítimo o terrestre. </t>
  </si>
  <si>
    <t>Diferencias de conceptos entre la infraestructura acordada en el caso de negocio y la requerida en etapas posteriores por Operación y Mantenimiento, en el proceso de Comisionamiento.</t>
  </si>
  <si>
    <t>Futuros desarrollos de la infraestructura del municipio que afecten el proyecto.  (planes viales, POT).  </t>
  </si>
  <si>
    <t>Diseños</t>
  </si>
  <si>
    <t>Problemas con la calidad y oportunidad de los estudios y diseños. </t>
  </si>
  <si>
    <t xml:space="preserve">Inadecuado analisis o interventoría de los diseños. </t>
  </si>
  <si>
    <t xml:space="preserve">Ausencia de especialistas </t>
  </si>
  <si>
    <r>
      <rPr>
        <sz val="11"/>
        <color theme="1"/>
        <rFont val="Arial"/>
        <family val="2"/>
      </rPr>
      <t>Uso de tecnología inadecuada, obsoleta</t>
    </r>
    <r>
      <rPr>
        <sz val="11"/>
        <color rgb="FFFF0000"/>
        <rFont val="Arial"/>
        <family val="2"/>
      </rPr>
      <t xml:space="preserve"> </t>
    </r>
    <r>
      <rPr>
        <sz val="11"/>
        <color theme="1"/>
        <rFont val="Arial"/>
        <family val="2"/>
      </rPr>
      <t>o desconocida. </t>
    </r>
  </si>
  <si>
    <t>Limitaciones de tiempo y recursos para profundizar en la recopilación y levantamiento de información de mejor calidad para hacer la estructuración técnica y/o los diseños (estudios, ensayos, modelos).</t>
  </si>
  <si>
    <t>Tener en cuenta NO omitir las recomendaciones del negocio (operación y mantenimiento) en relación con el desempeño y funcionamiento de los equipos. </t>
  </si>
  <si>
    <t>Gestión de desastre</t>
  </si>
  <si>
    <t>Afectaciones a la construcción del proyecto por amenazas naturales. (tener en cuenta Registro de eventos históricos de desastres reportados en la zona de influencia del proyecto sismos, inundaciones, deslizamientos, incendios, explosiones, etc). </t>
  </si>
  <si>
    <t>Omisiones y/o falencias de diseño y construcción. </t>
  </si>
  <si>
    <t>Gestión de proyectos</t>
  </si>
  <si>
    <t>Recurso humano no idóneo o insuficiente para el desarrollo del proyecto.</t>
  </si>
  <si>
    <t xml:space="preserve">Para  los grandes proyectos  (plantas de generación, bombeos, tratamiento de agua)  falta o inapropiada supervisión durante la fabricación de los equipos electromecánicos  esenciales. </t>
  </si>
  <si>
    <t>Diferencias entre los supuestos considerados en la valoración del caso de negocio del proyecto y los valores reales del mismo. </t>
  </si>
  <si>
    <t>LA/FT</t>
  </si>
  <si>
    <t>Contacto con personas naturales o jurídicas inmersas en actividades ilícitas de LA/FT. </t>
  </si>
  <si>
    <t>Orden Público</t>
  </si>
  <si>
    <t>Problemas por orden público.</t>
  </si>
  <si>
    <t>Movilizaciones o azonadas en contra del proyecto, amenazas, extorsiones, retensiones</t>
  </si>
  <si>
    <t>Predial</t>
  </si>
  <si>
    <t xml:space="preserve">Inconvenientes asociados a la negociación de bienes inmuebles y/o servidumbres (restitución, estado jurídico del inmueble, costo) </t>
  </si>
  <si>
    <t>Seguridad y Salud en el Trabajo (SST)</t>
  </si>
  <si>
    <t>Afectaciones a la salud física, mental y al bienestar de los trabajadores y contratistas del proyecto. </t>
  </si>
  <si>
    <t>Transversal</t>
  </si>
  <si>
    <t>No considerar expectativas, solicitudes, pasivos y/o necesidades de los grupos de interés.</t>
  </si>
  <si>
    <t>Deficiente o escasa información secundaria y de grupos de interés, relevante para la estructuración técnica.</t>
  </si>
  <si>
    <t>Obsolescencia de la información (diferencias entre la información cartográfica y la información de campo).</t>
  </si>
  <si>
    <t>Sistema</t>
  </si>
  <si>
    <t>No cumplir la propuesta de valor del proyecto.</t>
  </si>
  <si>
    <t>Desabastecimiento del servicio. Riesgo de falla del servicio.</t>
  </si>
  <si>
    <t>Conteo de riesgos</t>
  </si>
  <si>
    <t>Categorías</t>
  </si>
  <si>
    <t>Clasificación control</t>
  </si>
  <si>
    <t>Preventivo</t>
  </si>
  <si>
    <t>Correctivo</t>
  </si>
  <si>
    <t>Preventivo/Correctivo</t>
  </si>
  <si>
    <t>Riesgo en la definición del modelo caso base</t>
  </si>
  <si>
    <t>Riesgo Político</t>
  </si>
  <si>
    <t>Fases</t>
  </si>
  <si>
    <t>Controles</t>
  </si>
  <si>
    <t>Impactos</t>
  </si>
  <si>
    <t>Formulación</t>
  </si>
  <si>
    <t>Ejecución</t>
  </si>
  <si>
    <t>Terminación</t>
  </si>
  <si>
    <t>Seguimiento 2</t>
  </si>
  <si>
    <t>Seguimiento 3</t>
  </si>
  <si>
    <t>Seguimiento 4</t>
  </si>
  <si>
    <t>Desmantelamiento</t>
  </si>
  <si>
    <t>Seguimiento 5</t>
  </si>
  <si>
    <t>Seguimiento 6</t>
  </si>
  <si>
    <t>Seguimiento 7</t>
  </si>
  <si>
    <t>Seguimiento 8</t>
  </si>
  <si>
    <t>Seguimiento 9</t>
  </si>
  <si>
    <t>Seguimiento 10</t>
  </si>
  <si>
    <t>Seguimiento 11</t>
  </si>
  <si>
    <t>Seguimiento 12</t>
  </si>
  <si>
    <t>Seguimiento 13</t>
  </si>
  <si>
    <t>Seguimiento 14</t>
  </si>
  <si>
    <t>Seguimiento 15</t>
  </si>
  <si>
    <t>Seguimiento 16</t>
  </si>
  <si>
    <t>Seguimiento 17</t>
  </si>
  <si>
    <t>Seguimiento 18</t>
  </si>
  <si>
    <t>Seguimiento 19</t>
  </si>
  <si>
    <t>Seguimiento 20</t>
  </si>
  <si>
    <t>Seguimiento 21</t>
  </si>
  <si>
    <t>Seguimiento 22</t>
  </si>
  <si>
    <t>Seguimiento 23</t>
  </si>
  <si>
    <t>Seguimiento 24</t>
  </si>
  <si>
    <t>Referencia para activar lista nombre de riesgos</t>
  </si>
  <si>
    <t>Abuso de posición dominante</t>
  </si>
  <si>
    <t>Nombre original</t>
  </si>
  <si>
    <t>Nombre del agrupador</t>
  </si>
  <si>
    <t>Abuso del poder / Abuso de la autoridad / Discrecionalidad en la toma de decisiones</t>
  </si>
  <si>
    <t>A100_Riesgo_Comercial</t>
  </si>
  <si>
    <t>100 - Comercial</t>
  </si>
  <si>
    <t>A200_Etica_Probidad</t>
  </si>
  <si>
    <t xml:space="preserve">200 - Cumplimiento </t>
  </si>
  <si>
    <t>Acciones del propietario que perjudiquen a los inversionistas, usuarios y demás grupos de interés de EPM</t>
  </si>
  <si>
    <t>A201_Corrupcion</t>
  </si>
  <si>
    <t xml:space="preserve">201 - Cumplimiento </t>
  </si>
  <si>
    <t>A202_Gestion_Normativa</t>
  </si>
  <si>
    <t xml:space="preserve">202 - Cumplimiento </t>
  </si>
  <si>
    <t>A203_LAFT_PADM</t>
  </si>
  <si>
    <t xml:space="preserve">203 - Cumplimiento </t>
  </si>
  <si>
    <t>A204_Proteccion_Datos_Personales</t>
  </si>
  <si>
    <t xml:space="preserve">204 - Cumplimiento </t>
  </si>
  <si>
    <t>Actuaciones adversas de grupos armados ilegales</t>
  </si>
  <si>
    <t>A205_Libre_Competencia_Economica</t>
  </si>
  <si>
    <t xml:space="preserve">205 - Cumplimiento </t>
  </si>
  <si>
    <t>A206_Transparencia</t>
  </si>
  <si>
    <t xml:space="preserve">206 - Cumplimiento </t>
  </si>
  <si>
    <t>A207_Fraude</t>
  </si>
  <si>
    <t xml:space="preserve">207 - Cumplimiento </t>
  </si>
  <si>
    <t>A300_Gobierno_Corporativo</t>
  </si>
  <si>
    <t>300 - Estratégico</t>
  </si>
  <si>
    <t>A301_Riesgo_Ambiental</t>
  </si>
  <si>
    <t>301 - Estratégico</t>
  </si>
  <si>
    <t>A302_Conflicto_Cultural_Social_Politicos</t>
  </si>
  <si>
    <t>302 - Estratégico</t>
  </si>
  <si>
    <t>A303_Orden_Publico</t>
  </si>
  <si>
    <t>303 - Estratégico</t>
  </si>
  <si>
    <t>A304_Planeacion_crecimiento</t>
  </si>
  <si>
    <t>304 - Estratégico</t>
  </si>
  <si>
    <t>Asimetría de información para la toma de decisiones</t>
  </si>
  <si>
    <t>A305_Gestion_Grupo_Empresarial</t>
  </si>
  <si>
    <t>305 - Estratégico</t>
  </si>
  <si>
    <t>Búsqueda de beneficios particulares a costa de que alguna de las partes no puede observar o estar informada de las condiciones de las otras (riesgo moral)</t>
  </si>
  <si>
    <t>A306_Desarrollo_Innovacion</t>
  </si>
  <si>
    <t>306 - Estratégico</t>
  </si>
  <si>
    <t>A307_Riesgo_Politico</t>
  </si>
  <si>
    <t>307 - Estratégico</t>
  </si>
  <si>
    <t>A308_Riesgo_DerechosHumanos</t>
  </si>
  <si>
    <t>308 - Estratégico</t>
  </si>
  <si>
    <t>A400_Definicion_Modelo_Base</t>
  </si>
  <si>
    <t>400 - Financiero</t>
  </si>
  <si>
    <t>Cancelación o modificación de concesión y / o licencia de operación</t>
  </si>
  <si>
    <t>A401_Riesgo_Credito</t>
  </si>
  <si>
    <t>401 - Financiero</t>
  </si>
  <si>
    <t xml:space="preserve">Celebración indebida de contratos </t>
  </si>
  <si>
    <t>A402_Riesgo_Liquidez</t>
  </si>
  <si>
    <t>402 - Financiero</t>
  </si>
  <si>
    <t>Ciberataques</t>
  </si>
  <si>
    <t>A403_Riesgo_Mercado</t>
  </si>
  <si>
    <t>403 - Financiero</t>
  </si>
  <si>
    <t>A500_Indisponiblidad_Activos</t>
  </si>
  <si>
    <t>500 - Operacional</t>
  </si>
  <si>
    <t>A501_Gestion_Cadena_Suministros</t>
  </si>
  <si>
    <t>501 - Operacional</t>
  </si>
  <si>
    <t>Colusión en las licitaciones o concursos</t>
  </si>
  <si>
    <t>A502_Tecnologia_Informacion_Operacion</t>
  </si>
  <si>
    <t>502 - Operacional</t>
  </si>
  <si>
    <t xml:space="preserve">Concentración del poder </t>
  </si>
  <si>
    <t>A503_Talento_Humano</t>
  </si>
  <si>
    <t>503 - Operacional</t>
  </si>
  <si>
    <t>A504_Procesos_Procedimiento</t>
  </si>
  <si>
    <t>504 - Operacional</t>
  </si>
  <si>
    <t>A505_Naturales_Atropicos</t>
  </si>
  <si>
    <t>505 - Operacional</t>
  </si>
  <si>
    <t>A506_Seguridad_Digital</t>
  </si>
  <si>
    <t>506 - Operacional</t>
  </si>
  <si>
    <t xml:space="preserve">Contribuciones caritativas, filantrópicas y/o patrocinios para la obtención de un beneficio particular o de un tercero </t>
  </si>
  <si>
    <t>Deficiencias en la adaptación frente a la variabilidad climática</t>
  </si>
  <si>
    <t>Defraudación de fluidos</t>
  </si>
  <si>
    <t>Destinación de recursos públicos para beneficiar minería ilegal</t>
  </si>
  <si>
    <t>Deterioro en la calidad de los recursos naturales para la prestación del servicio</t>
  </si>
  <si>
    <t xml:space="preserve">Determinación de condiciones de venta o comercialización discriminatoria </t>
  </si>
  <si>
    <t>Enriquecimiento ilícito</t>
  </si>
  <si>
    <t>Fijación directa o indirecta de los precios</t>
  </si>
  <si>
    <t>Impedir a terceros el acceso a los mercados o a los canales de comercialización</t>
  </si>
  <si>
    <t xml:space="preserve">Inadecuada gestión de la privacidad de los datos personales </t>
  </si>
  <si>
    <t>Inadecuada o no atención de grupos de interés</t>
  </si>
  <si>
    <t>Inadecuado relacionamiento y/o comunicación de la información a grupos de interés</t>
  </si>
  <si>
    <t>Incumplimiento a la presentación de información a entes externos de vigilancia y control</t>
  </si>
  <si>
    <t>Incumplimiento en el reporte de información relevante para terceros</t>
  </si>
  <si>
    <t>Intervención en política / Aportes indebidos en campañas políticas</t>
  </si>
  <si>
    <t>Malversación de fondos y peculado</t>
  </si>
  <si>
    <t>Presiones adversas por parte de agentes privados o terceros / violencia contra el servidor públicos o contratistas</t>
  </si>
  <si>
    <t>Reclamaciones de terceros</t>
  </si>
  <si>
    <t>Representación judicial, administrativa o policiva de la entidad de forma ilegal</t>
  </si>
  <si>
    <t xml:space="preserve">Respuesta inoportuna a cambios en el mercado </t>
  </si>
  <si>
    <t>Subordinar el suministro de un producto a aceptación de obligaciones adicionales no relacionadas con el negocio</t>
  </si>
  <si>
    <t xml:space="preserve">Tráfico de influencias del servidor público o de un particular </t>
  </si>
  <si>
    <t>Uso inadecuado de los activos</t>
  </si>
  <si>
    <t>Uso indebido de información privilegiada / uso o revelación de secreto</t>
  </si>
  <si>
    <t>Lookup</t>
  </si>
  <si>
    <t>Prob</t>
  </si>
  <si>
    <t>Imp</t>
  </si>
  <si>
    <t>Risk Score</t>
  </si>
  <si>
    <t>Combined</t>
  </si>
  <si>
    <t>Level of Risk</t>
  </si>
  <si>
    <t>E.Controls</t>
  </si>
  <si>
    <t>Treatment</t>
  </si>
  <si>
    <t>Muy Alta</t>
  </si>
  <si>
    <t>* Prioridad Baja
* Mantener el evento de riesgo en este nivel de aceptabilidad, se le debe realizar  un seguimiento rutinarios para evitar que pase a niveles de menor aceptabilidad.
* Evaluar la posibilidad de retener el riesgo</t>
  </si>
  <si>
    <r>
      <rPr>
        <sz val="11"/>
        <color theme="1"/>
        <rFont val="Calibri"/>
        <family val="2"/>
      </rPr>
      <t xml:space="preserve">* Prioridad Media
* Evaluar  desde el punto de vista del  Costo/ beneficio la posibilidad de implementar  medidas de protección con el objetivo de reducir su imapcto y pasar a al nivel de aceptabilidad </t>
    </r>
    <r>
      <rPr>
        <b/>
        <u/>
        <sz val="10"/>
        <color rgb="FF0070C0"/>
        <rFont val="Times New Roman"/>
        <family val="1"/>
      </rPr>
      <t>Aceptable</t>
    </r>
    <r>
      <rPr>
        <b/>
        <sz val="10"/>
        <color rgb="FF0070C0"/>
        <rFont val="Times New Roman"/>
        <family val="1"/>
      </rPr>
      <t xml:space="preserve"> .
* Evaluar la posibilidad de retener el riesgo</t>
    </r>
  </si>
  <si>
    <t>Inaceptable</t>
  </si>
  <si>
    <r>
      <rPr>
        <b/>
        <sz val="10"/>
        <color rgb="FFFF0000"/>
        <rFont val="Times New Roman"/>
        <family val="1"/>
      </rPr>
      <t>* Prioridad Alta</t>
    </r>
    <r>
      <rPr>
        <b/>
        <sz val="10"/>
        <color rgb="FF0070C0"/>
        <rFont val="Times New Roman"/>
        <family val="1"/>
      </rPr>
      <t xml:space="preserve">
* Implementar medidas de protección con el objetivo de pasar a un nivel de aceptabilidad mas alto (Tolerable o Aceptable).
* Transferir el riesgo a compañías aseguradoras si es asegurable y/o vía contrato a terceros</t>
    </r>
  </si>
  <si>
    <t>Inadmisible</t>
  </si>
  <si>
    <t>Muy Baja</t>
  </si>
  <si>
    <r>
      <rPr>
        <b/>
        <sz val="10"/>
        <color rgb="FFFF0000"/>
        <rFont val="Times New Roman"/>
        <family val="1"/>
      </rPr>
      <t>* Prioridad  Muy Alta</t>
    </r>
    <r>
      <rPr>
        <b/>
        <sz val="10"/>
        <color rgb="FF0070C0"/>
        <rFont val="Times New Roman"/>
        <family val="1"/>
      </rPr>
      <t xml:space="preserve">
* Implementar medidas de protección  en el corto plazo  con el objetivo de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</si>
  <si>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la probabilidad de ocurrencia y/o impacto de sus pérdidas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</si>
  <si>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</si>
  <si>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</si>
  <si>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su imapcto  y/o la probabilidad de ocurrencia, y así pasar a un  nivel de mayor aceptabilidad  .
* Evaluar la posibilidad de retener el riesgo</t>
  </si>
  <si>
    <t>* Prioridad Media
* Evaluar  desde el punto de vista del  Costo/ beneficio la posibilidad de implementar  medidas de  prevención y protección con el objetivo de reducir su imapcto  y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</si>
  <si>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</si>
  <si>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</si>
  <si>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Baja
* Mantener el evento de riesgo en este nivel de aceptabilidad, se le debe realizar  un seguimiento rutinarios para evitar que pase a niveles de menor aceptabilidad.
* Evaluar si justifica desde el punto de vista costo/ beneficio implementar medidas de prevención con el objetivo de reducir la probabilidad de ocurrencia.
* Evaluar la posibilidad de retener el riesgo</t>
  </si>
  <si>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</si>
  <si>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</si>
  <si>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</si>
  <si>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con el objetivo de reducir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</si>
  <si>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y/o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</si>
  <si>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</si>
  <si>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</si>
  <si>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ok</t>
  </si>
  <si>
    <t>?</t>
  </si>
  <si>
    <t>ok - detalle</t>
  </si>
  <si>
    <t>contable</t>
  </si>
  <si>
    <t>Riesgo en la ejecuciòn del cargue de la informaciòn</t>
  </si>
  <si>
    <r>
      <rPr>
        <sz val="7"/>
        <rFont val="Arial MT"/>
        <family val="2"/>
      </rPr>
      <t xml:space="preserve">Insuficiente revelación de hechos, transacciones y operaciones en los
</t>
    </r>
    <r>
      <rPr>
        <sz val="7"/>
        <rFont val="Arial MT"/>
        <family val="2"/>
      </rPr>
      <t>estados contables.</t>
    </r>
  </si>
  <si>
    <t>Informaciòn contable con saldos desiguales a la fiducia</t>
  </si>
  <si>
    <t>Cortes en fechas diferentes a las contables por parte de la fiducia</t>
  </si>
  <si>
    <t>La informaciòn contable mensual puede tener diferencia con respecto a los extratos.</t>
  </si>
  <si>
    <t>codigo p&amp;k</t>
  </si>
  <si>
    <t>según politicas</t>
  </si>
  <si>
    <t>según si es ext o interno</t>
  </si>
  <si>
    <t xml:space="preserve">1-impacto </t>
  </si>
  <si>
    <t>0-no impacto</t>
  </si>
  <si>
    <t>momento de algunos procesos</t>
  </si>
  <si>
    <t>ejecucción</t>
  </si>
  <si>
    <t>Identificar los cortes y la diferencia en lo posible con la fiducia para aplicar la debida revelación de la información.</t>
  </si>
  <si>
    <t>Hacer claridad en los EE.FF mensulaes sobre la diferencia y ajustar con exactitud al siguiente mes y al finalizar el periodo contable</t>
  </si>
  <si>
    <t>media</t>
  </si>
  <si>
    <t>* Estar en comunicación constante con el asesor de la fiducia y entender los cortes de la información de ellos</t>
  </si>
  <si>
    <t>Continuidad interrumpida en las diferentes actividades del proceso contable.</t>
  </si>
  <si>
    <t>Ausencia del personal capacitado para el desarrollo habitual de las actividades.</t>
  </si>
  <si>
    <t>Los procesos estan a cargo de una sola persona.</t>
  </si>
  <si>
    <t>Demora en los procesos de contabilidad y cierres contables</t>
  </si>
  <si>
    <t>outsourcing contabiliidad/financiero</t>
  </si>
  <si>
    <t>en caso de ocurrir el outsourcing lo puede ejecutar temporalmente</t>
  </si>
  <si>
    <t xml:space="preserve">Se tienen manuales de procedimientos </t>
  </si>
  <si>
    <t>* Revisar periodicamente los manuales de procedimientos, ajustarlos según la necesidad y hacer mas cercano el proceso desde el outsourcing.</t>
  </si>
  <si>
    <t>Fallas en los sistemas de informacion</t>
  </si>
  <si>
    <t>Intermitencia o en las redes del sistema al momento de requerir saldos contables de cierre mensual.</t>
  </si>
  <si>
    <t>interno</t>
  </si>
  <si>
    <t>El sistema operativo tiene limitaciónes en la continuidad del servicio y en la isla hay dificultad con el internet.</t>
  </si>
  <si>
    <t>* Posibles sanciones por entes  de control
*posible retraso en la información</t>
  </si>
  <si>
    <t xml:space="preserve">se crearon accesos remotos  para evitar las intermitencias del internet
</t>
  </si>
  <si>
    <t>Se busca soporte técnico inmediato.</t>
  </si>
  <si>
    <t>* Efectuar acciones establecidas según la normatividad
* Procesos sancionatorios por el no pago.</t>
  </si>
  <si>
    <t>R1_FIN</t>
  </si>
  <si>
    <t>Inoportunidad en el reporte y cargue de la información financiera</t>
  </si>
  <si>
    <t xml:space="preserve">
* Falta de organización y comunicación con las áreas encargadas de emitir los informes.
* Falta de planeación del área financiera en la organización de la información que debe reportar a los diferentes entes de vigilancia y control.
</t>
  </si>
  <si>
    <t>* Afectación económica por multas y sanciones por parte de entes de vigilancia y control.</t>
  </si>
  <si>
    <t>* Se elabora y ejecuta el cronograma anualmente de presentación de informes a entes de vigilancia y control.
* Se realiza verificación de la información en formatos de control del proceso.</t>
  </si>
  <si>
    <t>* Se valida en el aplicativo la información generada para detectar inconsistencias y realizar los ajustes.</t>
  </si>
  <si>
    <t>* Gestión, adquisición e implementación de software para el control, analisis y procesamiento de la información financiera.</t>
  </si>
  <si>
    <t xml:space="preserve">Director Administrativo y Financiero.
Subgerente Corporativo.
</t>
  </si>
  <si>
    <t>R2_FIN</t>
  </si>
  <si>
    <t>R3_FIN</t>
  </si>
  <si>
    <t>Deficiencias, falta o falla en el ciclo de suministro de bienes y servicios. (papelería, aseo, cafetería, materiales de ferretería, electricos, suministro aires acondicionados, suministro de combustible)</t>
  </si>
  <si>
    <t xml:space="preserve">
* Falta de estandarización del proceso.
* Inoportunidad en la entrega por parte del proveedor.
* Falta de un software para la adquisición de insumos y suministros.
</t>
  </si>
  <si>
    <t>* Falta de recursos oportunamente para el desarrollo eficaz de los procesos. 
* Quejas y reclamos.
* Retrazos y reprocesos.
* Falta de planificación contractual. (Cambio de directricez, cambio de administración, entre otros)</t>
  </si>
  <si>
    <t>* Aprobación de los requerimientos de suministros e insumos.
* Elaborar mensualmente el informe de supervisión del contrato con el analisis del balance financieros.
* Se verifica que el Kardex se mantenga actualizado mensualmente para revisar el stock y programar las necesidades de materiales e insumos.</t>
  </si>
  <si>
    <t>EL PROCESO NO DEFINIÓ / IDENTIFICÓ CONTROLES CORRECTIVOS</t>
  </si>
  <si>
    <t>* Evaluar la viabilidad de centralizar los procesos de compras de la entidad por medio de la creación de una nueva unidad funcional.
* Elaborar procedimiento de adquisición de insumos y suministros.
* Gestión, adquisición e implementación de software para el control, analisis y procesamiento de la información financiera.
* Garantías de continuidad de procesos contractuales para aquellos procesos que son imprescindibles y claves para la operación.</t>
  </si>
  <si>
    <t>R4_FIN</t>
  </si>
  <si>
    <t>Insolvencia financiera</t>
  </si>
  <si>
    <t xml:space="preserve">
* Incorrecta aplicación de los pagos por omisión en los procedimientos definidos.
* Errores en el procesamiento de la información ante la premura en los tiempos.
* Desconocimiento de los tiempos para el trámite de solicitudes para el pago de obligaciones.
* Iliquidez.
</t>
  </si>
  <si>
    <t>* Afectación económica por demandas por retraso en el pago de obligaciones.
* Aumento del gasto por pago de intereses de mora por incumplimiento.
* Sobreendeudamiento.</t>
  </si>
  <si>
    <r>
      <rPr>
        <sz val="10"/>
        <color theme="1"/>
        <rFont val="Arial Narrow"/>
        <family val="2"/>
      </rPr>
      <t>* Se verificar el cumplimiento de los items de</t>
    </r>
    <r>
      <rPr>
        <b/>
        <sz val="10"/>
        <color theme="1"/>
        <rFont val="Arial Narrow"/>
        <family val="2"/>
      </rPr>
      <t xml:space="preserve"> la lista de chequeo </t>
    </r>
    <r>
      <rPr>
        <sz val="10"/>
        <color theme="1"/>
        <rFont val="Arial Narrow"/>
        <family val="2"/>
      </rPr>
      <t>para pago a proveedores cada vez que se recibe una factura por un bien o servicio.
* Se verifica el cumplimiento de los requisitos tributarios y se genera la orden de pago para revisión y firma del contador y por el director (a) administrativo y financiero.
* Se verifica que la información este bien direccionada y emite orden de giro.
* Se realiza control de fechas de vencimiento de las facturas y cronogramas de pagos semanales.</t>
    </r>
  </si>
  <si>
    <t>* Gestión, adquisición e implementación de software para el control, analisis y procesamiento de la información financiera.
* Garantizar el recurso para el cumplimiento de las obligaciones.</t>
  </si>
  <si>
    <t>R5_FIN</t>
  </si>
  <si>
    <t>Afectación del servicio por fallas en el suministro y consumo de combustible.</t>
  </si>
  <si>
    <t xml:space="preserve">
* Deficiencia en la planificación de los tiempos de suministro.
* Deficiente coordinación entre los procesos que requieren y/o hacen uso de combustible.
* Deficientes recursos tecnológicos.
* Uso inadecuado de los recursos.
* Cambios en la regulación nacional.
* Debilidades en la logistica para el transporte de combustible.</t>
  </si>
  <si>
    <r>
      <rPr>
        <sz val="10"/>
        <color theme="1"/>
        <rFont val="Arial Narrow"/>
        <family val="2"/>
      </rPr>
      <t xml:space="preserve">* Se monitorea y se solicita  </t>
    </r>
    <r>
      <rPr>
        <b/>
        <sz val="10"/>
        <color theme="1"/>
        <rFont val="Arial Narrow"/>
        <family val="2"/>
      </rPr>
      <t xml:space="preserve">justificación por escrito (correo), cuando existe </t>
    </r>
    <r>
      <rPr>
        <sz val="10"/>
        <color theme="1"/>
        <rFont val="Arial Narrow"/>
        <family val="2"/>
      </rPr>
      <t>agotamiento temprano del combustible, y poder autorizar la recarga por fuera de los tiempos establecidos.
* Se cuenta con un chip para el control de consumo de combustible por cada activo.</t>
    </r>
  </si>
  <si>
    <t>* Caracterización (Capacidad y consumo) maquinaria y equipos de consumo de combustible.
* Mejorar las condiciones para el transporte de combustible, garantizar elementos de protección personal, vehículo en condiciones de seguridad, entre otros.
* Adquisición de equipos de bombeo de combustible, por lo menos 1 por vehículo, por lo menos 3 canecas para transportar material inflamable.
* Articulación con capital humano para fortalecer las condiciones de seguridad y salud de los funcionarios responsables de este procedimiento.</t>
  </si>
  <si>
    <t>R6_FIN</t>
  </si>
  <si>
    <t>Deficiencias de los mecanismos de control de seguridad de las sedes de la empresa.</t>
  </si>
  <si>
    <t xml:space="preserve">
* Vulnerabilidad en el sistema de seguridad y vigilancia de todas las sedes de la empresa.
* No registro oportuno de los bienes en los sistemas de información y reporte a los seguros.
* Incumplimiento de procedimientos para traslados de activos.
* Falta de soportes documentales.
</t>
  </si>
  <si>
    <t>* Afectación económica por robo o pérdidas de activos de la entidad.</t>
  </si>
  <si>
    <r>
      <rPr>
        <sz val="10"/>
        <color theme="1"/>
        <rFont val="Arial Narrow"/>
        <family val="2"/>
      </rPr>
      <t xml:space="preserve">* Se realiza supervisión  de la calidad del servicio de la empresa de vigilancia contratada para que garantice la seguridad en todas las sedes de la empresa.
</t>
    </r>
    <r>
      <rPr>
        <b/>
        <sz val="10"/>
        <color theme="1"/>
        <rFont val="Arial Narrow"/>
        <family val="2"/>
      </rPr>
      <t>Se realiza informe de supervición mensual</t>
    </r>
  </si>
  <si>
    <t xml:space="preserve">* Se garantiza que exista mayor cobertura de los bienes protegidos por pólizas de seguros.
</t>
  </si>
  <si>
    <t>* Adquisición de DRONES de alta tecnología para fortalecer el servicio de vigilancia.
* Articulación con la empresa contratista,para optimizar procedimientos de vigilancia y control.</t>
  </si>
  <si>
    <t>R7_FIN</t>
  </si>
  <si>
    <t>Deficiencias en la gestión de almacén.</t>
  </si>
  <si>
    <t xml:space="preserve">
* Omisión de controles en la entradas y salidas de los bienes e insumos.
* Inadecuados controles del inventario de bienes y materiales.
* Falta de sistemas de información adecuados para el control de inventarios.</t>
  </si>
  <si>
    <t xml:space="preserve">
* Afectación económica por perdida de bienes, materiales e insumos claves para la operación de los servicios.
* Afectación reputacional del proceso y de la empresa.</t>
  </si>
  <si>
    <t xml:space="preserve">
El profesional especializado responsable del grupo de almacén, supervisa y garantiza la correcta ejecución de los procedimientos de la gestión de almacén.
1. Orden de trabajo o correo de solicitud por parte del líder del proceso.
2. Verificación del contrato y oferta económica.
3. Solicitud de pedido VS verificación de entrada almacén.
4. Actualización del inventarios periódicos de acuerdo a la rotación.
</t>
  </si>
  <si>
    <t>* Gestión, adquisición e implementación de software para el control, analisis y procesamiento integrado de la información para garantizar la correcta rotación del inventario.
* Elaborar procedimiento de inventarios de almacén.</t>
  </si>
  <si>
    <t>Debilidades en los estudios de mercado para la adquisición de maquinarias,  bienes y servicios.</t>
  </si>
  <si>
    <t>* Falta de lineamientos para la optimización de los recurso de la entidad.
* Falta de un analisis de costo beneficio de cada contrato.
* Falta de articulación entre las áreas responsables de cada proceso.
* Cambios en las decisiones gerenciales.</t>
  </si>
  <si>
    <t>* Afectación económica por sobrecostos en la adquisición de bienes y servicios para la operación.
* Deficit financiero por desequilibrio de costos e ingresos.
* Iliquidez</t>
  </si>
  <si>
    <t>El proceso actualmente no cuenta con controles preventivas.
No obstante, cuenta con acciones de mejora que deberán implementar en el corto y mediano plazo, una vez se implementen estas acciones, pasan a hacer controles preventivos.</t>
  </si>
  <si>
    <t>*Crear un área de compras en la entidad, en la cual se centralice los procesos de compra y adquisición de bienes y así mejorar el analisis de los estudios de mercado.</t>
  </si>
  <si>
    <t>R9_FIN</t>
  </si>
  <si>
    <t>Deficiencia financiera</t>
  </si>
  <si>
    <t>* Debilidad en el análisis del balance de costos, gastos e ingresos de cada negocio.
* Pérdidas continuas de los negocios generando  más egresos que ingresos, por ende no generan ninguna ganancia.
* Falta de un sistema de costeo ABC.
* Falta de de un software para el control, analisis y procesamiento de la información financiera.</t>
  </si>
  <si>
    <t xml:space="preserve">* Deficit financiero por desequilibrio de costos e ingresos.
* Liquidación de la empresa.
</t>
  </si>
  <si>
    <t>* Elaborar el presupuesto anual controlando los costos y gastos de cada unidad.</t>
  </si>
  <si>
    <t>*Implementar un sistema de costeo ABC.
*Implementar las acciones de gobierno corporativo en el área.</t>
  </si>
  <si>
    <t>Gestión financiera y Contable</t>
  </si>
  <si>
    <t>R10_FIN</t>
  </si>
  <si>
    <t>R11_FIN</t>
  </si>
  <si>
    <t>R12_FIN</t>
  </si>
  <si>
    <t>R13_FIN</t>
  </si>
  <si>
    <t>R14_FIN</t>
  </si>
  <si>
    <t>R15_FIN</t>
  </si>
  <si>
    <t>Gestión Financiera y Contables</t>
  </si>
  <si>
    <t>1 de julio de 2024</t>
  </si>
  <si>
    <t>* Afectación financiera (reprocesos, sobrecostos, pagos inoportunos a proveedores y nómina de P&amp;K SAS ESP).</t>
  </si>
  <si>
    <t>* Afectación a la calidad de los servicios que presta P&amp;K SAS ESP.
* Afectación de imagen y reputación.
* Afectación a la continuidad de los procesos y procedimientos.
* Sobre costos
* Afectación en la salud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</si>
</sst>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2]\ * #,##0.00_ ;_ [$€-2]\ * \-#,##0.00_ ;_ [$€-2]\ * &quot;-&quot;??_ "/>
    <numFmt numFmtId="165" formatCode="dd/mm/yyyy"/>
    <numFmt numFmtId="166" formatCode="_-* #,##0_-;\-* #,##0_-;_-* &quot;-&quot;??_-;_-@"/>
    <numFmt numFmtId="167" formatCode="#,##0.000"/>
    <numFmt numFmtId="168" formatCode="_(* #,##0.0_);_(* \(#,##0.0\);_(* &quot;-&quot;?_);_(@_)"/>
    <numFmt numFmtId="169" formatCode="0.0%"/>
    <numFmt numFmtId="170" formatCode="#,##0.0"/>
    <numFmt numFmtId="171" formatCode="_-* #,##0.00\ _€_-;\-* #,##0.00\ _€_-;_-* &quot;-&quot;??\ _€_-;_-@"/>
    <numFmt numFmtId="172" formatCode="#,##0_ ;\-#,##0\ "/>
  </numFmts>
  <fonts count="53" x14ac:knownFonts="1">
    <font>
      <sz val="11"/>
      <color theme="1"/>
      <name val="Calibri"/>
      <scheme val="minor"/>
    </font>
    <font>
      <sz val="11"/>
      <color theme="1"/>
      <name val="Calibri"/>
      <family val="2"/>
      <scheme val="minor"/>
    </font>
    <font>
      <sz val="11"/>
      <color theme="1"/>
      <name val="Calibri"/>
      <family val="2"/>
      <scheme val="minor"/>
    </font>
    <font>
      <sz val="12"/>
      <color theme="1"/>
      <name val="Calibri"/>
      <family val="2"/>
    </font>
    <font>
      <b/>
      <sz val="14"/>
      <color rgb="FF92D050"/>
      <name val="Calibri"/>
      <family val="2"/>
    </font>
    <font>
      <b/>
      <sz val="12"/>
      <color theme="1"/>
      <name val="Calibri"/>
      <family val="2"/>
    </font>
    <font>
      <sz val="12"/>
      <color rgb="FF003300"/>
      <name val="Calibri"/>
      <family val="2"/>
    </font>
    <font>
      <sz val="11"/>
      <name val="Calibri"/>
      <family val="2"/>
    </font>
    <font>
      <b/>
      <sz val="12"/>
      <color theme="1"/>
      <name val="Arial"/>
      <family val="2"/>
    </font>
    <font>
      <b/>
      <sz val="10"/>
      <color theme="1"/>
      <name val="Arial"/>
      <family val="2"/>
    </font>
    <font>
      <sz val="12"/>
      <color theme="1"/>
      <name val="Arial"/>
      <family val="2"/>
    </font>
    <font>
      <sz val="10"/>
      <color theme="1"/>
      <name val="Arial Narrow"/>
      <family val="2"/>
    </font>
    <font>
      <b/>
      <sz val="10"/>
      <color theme="1"/>
      <name val="Arial Narrow"/>
      <family val="2"/>
    </font>
    <font>
      <sz val="12"/>
      <color rgb="FFA5A5A5"/>
      <name val="Arial"/>
      <family val="2"/>
    </font>
    <font>
      <sz val="11"/>
      <color theme="1"/>
      <name val="Calibri"/>
      <family val="2"/>
    </font>
    <font>
      <b/>
      <sz val="14"/>
      <color theme="1"/>
      <name val="Calibri"/>
      <family val="2"/>
    </font>
    <font>
      <sz val="14"/>
      <color theme="1"/>
      <name val="Calibri"/>
      <family val="2"/>
    </font>
    <font>
      <b/>
      <sz val="12"/>
      <color rgb="FF000000"/>
      <name val="Calibri"/>
      <family val="2"/>
    </font>
    <font>
      <b/>
      <sz val="11"/>
      <color theme="1"/>
      <name val="Calibri"/>
      <family val="2"/>
    </font>
    <font>
      <b/>
      <sz val="11"/>
      <color rgb="FFFFFFFF"/>
      <name val="Calibri"/>
      <family val="2"/>
    </font>
    <font>
      <sz val="1"/>
      <color theme="1"/>
      <name val="Calibri"/>
      <family val="2"/>
    </font>
    <font>
      <b/>
      <sz val="10"/>
      <color theme="1"/>
      <name val="Calibri"/>
      <family val="2"/>
    </font>
    <font>
      <sz val="9"/>
      <color theme="1"/>
      <name val="Calibri"/>
      <family val="2"/>
    </font>
    <font>
      <b/>
      <sz val="11"/>
      <color rgb="FF92D050"/>
      <name val="Calibri"/>
      <family val="2"/>
    </font>
    <font>
      <b/>
      <sz val="16"/>
      <color theme="1"/>
      <name val="Calibri"/>
      <family val="2"/>
    </font>
    <font>
      <sz val="10"/>
      <color theme="1"/>
      <name val="Arial"/>
      <family val="2"/>
    </font>
    <font>
      <sz val="12"/>
      <color rgb="FF000000"/>
      <name val="Calibri"/>
      <family val="2"/>
    </font>
    <font>
      <sz val="11"/>
      <color rgb="FFA5A5A5"/>
      <name val="Calibri"/>
      <family val="2"/>
    </font>
    <font>
      <sz val="11"/>
      <color rgb="FF7F7F7F"/>
      <name val="Calibri"/>
      <family val="2"/>
    </font>
    <font>
      <sz val="11"/>
      <color rgb="FFBFBFBF"/>
      <name val="Calibri"/>
      <family val="2"/>
    </font>
    <font>
      <sz val="11"/>
      <color theme="1"/>
      <name val="Calibri"/>
      <family val="2"/>
      <scheme val="minor"/>
    </font>
    <font>
      <b/>
      <sz val="16"/>
      <color rgb="FF92D050"/>
      <name val="Calibri"/>
      <family val="2"/>
    </font>
    <font>
      <b/>
      <u/>
      <sz val="16"/>
      <color theme="1"/>
      <name val="Arial"/>
      <family val="2"/>
    </font>
    <font>
      <sz val="16"/>
      <color theme="1"/>
      <name val="Calibri"/>
      <family val="2"/>
    </font>
    <font>
      <b/>
      <sz val="11"/>
      <color theme="1"/>
      <name val="Arial"/>
      <family val="2"/>
    </font>
    <font>
      <sz val="48"/>
      <color rgb="FFFF0000"/>
      <name val="Calibri"/>
      <family val="2"/>
    </font>
    <font>
      <sz val="11"/>
      <color theme="1"/>
      <name val="Arial"/>
      <family val="2"/>
    </font>
    <font>
      <sz val="8"/>
      <color theme="1"/>
      <name val="Calibri"/>
      <family val="2"/>
    </font>
    <font>
      <sz val="24"/>
      <color theme="1"/>
      <name val="Times New Roman"/>
      <family val="1"/>
    </font>
    <font>
      <sz val="10"/>
      <color theme="1"/>
      <name val="Times New Roman"/>
      <family val="1"/>
    </font>
    <font>
      <sz val="16"/>
      <color theme="1"/>
      <name val="Times New Roman"/>
      <family val="1"/>
    </font>
    <font>
      <b/>
      <sz val="10"/>
      <color theme="1"/>
      <name val="Times New Roman"/>
      <family val="1"/>
    </font>
    <font>
      <i/>
      <sz val="12"/>
      <color theme="1"/>
      <name val="Calibri"/>
      <family val="2"/>
    </font>
    <font>
      <sz val="11"/>
      <color rgb="FFFF0000"/>
      <name val="Arial"/>
      <family val="2"/>
    </font>
    <font>
      <b/>
      <u/>
      <sz val="10"/>
      <color rgb="FF0070C0"/>
      <name val="Times New Roman"/>
      <family val="1"/>
    </font>
    <font>
      <b/>
      <sz val="10"/>
      <color rgb="FF0070C0"/>
      <name val="Times New Roman"/>
      <family val="1"/>
    </font>
    <font>
      <b/>
      <sz val="10"/>
      <color rgb="FFFF0000"/>
      <name val="Times New Roman"/>
      <family val="1"/>
    </font>
    <font>
      <b/>
      <sz val="10"/>
      <color rgb="FFFF0000"/>
      <name val="Arial"/>
      <family val="2"/>
    </font>
    <font>
      <b/>
      <sz val="12"/>
      <color theme="1"/>
      <name val="Arial"/>
      <family val="2"/>
    </font>
    <font>
      <sz val="10"/>
      <color theme="1"/>
      <name val="Arial"/>
      <family val="2"/>
    </font>
    <font>
      <sz val="12"/>
      <color theme="1"/>
      <name val="Arial"/>
      <family val="2"/>
    </font>
    <font>
      <sz val="7"/>
      <name val="Arial MT"/>
      <family val="2"/>
    </font>
    <font>
      <sz val="10"/>
      <color rgb="FFFF0000"/>
      <name val="Arial Narrow"/>
      <family val="2"/>
    </font>
  </fonts>
  <fills count="32">
    <fill>
      <patternFill patternType="none"/>
    </fill>
    <fill>
      <patternFill patternType="gray125"/>
    </fill>
    <fill>
      <patternFill patternType="solid">
        <fgColor theme="0"/>
        <bgColor theme="0"/>
      </patternFill>
    </fill>
    <fill>
      <patternFill patternType="solid">
        <fgColor rgb="FF66FF33"/>
        <bgColor rgb="FF66FF33"/>
      </patternFill>
    </fill>
    <fill>
      <patternFill patternType="solid">
        <fgColor rgb="FFC2D69B"/>
        <bgColor rgb="FFC2D69B"/>
      </patternFill>
    </fill>
    <fill>
      <patternFill patternType="solid">
        <fgColor rgb="FFFFC000"/>
        <bgColor rgb="FFFFC000"/>
      </patternFill>
    </fill>
    <fill>
      <patternFill patternType="solid">
        <fgColor rgb="FF92D050"/>
        <bgColor rgb="FF92D050"/>
      </patternFill>
    </fill>
    <fill>
      <patternFill patternType="solid">
        <fgColor rgb="FFB8CCE4"/>
        <bgColor rgb="FFB8CCE4"/>
      </patternFill>
    </fill>
    <fill>
      <patternFill patternType="solid">
        <fgColor rgb="FFBFBFBF"/>
        <bgColor rgb="FFBFBFBF"/>
      </patternFill>
    </fill>
    <fill>
      <patternFill patternType="solid">
        <fgColor rgb="FFF2DBDB"/>
        <bgColor rgb="FFF2DBDB"/>
      </patternFill>
    </fill>
    <fill>
      <patternFill patternType="solid">
        <fgColor rgb="FFDAEEF3"/>
        <bgColor rgb="FFDAEEF3"/>
      </patternFill>
    </fill>
    <fill>
      <patternFill patternType="solid">
        <fgColor rgb="FFD8D8D8"/>
        <bgColor rgb="FFD8D8D8"/>
      </patternFill>
    </fill>
    <fill>
      <patternFill patternType="solid">
        <fgColor rgb="FFB2A1C7"/>
        <bgColor rgb="FFB2A1C7"/>
      </patternFill>
    </fill>
    <fill>
      <patternFill patternType="solid">
        <fgColor rgb="FFF2F2F2"/>
        <bgColor rgb="FFF2F2F2"/>
      </patternFill>
    </fill>
    <fill>
      <patternFill patternType="solid">
        <fgColor rgb="FFCCFF99"/>
        <bgColor rgb="FFCCFF99"/>
      </patternFill>
    </fill>
    <fill>
      <patternFill patternType="solid">
        <fgColor rgb="FFFFFF00"/>
        <bgColor rgb="FFFFFF00"/>
      </patternFill>
    </fill>
    <fill>
      <patternFill patternType="solid">
        <fgColor rgb="FFFF9900"/>
        <bgColor rgb="FFFF9900"/>
      </patternFill>
    </fill>
    <fill>
      <patternFill patternType="solid">
        <fgColor rgb="FFFF0000"/>
        <bgColor rgb="FFFF0000"/>
      </patternFill>
    </fill>
    <fill>
      <patternFill patternType="solid">
        <fgColor rgb="FF00FF00"/>
        <bgColor rgb="FF00FF00"/>
      </patternFill>
    </fill>
    <fill>
      <patternFill patternType="solid">
        <fgColor rgb="FF8DB3E2"/>
        <bgColor rgb="FF8DB3E2"/>
      </patternFill>
    </fill>
    <fill>
      <patternFill patternType="solid">
        <fgColor rgb="FFA5A5A5"/>
        <bgColor rgb="FFA5A5A5"/>
      </patternFill>
    </fill>
    <fill>
      <patternFill patternType="solid">
        <fgColor rgb="FFD6E3BC"/>
        <bgColor rgb="FFD6E3BC"/>
      </patternFill>
    </fill>
    <fill>
      <patternFill patternType="solid">
        <fgColor rgb="FFFABF8F"/>
        <bgColor rgb="FFFABF8F"/>
      </patternFill>
    </fill>
    <fill>
      <patternFill patternType="solid">
        <fgColor rgb="FFDBE5F1"/>
        <bgColor rgb="FFDBE5F1"/>
      </patternFill>
    </fill>
    <fill>
      <patternFill patternType="solid">
        <fgColor rgb="FFEAF1DD"/>
        <bgColor rgb="FFEAF1DD"/>
      </patternFill>
    </fill>
    <fill>
      <patternFill patternType="solid">
        <fgColor rgb="FFFBD4B4"/>
        <bgColor rgb="FFFBD4B4"/>
      </patternFill>
    </fill>
    <fill>
      <patternFill patternType="solid">
        <fgColor rgb="FFC4BD97"/>
        <bgColor rgb="FFC4BD97"/>
      </patternFill>
    </fill>
    <fill>
      <patternFill patternType="solid">
        <fgColor rgb="FFE5B8B7"/>
        <bgColor rgb="FFE5B8B7"/>
      </patternFill>
    </fill>
    <fill>
      <patternFill patternType="solid">
        <fgColor rgb="FFE5DFEC"/>
        <bgColor rgb="FFE5DFEC"/>
      </patternFill>
    </fill>
    <fill>
      <patternFill patternType="solid">
        <fgColor rgb="FF7F7F7F"/>
        <bgColor rgb="FF7F7F7F"/>
      </patternFill>
    </fill>
    <fill>
      <patternFill patternType="solid">
        <fgColor rgb="FFFDE9D9"/>
        <bgColor rgb="FFFDE9D9"/>
      </patternFill>
    </fill>
    <fill>
      <patternFill patternType="solid">
        <fgColor rgb="FF00B0F0"/>
        <bgColor rgb="FF00B0F0"/>
      </patternFill>
    </fill>
  </fills>
  <borders count="115">
    <border>
      <left/>
      <right/>
      <top/>
      <bottom/>
      <diagonal/>
    </border>
    <border>
      <left style="medium">
        <color rgb="FF92D050"/>
      </left>
      <right style="medium">
        <color rgb="FF92D050"/>
      </right>
      <top style="medium">
        <color rgb="FF92D050"/>
      </top>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style="medium">
        <color rgb="FF92D050"/>
      </right>
      <top/>
      <bottom/>
      <diagonal/>
    </border>
    <border>
      <left style="medium">
        <color rgb="FF92D050"/>
      </left>
      <right/>
      <top/>
      <bottom/>
      <diagonal/>
    </border>
    <border>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bottom style="thin">
        <color rgb="FF92D050"/>
      </bottom>
      <diagonal/>
    </border>
    <border>
      <left/>
      <right style="medium">
        <color rgb="FF92D050"/>
      </right>
      <top/>
      <bottom style="thin">
        <color rgb="FF92D05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A5A5A5"/>
      </left>
      <right/>
      <top/>
      <bottom style="thin">
        <color rgb="FFA5A5A5"/>
      </bottom>
      <diagonal/>
    </border>
    <border>
      <left/>
      <right/>
      <top/>
      <bottom style="thin">
        <color rgb="FFA5A5A5"/>
      </bottom>
      <diagonal/>
    </border>
    <border>
      <left/>
      <right/>
      <top/>
      <bottom style="thin">
        <color rgb="FFA5A5A5"/>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A5A5A5"/>
      </left>
      <right style="thin">
        <color rgb="FFA5A5A5"/>
      </right>
      <top/>
      <bottom/>
      <diagonal/>
    </border>
    <border>
      <left/>
      <right style="thin">
        <color rgb="FFA5A5A5"/>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A5A5A5"/>
      </left>
      <right style="thin">
        <color rgb="FFA5A5A5"/>
      </right>
      <top style="thin">
        <color rgb="FFA5A5A5"/>
      </top>
      <bottom style="thin">
        <color rgb="FFA5A5A5"/>
      </bottom>
      <diagonal/>
    </border>
    <border>
      <left/>
      <right style="thin">
        <color rgb="FF000000"/>
      </right>
      <top style="thin">
        <color rgb="FF000000"/>
      </top>
      <bottom style="thin">
        <color rgb="FF000000"/>
      </bottom>
      <diagonal/>
    </border>
    <border>
      <left/>
      <right/>
      <top/>
      <bottom style="double">
        <color rgb="FF92D050"/>
      </bottom>
      <diagonal/>
    </border>
    <border>
      <left/>
      <right style="thin">
        <color rgb="FF92D050"/>
      </right>
      <top/>
      <bottom/>
      <diagonal/>
    </border>
    <border>
      <left style="thin">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thin">
        <color rgb="FF92D050"/>
      </left>
      <right/>
      <top/>
      <bottom/>
      <diagonal/>
    </border>
    <border>
      <left/>
      <right style="double">
        <color rgb="FF92D050"/>
      </right>
      <top/>
      <bottom/>
      <diagonal/>
    </border>
    <border>
      <left style="thin">
        <color rgb="FF92D050"/>
      </left>
      <right/>
      <top/>
      <bottom style="double">
        <color rgb="FF92D050"/>
      </bottom>
      <diagonal/>
    </border>
    <border>
      <left/>
      <right style="double">
        <color rgb="FF92D050"/>
      </right>
      <top/>
      <bottom style="double">
        <color rgb="FF92D050"/>
      </bottom>
      <diagonal/>
    </border>
    <border>
      <left/>
      <right/>
      <top/>
      <bottom style="double">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000000"/>
      </left>
      <right/>
      <top/>
      <bottom/>
      <diagonal/>
    </border>
    <border>
      <left/>
      <right/>
      <top/>
      <bottom/>
      <diagonal/>
    </border>
    <border>
      <left/>
      <right/>
      <top/>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right/>
      <top style="thin">
        <color rgb="FF7F7F7F"/>
      </top>
      <bottom style="thin">
        <color rgb="FF000000"/>
      </bottom>
      <diagonal/>
    </border>
    <border>
      <left style="thin">
        <color rgb="FF7F7F7F"/>
      </left>
      <right/>
      <top style="thin">
        <color rgb="FF7F7F7F"/>
      </top>
      <bottom style="thin">
        <color rgb="FF000000"/>
      </bottom>
      <diagonal/>
    </border>
    <border>
      <left style="thin">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rgb="FF7F7F7F"/>
      </left>
      <right style="thin">
        <color rgb="FF000000"/>
      </right>
      <top/>
      <bottom style="thin">
        <color rgb="FF7F7F7F"/>
      </bottom>
      <diagonal/>
    </border>
    <border>
      <left/>
      <right/>
      <top/>
      <bottom style="thin">
        <color rgb="FF7F7F7F"/>
      </bottom>
      <diagonal/>
    </border>
    <border>
      <left style="thin">
        <color rgb="FF000000"/>
      </left>
      <right style="thin">
        <color rgb="FF7F7F7F"/>
      </right>
      <top/>
      <bottom style="thin">
        <color rgb="FF000000"/>
      </bottom>
      <diagonal/>
    </border>
    <border>
      <left style="thin">
        <color rgb="FF7F7F7F"/>
      </left>
      <right style="thin">
        <color rgb="FF7F7F7F"/>
      </right>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rgb="FFA5A5A5"/>
      </left>
      <right style="thin">
        <color rgb="FFA5A5A5"/>
      </right>
      <top/>
      <bottom style="thin">
        <color rgb="FFA5A5A5"/>
      </bottom>
      <diagonal/>
    </border>
    <border>
      <left/>
      <right/>
      <top style="thin">
        <color theme="0"/>
      </top>
      <bottom style="thin">
        <color theme="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92D050"/>
      </left>
      <right style="thin">
        <color theme="0"/>
      </right>
      <top style="thin">
        <color theme="0"/>
      </top>
      <bottom style="thin">
        <color rgb="FF92D050"/>
      </bottom>
      <diagonal/>
    </border>
    <border>
      <left style="thin">
        <color theme="0"/>
      </left>
      <right style="thin">
        <color theme="0"/>
      </right>
      <top style="thin">
        <color theme="0"/>
      </top>
      <bottom style="thin">
        <color rgb="FF92D050"/>
      </bottom>
      <diagonal/>
    </border>
    <border>
      <left style="thin">
        <color rgb="FF92D050"/>
      </left>
      <right style="thin">
        <color rgb="FF92D050"/>
      </right>
      <top style="thin">
        <color rgb="FF92D050"/>
      </top>
      <bottom/>
      <diagonal/>
    </border>
    <border>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7F7F7F"/>
      </left>
      <right style="thin">
        <color rgb="FF7F7F7F"/>
      </right>
      <top/>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5"/>
      </left>
      <right/>
      <top style="thin">
        <color indexed="65"/>
      </top>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right style="thin">
        <color rgb="FF7F7F7F"/>
      </right>
      <top style="thin">
        <color rgb="FF7F7F7F"/>
      </top>
      <bottom/>
      <diagonal/>
    </border>
    <border>
      <left style="thin">
        <color rgb="FF7F7F7F"/>
      </left>
      <right/>
      <top style="thin">
        <color rgb="FF7F7F7F"/>
      </top>
      <bottom style="thin">
        <color rgb="FF7F7F7F"/>
      </bottom>
      <diagonal/>
    </border>
    <border>
      <left style="thin">
        <color rgb="FFBFBFBF"/>
      </left>
      <right style="thin">
        <color rgb="FFBFBFBF"/>
      </right>
      <top style="thin">
        <color rgb="FFBFBFBF"/>
      </top>
      <bottom style="thin">
        <color rgb="FFBFBFBF"/>
      </bottom>
      <diagonal/>
    </border>
  </borders>
  <cellStyleXfs count="1">
    <xf numFmtId="164" fontId="0" fillId="0" borderId="0"/>
  </cellStyleXfs>
  <cellXfs count="438">
    <xf numFmtId="164" fontId="0" fillId="0" borderId="0" xfId="0"/>
    <xf numFmtId="164" fontId="3" fillId="0" borderId="0" xfId="0" applyFont="1" applyAlignment="1">
      <alignment vertical="center"/>
    </xf>
    <xf numFmtId="164" fontId="4" fillId="0" borderId="0" xfId="0" applyFont="1" applyAlignment="1">
      <alignment vertical="center"/>
    </xf>
    <xf numFmtId="164" fontId="5" fillId="0" borderId="0" xfId="0" applyFont="1" applyAlignment="1">
      <alignment vertical="center"/>
    </xf>
    <xf numFmtId="164" fontId="3" fillId="2" borderId="1" xfId="0" applyFont="1" applyFill="1" applyBorder="1" applyAlignment="1">
      <alignment vertical="center"/>
    </xf>
    <xf numFmtId="164" fontId="3" fillId="2" borderId="5" xfId="0" applyFont="1" applyFill="1" applyBorder="1" applyAlignment="1">
      <alignment vertical="center"/>
    </xf>
    <xf numFmtId="164" fontId="3" fillId="2" borderId="8" xfId="0" applyFont="1" applyFill="1" applyBorder="1" applyAlignment="1">
      <alignment vertical="center"/>
    </xf>
    <xf numFmtId="164" fontId="8" fillId="0" borderId="0" xfId="0" applyFont="1" applyAlignment="1">
      <alignment horizontal="center" vertical="center" wrapText="1" readingOrder="1"/>
    </xf>
    <xf numFmtId="1" fontId="8" fillId="0" borderId="16" xfId="0" applyNumberFormat="1" applyFont="1" applyBorder="1" applyAlignment="1">
      <alignment horizontal="center" vertical="center" wrapText="1" readingOrder="1"/>
    </xf>
    <xf numFmtId="3" fontId="8" fillId="3" borderId="17" xfId="0" applyNumberFormat="1" applyFont="1" applyFill="1" applyBorder="1" applyAlignment="1">
      <alignment horizontal="center" vertical="center" wrapText="1" readingOrder="1"/>
    </xf>
    <xf numFmtId="3" fontId="8" fillId="5" borderId="24" xfId="0" applyNumberFormat="1" applyFont="1" applyFill="1" applyBorder="1" applyAlignment="1">
      <alignment horizontal="center" vertical="center"/>
    </xf>
    <xf numFmtId="3" fontId="8" fillId="0" borderId="0" xfId="0" applyNumberFormat="1" applyFont="1" applyAlignment="1">
      <alignment horizontal="center" vertical="center"/>
    </xf>
    <xf numFmtId="166" fontId="8" fillId="4" borderId="26" xfId="0" applyNumberFormat="1" applyFont="1" applyFill="1" applyBorder="1" applyAlignment="1">
      <alignment horizontal="center" vertical="center" wrapText="1"/>
    </xf>
    <xf numFmtId="166" fontId="8" fillId="4" borderId="27" xfId="0" applyNumberFormat="1" applyFont="1" applyFill="1" applyBorder="1" applyAlignment="1">
      <alignment horizontal="center" vertical="center" wrapText="1"/>
    </xf>
    <xf numFmtId="164" fontId="3" fillId="0" borderId="0" xfId="0" applyFont="1"/>
    <xf numFmtId="164" fontId="15" fillId="6" borderId="28" xfId="0" applyFont="1" applyFill="1" applyBorder="1" applyAlignment="1">
      <alignment horizontal="center" vertical="center" wrapText="1"/>
    </xf>
    <xf numFmtId="0" fontId="15" fillId="6" borderId="28" xfId="0" applyNumberFormat="1" applyFont="1" applyFill="1" applyBorder="1" applyAlignment="1">
      <alignment horizontal="center" vertical="center" wrapText="1"/>
    </xf>
    <xf numFmtId="0" fontId="16" fillId="0" borderId="28" xfId="0" applyNumberFormat="1" applyFont="1" applyBorder="1" applyAlignment="1">
      <alignment horizontal="center" vertical="center" wrapText="1"/>
    </xf>
    <xf numFmtId="0" fontId="16" fillId="0" borderId="28" xfId="0" applyNumberFormat="1" applyFont="1" applyBorder="1" applyAlignment="1">
      <alignment horizontal="left" vertical="center" wrapText="1"/>
    </xf>
    <xf numFmtId="0" fontId="14" fillId="0" borderId="0" xfId="0" applyNumberFormat="1" applyFont="1" applyAlignment="1">
      <alignment vertical="center"/>
    </xf>
    <xf numFmtId="164" fontId="3" fillId="0" borderId="0" xfId="0" applyFont="1" applyAlignment="1">
      <alignment vertical="top"/>
    </xf>
    <xf numFmtId="168" fontId="3" fillId="0" borderId="0" xfId="0" applyNumberFormat="1" applyFont="1"/>
    <xf numFmtId="164" fontId="14" fillId="0" borderId="0" xfId="0" applyFont="1" applyAlignment="1">
      <alignment vertical="center"/>
    </xf>
    <xf numFmtId="164" fontId="14" fillId="0" borderId="0" xfId="0" applyFont="1" applyAlignment="1">
      <alignment horizontal="left" vertical="center"/>
    </xf>
    <xf numFmtId="164" fontId="17" fillId="0" borderId="33" xfId="0" applyFont="1" applyBorder="1" applyAlignment="1">
      <alignment vertical="center"/>
    </xf>
    <xf numFmtId="164" fontId="14" fillId="0" borderId="33" xfId="0" applyFont="1" applyBorder="1" applyAlignment="1">
      <alignment vertical="center"/>
    </xf>
    <xf numFmtId="164" fontId="14" fillId="0" borderId="33" xfId="0" applyFont="1" applyBorder="1" applyAlignment="1">
      <alignment horizontal="left" vertical="center"/>
    </xf>
    <xf numFmtId="164" fontId="14" fillId="0" borderId="34" xfId="0" applyFont="1" applyBorder="1" applyAlignment="1">
      <alignment vertical="center"/>
    </xf>
    <xf numFmtId="164" fontId="14" fillId="0" borderId="0" xfId="0" applyFont="1" applyAlignment="1">
      <alignment horizontal="left" vertical="center" wrapText="1"/>
    </xf>
    <xf numFmtId="164" fontId="18" fillId="0" borderId="0" xfId="0" applyFont="1" applyAlignment="1">
      <alignment horizontal="left" vertical="center"/>
    </xf>
    <xf numFmtId="3" fontId="14" fillId="13" borderId="24" xfId="0" applyNumberFormat="1" applyFont="1" applyFill="1" applyBorder="1" applyAlignment="1">
      <alignment horizontal="center" vertical="center"/>
    </xf>
    <xf numFmtId="164" fontId="14" fillId="13" borderId="24" xfId="0" applyFont="1" applyFill="1" applyBorder="1" applyAlignment="1">
      <alignment horizontal="center" vertical="center"/>
    </xf>
    <xf numFmtId="164" fontId="14" fillId="0" borderId="38" xfId="0" applyFont="1" applyBorder="1" applyAlignment="1">
      <alignment horizontal="left" vertical="center"/>
    </xf>
    <xf numFmtId="164" fontId="18" fillId="0" borderId="33" xfId="0" applyFont="1" applyBorder="1" applyAlignment="1">
      <alignment horizontal="left" vertical="center"/>
    </xf>
    <xf numFmtId="0" fontId="14" fillId="13" borderId="42" xfId="0" applyNumberFormat="1" applyFont="1" applyFill="1" applyBorder="1" applyAlignment="1">
      <alignment horizontal="center" vertical="center"/>
    </xf>
    <xf numFmtId="164" fontId="14" fillId="13" borderId="42" xfId="0" applyFont="1" applyFill="1" applyBorder="1" applyAlignment="1">
      <alignment horizontal="center" vertical="center"/>
    </xf>
    <xf numFmtId="164" fontId="18" fillId="14" borderId="46" xfId="0" applyFont="1" applyFill="1" applyBorder="1" applyAlignment="1">
      <alignment horizontal="center" vertical="center"/>
    </xf>
    <xf numFmtId="164" fontId="14" fillId="0" borderId="46" xfId="0" applyFont="1" applyBorder="1" applyAlignment="1">
      <alignment horizontal="left" vertical="center"/>
    </xf>
    <xf numFmtId="9" fontId="14" fillId="15" borderId="46" xfId="0" applyNumberFormat="1" applyFont="1" applyFill="1" applyBorder="1" applyAlignment="1">
      <alignment horizontal="center" vertical="center"/>
    </xf>
    <xf numFmtId="164" fontId="14" fillId="0" borderId="46" xfId="0" applyFont="1" applyBorder="1" applyAlignment="1">
      <alignment horizontal="center" vertical="center"/>
    </xf>
    <xf numFmtId="3" fontId="14" fillId="0" borderId="46" xfId="0" applyNumberFormat="1" applyFont="1" applyBorder="1" applyAlignment="1">
      <alignment horizontal="center" vertical="center"/>
    </xf>
    <xf numFmtId="9" fontId="14" fillId="0" borderId="46" xfId="0" applyNumberFormat="1" applyFont="1" applyBorder="1" applyAlignment="1">
      <alignment horizontal="center" vertical="center"/>
    </xf>
    <xf numFmtId="169" fontId="14" fillId="0" borderId="46" xfId="0" applyNumberFormat="1" applyFont="1" applyBorder="1" applyAlignment="1">
      <alignment horizontal="center" vertical="center"/>
    </xf>
    <xf numFmtId="10" fontId="14" fillId="0" borderId="46" xfId="0" applyNumberFormat="1" applyFont="1" applyBorder="1" applyAlignment="1">
      <alignment horizontal="center" vertical="center"/>
    </xf>
    <xf numFmtId="167" fontId="14" fillId="0" borderId="46" xfId="0" applyNumberFormat="1" applyFont="1" applyBorder="1" applyAlignment="1">
      <alignment horizontal="center" vertical="center"/>
    </xf>
    <xf numFmtId="3" fontId="14" fillId="0" borderId="0" xfId="0" applyNumberFormat="1" applyFont="1" applyAlignment="1">
      <alignment horizontal="center" vertical="center"/>
    </xf>
    <xf numFmtId="164" fontId="18" fillId="0" borderId="0" xfId="0" applyFont="1" applyAlignment="1">
      <alignment vertical="center" wrapText="1"/>
    </xf>
    <xf numFmtId="164" fontId="19" fillId="0" borderId="0" xfId="0" applyFont="1" applyAlignment="1">
      <alignment horizontal="center" vertical="center" wrapText="1"/>
    </xf>
    <xf numFmtId="164" fontId="18" fillId="14" borderId="50" xfId="0" applyFont="1" applyFill="1" applyBorder="1" applyAlignment="1">
      <alignment horizontal="center" vertical="center" wrapText="1"/>
    </xf>
    <xf numFmtId="164" fontId="18" fillId="14" borderId="51" xfId="0" applyFont="1" applyFill="1" applyBorder="1" applyAlignment="1">
      <alignment horizontal="center" vertical="center" wrapText="1"/>
    </xf>
    <xf numFmtId="164" fontId="18" fillId="14" borderId="52" xfId="0" applyFont="1" applyFill="1" applyBorder="1" applyAlignment="1">
      <alignment horizontal="center" vertical="center" wrapText="1"/>
    </xf>
    <xf numFmtId="164" fontId="18" fillId="14" borderId="53" xfId="0" applyFont="1" applyFill="1" applyBorder="1" applyAlignment="1">
      <alignment horizontal="center" vertical="center" wrapText="1"/>
    </xf>
    <xf numFmtId="164" fontId="18" fillId="14" borderId="54" xfId="0" applyFont="1" applyFill="1" applyBorder="1" applyAlignment="1">
      <alignment horizontal="center" vertical="center" wrapText="1"/>
    </xf>
    <xf numFmtId="164" fontId="18" fillId="14" borderId="55" xfId="0" applyFont="1" applyFill="1" applyBorder="1" applyAlignment="1">
      <alignment horizontal="center" vertical="center" wrapText="1"/>
    </xf>
    <xf numFmtId="164" fontId="18" fillId="14" borderId="28" xfId="0" applyFont="1" applyFill="1" applyBorder="1" applyAlignment="1">
      <alignment horizontal="center" vertical="center" wrapText="1"/>
    </xf>
    <xf numFmtId="3" fontId="18" fillId="0" borderId="56" xfId="0" applyNumberFormat="1" applyFont="1" applyBorder="1" applyAlignment="1">
      <alignment horizontal="center" vertical="center" wrapText="1"/>
    </xf>
    <xf numFmtId="164" fontId="18" fillId="0" borderId="57" xfId="0" applyFont="1" applyBorder="1" applyAlignment="1">
      <alignment horizontal="center" vertical="center" wrapText="1"/>
    </xf>
    <xf numFmtId="164" fontId="14" fillId="0" borderId="57" xfId="0" applyFont="1" applyBorder="1" applyAlignment="1">
      <alignment vertical="center" wrapText="1"/>
    </xf>
    <xf numFmtId="0" fontId="14" fillId="0" borderId="58" xfId="0" quotePrefix="1" applyNumberFormat="1" applyFont="1" applyBorder="1" applyAlignment="1">
      <alignment vertical="center" wrapText="1"/>
    </xf>
    <xf numFmtId="164" fontId="14" fillId="0" borderId="59" xfId="0" applyFont="1" applyBorder="1" applyAlignment="1">
      <alignment horizontal="left" vertical="center" wrapText="1"/>
    </xf>
    <xf numFmtId="164" fontId="14" fillId="0" borderId="60" xfId="0" applyFont="1" applyBorder="1" applyAlignment="1">
      <alignment vertical="center" wrapText="1"/>
    </xf>
    <xf numFmtId="164" fontId="14" fillId="0" borderId="58" xfId="0" applyFont="1" applyBorder="1" applyAlignment="1">
      <alignment vertical="center" wrapText="1"/>
    </xf>
    <xf numFmtId="164" fontId="14" fillId="0" borderId="59" xfId="0" applyFont="1" applyBorder="1" applyAlignment="1">
      <alignment vertical="center" wrapText="1"/>
    </xf>
    <xf numFmtId="164" fontId="18" fillId="0" borderId="0" xfId="0" applyFont="1" applyAlignment="1">
      <alignment horizontal="center" vertical="center" wrapText="1"/>
    </xf>
    <xf numFmtId="164" fontId="14" fillId="0" borderId="0" xfId="0" applyFont="1" applyAlignment="1">
      <alignment horizontal="center" vertical="center" wrapText="1"/>
    </xf>
    <xf numFmtId="164" fontId="14" fillId="0" borderId="57" xfId="0" applyFont="1" applyBorder="1" applyAlignment="1">
      <alignment horizontal="left" vertical="center" wrapText="1"/>
    </xf>
    <xf numFmtId="0" fontId="14" fillId="0" borderId="28" xfId="0" quotePrefix="1" applyNumberFormat="1" applyFont="1" applyBorder="1" applyAlignment="1">
      <alignment vertical="center" wrapText="1"/>
    </xf>
    <xf numFmtId="164" fontId="14" fillId="0" borderId="28" xfId="0" applyFont="1" applyBorder="1" applyAlignment="1">
      <alignment horizontal="left" vertical="center" wrapText="1"/>
    </xf>
    <xf numFmtId="3" fontId="18" fillId="0" borderId="61" xfId="0" applyNumberFormat="1" applyFont="1" applyBorder="1" applyAlignment="1">
      <alignment horizontal="center" vertical="center" wrapText="1"/>
    </xf>
    <xf numFmtId="164" fontId="18" fillId="0" borderId="62" xfId="0" applyFont="1" applyBorder="1" applyAlignment="1">
      <alignment horizontal="center" vertical="center" wrapText="1"/>
    </xf>
    <xf numFmtId="164" fontId="14" fillId="0" borderId="62" xfId="0" applyFont="1" applyBorder="1" applyAlignment="1">
      <alignment horizontal="left" vertical="center" wrapText="1"/>
    </xf>
    <xf numFmtId="164" fontId="20" fillId="0" borderId="63" xfId="0" applyFont="1" applyBorder="1" applyAlignment="1">
      <alignment vertical="center"/>
    </xf>
    <xf numFmtId="164" fontId="5" fillId="14" borderId="63" xfId="0" applyFont="1" applyFill="1" applyBorder="1" applyAlignment="1">
      <alignment horizontal="center" vertical="center"/>
    </xf>
    <xf numFmtId="3" fontId="5" fillId="14" borderId="63" xfId="0" applyNumberFormat="1" applyFont="1" applyFill="1" applyBorder="1" applyAlignment="1">
      <alignment horizontal="center" vertical="center"/>
    </xf>
    <xf numFmtId="164" fontId="5" fillId="14" borderId="63" xfId="0" applyFont="1" applyFill="1" applyBorder="1" applyAlignment="1">
      <alignment horizontal="center" vertical="center" wrapText="1"/>
    </xf>
    <xf numFmtId="0" fontId="5" fillId="15" borderId="63" xfId="0" applyNumberFormat="1" applyFont="1" applyFill="1" applyBorder="1" applyAlignment="1">
      <alignment horizontal="center" vertical="center" wrapText="1"/>
    </xf>
    <xf numFmtId="0" fontId="5" fillId="16" borderId="63" xfId="0" applyNumberFormat="1" applyFont="1" applyFill="1" applyBorder="1" applyAlignment="1">
      <alignment horizontal="center" vertical="center" wrapText="1"/>
    </xf>
    <xf numFmtId="0" fontId="5" fillId="17" borderId="63" xfId="0" applyNumberFormat="1" applyFont="1" applyFill="1" applyBorder="1" applyAlignment="1">
      <alignment horizontal="center" vertical="center" wrapText="1"/>
    </xf>
    <xf numFmtId="49" fontId="5" fillId="17" borderId="63" xfId="0" applyNumberFormat="1" applyFont="1" applyFill="1" applyBorder="1" applyAlignment="1">
      <alignment horizontal="center" vertical="center"/>
    </xf>
    <xf numFmtId="1" fontId="3" fillId="0" borderId="63" xfId="0" applyNumberFormat="1" applyFont="1" applyBorder="1" applyAlignment="1">
      <alignment horizontal="center" vertical="center"/>
    </xf>
    <xf numFmtId="0" fontId="3" fillId="18" borderId="63" xfId="0" applyNumberFormat="1" applyFont="1" applyFill="1" applyBorder="1" applyAlignment="1">
      <alignment horizontal="center" vertical="center"/>
    </xf>
    <xf numFmtId="49" fontId="5" fillId="16" borderId="63" xfId="0" applyNumberFormat="1" applyFont="1" applyFill="1" applyBorder="1" applyAlignment="1">
      <alignment horizontal="center" vertical="center"/>
    </xf>
    <xf numFmtId="0" fontId="5" fillId="18" borderId="63" xfId="0" applyNumberFormat="1" applyFont="1" applyFill="1" applyBorder="1" applyAlignment="1">
      <alignment horizontal="center" vertical="center" wrapText="1"/>
    </xf>
    <xf numFmtId="49" fontId="5" fillId="15" borderId="63" xfId="0" applyNumberFormat="1" applyFont="1" applyFill="1" applyBorder="1" applyAlignment="1">
      <alignment horizontal="center" vertical="center"/>
    </xf>
    <xf numFmtId="49" fontId="5" fillId="18" borderId="63" xfId="0" applyNumberFormat="1" applyFont="1" applyFill="1" applyBorder="1" applyAlignment="1">
      <alignment horizontal="center" vertical="center"/>
    </xf>
    <xf numFmtId="49" fontId="5" fillId="14" borderId="63" xfId="0" applyNumberFormat="1" applyFont="1" applyFill="1" applyBorder="1" applyAlignment="1">
      <alignment horizontal="center" vertical="center"/>
    </xf>
    <xf numFmtId="1" fontId="5" fillId="14" borderId="63" xfId="0" applyNumberFormat="1" applyFont="1" applyFill="1" applyBorder="1" applyAlignment="1">
      <alignment horizontal="center" vertical="center"/>
    </xf>
    <xf numFmtId="164" fontId="14" fillId="0" borderId="0" xfId="0" applyFont="1" applyAlignment="1">
      <alignment horizontal="center"/>
    </xf>
    <xf numFmtId="164" fontId="14" fillId="0" borderId="0" xfId="0" applyFont="1"/>
    <xf numFmtId="3" fontId="18" fillId="3" borderId="24" xfId="0" applyNumberFormat="1" applyFont="1" applyFill="1" applyBorder="1" applyAlignment="1">
      <alignment horizontal="center" vertical="center" wrapText="1" readingOrder="1"/>
    </xf>
    <xf numFmtId="166" fontId="18" fillId="6" borderId="31" xfId="0" applyNumberFormat="1" applyFont="1" applyFill="1" applyBorder="1" applyAlignment="1">
      <alignment horizontal="center" vertical="center" wrapText="1"/>
    </xf>
    <xf numFmtId="0" fontId="18" fillId="4" borderId="71" xfId="0" applyNumberFormat="1" applyFont="1" applyFill="1" applyBorder="1" applyAlignment="1">
      <alignment horizontal="center" vertical="center" wrapText="1" readingOrder="1"/>
    </xf>
    <xf numFmtId="1" fontId="14" fillId="0" borderId="31" xfId="0" applyNumberFormat="1" applyFont="1" applyBorder="1" applyAlignment="1">
      <alignment horizontal="center" vertical="center"/>
    </xf>
    <xf numFmtId="164" fontId="14" fillId="0" borderId="31" xfId="0" applyFont="1" applyBorder="1" applyAlignment="1">
      <alignment horizontal="left" vertical="center" wrapText="1"/>
    </xf>
    <xf numFmtId="166" fontId="21" fillId="0" borderId="31" xfId="0" applyNumberFormat="1" applyFont="1" applyBorder="1" applyAlignment="1">
      <alignment horizontal="center" vertical="center" wrapText="1" readingOrder="1"/>
    </xf>
    <xf numFmtId="0" fontId="14" fillId="0" borderId="31" xfId="0" applyNumberFormat="1" applyFont="1" applyBorder="1" applyAlignment="1">
      <alignment horizontal="center" vertical="center"/>
    </xf>
    <xf numFmtId="164" fontId="14" fillId="8" borderId="24" xfId="0" applyFont="1" applyFill="1" applyBorder="1" applyAlignment="1">
      <alignment horizontal="center" vertical="center"/>
    </xf>
    <xf numFmtId="164" fontId="14" fillId="8" borderId="24" xfId="0" applyFont="1" applyFill="1" applyBorder="1" applyAlignment="1">
      <alignment vertical="center" wrapText="1"/>
    </xf>
    <xf numFmtId="164" fontId="14" fillId="8" borderId="24" xfId="0" applyFont="1" applyFill="1" applyBorder="1" applyAlignment="1">
      <alignment vertical="center"/>
    </xf>
    <xf numFmtId="164" fontId="14" fillId="8" borderId="24" xfId="0" applyFont="1" applyFill="1" applyBorder="1"/>
    <xf numFmtId="164" fontId="14" fillId="0" borderId="0" xfId="0" applyFont="1" applyAlignment="1">
      <alignment horizontal="center" vertical="center"/>
    </xf>
    <xf numFmtId="164" fontId="18" fillId="0" borderId="0" xfId="0" applyFont="1" applyAlignment="1">
      <alignment horizontal="center" vertical="center"/>
    </xf>
    <xf numFmtId="167" fontId="14" fillId="0" borderId="0" xfId="0" applyNumberFormat="1" applyFont="1" applyAlignment="1">
      <alignment horizontal="center" vertical="center"/>
    </xf>
    <xf numFmtId="164" fontId="3" fillId="0" borderId="63" xfId="0" applyFont="1" applyBorder="1" applyAlignment="1">
      <alignment vertical="center"/>
    </xf>
    <xf numFmtId="164" fontId="5" fillId="14" borderId="63" xfId="0" applyFont="1" applyFill="1" applyBorder="1" applyAlignment="1">
      <alignment horizontal="left" vertical="center" wrapText="1"/>
    </xf>
    <xf numFmtId="164" fontId="5" fillId="14" borderId="63" xfId="0" applyFont="1" applyFill="1" applyBorder="1" applyAlignment="1">
      <alignment horizontal="left" vertical="center"/>
    </xf>
    <xf numFmtId="170" fontId="5" fillId="14" borderId="63" xfId="0" applyNumberFormat="1" applyFont="1" applyFill="1" applyBorder="1" applyAlignment="1">
      <alignment horizontal="center" vertical="center"/>
    </xf>
    <xf numFmtId="171" fontId="5" fillId="14" borderId="63" xfId="0" applyNumberFormat="1" applyFont="1" applyFill="1" applyBorder="1" applyAlignment="1">
      <alignment horizontal="center" vertical="center"/>
    </xf>
    <xf numFmtId="49" fontId="5" fillId="17" borderId="76" xfId="0" applyNumberFormat="1" applyFont="1" applyFill="1" applyBorder="1" applyAlignment="1">
      <alignment horizontal="center" vertical="center"/>
    </xf>
    <xf numFmtId="49" fontId="5" fillId="17" borderId="77" xfId="0" applyNumberFormat="1" applyFont="1" applyFill="1" applyBorder="1" applyAlignment="1">
      <alignment horizontal="center" vertical="center"/>
    </xf>
    <xf numFmtId="49" fontId="5" fillId="16" borderId="76" xfId="0" applyNumberFormat="1" applyFont="1" applyFill="1" applyBorder="1" applyAlignment="1">
      <alignment horizontal="center" vertical="center"/>
    </xf>
    <xf numFmtId="49" fontId="5" fillId="16" borderId="77" xfId="0" applyNumberFormat="1" applyFont="1" applyFill="1" applyBorder="1" applyAlignment="1">
      <alignment horizontal="center" vertical="center"/>
    </xf>
    <xf numFmtId="49" fontId="5" fillId="15" borderId="76" xfId="0" applyNumberFormat="1" applyFont="1" applyFill="1" applyBorder="1" applyAlignment="1">
      <alignment horizontal="center" vertical="center"/>
    </xf>
    <xf numFmtId="49" fontId="5" fillId="15" borderId="77" xfId="0" applyNumberFormat="1" applyFont="1" applyFill="1" applyBorder="1" applyAlignment="1">
      <alignment horizontal="center" vertical="center"/>
    </xf>
    <xf numFmtId="49" fontId="5" fillId="18" borderId="78" xfId="0" applyNumberFormat="1" applyFont="1" applyFill="1" applyBorder="1" applyAlignment="1">
      <alignment horizontal="center" vertical="center"/>
    </xf>
    <xf numFmtId="49" fontId="5" fillId="18" borderId="79" xfId="0" applyNumberFormat="1" applyFont="1" applyFill="1" applyBorder="1" applyAlignment="1">
      <alignment horizontal="center" vertical="center"/>
    </xf>
    <xf numFmtId="4" fontId="5" fillId="3" borderId="63" xfId="0" applyNumberFormat="1" applyFont="1" applyFill="1" applyBorder="1" applyAlignment="1">
      <alignment horizontal="center" vertical="center" wrapText="1"/>
    </xf>
    <xf numFmtId="164" fontId="5" fillId="3" borderId="63" xfId="0" applyFont="1" applyFill="1" applyBorder="1" applyAlignment="1">
      <alignment horizontal="center" vertical="center" wrapText="1"/>
    </xf>
    <xf numFmtId="4" fontId="5" fillId="15" borderId="63" xfId="0" applyNumberFormat="1" applyFont="1" applyFill="1" applyBorder="1" applyAlignment="1">
      <alignment horizontal="center" vertical="center" wrapText="1"/>
    </xf>
    <xf numFmtId="164" fontId="5" fillId="15" borderId="63" xfId="0" applyFont="1" applyFill="1" applyBorder="1" applyAlignment="1">
      <alignment horizontal="center" vertical="center" wrapText="1"/>
    </xf>
    <xf numFmtId="4" fontId="5" fillId="5" borderId="63" xfId="0" applyNumberFormat="1" applyFont="1" applyFill="1" applyBorder="1" applyAlignment="1">
      <alignment horizontal="center" vertical="center" wrapText="1"/>
    </xf>
    <xf numFmtId="164" fontId="5" fillId="5" borderId="63" xfId="0" applyFont="1" applyFill="1" applyBorder="1" applyAlignment="1">
      <alignment horizontal="center" vertical="center" wrapText="1"/>
    </xf>
    <xf numFmtId="4" fontId="5" fillId="17" borderId="63" xfId="0" applyNumberFormat="1" applyFont="1" applyFill="1" applyBorder="1" applyAlignment="1">
      <alignment horizontal="center" vertical="center" wrapText="1"/>
    </xf>
    <xf numFmtId="164" fontId="5" fillId="17" borderId="63" xfId="0" applyFont="1" applyFill="1" applyBorder="1" applyAlignment="1">
      <alignment horizontal="center" vertical="center" wrapText="1"/>
    </xf>
    <xf numFmtId="164" fontId="18" fillId="5" borderId="24" xfId="0" applyFont="1" applyFill="1" applyBorder="1"/>
    <xf numFmtId="164" fontId="18" fillId="3" borderId="63" xfId="0" applyFont="1" applyFill="1" applyBorder="1" applyAlignment="1">
      <alignment horizontal="center" vertical="center" wrapText="1"/>
    </xf>
    <xf numFmtId="164" fontId="18" fillId="15" borderId="63" xfId="0" applyFont="1" applyFill="1" applyBorder="1" applyAlignment="1">
      <alignment horizontal="center" vertical="center" wrapText="1"/>
    </xf>
    <xf numFmtId="164" fontId="18" fillId="5" borderId="63" xfId="0" applyFont="1" applyFill="1" applyBorder="1" applyAlignment="1">
      <alignment horizontal="center" vertical="center" wrapText="1"/>
    </xf>
    <xf numFmtId="164" fontId="18" fillId="17" borderId="63" xfId="0" applyFont="1" applyFill="1" applyBorder="1" applyAlignment="1">
      <alignment horizontal="center" vertical="center" wrapText="1"/>
    </xf>
    <xf numFmtId="172" fontId="14" fillId="0" borderId="31" xfId="0" applyNumberFormat="1" applyFont="1" applyBorder="1" applyAlignment="1">
      <alignment horizontal="center" vertical="center" wrapText="1"/>
    </xf>
    <xf numFmtId="0" fontId="14" fillId="0" borderId="31" xfId="0" applyNumberFormat="1" applyFont="1" applyBorder="1" applyAlignment="1">
      <alignment horizontal="left" vertical="center" wrapText="1"/>
    </xf>
    <xf numFmtId="49" fontId="14" fillId="0" borderId="31" xfId="0" applyNumberFormat="1" applyFont="1" applyBorder="1" applyAlignment="1">
      <alignment horizontal="center" vertical="center" wrapText="1"/>
    </xf>
    <xf numFmtId="0" fontId="22" fillId="0" borderId="31" xfId="0" applyNumberFormat="1" applyFont="1" applyBorder="1" applyAlignment="1">
      <alignment horizontal="left" vertical="center" wrapText="1"/>
    </xf>
    <xf numFmtId="49" fontId="14" fillId="0" borderId="31" xfId="0" applyNumberFormat="1" applyFont="1" applyBorder="1" applyAlignment="1">
      <alignment horizontal="left" vertical="center" wrapText="1"/>
    </xf>
    <xf numFmtId="164" fontId="14" fillId="0" borderId="0" xfId="0" applyFont="1" applyAlignment="1">
      <alignment wrapText="1"/>
    </xf>
    <xf numFmtId="164" fontId="14" fillId="0" borderId="0" xfId="0" applyFont="1" applyAlignment="1">
      <alignment vertical="top"/>
    </xf>
    <xf numFmtId="164" fontId="23" fillId="0" borderId="0" xfId="0" applyFont="1" applyAlignment="1">
      <alignment vertical="center"/>
    </xf>
    <xf numFmtId="164" fontId="14" fillId="0" borderId="80" xfId="0" applyFont="1" applyBorder="1" applyAlignment="1">
      <alignment horizontal="left" vertical="top" wrapText="1"/>
    </xf>
    <xf numFmtId="164" fontId="14" fillId="0" borderId="81" xfId="0" applyFont="1" applyBorder="1" applyAlignment="1">
      <alignment horizontal="left" vertical="top" wrapText="1"/>
    </xf>
    <xf numFmtId="164" fontId="14" fillId="0" borderId="82" xfId="0" applyFont="1" applyBorder="1" applyAlignment="1">
      <alignment horizontal="left" vertical="top" wrapText="1"/>
    </xf>
    <xf numFmtId="164" fontId="14" fillId="0" borderId="34" xfId="0" applyFont="1" applyBorder="1" applyAlignment="1">
      <alignment horizontal="left" vertical="top" wrapText="1"/>
    </xf>
    <xf numFmtId="164" fontId="14" fillId="0" borderId="46" xfId="0" applyFont="1" applyBorder="1" applyAlignment="1">
      <alignment horizontal="left" vertical="top" wrapText="1"/>
    </xf>
    <xf numFmtId="164" fontId="14" fillId="0" borderId="83" xfId="0" applyFont="1" applyBorder="1" applyAlignment="1">
      <alignment horizontal="left" vertical="top" wrapText="1"/>
    </xf>
    <xf numFmtId="164" fontId="14" fillId="0" borderId="0" xfId="0" applyFont="1" applyAlignment="1">
      <alignment horizontal="left" vertical="top" wrapText="1"/>
    </xf>
    <xf numFmtId="0" fontId="14" fillId="0" borderId="0" xfId="0" applyNumberFormat="1" applyFont="1"/>
    <xf numFmtId="0" fontId="14" fillId="0" borderId="0" xfId="0" applyNumberFormat="1" applyFont="1" applyAlignment="1">
      <alignment horizontal="left"/>
    </xf>
    <xf numFmtId="0" fontId="14" fillId="0" borderId="0" xfId="0" applyNumberFormat="1" applyFont="1" applyAlignment="1">
      <alignment horizontal="left" wrapText="1"/>
    </xf>
    <xf numFmtId="15" fontId="5" fillId="6" borderId="28" xfId="0" applyNumberFormat="1" applyFont="1" applyFill="1" applyBorder="1" applyAlignment="1">
      <alignment horizontal="center" vertical="center"/>
    </xf>
    <xf numFmtId="164" fontId="5" fillId="6" borderId="28" xfId="0" applyFont="1" applyFill="1" applyBorder="1" applyAlignment="1">
      <alignment horizontal="center" vertical="center"/>
    </xf>
    <xf numFmtId="164" fontId="3" fillId="0" borderId="28" xfId="0" applyFont="1" applyBorder="1" applyAlignment="1">
      <alignment vertical="center"/>
    </xf>
    <xf numFmtId="164" fontId="3" fillId="0" borderId="28" xfId="0" applyFont="1" applyBorder="1" applyAlignment="1">
      <alignment horizontal="left" vertical="center" wrapText="1"/>
    </xf>
    <xf numFmtId="0" fontId="3" fillId="0" borderId="28" xfId="0" applyNumberFormat="1" applyFont="1" applyBorder="1" applyAlignment="1">
      <alignment vertical="center" wrapText="1"/>
    </xf>
    <xf numFmtId="0" fontId="3" fillId="0" borderId="0" xfId="0" applyNumberFormat="1" applyFont="1" applyAlignment="1">
      <alignment vertical="center" wrapText="1"/>
    </xf>
    <xf numFmtId="164" fontId="3" fillId="0" borderId="28" xfId="0" applyFont="1" applyBorder="1" applyAlignment="1">
      <alignment horizontal="left" vertical="center"/>
    </xf>
    <xf numFmtId="164" fontId="3" fillId="0" borderId="28" xfId="0" applyFont="1" applyBorder="1" applyAlignment="1">
      <alignment vertical="center" wrapText="1"/>
    </xf>
    <xf numFmtId="0" fontId="3" fillId="2" borderId="28" xfId="0" applyNumberFormat="1" applyFont="1" applyFill="1" applyBorder="1" applyAlignment="1">
      <alignment vertical="center" wrapText="1"/>
    </xf>
    <xf numFmtId="0" fontId="3" fillId="2" borderId="24" xfId="0" applyNumberFormat="1" applyFont="1" applyFill="1" applyBorder="1" applyAlignment="1">
      <alignment vertical="center" wrapText="1"/>
    </xf>
    <xf numFmtId="164" fontId="25" fillId="0" borderId="0" xfId="0" applyFont="1" applyAlignment="1">
      <alignment vertical="center"/>
    </xf>
    <xf numFmtId="164" fontId="25" fillId="0" borderId="0" xfId="0" applyFont="1" applyAlignment="1">
      <alignment horizontal="left" vertical="center" wrapText="1"/>
    </xf>
    <xf numFmtId="15" fontId="5" fillId="6" borderId="87" xfId="0" applyNumberFormat="1" applyFont="1" applyFill="1" applyBorder="1" applyAlignment="1">
      <alignment horizontal="center" vertical="center"/>
    </xf>
    <xf numFmtId="164" fontId="5" fillId="6" borderId="28" xfId="0" applyFont="1" applyFill="1" applyBorder="1" applyAlignment="1">
      <alignment horizontal="center" vertical="center" wrapText="1"/>
    </xf>
    <xf numFmtId="164" fontId="3" fillId="0" borderId="88" xfId="0" applyFont="1" applyBorder="1"/>
    <xf numFmtId="164" fontId="3" fillId="0" borderId="89" xfId="0" applyFont="1" applyBorder="1" applyAlignment="1">
      <alignment horizontal="left" vertical="center" wrapText="1"/>
    </xf>
    <xf numFmtId="164" fontId="3" fillId="0" borderId="28" xfId="0" applyFont="1" applyBorder="1" applyAlignment="1">
      <alignment horizontal="left" wrapText="1"/>
    </xf>
    <xf numFmtId="164" fontId="3" fillId="0" borderId="28" xfId="0" applyFont="1" applyBorder="1"/>
    <xf numFmtId="164" fontId="3" fillId="0" borderId="85" xfId="0" applyFont="1" applyBorder="1" applyAlignment="1">
      <alignment horizontal="left" vertical="center" wrapText="1"/>
    </xf>
    <xf numFmtId="164" fontId="26" fillId="0" borderId="28" xfId="0" applyFont="1" applyBorder="1" applyAlignment="1">
      <alignment horizontal="left" vertical="center" wrapText="1"/>
    </xf>
    <xf numFmtId="164" fontId="3" fillId="0" borderId="85" xfId="0" applyFont="1" applyBorder="1" applyAlignment="1">
      <alignment horizontal="left" vertical="center"/>
    </xf>
    <xf numFmtId="15" fontId="3" fillId="0" borderId="28" xfId="0" applyNumberFormat="1" applyFont="1" applyBorder="1" applyAlignment="1">
      <alignment horizontal="left" vertical="center"/>
    </xf>
    <xf numFmtId="164" fontId="3" fillId="0" borderId="16" xfId="0" applyFont="1" applyBorder="1" applyAlignment="1">
      <alignment vertical="center"/>
    </xf>
    <xf numFmtId="164" fontId="3" fillId="0" borderId="90" xfId="0" applyFont="1" applyBorder="1" applyAlignment="1">
      <alignment horizontal="left" vertical="center" wrapText="1"/>
    </xf>
    <xf numFmtId="164" fontId="3" fillId="0" borderId="0" xfId="0" applyFont="1" applyAlignment="1">
      <alignment horizontal="left" vertical="center" wrapText="1"/>
    </xf>
    <xf numFmtId="164" fontId="3" fillId="0" borderId="85" xfId="0" applyFont="1" applyBorder="1" applyAlignment="1">
      <alignment vertical="center"/>
    </xf>
    <xf numFmtId="164" fontId="3" fillId="0" borderId="88" xfId="0" applyFont="1" applyBorder="1" applyAlignment="1">
      <alignment vertical="center"/>
    </xf>
    <xf numFmtId="172" fontId="27" fillId="0" borderId="0" xfId="0" applyNumberFormat="1" applyFont="1" applyAlignment="1">
      <alignment horizontal="center" vertical="center"/>
    </xf>
    <xf numFmtId="166" fontId="18" fillId="19" borderId="27" xfId="0" applyNumberFormat="1" applyFont="1" applyFill="1" applyBorder="1" applyAlignment="1">
      <alignment horizontal="center" vertical="center" wrapText="1"/>
    </xf>
    <xf numFmtId="166" fontId="18" fillId="0" borderId="0" xfId="0" applyNumberFormat="1" applyFont="1" applyAlignment="1">
      <alignment horizontal="center" vertical="center" wrapText="1"/>
    </xf>
    <xf numFmtId="172" fontId="14" fillId="0" borderId="31" xfId="0" applyNumberFormat="1" applyFont="1" applyBorder="1" applyAlignment="1">
      <alignment horizontal="center" vertical="center"/>
    </xf>
    <xf numFmtId="0" fontId="14" fillId="0" borderId="31" xfId="0" applyNumberFormat="1" applyFont="1" applyBorder="1" applyAlignment="1">
      <alignment horizontal="center" vertical="center" wrapText="1"/>
    </xf>
    <xf numFmtId="166" fontId="18" fillId="0" borderId="31" xfId="0" applyNumberFormat="1" applyFont="1" applyBorder="1" applyAlignment="1">
      <alignment horizontal="center" vertical="center" wrapText="1" readingOrder="1"/>
    </xf>
    <xf numFmtId="0" fontId="28" fillId="0" borderId="0" xfId="0" applyNumberFormat="1" applyFont="1" applyAlignment="1">
      <alignment horizontal="center" vertical="center"/>
    </xf>
    <xf numFmtId="0" fontId="29" fillId="0" borderId="0" xfId="0" applyNumberFormat="1" applyFont="1" applyAlignment="1">
      <alignment horizontal="center" vertical="center"/>
    </xf>
    <xf numFmtId="164" fontId="5" fillId="20" borderId="24" xfId="0" applyFont="1" applyFill="1" applyBorder="1" applyAlignment="1">
      <alignment wrapText="1"/>
    </xf>
    <xf numFmtId="164" fontId="18" fillId="0" borderId="0" xfId="0" applyFont="1"/>
    <xf numFmtId="49" fontId="3" fillId="17" borderId="31" xfId="0" applyNumberFormat="1" applyFont="1" applyFill="1" applyBorder="1" applyAlignment="1">
      <alignment horizontal="center" vertical="center"/>
    </xf>
    <xf numFmtId="1" fontId="3" fillId="0" borderId="31" xfId="0" applyNumberFormat="1" applyFont="1" applyBorder="1" applyAlignment="1">
      <alignment horizontal="center" vertical="center"/>
    </xf>
    <xf numFmtId="0" fontId="30" fillId="0" borderId="0" xfId="0" applyNumberFormat="1" applyFont="1"/>
    <xf numFmtId="172" fontId="14" fillId="0" borderId="0" xfId="0" applyNumberFormat="1" applyFont="1" applyAlignment="1">
      <alignment horizontal="center"/>
    </xf>
    <xf numFmtId="49" fontId="3" fillId="16" borderId="31" xfId="0" applyNumberFormat="1" applyFont="1" applyFill="1" applyBorder="1" applyAlignment="1">
      <alignment horizontal="center" vertical="center"/>
    </xf>
    <xf numFmtId="49" fontId="3" fillId="15" borderId="31" xfId="0" applyNumberFormat="1" applyFont="1" applyFill="1" applyBorder="1" applyAlignment="1">
      <alignment horizontal="center" vertical="center"/>
    </xf>
    <xf numFmtId="49" fontId="3" fillId="18" borderId="31" xfId="0" applyNumberFormat="1" applyFont="1" applyFill="1" applyBorder="1" applyAlignment="1">
      <alignment horizontal="center" vertical="center"/>
    </xf>
    <xf numFmtId="49" fontId="3" fillId="14" borderId="31" xfId="0" applyNumberFormat="1" applyFont="1" applyFill="1" applyBorder="1" applyAlignment="1">
      <alignment horizontal="center" vertical="center"/>
    </xf>
    <xf numFmtId="1" fontId="3" fillId="14" borderId="31" xfId="0" applyNumberFormat="1" applyFont="1" applyFill="1" applyBorder="1" applyAlignment="1">
      <alignment horizontal="center" vertical="center"/>
    </xf>
    <xf numFmtId="172" fontId="14" fillId="0" borderId="0" xfId="0" applyNumberFormat="1" applyFont="1"/>
    <xf numFmtId="164" fontId="18" fillId="8" borderId="28" xfId="0" applyFont="1" applyFill="1" applyBorder="1" applyAlignment="1">
      <alignment horizontal="center" vertical="center"/>
    </xf>
    <xf numFmtId="1" fontId="14" fillId="0" borderId="28" xfId="0" applyNumberFormat="1" applyFont="1" applyBorder="1" applyAlignment="1">
      <alignment horizontal="center" vertical="center"/>
    </xf>
    <xf numFmtId="164" fontId="14" fillId="0" borderId="28" xfId="0" applyFont="1" applyBorder="1" applyAlignment="1">
      <alignment horizontal="center" vertical="center"/>
    </xf>
    <xf numFmtId="164" fontId="31" fillId="0" borderId="0" xfId="0" applyFont="1" applyAlignment="1">
      <alignment horizontal="center" vertical="center"/>
    </xf>
    <xf numFmtId="164" fontId="32" fillId="0" borderId="0" xfId="0" applyFont="1" applyAlignment="1">
      <alignment horizontal="center" vertical="center"/>
    </xf>
    <xf numFmtId="164" fontId="33" fillId="0" borderId="0" xfId="0" applyFont="1" applyAlignment="1">
      <alignment horizontal="center" vertical="center"/>
    </xf>
    <xf numFmtId="164" fontId="34" fillId="0" borderId="0" xfId="0" applyFont="1" applyAlignment="1">
      <alignment horizontal="left" vertical="center" wrapText="1"/>
    </xf>
    <xf numFmtId="164" fontId="35" fillId="0" borderId="0" xfId="0" applyFont="1"/>
    <xf numFmtId="166" fontId="15" fillId="6" borderId="25" xfId="0" applyNumberFormat="1" applyFont="1" applyFill="1" applyBorder="1" applyAlignment="1">
      <alignment horizontal="center" vertical="center" wrapText="1"/>
    </xf>
    <xf numFmtId="164" fontId="36" fillId="0" borderId="25" xfId="0" applyFont="1" applyBorder="1" applyAlignment="1">
      <alignment horizontal="left" vertical="center" wrapText="1"/>
    </xf>
    <xf numFmtId="164" fontId="36" fillId="0" borderId="25" xfId="0" applyFont="1" applyBorder="1" applyAlignment="1">
      <alignment horizontal="center" vertical="center" wrapText="1"/>
    </xf>
    <xf numFmtId="164" fontId="36" fillId="0" borderId="25" xfId="0" applyFont="1" applyBorder="1" applyAlignment="1">
      <alignment vertical="center" wrapText="1"/>
    </xf>
    <xf numFmtId="164" fontId="18" fillId="11" borderId="24" xfId="0" applyFont="1" applyFill="1" applyBorder="1" applyAlignment="1">
      <alignment horizontal="center"/>
    </xf>
    <xf numFmtId="164" fontId="18" fillId="21" borderId="24" xfId="0" applyFont="1" applyFill="1" applyBorder="1" applyAlignment="1">
      <alignment horizontal="center"/>
    </xf>
    <xf numFmtId="164" fontId="18" fillId="10" borderId="24" xfId="0" applyFont="1" applyFill="1" applyBorder="1" applyAlignment="1">
      <alignment horizontal="center"/>
    </xf>
    <xf numFmtId="164" fontId="18" fillId="22" borderId="24" xfId="0" applyFont="1" applyFill="1" applyBorder="1"/>
    <xf numFmtId="164" fontId="14" fillId="22" borderId="24" xfId="0" applyFont="1" applyFill="1" applyBorder="1" applyAlignment="1">
      <alignment horizontal="center"/>
    </xf>
    <xf numFmtId="164" fontId="14" fillId="11" borderId="24" xfId="0" applyFont="1" applyFill="1" applyBorder="1"/>
    <xf numFmtId="164" fontId="14" fillId="21" borderId="24" xfId="0" applyFont="1" applyFill="1" applyBorder="1"/>
    <xf numFmtId="164" fontId="14" fillId="10" borderId="24" xfId="0" applyFont="1" applyFill="1" applyBorder="1"/>
    <xf numFmtId="164" fontId="14" fillId="22" borderId="24" xfId="0" applyFont="1" applyFill="1" applyBorder="1"/>
    <xf numFmtId="3" fontId="14" fillId="22" borderId="24" xfId="0" applyNumberFormat="1" applyFont="1" applyFill="1" applyBorder="1" applyAlignment="1">
      <alignment horizontal="center"/>
    </xf>
    <xf numFmtId="164" fontId="30" fillId="0" borderId="0" xfId="0" applyFont="1"/>
    <xf numFmtId="164" fontId="18" fillId="23" borderId="28" xfId="0" applyFont="1" applyFill="1" applyBorder="1" applyAlignment="1">
      <alignment horizontal="center"/>
    </xf>
    <xf numFmtId="164" fontId="18" fillId="24" borderId="28" xfId="0" applyFont="1" applyFill="1" applyBorder="1" applyAlignment="1">
      <alignment horizontal="center"/>
    </xf>
    <xf numFmtId="164" fontId="18" fillId="25" borderId="28" xfId="0" applyFont="1" applyFill="1" applyBorder="1" applyAlignment="1">
      <alignment horizontal="center"/>
    </xf>
    <xf numFmtId="164" fontId="18" fillId="9" borderId="28" xfId="0" applyFont="1" applyFill="1" applyBorder="1" applyAlignment="1">
      <alignment horizontal="center"/>
    </xf>
    <xf numFmtId="164" fontId="18" fillId="26" borderId="28" xfId="0" applyFont="1" applyFill="1" applyBorder="1" applyAlignment="1">
      <alignment horizontal="center"/>
    </xf>
    <xf numFmtId="164" fontId="14" fillId="23" borderId="28" xfId="0" applyFont="1" applyFill="1" applyBorder="1" applyAlignment="1">
      <alignment horizontal="left"/>
    </xf>
    <xf numFmtId="164" fontId="14" fillId="24" borderId="87" xfId="0" applyFont="1" applyFill="1" applyBorder="1" applyAlignment="1">
      <alignment vertical="center" wrapText="1"/>
    </xf>
    <xf numFmtId="164" fontId="14" fillId="25" borderId="28" xfId="0" applyFont="1" applyFill="1" applyBorder="1" applyAlignment="1">
      <alignment horizontal="left"/>
    </xf>
    <xf numFmtId="164" fontId="14" fillId="9" borderId="87" xfId="0" applyFont="1" applyFill="1" applyBorder="1" applyAlignment="1">
      <alignment vertical="center" wrapText="1"/>
    </xf>
    <xf numFmtId="164" fontId="14" fillId="26" borderId="28" xfId="0" applyFont="1" applyFill="1" applyBorder="1" applyAlignment="1">
      <alignment horizontal="left" vertical="center"/>
    </xf>
    <xf numFmtId="164" fontId="14" fillId="0" borderId="0" xfId="0" applyFont="1" applyAlignment="1">
      <alignment vertical="center" wrapText="1"/>
    </xf>
    <xf numFmtId="164" fontId="18" fillId="27" borderId="24" xfId="0" applyFont="1" applyFill="1" applyBorder="1" applyAlignment="1">
      <alignment horizontal="center"/>
    </xf>
    <xf numFmtId="164" fontId="18" fillId="28" borderId="24" xfId="0" applyFont="1" applyFill="1" applyBorder="1" applyAlignment="1">
      <alignment horizontal="center"/>
    </xf>
    <xf numFmtId="164" fontId="14" fillId="27" borderId="24" xfId="0" applyFont="1" applyFill="1" applyBorder="1"/>
    <xf numFmtId="164" fontId="14" fillId="28" borderId="24" xfId="0" applyFont="1" applyFill="1" applyBorder="1"/>
    <xf numFmtId="164" fontId="18" fillId="24" borderId="24" xfId="0" applyFont="1" applyFill="1" applyBorder="1" applyAlignment="1">
      <alignment horizontal="center"/>
    </xf>
    <xf numFmtId="164" fontId="14" fillId="23" borderId="24" xfId="0" applyFont="1" applyFill="1" applyBorder="1"/>
    <xf numFmtId="164" fontId="14" fillId="24" borderId="24" xfId="0" applyFont="1" applyFill="1" applyBorder="1" applyAlignment="1">
      <alignment horizontal="center"/>
    </xf>
    <xf numFmtId="3" fontId="14" fillId="24" borderId="24" xfId="0" applyNumberFormat="1" applyFont="1" applyFill="1" applyBorder="1" applyAlignment="1">
      <alignment horizontal="center"/>
    </xf>
    <xf numFmtId="164" fontId="18" fillId="25" borderId="24" xfId="0" applyFont="1" applyFill="1" applyBorder="1" applyAlignment="1">
      <alignment horizontal="center"/>
    </xf>
    <xf numFmtId="164" fontId="14" fillId="25" borderId="24" xfId="0" applyFont="1" applyFill="1" applyBorder="1" applyAlignment="1">
      <alignment horizontal="center"/>
    </xf>
    <xf numFmtId="3" fontId="14" fillId="25" borderId="24" xfId="0" applyNumberFormat="1" applyFont="1" applyFill="1" applyBorder="1" applyAlignment="1">
      <alignment horizontal="center"/>
    </xf>
    <xf numFmtId="164" fontId="25" fillId="0" borderId="0" xfId="0" applyFont="1" applyAlignment="1">
      <alignment horizontal="left" vertical="center"/>
    </xf>
    <xf numFmtId="164" fontId="18" fillId="20" borderId="28" xfId="0" applyFont="1" applyFill="1" applyBorder="1" applyAlignment="1">
      <alignment horizontal="center"/>
    </xf>
    <xf numFmtId="164" fontId="14" fillId="0" borderId="28" xfId="0" applyFont="1" applyBorder="1"/>
    <xf numFmtId="164" fontId="25" fillId="22" borderId="28" xfId="0" applyFont="1" applyFill="1" applyBorder="1" applyAlignment="1">
      <alignment vertical="center"/>
    </xf>
    <xf numFmtId="164" fontId="14" fillId="11" borderId="28" xfId="0" applyFont="1" applyFill="1" applyBorder="1" applyAlignment="1">
      <alignment vertical="center" wrapText="1"/>
    </xf>
    <xf numFmtId="164" fontId="25" fillId="30" borderId="28" xfId="0" applyFont="1" applyFill="1" applyBorder="1" applyAlignment="1">
      <alignment vertical="center"/>
    </xf>
    <xf numFmtId="164" fontId="14" fillId="11" borderId="28" xfId="0" applyFont="1" applyFill="1" applyBorder="1" applyAlignment="1">
      <alignment vertical="center"/>
    </xf>
    <xf numFmtId="15" fontId="25" fillId="0" borderId="0" xfId="0" applyNumberFormat="1" applyFont="1" applyAlignment="1">
      <alignment horizontal="left" vertical="center"/>
    </xf>
    <xf numFmtId="164" fontId="14" fillId="0" borderId="28" xfId="0" applyFont="1" applyBorder="1" applyAlignment="1">
      <alignment vertical="center" wrapText="1"/>
    </xf>
    <xf numFmtId="164" fontId="14" fillId="0" borderId="94" xfId="0" applyFont="1" applyBorder="1"/>
    <xf numFmtId="164" fontId="14" fillId="0" borderId="94" xfId="0" applyFont="1" applyBorder="1" applyAlignment="1">
      <alignment vertical="center" wrapText="1"/>
    </xf>
    <xf numFmtId="164" fontId="14" fillId="11" borderId="28" xfId="0" applyFont="1" applyFill="1" applyBorder="1"/>
    <xf numFmtId="3" fontId="18" fillId="0" borderId="0" xfId="0" applyNumberFormat="1" applyFont="1" applyAlignment="1">
      <alignment horizontal="center" vertical="top"/>
    </xf>
    <xf numFmtId="164" fontId="37" fillId="0" borderId="0" xfId="0" applyFont="1"/>
    <xf numFmtId="0" fontId="14" fillId="0" borderId="0" xfId="0" applyNumberFormat="1" applyFont="1" applyAlignment="1">
      <alignment horizontal="center"/>
    </xf>
    <xf numFmtId="164" fontId="38" fillId="0" borderId="0" xfId="0" applyFont="1" applyAlignment="1">
      <alignment vertical="top"/>
    </xf>
    <xf numFmtId="166" fontId="39" fillId="0" borderId="0" xfId="0" applyNumberFormat="1" applyFont="1" applyAlignment="1">
      <alignment horizontal="center" vertical="top"/>
    </xf>
    <xf numFmtId="166" fontId="39" fillId="0" borderId="0" xfId="0" applyNumberFormat="1" applyFont="1" applyAlignment="1">
      <alignment vertical="top"/>
    </xf>
    <xf numFmtId="164" fontId="39" fillId="0" borderId="0" xfId="0" applyFont="1" applyAlignment="1">
      <alignment vertical="top"/>
    </xf>
    <xf numFmtId="164" fontId="40" fillId="0" borderId="0" xfId="0" applyFont="1" applyAlignment="1">
      <alignment vertical="top"/>
    </xf>
    <xf numFmtId="164" fontId="41" fillId="0" borderId="95" xfId="0" applyFont="1" applyBorder="1" applyAlignment="1">
      <alignment vertical="top"/>
    </xf>
    <xf numFmtId="166" fontId="41" fillId="0" borderId="96" xfId="0" applyNumberFormat="1" applyFont="1" applyBorder="1" applyAlignment="1">
      <alignment horizontal="center" vertical="top"/>
    </xf>
    <xf numFmtId="166" fontId="41" fillId="0" borderId="96" xfId="0" applyNumberFormat="1" applyFont="1" applyBorder="1" applyAlignment="1">
      <alignment vertical="top"/>
    </xf>
    <xf numFmtId="166" fontId="41" fillId="0" borderId="97" xfId="0" applyNumberFormat="1" applyFont="1" applyBorder="1" applyAlignment="1">
      <alignment vertical="top"/>
    </xf>
    <xf numFmtId="164" fontId="41" fillId="0" borderId="98" xfId="0" applyFont="1" applyBorder="1" applyAlignment="1">
      <alignment vertical="top"/>
    </xf>
    <xf numFmtId="166" fontId="41" fillId="0" borderId="99" xfId="0" applyNumberFormat="1" applyFont="1" applyBorder="1" applyAlignment="1">
      <alignment horizontal="center" vertical="top"/>
    </xf>
    <xf numFmtId="166" fontId="41" fillId="0" borderId="99" xfId="0" applyNumberFormat="1" applyFont="1" applyBorder="1" applyAlignment="1">
      <alignment vertical="top"/>
    </xf>
    <xf numFmtId="166" fontId="41" fillId="0" borderId="100" xfId="0" applyNumberFormat="1" applyFont="1" applyBorder="1" applyAlignment="1">
      <alignment vertical="top"/>
    </xf>
    <xf numFmtId="166" fontId="39" fillId="31" borderId="28" xfId="0" applyNumberFormat="1" applyFont="1" applyFill="1" applyBorder="1" applyAlignment="1">
      <alignment horizontal="center" vertical="top" wrapText="1"/>
    </xf>
    <xf numFmtId="166" fontId="39" fillId="31" borderId="28" xfId="0" applyNumberFormat="1" applyFont="1" applyFill="1" applyBorder="1" applyAlignment="1">
      <alignment vertical="top" wrapText="1"/>
    </xf>
    <xf numFmtId="166" fontId="39" fillId="0" borderId="28" xfId="0" applyNumberFormat="1" applyFont="1" applyBorder="1" applyAlignment="1">
      <alignment horizontal="center" vertical="top"/>
    </xf>
    <xf numFmtId="166" fontId="39" fillId="0" borderId="28" xfId="0" applyNumberFormat="1" applyFont="1" applyBorder="1" applyAlignment="1">
      <alignment vertical="top"/>
    </xf>
    <xf numFmtId="164" fontId="14" fillId="0" borderId="28" xfId="0" applyFont="1" applyBorder="1" applyAlignment="1">
      <alignment horizontal="left" vertical="top" wrapText="1"/>
    </xf>
    <xf numFmtId="164" fontId="41" fillId="0" borderId="28" xfId="0" applyFont="1" applyBorder="1" applyAlignment="1">
      <alignment horizontal="left" vertical="top" wrapText="1"/>
    </xf>
    <xf numFmtId="164" fontId="0" fillId="0" borderId="101" xfId="0" applyBorder="1"/>
    <xf numFmtId="166" fontId="9" fillId="6" borderId="30" xfId="0" applyNumberFormat="1" applyFont="1" applyFill="1" applyBorder="1" applyAlignment="1">
      <alignment horizontal="center" vertical="center" wrapText="1"/>
    </xf>
    <xf numFmtId="164" fontId="48" fillId="0" borderId="0" xfId="0" applyFont="1" applyAlignment="1">
      <alignment horizontal="center" vertical="center" wrapText="1" readingOrder="1"/>
    </xf>
    <xf numFmtId="164" fontId="48" fillId="0" borderId="16" xfId="0" applyFont="1" applyBorder="1" applyAlignment="1">
      <alignment horizontal="center" vertical="center" wrapText="1" readingOrder="1"/>
    </xf>
    <xf numFmtId="164" fontId="48" fillId="0" borderId="16" xfId="0" applyFont="1" applyBorder="1" applyAlignment="1">
      <alignment horizontal="left" vertical="center" wrapText="1" readingOrder="1"/>
    </xf>
    <xf numFmtId="1" fontId="48" fillId="0" borderId="16" xfId="0" applyNumberFormat="1" applyFont="1" applyBorder="1" applyAlignment="1">
      <alignment horizontal="center" vertical="center" wrapText="1" readingOrder="1"/>
    </xf>
    <xf numFmtId="3" fontId="48" fillId="0" borderId="16" xfId="0" applyNumberFormat="1" applyFont="1" applyBorder="1" applyAlignment="1">
      <alignment horizontal="center" vertical="center" wrapText="1" readingOrder="1"/>
    </xf>
    <xf numFmtId="3" fontId="48" fillId="0" borderId="16" xfId="0" applyNumberFormat="1" applyFont="1" applyBorder="1" applyAlignment="1">
      <alignment horizontal="left" vertical="center" wrapText="1" readingOrder="1"/>
    </xf>
    <xf numFmtId="166" fontId="47" fillId="6" borderId="30" xfId="0" applyNumberFormat="1" applyFont="1" applyFill="1" applyBorder="1" applyAlignment="1">
      <alignment horizontal="center" vertical="center" wrapText="1"/>
    </xf>
    <xf numFmtId="166" fontId="9" fillId="6" borderId="30" xfId="0" applyNumberFormat="1" applyFont="1" applyFill="1" applyBorder="1" applyAlignment="1">
      <alignment horizontal="center" vertical="center" wrapText="1" readingOrder="1"/>
    </xf>
    <xf numFmtId="1" fontId="47" fillId="6" borderId="30" xfId="0" applyNumberFormat="1" applyFont="1" applyFill="1" applyBorder="1" applyAlignment="1">
      <alignment horizontal="center" vertical="center" textRotation="90" wrapText="1"/>
    </xf>
    <xf numFmtId="1" fontId="9" fillId="6" borderId="30" xfId="0" applyNumberFormat="1" applyFont="1" applyFill="1" applyBorder="1" applyAlignment="1">
      <alignment horizontal="center" vertical="center" wrapText="1"/>
    </xf>
    <xf numFmtId="166" fontId="47" fillId="4" borderId="30" xfId="0" applyNumberFormat="1" applyFont="1" applyFill="1" applyBorder="1" applyAlignment="1">
      <alignment horizontal="center" vertical="center" wrapText="1"/>
    </xf>
    <xf numFmtId="166" fontId="47" fillId="4" borderId="30" xfId="0" applyNumberFormat="1" applyFont="1" applyFill="1" applyBorder="1" applyAlignment="1">
      <alignment vertical="center" wrapText="1"/>
    </xf>
    <xf numFmtId="166" fontId="9" fillId="7" borderId="30" xfId="0" applyNumberFormat="1" applyFont="1" applyFill="1" applyBorder="1" applyAlignment="1">
      <alignment horizontal="center" vertical="center" wrapText="1"/>
    </xf>
    <xf numFmtId="166" fontId="8" fillId="4" borderId="30" xfId="0" applyNumberFormat="1" applyFont="1" applyFill="1" applyBorder="1" applyAlignment="1">
      <alignment horizontal="center" vertical="center" wrapText="1"/>
    </xf>
    <xf numFmtId="164" fontId="8" fillId="0" borderId="84" xfId="0" applyFont="1" applyBorder="1" applyAlignment="1">
      <alignment horizontal="center" vertical="center" wrapText="1"/>
    </xf>
    <xf numFmtId="3" fontId="8" fillId="0" borderId="84" xfId="0" applyNumberFormat="1" applyFont="1" applyBorder="1" applyAlignment="1">
      <alignment horizontal="center" vertical="center" wrapText="1"/>
    </xf>
    <xf numFmtId="3" fontId="8" fillId="0" borderId="84" xfId="0" applyNumberFormat="1" applyFont="1" applyBorder="1" applyAlignment="1">
      <alignment horizontal="center" vertical="center"/>
    </xf>
    <xf numFmtId="167" fontId="10" fillId="8" borderId="103" xfId="0" applyNumberFormat="1" applyFont="1" applyFill="1" applyBorder="1" applyAlignment="1">
      <alignment horizontal="center" vertical="center"/>
    </xf>
    <xf numFmtId="164" fontId="0" fillId="0" borderId="84" xfId="0" applyBorder="1"/>
    <xf numFmtId="166" fontId="49" fillId="0" borderId="102" xfId="0" applyNumberFormat="1" applyFont="1" applyBorder="1" applyAlignment="1">
      <alignment horizontal="center" vertical="center" wrapText="1"/>
    </xf>
    <xf numFmtId="1" fontId="49" fillId="0" borderId="102" xfId="0" applyNumberFormat="1" applyFont="1" applyBorder="1" applyAlignment="1">
      <alignment horizontal="center" vertical="center" wrapText="1"/>
    </xf>
    <xf numFmtId="166" fontId="49" fillId="0" borderId="102" xfId="0" applyNumberFormat="1" applyFont="1" applyBorder="1" applyAlignment="1">
      <alignment vertical="center" wrapText="1"/>
    </xf>
    <xf numFmtId="166" fontId="50" fillId="0" borderId="102" xfId="0" applyNumberFormat="1" applyFont="1" applyBorder="1" applyAlignment="1">
      <alignment horizontal="center" vertical="center" wrapText="1"/>
    </xf>
    <xf numFmtId="164" fontId="50" fillId="0" borderId="102" xfId="0" applyFont="1" applyBorder="1" applyAlignment="1">
      <alignment horizontal="center" vertical="center" wrapText="1"/>
    </xf>
    <xf numFmtId="3" fontId="50" fillId="0" borderId="102" xfId="0" applyNumberFormat="1" applyFont="1" applyBorder="1" applyAlignment="1">
      <alignment horizontal="center" vertical="center" wrapText="1"/>
    </xf>
    <xf numFmtId="3" fontId="50" fillId="0" borderId="102" xfId="0" applyNumberFormat="1" applyFont="1" applyBorder="1" applyAlignment="1">
      <alignment horizontal="center" vertical="center"/>
    </xf>
    <xf numFmtId="167" fontId="50" fillId="0" borderId="102" xfId="0" applyNumberFormat="1" applyFont="1" applyBorder="1" applyAlignment="1">
      <alignment horizontal="center" vertical="center"/>
    </xf>
    <xf numFmtId="164" fontId="2" fillId="0" borderId="102" xfId="0" applyFont="1" applyBorder="1"/>
    <xf numFmtId="1" fontId="11" fillId="0" borderId="102" xfId="0" applyNumberFormat="1" applyFont="1" applyBorder="1" applyAlignment="1">
      <alignment horizontal="center" vertical="center" wrapText="1" readingOrder="1"/>
    </xf>
    <xf numFmtId="164" fontId="11" fillId="0" borderId="102" xfId="0" applyFont="1" applyBorder="1" applyAlignment="1">
      <alignment horizontal="center" vertical="center" wrapText="1" readingOrder="1"/>
    </xf>
    <xf numFmtId="164" fontId="11" fillId="0" borderId="102" xfId="0" applyFont="1" applyBorder="1" applyAlignment="1">
      <alignment horizontal="center" vertical="center" wrapText="1"/>
    </xf>
    <xf numFmtId="164" fontId="11" fillId="0" borderId="102" xfId="0" applyFont="1" applyBorder="1" applyAlignment="1">
      <alignment horizontal="left" vertical="center" wrapText="1" readingOrder="1"/>
    </xf>
    <xf numFmtId="164" fontId="11" fillId="9" borderId="102" xfId="0" applyFont="1" applyFill="1" applyBorder="1" applyAlignment="1">
      <alignment horizontal="left" vertical="center" wrapText="1" readingOrder="1"/>
    </xf>
    <xf numFmtId="166" fontId="11" fillId="0" borderId="102" xfId="0" applyNumberFormat="1" applyFont="1" applyBorder="1" applyAlignment="1">
      <alignment horizontal="center" vertical="center" wrapText="1" readingOrder="1"/>
    </xf>
    <xf numFmtId="1" fontId="11" fillId="10" borderId="102" xfId="0" applyNumberFormat="1" applyFont="1" applyFill="1" applyBorder="1" applyAlignment="1">
      <alignment horizontal="center" vertical="center" wrapText="1" readingOrder="1"/>
    </xf>
    <xf numFmtId="166" fontId="12" fillId="0" borderId="102" xfId="0" applyNumberFormat="1" applyFont="1" applyBorder="1" applyAlignment="1">
      <alignment horizontal="center" vertical="center" wrapText="1" readingOrder="1"/>
    </xf>
    <xf numFmtId="166" fontId="8" fillId="11" borderId="102" xfId="0" applyNumberFormat="1" applyFont="1" applyFill="1" applyBorder="1" applyAlignment="1">
      <alignment horizontal="center" vertical="center" wrapText="1" readingOrder="1"/>
    </xf>
    <xf numFmtId="0" fontId="12" fillId="12" borderId="102" xfId="0" applyNumberFormat="1" applyFont="1" applyFill="1" applyBorder="1" applyAlignment="1">
      <alignment horizontal="left" vertical="center" wrapText="1" readingOrder="1"/>
    </xf>
    <xf numFmtId="164" fontId="10" fillId="0" borderId="102" xfId="0" applyFont="1" applyBorder="1" applyAlignment="1">
      <alignment horizontal="center" vertical="center" wrapText="1" readingOrder="1"/>
    </xf>
    <xf numFmtId="166" fontId="8" fillId="0" borderId="102" xfId="0" applyNumberFormat="1" applyFont="1" applyBorder="1" applyAlignment="1">
      <alignment horizontal="center" vertical="center" wrapText="1" readingOrder="1"/>
    </xf>
    <xf numFmtId="164" fontId="8" fillId="0" borderId="102" xfId="0" applyFont="1" applyBorder="1" applyAlignment="1">
      <alignment horizontal="center" vertical="center" wrapText="1" readingOrder="1"/>
    </xf>
    <xf numFmtId="164" fontId="13" fillId="0" borderId="102" xfId="0" applyFont="1" applyBorder="1" applyAlignment="1">
      <alignment horizontal="center" vertical="center" wrapText="1" readingOrder="1"/>
    </xf>
    <xf numFmtId="1" fontId="10" fillId="0" borderId="102" xfId="0" applyNumberFormat="1" applyFont="1" applyBorder="1" applyAlignment="1">
      <alignment horizontal="center" vertical="center"/>
    </xf>
    <xf numFmtId="3" fontId="10" fillId="0" borderId="102" xfId="0" applyNumberFormat="1" applyFont="1" applyBorder="1" applyAlignment="1">
      <alignment horizontal="center" vertical="center"/>
    </xf>
    <xf numFmtId="164" fontId="0" fillId="0" borderId="102" xfId="0" applyBorder="1"/>
    <xf numFmtId="164" fontId="10" fillId="0" borderId="102" xfId="0" applyFont="1" applyBorder="1" applyAlignment="1">
      <alignment horizontal="center" vertical="center"/>
    </xf>
    <xf numFmtId="164" fontId="12" fillId="0" borderId="102" xfId="0" applyFont="1" applyBorder="1" applyAlignment="1">
      <alignment horizontal="center" vertical="center" wrapText="1" readingOrder="1"/>
    </xf>
    <xf numFmtId="164" fontId="11" fillId="2" borderId="102" xfId="0" applyFont="1" applyFill="1" applyBorder="1" applyAlignment="1">
      <alignment horizontal="left" vertical="center" wrapText="1" readingOrder="1"/>
    </xf>
    <xf numFmtId="164" fontId="11" fillId="9" borderId="102" xfId="0" applyFont="1" applyFill="1" applyBorder="1" applyAlignment="1">
      <alignment horizontal="center" vertical="center" wrapText="1" readingOrder="1"/>
    </xf>
    <xf numFmtId="164" fontId="1" fillId="0" borderId="0" xfId="0" applyFont="1"/>
    <xf numFmtId="1" fontId="52" fillId="0" borderId="102" xfId="0" applyNumberFormat="1" applyFont="1" applyBorder="1" applyAlignment="1">
      <alignment horizontal="center" vertical="center" wrapText="1" readingOrder="1"/>
    </xf>
    <xf numFmtId="166" fontId="25" fillId="0" borderId="102" xfId="0" applyNumberFormat="1" applyFont="1" applyBorder="1" applyAlignment="1">
      <alignment horizontal="center" vertical="center" wrapText="1"/>
    </xf>
    <xf numFmtId="166" fontId="25" fillId="0" borderId="102" xfId="0" applyNumberFormat="1" applyFont="1" applyBorder="1" applyAlignment="1">
      <alignment horizontal="center" vertical="center" wrapText="1" readingOrder="1"/>
    </xf>
    <xf numFmtId="164" fontId="3" fillId="0" borderId="14" xfId="0" applyFont="1" applyBorder="1" applyAlignment="1">
      <alignment horizontal="left" vertical="center"/>
    </xf>
    <xf numFmtId="0" fontId="7" fillId="0" borderId="15" xfId="0" applyNumberFormat="1" applyFont="1" applyBorder="1"/>
    <xf numFmtId="164" fontId="3" fillId="0" borderId="2" xfId="0" applyFont="1" applyBorder="1" applyAlignment="1">
      <alignment horizontal="left" vertical="top" wrapText="1"/>
    </xf>
    <xf numFmtId="0" fontId="7" fillId="0" borderId="3" xfId="0" applyNumberFormat="1" applyFont="1" applyBorder="1"/>
    <xf numFmtId="0" fontId="7" fillId="0" borderId="4" xfId="0" applyNumberFormat="1" applyFont="1" applyBorder="1"/>
    <xf numFmtId="0" fontId="7" fillId="0" borderId="6" xfId="0" applyNumberFormat="1" applyFont="1" applyBorder="1"/>
    <xf numFmtId="164" fontId="0" fillId="0" borderId="0" xfId="0"/>
    <xf numFmtId="0" fontId="7" fillId="0" borderId="7" xfId="0" applyNumberFormat="1" applyFont="1" applyBorder="1"/>
    <xf numFmtId="0" fontId="7" fillId="0" borderId="9" xfId="0" applyNumberFormat="1" applyFont="1" applyBorder="1"/>
    <xf numFmtId="0" fontId="7" fillId="0" borderId="10" xfId="0" applyNumberFormat="1" applyFont="1" applyBorder="1"/>
    <xf numFmtId="0" fontId="7" fillId="0" borderId="11" xfId="0" applyNumberFormat="1" applyFont="1" applyBorder="1"/>
    <xf numFmtId="164" fontId="3" fillId="0" borderId="14" xfId="0" applyFont="1" applyBorder="1" applyAlignment="1">
      <alignment horizontal="left" vertical="top" wrapText="1"/>
    </xf>
    <xf numFmtId="165" fontId="3" fillId="0" borderId="9" xfId="0" applyNumberFormat="1" applyFont="1" applyBorder="1" applyAlignment="1">
      <alignment horizontal="left" vertical="top" wrapText="1"/>
    </xf>
    <xf numFmtId="164" fontId="5" fillId="0" borderId="12" xfId="0" applyFont="1" applyBorder="1" applyAlignment="1">
      <alignment horizontal="center" vertical="center"/>
    </xf>
    <xf numFmtId="0" fontId="7" fillId="0" borderId="13" xfId="0" applyNumberFormat="1" applyFont="1" applyBorder="1"/>
    <xf numFmtId="164" fontId="6" fillId="0" borderId="2" xfId="0" applyFont="1" applyBorder="1" applyAlignment="1">
      <alignment horizontal="left" vertical="top"/>
    </xf>
    <xf numFmtId="164" fontId="3" fillId="0" borderId="6" xfId="0" applyFont="1" applyBorder="1" applyAlignment="1">
      <alignment horizontal="left" vertical="top" wrapText="1"/>
    </xf>
    <xf numFmtId="165" fontId="3" fillId="0" borderId="6" xfId="0" applyNumberFormat="1" applyFont="1" applyBorder="1" applyAlignment="1">
      <alignment horizontal="left" vertical="top" wrapText="1"/>
    </xf>
    <xf numFmtId="164" fontId="8" fillId="4" borderId="21" xfId="0" applyFont="1" applyFill="1" applyBorder="1" applyAlignment="1">
      <alignment horizontal="center" vertical="center" wrapText="1" readingOrder="1"/>
    </xf>
    <xf numFmtId="0" fontId="7" fillId="0" borderId="22" xfId="0" applyNumberFormat="1" applyFont="1" applyBorder="1"/>
    <xf numFmtId="0" fontId="7" fillId="0" borderId="23" xfId="0" applyNumberFormat="1" applyFont="1" applyBorder="1"/>
    <xf numFmtId="0" fontId="8" fillId="4" borderId="18" xfId="0" applyNumberFormat="1" applyFont="1" applyFill="1" applyBorder="1" applyAlignment="1">
      <alignment horizontal="center" vertical="center" wrapText="1" readingOrder="1"/>
    </xf>
    <xf numFmtId="0" fontId="7" fillId="0" borderId="19" xfId="0" applyNumberFormat="1" applyFont="1" applyBorder="1"/>
    <xf numFmtId="0" fontId="7" fillId="0" borderId="20" xfId="0" applyNumberFormat="1" applyFont="1" applyBorder="1"/>
    <xf numFmtId="164" fontId="18" fillId="6" borderId="47" xfId="0" applyFont="1" applyFill="1" applyBorder="1" applyAlignment="1">
      <alignment horizontal="center" vertical="center" wrapText="1"/>
    </xf>
    <xf numFmtId="0" fontId="7" fillId="0" borderId="48" xfId="0" applyNumberFormat="1" applyFont="1" applyBorder="1"/>
    <xf numFmtId="0" fontId="7" fillId="0" borderId="49" xfId="0" applyNumberFormat="1" applyFont="1" applyBorder="1"/>
    <xf numFmtId="164" fontId="19" fillId="0" borderId="0" xfId="0" applyFont="1" applyAlignment="1">
      <alignment horizontal="center" vertical="center" wrapText="1"/>
    </xf>
    <xf numFmtId="164" fontId="14" fillId="0" borderId="35" xfId="0" applyFont="1" applyBorder="1" applyAlignment="1">
      <alignment horizontal="left" vertical="center" wrapText="1"/>
    </xf>
    <xf numFmtId="0" fontId="7" fillId="0" borderId="36" xfId="0" applyNumberFormat="1" applyFont="1" applyBorder="1"/>
    <xf numFmtId="0" fontId="7" fillId="0" borderId="37" xfId="0" applyNumberFormat="1" applyFont="1" applyBorder="1"/>
    <xf numFmtId="0" fontId="7" fillId="0" borderId="38" xfId="0" applyNumberFormat="1" applyFont="1" applyBorder="1"/>
    <xf numFmtId="0" fontId="7" fillId="0" borderId="39" xfId="0" applyNumberFormat="1" applyFont="1" applyBorder="1"/>
    <xf numFmtId="0" fontId="7" fillId="0" borderId="40" xfId="0" applyNumberFormat="1" applyFont="1" applyBorder="1"/>
    <xf numFmtId="0" fontId="7" fillId="0" borderId="33" xfId="0" applyNumberFormat="1" applyFont="1" applyBorder="1"/>
    <xf numFmtId="0" fontId="7" fillId="0" borderId="41" xfId="0" applyNumberFormat="1" applyFont="1" applyBorder="1"/>
    <xf numFmtId="164" fontId="18" fillId="6" borderId="43" xfId="0" applyFont="1" applyFill="1" applyBorder="1" applyAlignment="1">
      <alignment horizontal="center" vertical="center" wrapText="1"/>
    </xf>
    <xf numFmtId="0" fontId="7" fillId="0" borderId="44" xfId="0" applyNumberFormat="1" applyFont="1" applyBorder="1"/>
    <xf numFmtId="0" fontId="7" fillId="0" borderId="45" xfId="0" applyNumberFormat="1" applyFont="1" applyBorder="1"/>
    <xf numFmtId="164" fontId="5" fillId="6" borderId="64" xfId="0" applyFont="1" applyFill="1" applyBorder="1" applyAlignment="1">
      <alignment horizontal="center" vertical="center"/>
    </xf>
    <xf numFmtId="0" fontId="7" fillId="0" borderId="65" xfId="0" applyNumberFormat="1" applyFont="1" applyBorder="1"/>
    <xf numFmtId="0" fontId="7" fillId="0" borderId="66" xfId="0" applyNumberFormat="1" applyFont="1" applyBorder="1"/>
    <xf numFmtId="164" fontId="5" fillId="6" borderId="67" xfId="0" applyFont="1" applyFill="1" applyBorder="1" applyAlignment="1">
      <alignment horizontal="center" vertical="center" wrapText="1"/>
    </xf>
    <xf numFmtId="0" fontId="7" fillId="0" borderId="68" xfId="0" applyNumberFormat="1" applyFont="1" applyBorder="1"/>
    <xf numFmtId="0" fontId="7" fillId="0" borderId="69" xfId="0" applyNumberFormat="1" applyFont="1" applyBorder="1"/>
    <xf numFmtId="0" fontId="7" fillId="0" borderId="70" xfId="0" applyNumberFormat="1" applyFont="1" applyBorder="1"/>
    <xf numFmtId="164" fontId="5" fillId="14" borderId="64" xfId="0" applyFont="1" applyFill="1" applyBorder="1" applyAlignment="1">
      <alignment horizontal="center" vertical="center"/>
    </xf>
    <xf numFmtId="164" fontId="3" fillId="0" borderId="43" xfId="0" applyFont="1" applyBorder="1" applyAlignment="1">
      <alignment horizontal="left" vertical="center" wrapText="1"/>
    </xf>
    <xf numFmtId="164" fontId="5" fillId="14" borderId="64" xfId="0" applyFont="1" applyFill="1" applyBorder="1" applyAlignment="1">
      <alignment horizontal="left" vertical="center"/>
    </xf>
    <xf numFmtId="0" fontId="7" fillId="0" borderId="72" xfId="0" applyNumberFormat="1" applyFont="1" applyBorder="1"/>
    <xf numFmtId="164" fontId="5" fillId="6" borderId="73" xfId="0" applyFont="1" applyFill="1" applyBorder="1" applyAlignment="1">
      <alignment horizontal="center" vertical="center"/>
    </xf>
    <xf numFmtId="0" fontId="7" fillId="0" borderId="74" xfId="0" applyNumberFormat="1" applyFont="1" applyBorder="1"/>
    <xf numFmtId="0" fontId="7" fillId="0" borderId="75" xfId="0" applyNumberFormat="1" applyFont="1" applyBorder="1"/>
    <xf numFmtId="3" fontId="18" fillId="0" borderId="80" xfId="0" applyNumberFormat="1" applyFont="1" applyBorder="1" applyAlignment="1">
      <alignment horizontal="center" vertical="top" wrapText="1"/>
    </xf>
    <xf numFmtId="0" fontId="7" fillId="0" borderId="82" xfId="0" applyNumberFormat="1" applyFont="1" applyBorder="1"/>
    <xf numFmtId="0" fontId="7" fillId="0" borderId="83" xfId="0" applyNumberFormat="1" applyFont="1" applyBorder="1"/>
    <xf numFmtId="164" fontId="18" fillId="0" borderId="80" xfId="0" applyFont="1" applyBorder="1" applyAlignment="1">
      <alignment horizontal="center" vertical="top" wrapText="1"/>
    </xf>
    <xf numFmtId="164" fontId="18" fillId="6" borderId="43" xfId="0" applyFont="1" applyFill="1" applyBorder="1" applyAlignment="1">
      <alignment horizontal="center" vertical="top"/>
    </xf>
    <xf numFmtId="164" fontId="14" fillId="0" borderId="43" xfId="0" applyFont="1" applyBorder="1" applyAlignment="1">
      <alignment horizontal="left" vertical="top" wrapText="1"/>
    </xf>
    <xf numFmtId="0" fontId="24" fillId="6" borderId="84" xfId="0" applyNumberFormat="1" applyFont="1" applyFill="1" applyBorder="1" applyAlignment="1">
      <alignment horizontal="center" vertical="center"/>
    </xf>
    <xf numFmtId="0" fontId="24" fillId="6" borderId="85" xfId="0" applyNumberFormat="1" applyFont="1" applyFill="1" applyBorder="1" applyAlignment="1">
      <alignment horizontal="center" vertical="center"/>
    </xf>
    <xf numFmtId="0" fontId="7" fillId="0" borderId="86" xfId="0" applyNumberFormat="1" applyFont="1" applyBorder="1"/>
    <xf numFmtId="0" fontId="7" fillId="0" borderId="32" xfId="0" applyNumberFormat="1" applyFont="1" applyBorder="1"/>
    <xf numFmtId="164" fontId="5" fillId="14" borderId="91" xfId="0" applyFont="1" applyFill="1" applyBorder="1" applyAlignment="1">
      <alignment horizontal="center" vertical="center"/>
    </xf>
    <xf numFmtId="0" fontId="7" fillId="0" borderId="92" xfId="0" applyNumberFormat="1" applyFont="1" applyBorder="1"/>
    <xf numFmtId="164" fontId="5" fillId="0" borderId="0" xfId="0" applyFont="1" applyAlignment="1">
      <alignment horizontal="center" vertical="center"/>
    </xf>
    <xf numFmtId="164" fontId="5" fillId="0" borderId="0" xfId="0" applyFont="1" applyAlignment="1">
      <alignment horizontal="center" vertical="center" wrapText="1"/>
    </xf>
    <xf numFmtId="164" fontId="36" fillId="0" borderId="29" xfId="0" applyFont="1" applyBorder="1" applyAlignment="1">
      <alignment horizontal="center" vertical="center" wrapText="1"/>
    </xf>
    <xf numFmtId="0" fontId="7" fillId="0" borderId="93" xfId="0" applyNumberFormat="1" applyFont="1" applyBorder="1"/>
    <xf numFmtId="0" fontId="7" fillId="0" borderId="57" xfId="0" applyNumberFormat="1" applyFont="1" applyBorder="1"/>
    <xf numFmtId="164" fontId="31" fillId="0" borderId="0" xfId="0" applyFont="1" applyAlignment="1">
      <alignment horizontal="center" vertical="center"/>
    </xf>
    <xf numFmtId="164" fontId="34" fillId="0" borderId="0" xfId="0" applyFont="1" applyAlignment="1">
      <alignment horizontal="left" vertical="center" wrapText="1"/>
    </xf>
    <xf numFmtId="164" fontId="34" fillId="0" borderId="0" xfId="0" applyFont="1" applyAlignment="1">
      <alignment horizontal="center" vertical="center"/>
    </xf>
    <xf numFmtId="164" fontId="15" fillId="29" borderId="85" xfId="0" applyFont="1" applyFill="1" applyBorder="1" applyAlignment="1">
      <alignment horizontal="center" vertical="center"/>
    </xf>
    <xf numFmtId="164" fontId="0" fillId="0" borderId="104" xfId="0" applyBorder="1"/>
    <xf numFmtId="164" fontId="0" fillId="0" borderId="105" xfId="0" applyBorder="1"/>
    <xf numFmtId="164" fontId="0" fillId="0" borderId="106" xfId="0" applyBorder="1"/>
    <xf numFmtId="164" fontId="0" fillId="0" borderId="107" xfId="0" applyBorder="1"/>
    <xf numFmtId="164" fontId="0" fillId="0" borderId="108" xfId="0" applyBorder="1"/>
    <xf numFmtId="164" fontId="0" fillId="0" borderId="109" xfId="0" applyBorder="1"/>
    <xf numFmtId="164" fontId="0" fillId="0" borderId="110" xfId="0" applyBorder="1"/>
    <xf numFmtId="164" fontId="0" fillId="0" borderId="111" xfId="0" applyBorder="1"/>
    <xf numFmtId="164" fontId="11" fillId="0" borderId="28" xfId="0" applyFont="1" applyBorder="1" applyAlignment="1">
      <alignment horizontal="center" vertical="center" wrapText="1"/>
    </xf>
    <xf numFmtId="164" fontId="11" fillId="0" borderId="25" xfId="0" applyFont="1" applyBorder="1" applyAlignment="1">
      <alignment horizontal="center" vertical="center" wrapText="1" readingOrder="1"/>
    </xf>
    <xf numFmtId="164" fontId="11" fillId="0" borderId="28" xfId="0" applyFont="1" applyBorder="1" applyAlignment="1">
      <alignment horizontal="center" vertical="center" wrapText="1" readingOrder="1"/>
    </xf>
    <xf numFmtId="164" fontId="11" fillId="0" borderId="112" xfId="0" applyFont="1" applyBorder="1" applyAlignment="1">
      <alignment horizontal="left" vertical="center" wrapText="1" readingOrder="1"/>
    </xf>
    <xf numFmtId="164" fontId="11" fillId="0" borderId="30" xfId="0" applyFont="1" applyBorder="1" applyAlignment="1">
      <alignment horizontal="left" vertical="center" wrapText="1" readingOrder="1"/>
    </xf>
    <xf numFmtId="166" fontId="11" fillId="0" borderId="25" xfId="0" applyNumberFormat="1" applyFont="1" applyBorder="1" applyAlignment="1">
      <alignment horizontal="center" vertical="center" wrapText="1" readingOrder="1"/>
    </xf>
    <xf numFmtId="1" fontId="11" fillId="0" borderId="25" xfId="0" applyNumberFormat="1" applyFont="1" applyBorder="1" applyAlignment="1">
      <alignment horizontal="center" vertical="center" wrapText="1" readingOrder="1"/>
    </xf>
    <xf numFmtId="166" fontId="12" fillId="0" borderId="25" xfId="0" applyNumberFormat="1" applyFont="1" applyBorder="1" applyAlignment="1">
      <alignment horizontal="center" vertical="center" wrapText="1" readingOrder="1"/>
    </xf>
    <xf numFmtId="0" fontId="12" fillId="0" borderId="113" xfId="0" applyNumberFormat="1" applyFont="1" applyBorder="1" applyAlignment="1">
      <alignment horizontal="left" vertical="center" wrapText="1" readingOrder="1"/>
    </xf>
    <xf numFmtId="164" fontId="12" fillId="0" borderId="25" xfId="0" applyFont="1" applyBorder="1" applyAlignment="1">
      <alignment horizontal="center" vertical="center" wrapText="1" readingOrder="1"/>
    </xf>
    <xf numFmtId="164" fontId="10" fillId="0" borderId="25" xfId="0" applyFont="1" applyBorder="1" applyAlignment="1">
      <alignment horizontal="center" vertical="center" wrapText="1" readingOrder="1"/>
    </xf>
    <xf numFmtId="166" fontId="8" fillId="0" borderId="25" xfId="0" applyNumberFormat="1" applyFont="1" applyBorder="1" applyAlignment="1">
      <alignment horizontal="center" vertical="center" wrapText="1" readingOrder="1"/>
    </xf>
    <xf numFmtId="164" fontId="13" fillId="0" borderId="0" xfId="0" applyFont="1" applyAlignment="1">
      <alignment horizontal="center" vertical="center" wrapText="1" readingOrder="1"/>
    </xf>
    <xf numFmtId="164" fontId="10" fillId="0" borderId="114" xfId="0" applyFont="1" applyBorder="1" applyAlignment="1">
      <alignment horizontal="center" vertical="center"/>
    </xf>
    <xf numFmtId="1" fontId="10" fillId="0" borderId="114" xfId="0" applyNumberFormat="1" applyFont="1" applyBorder="1" applyAlignment="1">
      <alignment horizontal="center" vertical="center"/>
    </xf>
    <xf numFmtId="3" fontId="10" fillId="0" borderId="114" xfId="0" applyNumberFormat="1" applyFont="1" applyBorder="1" applyAlignment="1">
      <alignment horizontal="center" vertical="center"/>
    </xf>
    <xf numFmtId="164" fontId="10" fillId="0" borderId="0" xfId="0" applyFont="1" applyAlignment="1">
      <alignment horizontal="center" vertical="center"/>
    </xf>
    <xf numFmtId="164" fontId="11" fillId="0" borderId="28" xfId="0" applyFont="1" applyBorder="1" applyAlignment="1">
      <alignment horizontal="left" vertical="center" wrapText="1" readingOrder="1"/>
    </xf>
    <xf numFmtId="164" fontId="11" fillId="0" borderId="17" xfId="0" applyFont="1" applyBorder="1" applyAlignment="1">
      <alignment horizontal="center" vertical="center" wrapText="1"/>
    </xf>
    <xf numFmtId="164" fontId="11" fillId="0" borderId="30" xfId="0" applyFont="1" applyBorder="1" applyAlignment="1">
      <alignment horizontal="center" vertical="center" wrapText="1" readingOrder="1"/>
    </xf>
    <xf numFmtId="164" fontId="11" fillId="0" borderId="17" xfId="0" applyFont="1" applyBorder="1" applyAlignment="1">
      <alignment horizontal="center" vertical="center" wrapText="1" readingOrder="1"/>
    </xf>
    <xf numFmtId="164" fontId="11" fillId="0" borderId="17" xfId="0" applyFont="1" applyBorder="1" applyAlignment="1">
      <alignment horizontal="left" vertical="center" wrapText="1" readingOrder="1"/>
    </xf>
    <xf numFmtId="166" fontId="11" fillId="0" borderId="30" xfId="0" applyNumberFormat="1" applyFont="1" applyBorder="1" applyAlignment="1">
      <alignment horizontal="center" vertical="center" wrapText="1" readingOrder="1"/>
    </xf>
    <xf numFmtId="1" fontId="11" fillId="0" borderId="30" xfId="0" applyNumberFormat="1" applyFont="1" applyBorder="1" applyAlignment="1">
      <alignment horizontal="center" vertical="center" wrapText="1" readingOrder="1"/>
    </xf>
    <xf numFmtId="164" fontId="11" fillId="0" borderId="32" xfId="0" applyFont="1" applyBorder="1" applyAlignment="1">
      <alignment horizontal="left" vertical="center" wrapText="1" readingOrder="1"/>
    </xf>
    <xf numFmtId="166" fontId="11" fillId="0" borderId="28" xfId="0" applyNumberFormat="1" applyFont="1" applyBorder="1" applyAlignment="1">
      <alignment horizontal="center" vertical="center" wrapText="1" readingOrder="1"/>
    </xf>
    <xf numFmtId="1" fontId="11" fillId="0" borderId="28" xfId="0" applyNumberFormat="1" applyFont="1" applyBorder="1" applyAlignment="1">
      <alignment horizontal="center" vertical="center" wrapText="1" readingOrder="1"/>
    </xf>
    <xf numFmtId="164" fontId="11" fillId="0" borderId="32" xfId="0" applyFont="1" applyBorder="1" applyAlignment="1">
      <alignment horizontal="left" wrapText="1" readingOrder="1"/>
    </xf>
  </cellXfs>
  <cellStyles count="1">
    <cellStyle name="Normal" xfId="0" builtinId="0"/>
  </cellStyles>
  <dxfs count="17">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stacked"/>
        <c:varyColors val="1"/>
        <c:ser>
          <c:idx val="0"/>
          <c:order val="0"/>
          <c:tx>
            <c:v>Bajo</c:v>
          </c:tx>
          <c:spPr>
            <a:solidFill>
              <a:srgbClr val="66FF33"/>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Seguimiento'!$C$90:$AA$90</c:f>
              <c:numCache>
                <c:formatCode>#,##0.000</c:formatCode>
                <c:ptCount val="25"/>
                <c:pt idx="0">
                  <c:v>0.37</c:v>
                </c:pt>
                <c:pt idx="1">
                  <c:v>0.37</c:v>
                </c:pt>
                <c:pt idx="2">
                  <c:v>0.37</c:v>
                </c:pt>
                <c:pt idx="3">
                  <c:v>0.37</c:v>
                </c:pt>
                <c:pt idx="4">
                  <c:v>0.37</c:v>
                </c:pt>
                <c:pt idx="5">
                  <c:v>0.37</c:v>
                </c:pt>
                <c:pt idx="6">
                  <c:v>0.37</c:v>
                </c:pt>
                <c:pt idx="7">
                  <c:v>0.37</c:v>
                </c:pt>
                <c:pt idx="8">
                  <c:v>0.37</c:v>
                </c:pt>
                <c:pt idx="9">
                  <c:v>0.37</c:v>
                </c:pt>
                <c:pt idx="10">
                  <c:v>0.37</c:v>
                </c:pt>
                <c:pt idx="11">
                  <c:v>0.37</c:v>
                </c:pt>
                <c:pt idx="12">
                  <c:v>0.37</c:v>
                </c:pt>
                <c:pt idx="13">
                  <c:v>0.37</c:v>
                </c:pt>
                <c:pt idx="14">
                  <c:v>0.37</c:v>
                </c:pt>
                <c:pt idx="15">
                  <c:v>0.37</c:v>
                </c:pt>
                <c:pt idx="16">
                  <c:v>0.37</c:v>
                </c:pt>
                <c:pt idx="17">
                  <c:v>0.37</c:v>
                </c:pt>
                <c:pt idx="18">
                  <c:v>0.37</c:v>
                </c:pt>
                <c:pt idx="19">
                  <c:v>0.37</c:v>
                </c:pt>
                <c:pt idx="20">
                  <c:v>0.37</c:v>
                </c:pt>
                <c:pt idx="21">
                  <c:v>0.37</c:v>
                </c:pt>
                <c:pt idx="22">
                  <c:v>0.37</c:v>
                </c:pt>
                <c:pt idx="23">
                  <c:v>0.37</c:v>
                </c:pt>
                <c:pt idx="24">
                  <c:v>0.37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EE8-4965-8861-C7BCC734228E}"/>
            </c:ext>
          </c:extLst>
        </c:ser>
        <c:ser>
          <c:idx val="1"/>
          <c:order val="1"/>
          <c:tx>
            <c:v>Medio</c:v>
          </c:tx>
          <c:spPr>
            <a:solidFill>
              <a:srgbClr val="FFFF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Seguimiento'!$C$91:$AA$91</c:f>
              <c:numCache>
                <c:formatCode>#,##0.000</c:formatCode>
                <c:ptCount val="25"/>
                <c:pt idx="0">
                  <c:v>0.16000000000000003</c:v>
                </c:pt>
                <c:pt idx="1">
                  <c:v>0.16000000000000003</c:v>
                </c:pt>
                <c:pt idx="2">
                  <c:v>0.16000000000000003</c:v>
                </c:pt>
                <c:pt idx="3">
                  <c:v>0.16000000000000003</c:v>
                </c:pt>
                <c:pt idx="4">
                  <c:v>0.16000000000000003</c:v>
                </c:pt>
                <c:pt idx="5">
                  <c:v>0.16000000000000003</c:v>
                </c:pt>
                <c:pt idx="6">
                  <c:v>0.16000000000000003</c:v>
                </c:pt>
                <c:pt idx="7">
                  <c:v>0.16000000000000003</c:v>
                </c:pt>
                <c:pt idx="8">
                  <c:v>0.16000000000000003</c:v>
                </c:pt>
                <c:pt idx="9">
                  <c:v>0.16000000000000003</c:v>
                </c:pt>
                <c:pt idx="10">
                  <c:v>0.16000000000000003</c:v>
                </c:pt>
                <c:pt idx="11">
                  <c:v>0.16000000000000003</c:v>
                </c:pt>
                <c:pt idx="12">
                  <c:v>0.16000000000000003</c:v>
                </c:pt>
                <c:pt idx="13">
                  <c:v>0.16000000000000003</c:v>
                </c:pt>
                <c:pt idx="14">
                  <c:v>0.16000000000000003</c:v>
                </c:pt>
                <c:pt idx="15">
                  <c:v>0.16000000000000003</c:v>
                </c:pt>
                <c:pt idx="16">
                  <c:v>0.16000000000000003</c:v>
                </c:pt>
                <c:pt idx="17">
                  <c:v>0.16000000000000003</c:v>
                </c:pt>
                <c:pt idx="18">
                  <c:v>0.16000000000000003</c:v>
                </c:pt>
                <c:pt idx="19">
                  <c:v>0.16000000000000003</c:v>
                </c:pt>
                <c:pt idx="20">
                  <c:v>0.16000000000000003</c:v>
                </c:pt>
                <c:pt idx="21">
                  <c:v>0.16000000000000003</c:v>
                </c:pt>
                <c:pt idx="22">
                  <c:v>0.16000000000000003</c:v>
                </c:pt>
                <c:pt idx="23">
                  <c:v>0.16000000000000003</c:v>
                </c:pt>
                <c:pt idx="24">
                  <c:v>0.16000000000000003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EE8-4965-8861-C7BCC734228E}"/>
            </c:ext>
          </c:extLst>
        </c:ser>
        <c:ser>
          <c:idx val="2"/>
          <c:order val="2"/>
          <c:tx>
            <c:v>Alto </c:v>
          </c:tx>
          <c:spPr>
            <a:solidFill>
              <a:srgbClr val="FFC0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Seguimiento'!$C$92:$AA$92</c:f>
              <c:numCache>
                <c:formatCode>#,##0.000</c:formatCode>
                <c:ptCount val="25"/>
                <c:pt idx="0">
                  <c:v>0.14000000000000001</c:v>
                </c:pt>
                <c:pt idx="1">
                  <c:v>0.14000000000000001</c:v>
                </c:pt>
                <c:pt idx="2">
                  <c:v>0.14000000000000001</c:v>
                </c:pt>
                <c:pt idx="3">
                  <c:v>0.14000000000000001</c:v>
                </c:pt>
                <c:pt idx="4">
                  <c:v>0.14000000000000001</c:v>
                </c:pt>
                <c:pt idx="5">
                  <c:v>0.14000000000000001</c:v>
                </c:pt>
                <c:pt idx="6">
                  <c:v>0.14000000000000001</c:v>
                </c:pt>
                <c:pt idx="7">
                  <c:v>0.14000000000000001</c:v>
                </c:pt>
                <c:pt idx="8">
                  <c:v>0.14000000000000001</c:v>
                </c:pt>
                <c:pt idx="9">
                  <c:v>0.14000000000000001</c:v>
                </c:pt>
                <c:pt idx="10">
                  <c:v>0.14000000000000001</c:v>
                </c:pt>
                <c:pt idx="11">
                  <c:v>0.14000000000000001</c:v>
                </c:pt>
                <c:pt idx="12">
                  <c:v>0.14000000000000001</c:v>
                </c:pt>
                <c:pt idx="13">
                  <c:v>0.14000000000000001</c:v>
                </c:pt>
                <c:pt idx="14">
                  <c:v>0.14000000000000001</c:v>
                </c:pt>
                <c:pt idx="15">
                  <c:v>0.14000000000000001</c:v>
                </c:pt>
                <c:pt idx="16">
                  <c:v>0.14000000000000001</c:v>
                </c:pt>
                <c:pt idx="17">
                  <c:v>0.14000000000000001</c:v>
                </c:pt>
                <c:pt idx="18">
                  <c:v>0.14000000000000001</c:v>
                </c:pt>
                <c:pt idx="19">
                  <c:v>0.14000000000000001</c:v>
                </c:pt>
                <c:pt idx="20">
                  <c:v>0.14000000000000001</c:v>
                </c:pt>
                <c:pt idx="21">
                  <c:v>0.14000000000000001</c:v>
                </c:pt>
                <c:pt idx="22">
                  <c:v>0.14000000000000001</c:v>
                </c:pt>
                <c:pt idx="23">
                  <c:v>0.14000000000000001</c:v>
                </c:pt>
                <c:pt idx="24">
                  <c:v>0.14000000000000001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EE8-4965-8861-C7BCC734228E}"/>
            </c:ext>
          </c:extLst>
        </c:ser>
        <c:ser>
          <c:idx val="3"/>
          <c:order val="3"/>
          <c:tx>
            <c:v>Muy Alto</c:v>
          </c:tx>
          <c:spPr>
            <a:solidFill>
              <a:srgbClr val="FF00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Seguimiento'!$C$93:$AA$93</c:f>
              <c:numCache>
                <c:formatCode>#,##0.000</c:formatCode>
                <c:ptCount val="25"/>
                <c:pt idx="0">
                  <c:v>0.32999999999999996</c:v>
                </c:pt>
                <c:pt idx="1">
                  <c:v>0.32999999999999996</c:v>
                </c:pt>
                <c:pt idx="2">
                  <c:v>0.32999999999999996</c:v>
                </c:pt>
                <c:pt idx="3">
                  <c:v>0.32999999999999996</c:v>
                </c:pt>
                <c:pt idx="4">
                  <c:v>0.32999999999999996</c:v>
                </c:pt>
                <c:pt idx="5">
                  <c:v>0.32999999999999996</c:v>
                </c:pt>
                <c:pt idx="6">
                  <c:v>0.32999999999999996</c:v>
                </c:pt>
                <c:pt idx="7">
                  <c:v>0.32999999999999996</c:v>
                </c:pt>
                <c:pt idx="8">
                  <c:v>0.32999999999999996</c:v>
                </c:pt>
                <c:pt idx="9">
                  <c:v>0.32999999999999996</c:v>
                </c:pt>
                <c:pt idx="10">
                  <c:v>0.32999999999999996</c:v>
                </c:pt>
                <c:pt idx="11">
                  <c:v>0.32999999999999996</c:v>
                </c:pt>
                <c:pt idx="12">
                  <c:v>0.32999999999999996</c:v>
                </c:pt>
                <c:pt idx="13">
                  <c:v>0.32999999999999996</c:v>
                </c:pt>
                <c:pt idx="14">
                  <c:v>0.32999999999999996</c:v>
                </c:pt>
                <c:pt idx="15">
                  <c:v>0.32999999999999996</c:v>
                </c:pt>
                <c:pt idx="16">
                  <c:v>0.32999999999999996</c:v>
                </c:pt>
                <c:pt idx="17">
                  <c:v>0.32999999999999996</c:v>
                </c:pt>
                <c:pt idx="18">
                  <c:v>0.32999999999999996</c:v>
                </c:pt>
                <c:pt idx="19">
                  <c:v>0.32999999999999996</c:v>
                </c:pt>
                <c:pt idx="20">
                  <c:v>0.32999999999999996</c:v>
                </c:pt>
                <c:pt idx="21">
                  <c:v>0.32999999999999996</c:v>
                </c:pt>
                <c:pt idx="22">
                  <c:v>0.32999999999999996</c:v>
                </c:pt>
                <c:pt idx="23">
                  <c:v>0.32999999999999996</c:v>
                </c:pt>
                <c:pt idx="24">
                  <c:v>0.32999999999999996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CEE8-4965-8861-C7BCC734228E}"/>
            </c:ext>
          </c:extLst>
        </c:ser>
        <c:dLbls>
          <c:showLegendKey val="0"/>
          <c:showVal val="0"/>
          <c:showCatName val="0"/>
          <c:showSerName val="0"/>
          <c:showPercent val="0"/>
          <c:showBubbleSize val="0"/>
        </c:dLbls>
        <c:gapWidth val="150"/>
        <c:overlap val="100"/>
        <c:axId val="378575686"/>
        <c:axId val="671722990"/>
      </c:barChart>
      <c:lineChart>
        <c:grouping val="standard"/>
        <c:varyColors val="0"/>
        <c:ser>
          <c:idx val="4"/>
          <c:order val="4"/>
          <c:tx>
            <c:v>Indice de riesgos</c:v>
          </c:tx>
          <c:spPr>
            <a:ln w="28575" cmpd="sng">
              <a:solidFill>
                <a:srgbClr val="4BACC6"/>
              </a:solidFill>
            </a:ln>
          </c:spPr>
          <c:marker>
            <c:symbol val="circle"/>
            <c:size val="7"/>
            <c:spPr>
              <a:solidFill>
                <a:srgbClr val="4BACC6"/>
              </a:solidFill>
              <a:ln cmpd="sng">
                <a:solidFill>
                  <a:srgbClr val="4BACC6"/>
                </a:solidFill>
              </a:ln>
            </c:spPr>
          </c:marker>
          <c:dLbls>
            <c:spPr>
              <a:noFill/>
              <a:ln>
                <a:noFill/>
              </a:ln>
              <a:effectLst/>
            </c:spPr>
            <c:txPr>
              <a:bodyPr/>
              <a:lstStyle/>
              <a:p>
                <a:pPr lvl="0">
                  <a:defRPr sz="1200" b="0" i="0">
                    <a:solidFill>
                      <a:srgbClr val="000000"/>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Seguimiento'!$C$31:$AA$31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4-CEE8-4965-8861-C7BCC734228E}"/>
            </c:ext>
          </c:extLst>
        </c:ser>
        <c:dLbls>
          <c:showLegendKey val="0"/>
          <c:showVal val="0"/>
          <c:showCatName val="0"/>
          <c:showSerName val="0"/>
          <c:showPercent val="0"/>
          <c:showBubbleSize val="0"/>
        </c:dLbls>
        <c:marker val="1"/>
        <c:smooth val="0"/>
        <c:axId val="378575686"/>
        <c:axId val="671722990"/>
      </c:lineChart>
      <c:catAx>
        <c:axId val="37857568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0" i="0">
                <a:solidFill>
                  <a:srgbClr val="000000"/>
                </a:solidFill>
                <a:latin typeface="+mn-lt"/>
              </a:defRPr>
            </a:pPr>
            <a:endParaRPr lang="es-CO"/>
          </a:p>
        </c:txPr>
        <c:crossAx val="671722990"/>
        <c:crosses val="autoZero"/>
        <c:auto val="1"/>
        <c:lblAlgn val="ctr"/>
        <c:lblOffset val="100"/>
        <c:noMultiLvlLbl val="1"/>
      </c:catAx>
      <c:valAx>
        <c:axId val="671722990"/>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0" sourceLinked="1"/>
        <c:majorTickMark val="none"/>
        <c:minorTickMark val="none"/>
        <c:tickLblPos val="nextTo"/>
        <c:spPr>
          <a:ln/>
        </c:spPr>
        <c:txPr>
          <a:bodyPr/>
          <a:lstStyle/>
          <a:p>
            <a:pPr lvl="0">
              <a:defRPr sz="1000" b="0" i="0">
                <a:solidFill>
                  <a:srgbClr val="000000"/>
                </a:solidFill>
                <a:latin typeface="+mn-lt"/>
              </a:defRPr>
            </a:pPr>
            <a:endParaRPr lang="es-CO"/>
          </a:p>
        </c:txPr>
        <c:crossAx val="378575686"/>
        <c:crosses val="autoZero"/>
        <c:crossBetween val="between"/>
      </c:valAx>
    </c:plotArea>
    <c:legend>
      <c:legendPos val="b"/>
      <c:overlay val="0"/>
      <c:txPr>
        <a:bodyPr/>
        <a:lstStyle/>
        <a:p>
          <a:pPr lvl="0">
            <a:defRPr sz="11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CATEGORÍA DEL RIESGO</a:t>
            </a:r>
          </a:p>
        </c:rich>
      </c:tx>
      <c:layout>
        <c:manualLayout>
          <c:xMode val="edge"/>
          <c:yMode val="edge"/>
          <c:x val="0.34436789151356101"/>
          <c:y val="9.2592592592592692E-3"/>
        </c:manualLayout>
      </c:layout>
      <c:overlay val="0"/>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0392-4B1F-8BB9-BD4661A94DDF}"/>
              </c:ext>
            </c:extLst>
          </c:dPt>
          <c:dPt>
            <c:idx val="1"/>
            <c:bubble3D val="0"/>
            <c:spPr>
              <a:solidFill>
                <a:schemeClr val="accent2"/>
              </a:solidFill>
            </c:spPr>
            <c:extLst>
              <c:ext xmlns:c16="http://schemas.microsoft.com/office/drawing/2014/chart" uri="{C3380CC4-5D6E-409C-BE32-E72D297353CC}">
                <c16:uniqueId val="{00000003-0392-4B1F-8BB9-BD4661A94DDF}"/>
              </c:ext>
            </c:extLst>
          </c:dPt>
          <c:dPt>
            <c:idx val="2"/>
            <c:bubble3D val="0"/>
            <c:spPr>
              <a:solidFill>
                <a:schemeClr val="accent3"/>
              </a:solidFill>
            </c:spPr>
            <c:extLst>
              <c:ext xmlns:c16="http://schemas.microsoft.com/office/drawing/2014/chart" uri="{C3380CC4-5D6E-409C-BE32-E72D297353CC}">
                <c16:uniqueId val="{00000005-0392-4B1F-8BB9-BD4661A94DDF}"/>
              </c:ext>
            </c:extLst>
          </c:dPt>
          <c:dPt>
            <c:idx val="3"/>
            <c:bubble3D val="0"/>
            <c:spPr>
              <a:solidFill>
                <a:schemeClr val="accent4"/>
              </a:solidFill>
            </c:spPr>
            <c:extLst>
              <c:ext xmlns:c16="http://schemas.microsoft.com/office/drawing/2014/chart" uri="{C3380CC4-5D6E-409C-BE32-E72D297353CC}">
                <c16:uniqueId val="{00000007-0392-4B1F-8BB9-BD4661A94DDF}"/>
              </c:ext>
            </c:extLst>
          </c:dPt>
          <c:dPt>
            <c:idx val="4"/>
            <c:bubble3D val="0"/>
            <c:spPr>
              <a:solidFill>
                <a:schemeClr val="accent5"/>
              </a:solidFill>
            </c:spPr>
            <c:extLst>
              <c:ext xmlns:c16="http://schemas.microsoft.com/office/drawing/2014/chart" uri="{C3380CC4-5D6E-409C-BE32-E72D297353CC}">
                <c16:uniqueId val="{00000009-0392-4B1F-8BB9-BD4661A94DDF}"/>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Presentación!$M$31:$M$35</c:f>
              <c:strCache>
                <c:ptCount val="5"/>
                <c:pt idx="0">
                  <c:v>Comercial</c:v>
                </c:pt>
                <c:pt idx="1">
                  <c:v>Estratégico</c:v>
                </c:pt>
                <c:pt idx="2">
                  <c:v>Financiero</c:v>
                </c:pt>
                <c:pt idx="3">
                  <c:v>Operacional</c:v>
                </c:pt>
                <c:pt idx="4">
                  <c:v>Cumplimiento</c:v>
                </c:pt>
              </c:strCache>
            </c:strRef>
          </c:cat>
          <c:val>
            <c:numRef>
              <c:f>Presentación!$N$31:$N$35</c:f>
              <c:numCache>
                <c:formatCode>#,##0_ ;\-#,##0\ </c:formatCode>
                <c:ptCount val="5"/>
                <c:pt idx="0">
                  <c:v>0</c:v>
                </c:pt>
                <c:pt idx="1">
                  <c:v>0</c:v>
                </c:pt>
                <c:pt idx="2">
                  <c:v>0</c:v>
                </c:pt>
                <c:pt idx="3">
                  <c:v>0</c:v>
                </c:pt>
                <c:pt idx="4">
                  <c:v>0</c:v>
                </c:pt>
              </c:numCache>
            </c:numRef>
          </c:val>
          <c:extLst>
            <c:ext xmlns:c16="http://schemas.microsoft.com/office/drawing/2014/chart" uri="{C3380CC4-5D6E-409C-BE32-E72D297353CC}">
              <c16:uniqueId val="{0000000A-0392-4B1F-8BB9-BD4661A94DDF}"/>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Objeto impacto</a:t>
            </a:r>
          </a:p>
        </c:rich>
      </c:tx>
      <c:layout>
        <c:manualLayout>
          <c:xMode val="edge"/>
          <c:yMode val="edge"/>
          <c:x val="0.42161577090336927"/>
          <c:y val="2.2482466320898249E-2"/>
        </c:manualLayout>
      </c:layout>
      <c:overlay val="0"/>
    </c:title>
    <c:autoTitleDeleted val="0"/>
    <c:plotArea>
      <c:layout>
        <c:manualLayout>
          <c:xMode val="edge"/>
          <c:yMode val="edge"/>
          <c:x val="0.19860057692893013"/>
          <c:y val="0.1700730657022777"/>
          <c:w val="0.4328388013998255"/>
          <c:h val="0.68681871314179133"/>
        </c:manualLayout>
      </c:layout>
      <c:doughnutChart>
        <c:varyColors val="1"/>
        <c:ser>
          <c:idx val="0"/>
          <c:order val="0"/>
          <c:dPt>
            <c:idx val="0"/>
            <c:bubble3D val="0"/>
            <c:spPr>
              <a:solidFill>
                <a:schemeClr val="accent2"/>
              </a:solidFill>
            </c:spPr>
            <c:extLst>
              <c:ext xmlns:c16="http://schemas.microsoft.com/office/drawing/2014/chart" uri="{C3380CC4-5D6E-409C-BE32-E72D297353CC}">
                <c16:uniqueId val="{00000001-F447-4576-B564-A8F39B323C2C}"/>
              </c:ext>
            </c:extLst>
          </c:dPt>
          <c:dPt>
            <c:idx val="1"/>
            <c:bubble3D val="0"/>
            <c:spPr>
              <a:solidFill>
                <a:schemeClr val="accent4"/>
              </a:solidFill>
            </c:spPr>
            <c:extLst>
              <c:ext xmlns:c16="http://schemas.microsoft.com/office/drawing/2014/chart" uri="{C3380CC4-5D6E-409C-BE32-E72D297353CC}">
                <c16:uniqueId val="{00000003-F447-4576-B564-A8F39B323C2C}"/>
              </c:ext>
            </c:extLst>
          </c:dPt>
          <c:dPt>
            <c:idx val="2"/>
            <c:bubble3D val="0"/>
            <c:spPr>
              <a:solidFill>
                <a:schemeClr val="accent6"/>
              </a:solidFill>
            </c:spPr>
            <c:extLst>
              <c:ext xmlns:c16="http://schemas.microsoft.com/office/drawing/2014/chart" uri="{C3380CC4-5D6E-409C-BE32-E72D297353CC}">
                <c16:uniqueId val="{00000005-F447-4576-B564-A8F39B323C2C}"/>
              </c:ext>
            </c:extLst>
          </c:dPt>
          <c:dPt>
            <c:idx val="3"/>
            <c:bubble3D val="0"/>
            <c:spPr>
              <a:solidFill>
                <a:schemeClr val="accent2"/>
              </a:solidFill>
            </c:spPr>
            <c:extLst>
              <c:ext xmlns:c16="http://schemas.microsoft.com/office/drawing/2014/chart" uri="{C3380CC4-5D6E-409C-BE32-E72D297353CC}">
                <c16:uniqueId val="{00000007-F447-4576-B564-A8F39B323C2C}"/>
              </c:ext>
            </c:extLst>
          </c:dPt>
          <c:dPt>
            <c:idx val="4"/>
            <c:bubble3D val="0"/>
            <c:spPr>
              <a:solidFill>
                <a:schemeClr val="accent4"/>
              </a:solidFill>
            </c:spPr>
            <c:extLst>
              <c:ext xmlns:c16="http://schemas.microsoft.com/office/drawing/2014/chart" uri="{C3380CC4-5D6E-409C-BE32-E72D297353CC}">
                <c16:uniqueId val="{00000009-F447-4576-B564-A8F39B323C2C}"/>
              </c:ext>
            </c:extLst>
          </c:dPt>
          <c:dPt>
            <c:idx val="5"/>
            <c:bubble3D val="0"/>
            <c:spPr>
              <a:solidFill>
                <a:schemeClr val="accent6"/>
              </a:solidFill>
            </c:spPr>
            <c:extLst>
              <c:ext xmlns:c16="http://schemas.microsoft.com/office/drawing/2014/chart" uri="{C3380CC4-5D6E-409C-BE32-E72D297353CC}">
                <c16:uniqueId val="{0000000B-F447-4576-B564-A8F39B323C2C}"/>
              </c:ext>
            </c:extLst>
          </c:dPt>
          <c:dPt>
            <c:idx val="6"/>
            <c:bubble3D val="0"/>
            <c:spPr>
              <a:solidFill>
                <a:schemeClr val="accent2"/>
              </a:solidFill>
            </c:spPr>
            <c:extLst>
              <c:ext xmlns:c16="http://schemas.microsoft.com/office/drawing/2014/chart" uri="{C3380CC4-5D6E-409C-BE32-E72D297353CC}">
                <c16:uniqueId val="{0000000D-F447-4576-B564-A8F39B323C2C}"/>
              </c:ext>
            </c:extLst>
          </c:dPt>
          <c:dPt>
            <c:idx val="7"/>
            <c:bubble3D val="0"/>
            <c:spPr>
              <a:solidFill>
                <a:schemeClr val="accent4"/>
              </a:solidFill>
            </c:spPr>
            <c:extLst>
              <c:ext xmlns:c16="http://schemas.microsoft.com/office/drawing/2014/chart" uri="{C3380CC4-5D6E-409C-BE32-E72D297353CC}">
                <c16:uniqueId val="{0000000F-F447-4576-B564-A8F39B323C2C}"/>
              </c:ext>
            </c:extLst>
          </c:dPt>
          <c:dLbls>
            <c:dLbl>
              <c:idx val="6"/>
              <c:spPr/>
              <c:txPr>
                <a:bodyPr/>
                <a:lstStyle/>
                <a:p>
                  <a:pPr lvl="0">
                    <a:defRPr sz="900" b="0" i="0">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D-F447-4576-B564-A8F39B323C2C}"/>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Presentación!$M$48:$M$55</c:f>
              <c:strCache>
                <c:ptCount val="8"/>
                <c:pt idx="0">
                  <c:v>Costo / Recurso Financiero</c:v>
                </c:pt>
                <c:pt idx="1">
                  <c:v>Tiempo</c:v>
                </c:pt>
                <c:pt idx="2">
                  <c:v>Salud Personas</c:v>
                </c:pt>
                <c:pt idx="3">
                  <c:v>Reputación</c:v>
                </c:pt>
                <c:pt idx="4">
                  <c:v>Ambiente</c:v>
                </c:pt>
                <c:pt idx="5">
                  <c:v>Información</c:v>
                </c:pt>
                <c:pt idx="6">
                  <c:v>Calidad</c:v>
                </c:pt>
                <c:pt idx="7">
                  <c:v>Social</c:v>
                </c:pt>
              </c:strCache>
            </c:strRef>
          </c:cat>
          <c:val>
            <c:numRef>
              <c:f>Presentación!$N$48:$N$55</c:f>
              <c:numCache>
                <c:formatCode>#,##0_ ;\-#,##0\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F447-4576-B564-A8F39B323C2C}"/>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bar"/>
        <c:grouping val="clustered"/>
        <c:varyColors val="1"/>
        <c:ser>
          <c:idx val="0"/>
          <c:order val="0"/>
          <c:tx>
            <c:v>Total</c:v>
          </c:tx>
          <c:spPr>
            <a:solidFill>
              <a:srgbClr val="9BBB59"/>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Presentación!$Z$40:$Z$41</c:f>
              <c:numCache>
                <c:formatCode>_ [$€-2]\ * #,##0.00_ ;_ [$€-2]\ * \-#,##0.00_ ;_ [$€-2]\ * "-"??_ </c:formatCode>
                <c:ptCount val="2"/>
              </c:numCache>
            </c:numRef>
          </c:cat>
          <c:val>
            <c:numRef>
              <c:f>Presentación!$AA$40:$AA$41</c:f>
              <c:numCache>
                <c:formatCode>_ [$€-2]\ * #,##0.00_ ;_ [$€-2]\ * \-#,##0.00_ ;_ [$€-2]\ * "-"??_ </c:formatCode>
                <c:ptCount val="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315-4E5C-8ADD-BC2DBA09E764}"/>
            </c:ext>
          </c:extLst>
        </c:ser>
        <c:dLbls>
          <c:showLegendKey val="0"/>
          <c:showVal val="0"/>
          <c:showCatName val="0"/>
          <c:showSerName val="0"/>
          <c:showPercent val="0"/>
          <c:showBubbleSize val="0"/>
        </c:dLbls>
        <c:gapWidth val="150"/>
        <c:axId val="1592090128"/>
        <c:axId val="775228508"/>
      </c:barChart>
      <c:catAx>
        <c:axId val="1592090128"/>
        <c:scaling>
          <c:orientation val="maxMin"/>
        </c:scaling>
        <c:delete val="0"/>
        <c:axPos val="l"/>
        <c:title>
          <c:tx>
            <c:rich>
              <a:bodyPr/>
              <a:lstStyle/>
              <a:p>
                <a:pPr lvl="0">
                  <a:defRPr b="0">
                    <a:solidFill>
                      <a:srgbClr val="000000"/>
                    </a:solidFill>
                    <a:latin typeface="+mn-lt"/>
                  </a:defRPr>
                </a:pPr>
                <a:endParaRPr/>
              </a:p>
            </c:rich>
          </c:tx>
          <c:overlay val="0"/>
        </c:title>
        <c:numFmt formatCode="_ [$€-2]\ * #,##0.00_ ;_ [$€-2]\ * \-#,##0.00_ ;_ [$€-2]\ * &quot;-&quot;??_ " sourceLinked="1"/>
        <c:majorTickMark val="none"/>
        <c:minorTickMark val="none"/>
        <c:tickLblPos val="nextTo"/>
        <c:txPr>
          <a:bodyPr/>
          <a:lstStyle/>
          <a:p>
            <a:pPr lvl="0">
              <a:defRPr sz="1000" b="0" i="0">
                <a:solidFill>
                  <a:srgbClr val="000000"/>
                </a:solidFill>
                <a:latin typeface="+mn-lt"/>
              </a:defRPr>
            </a:pPr>
            <a:endParaRPr lang="es-CO"/>
          </a:p>
        </c:txPr>
        <c:crossAx val="775228508"/>
        <c:crosses val="autoZero"/>
        <c:auto val="1"/>
        <c:lblAlgn val="ctr"/>
        <c:lblOffset val="100"/>
        <c:noMultiLvlLbl val="1"/>
      </c:catAx>
      <c:valAx>
        <c:axId val="77522850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_ [$€-2]\ * #,##0.00_ ;_ [$€-2]\ * \-#,##0.00_ ;_ [$€-2]\ * &quot;-&quot;??_ " sourceLinked="1"/>
        <c:majorTickMark val="none"/>
        <c:minorTickMark val="none"/>
        <c:tickLblPos val="nextTo"/>
        <c:spPr>
          <a:ln/>
        </c:spPr>
        <c:txPr>
          <a:bodyPr/>
          <a:lstStyle/>
          <a:p>
            <a:pPr lvl="0">
              <a:defRPr sz="900" b="0" i="0">
                <a:solidFill>
                  <a:srgbClr val="000000"/>
                </a:solidFill>
                <a:latin typeface="+mn-lt"/>
              </a:defRPr>
            </a:pPr>
            <a:endParaRPr lang="es-CO"/>
          </a:p>
        </c:txPr>
        <c:crossAx val="1592090128"/>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2590800</xdr:colOff>
      <xdr:row>32</xdr:row>
      <xdr:rowOff>257175</xdr:rowOff>
    </xdr:from>
    <xdr:ext cx="6276975" cy="4676775"/>
    <xdr:graphicFrame macro="">
      <xdr:nvGraphicFramePr>
        <xdr:cNvPr id="1164168375" name="Chart 1">
          <a:extLst>
            <a:ext uri="{FF2B5EF4-FFF2-40B4-BE49-F238E27FC236}">
              <a16:creationId xmlns:a16="http://schemas.microsoft.com/office/drawing/2014/main" id="{00000000-0008-0000-0500-0000B7CC63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95250</xdr:colOff>
      <xdr:row>3</xdr:row>
      <xdr:rowOff>0</xdr:rowOff>
    </xdr:from>
    <xdr:ext cx="4057650" cy="819150"/>
    <xdr:sp macro="" textlink="">
      <xdr:nvSpPr>
        <xdr:cNvPr id="3" name="Shape 3">
          <a:extLst>
            <a:ext uri="{FF2B5EF4-FFF2-40B4-BE49-F238E27FC236}">
              <a16:creationId xmlns:a16="http://schemas.microsoft.com/office/drawing/2014/main" id="{00000000-0008-0000-0600-000003000000}"/>
            </a:ext>
          </a:extLst>
        </xdr:cNvPr>
        <xdr:cNvSpPr txBox="1"/>
      </xdr:nvSpPr>
      <xdr:spPr>
        <a:xfrm>
          <a:off x="3331463" y="3379950"/>
          <a:ext cx="4029075" cy="800100"/>
        </a:xfrm>
        <a:prstGeom prst="rect">
          <a:avLst/>
        </a:prstGeom>
        <a:solidFill>
          <a:schemeClr val="lt1"/>
        </a:solidFill>
        <a:ln w="25400" cap="flat" cmpd="sng">
          <a:solidFill>
            <a:srgbClr val="C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De acuerdo con la metodología GIR, solo para los análisis de riesgos en procesos deben documentarse de manera detallada los controles, tal y como se específica en esta hoja.</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Para otros niveles de gestión (proyectos, empresa, negocio, Grupo, especializados) depende del acuerdo que se establezca con el equipo de trabajo.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57150</xdr:colOff>
      <xdr:row>26</xdr:row>
      <xdr:rowOff>0</xdr:rowOff>
    </xdr:from>
    <xdr:ext cx="4610100" cy="2228850"/>
    <xdr:graphicFrame macro="">
      <xdr:nvGraphicFramePr>
        <xdr:cNvPr id="1000504300" name="Chart 2">
          <a:extLst>
            <a:ext uri="{FF2B5EF4-FFF2-40B4-BE49-F238E27FC236}">
              <a16:creationId xmlns:a16="http://schemas.microsoft.com/office/drawing/2014/main" id="{00000000-0008-0000-0900-0000EC7BA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14</xdr:col>
      <xdr:colOff>390525</xdr:colOff>
      <xdr:row>43</xdr:row>
      <xdr:rowOff>114300</xdr:rowOff>
    </xdr:from>
    <xdr:ext cx="6943725" cy="4210050"/>
    <xdr:graphicFrame macro="">
      <xdr:nvGraphicFramePr>
        <xdr:cNvPr id="1857721806" name="Chart 3">
          <a:extLst>
            <a:ext uri="{FF2B5EF4-FFF2-40B4-BE49-F238E27FC236}">
              <a16:creationId xmlns:a16="http://schemas.microsoft.com/office/drawing/2014/main" id="{00000000-0008-0000-0900-0000CE95BA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27</xdr:col>
      <xdr:colOff>219075</xdr:colOff>
      <xdr:row>34</xdr:row>
      <xdr:rowOff>171450</xdr:rowOff>
    </xdr:from>
    <xdr:ext cx="4267200" cy="3895725"/>
    <xdr:graphicFrame macro="">
      <xdr:nvGraphicFramePr>
        <xdr:cNvPr id="1378932757" name="Chart 4">
          <a:extLst>
            <a:ext uri="{FF2B5EF4-FFF2-40B4-BE49-F238E27FC236}">
              <a16:creationId xmlns:a16="http://schemas.microsoft.com/office/drawing/2014/main" id="{00000000-0008-0000-0900-000015D830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B9B18\ARSubgerenciaAcueductoSept2023%20(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UARIO\Downloads\Mapa%20de%20Riesgos%20Procesos%20Soporte.xlsm" TargetMode="External"/><Relationship Id="rId1" Type="http://schemas.openxmlformats.org/officeDocument/2006/relationships/externalLinkPath" Target="/Users/USUARIO/Downloads/Mapa%20de%20Riesgos%20Procesos%20Sopor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eneralidades"/>
      <sheetName val="2.Datos"/>
      <sheetName val="Tablero Seguimiento"/>
      <sheetName val="Probabilidad - Escala"/>
      <sheetName val="1.Consecuencia - Escala"/>
      <sheetName val="3.Controles existentes"/>
      <sheetName val="3.Controles - Escala"/>
      <sheetName val="4.Agrupadores"/>
      <sheetName val="Presentación"/>
      <sheetName val="RestriccionesFormulación"/>
      <sheetName val="Listas"/>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Generalidades"/>
      <sheetName val="2.Datos"/>
      <sheetName val="Tablero Seguimiento"/>
      <sheetName val="Mapa_de_Calor"/>
      <sheetName val="1.Consecuencia - Escala"/>
      <sheetName val="Probabilidad - Escala"/>
      <sheetName val="3.Controles existentes"/>
      <sheetName val="3.Controles - Escala"/>
      <sheetName val="4.Agrupadores"/>
      <sheetName val="Presentación"/>
      <sheetName val="RestriccionesFormulación"/>
      <sheetName val="Listas"/>
      <sheetName val="Working"/>
    </sheetNames>
    <sheetDataSet>
      <sheetData sheetId="0"/>
      <sheetData sheetId="1"/>
      <sheetData sheetId="2"/>
      <sheetData sheetId="3"/>
      <sheetData sheetId="4"/>
      <sheetData sheetId="5"/>
      <sheetData sheetId="6"/>
      <sheetData sheetId="7"/>
      <sheetData sheetId="8"/>
      <sheetData sheetId="9"/>
      <sheetData sheetId="10"/>
      <sheetData sheetId="11">
        <row r="4">
          <cell r="H4" t="str">
            <v>Muy Bajo</v>
          </cell>
          <cell r="I4">
            <v>1</v>
          </cell>
        </row>
        <row r="5">
          <cell r="H5" t="str">
            <v>Bajo</v>
          </cell>
          <cell r="I5">
            <v>2</v>
          </cell>
        </row>
        <row r="6">
          <cell r="H6" t="str">
            <v>Medio</v>
          </cell>
          <cell r="I6">
            <v>3</v>
          </cell>
        </row>
        <row r="7">
          <cell r="H7" t="str">
            <v>Alto</v>
          </cell>
          <cell r="I7">
            <v>4</v>
          </cell>
        </row>
        <row r="8">
          <cell r="H8" t="str">
            <v>Muy Alto</v>
          </cell>
          <cell r="I8">
            <v>5</v>
          </cell>
        </row>
        <row r="36">
          <cell r="G36" t="str">
            <v>Extremo</v>
          </cell>
        </row>
        <row r="37">
          <cell r="D37" t="str">
            <v>Muy alta</v>
          </cell>
          <cell r="E37">
            <v>5</v>
          </cell>
          <cell r="G37" t="str">
            <v>Alto</v>
          </cell>
        </row>
        <row r="38">
          <cell r="D38" t="str">
            <v>Alta</v>
          </cell>
          <cell r="E38">
            <v>4</v>
          </cell>
          <cell r="G38" t="str">
            <v>Tolerable</v>
          </cell>
        </row>
        <row r="39">
          <cell r="D39" t="str">
            <v>Media</v>
          </cell>
          <cell r="E39">
            <v>3</v>
          </cell>
          <cell r="G39" t="str">
            <v>Aceptable</v>
          </cell>
        </row>
        <row r="40">
          <cell r="D40" t="str">
            <v>Baja</v>
          </cell>
          <cell r="E40">
            <v>2</v>
          </cell>
        </row>
        <row r="41">
          <cell r="D41" t="str">
            <v>Muy baja</v>
          </cell>
          <cell r="E41">
            <v>1</v>
          </cell>
        </row>
        <row r="44">
          <cell r="D44" t="str">
            <v>Máxima</v>
          </cell>
          <cell r="E44">
            <v>16</v>
          </cell>
        </row>
        <row r="45">
          <cell r="D45" t="str">
            <v>Mayor</v>
          </cell>
          <cell r="E45">
            <v>8</v>
          </cell>
        </row>
        <row r="46">
          <cell r="D46" t="str">
            <v>Moderada</v>
          </cell>
          <cell r="E46">
            <v>4</v>
          </cell>
        </row>
        <row r="47">
          <cell r="D47" t="str">
            <v>Menor</v>
          </cell>
          <cell r="E47">
            <v>2</v>
          </cell>
        </row>
        <row r="48">
          <cell r="D48" t="str">
            <v>Mínima</v>
          </cell>
          <cell r="E48">
            <v>1</v>
          </cell>
        </row>
        <row r="71">
          <cell r="F71" t="str">
            <v>Riesgo Comercial</v>
          </cell>
          <cell r="G71" t="str">
            <v>A100_Riesgo_Comercial</v>
          </cell>
        </row>
        <row r="72">
          <cell r="F72" t="str">
            <v>Ética y probidad</v>
          </cell>
          <cell r="G72" t="str">
            <v>A200_Etica_Probidad</v>
          </cell>
        </row>
        <row r="73">
          <cell r="F73" t="str">
            <v>Corrupción</v>
          </cell>
          <cell r="G73" t="str">
            <v>A201_Corrupcion</v>
          </cell>
        </row>
        <row r="74">
          <cell r="F74" t="str">
            <v>Gestión Normativa</v>
          </cell>
          <cell r="G74" t="str">
            <v>A202_Gestion_Normativa</v>
          </cell>
        </row>
        <row r="75">
          <cell r="F75" t="str">
            <v>LAFT / PADM</v>
          </cell>
          <cell r="G75" t="str">
            <v>A203_LAFT_PADM</v>
          </cell>
        </row>
        <row r="76">
          <cell r="F76" t="str">
            <v>PDP Protección de Datos Personales</v>
          </cell>
          <cell r="G76" t="str">
            <v>A204_Proteccion_Datos_Personales</v>
          </cell>
        </row>
        <row r="77">
          <cell r="F77" t="str">
            <v>Prácticas de libre competencia económica</v>
          </cell>
          <cell r="G77" t="str">
            <v>A205_Libre_Competencia_Economica</v>
          </cell>
        </row>
        <row r="78">
          <cell r="F78" t="str">
            <v>Transparencia</v>
          </cell>
          <cell r="G78" t="str">
            <v>A206_Transparencia</v>
          </cell>
        </row>
        <row r="79">
          <cell r="F79" t="str">
            <v>Fraude</v>
          </cell>
          <cell r="G79" t="str">
            <v>A207_Fraude</v>
          </cell>
        </row>
        <row r="80">
          <cell r="F80" t="str">
            <v>Gobierno Corporativo</v>
          </cell>
          <cell r="G80" t="str">
            <v>A300_Gobierno_Corporativo</v>
          </cell>
        </row>
        <row r="81">
          <cell r="F81" t="str">
            <v xml:space="preserve">Riesgo Ambiental </v>
          </cell>
          <cell r="G81" t="str">
            <v>A301_Riesgo_Ambiental</v>
          </cell>
        </row>
        <row r="82">
          <cell r="F82" t="str">
            <v>Riesgo de conflictos culturales, sociales y políticos</v>
          </cell>
          <cell r="G82" t="str">
            <v>A302_Conflicto_Cultural_Social_Politicos</v>
          </cell>
        </row>
        <row r="83">
          <cell r="F83" t="str">
            <v>Riesgo de orden público</v>
          </cell>
          <cell r="G83" t="str">
            <v>A303_Orden_Publico</v>
          </cell>
        </row>
        <row r="84">
          <cell r="F84" t="str">
            <v>Riesgo de planeación y crecimiento</v>
          </cell>
          <cell r="G84" t="str">
            <v>A304_Planeacion_crecimiento</v>
          </cell>
        </row>
        <row r="85">
          <cell r="F85" t="str">
            <v>Riesgo en la gestión del grupo empresarial</v>
          </cell>
          <cell r="G85" t="str">
            <v>A305_Gestion_Grupo_Empresarial</v>
          </cell>
        </row>
        <row r="86">
          <cell r="F86" t="str">
            <v>Riesgo en el desarrollo y la innovación</v>
          </cell>
          <cell r="G86" t="str">
            <v>A306_Desarrollo_Innovacion</v>
          </cell>
        </row>
        <row r="87">
          <cell r="F87" t="str">
            <v>Riesgo político</v>
          </cell>
          <cell r="G87" t="str">
            <v>A307_Riesgo_Politico</v>
          </cell>
        </row>
        <row r="88">
          <cell r="F88" t="str">
            <v>Riesgo en Derechos Humanos</v>
          </cell>
          <cell r="G88" t="str">
            <v>A308_Riesgo_DerechosHumanos</v>
          </cell>
        </row>
        <row r="89">
          <cell r="F89" t="str">
            <v>Riesgo en la definición del modelo caso base</v>
          </cell>
          <cell r="G89" t="str">
            <v>A400_Definicion_Modelo_Base</v>
          </cell>
        </row>
        <row r="90">
          <cell r="F90" t="str">
            <v>Riesgo de crédito</v>
          </cell>
          <cell r="G90" t="str">
            <v>A401_Riesgo_Credito</v>
          </cell>
        </row>
        <row r="91">
          <cell r="F91" t="str">
            <v>Riesgo de liquidez</v>
          </cell>
          <cell r="G91" t="str">
            <v>A402_Riesgo_Liquidez</v>
          </cell>
        </row>
        <row r="92">
          <cell r="F92" t="str">
            <v>Riesgo de mercado</v>
          </cell>
          <cell r="G92" t="str">
            <v>A403_Riesgo_Mercado</v>
          </cell>
        </row>
        <row r="93">
          <cell r="F93" t="str">
            <v xml:space="preserve">Falla o indisponibilidad de activos </v>
          </cell>
          <cell r="G93" t="str">
            <v>A500_Indisponiblidad_Activos</v>
          </cell>
        </row>
        <row r="94">
          <cell r="F94" t="str">
            <v>Riesgo en la gestión de la cadena de suministro</v>
          </cell>
          <cell r="G94" t="str">
            <v>A501_Gestion_Cadena_Suministros</v>
          </cell>
        </row>
        <row r="95">
          <cell r="F95" t="str">
            <v>Riesgo en la gestión de la información / Tecnologías de información y operación</v>
          </cell>
          <cell r="G95" t="str">
            <v>A502_Tecnologia_Informacion_Operacion</v>
          </cell>
        </row>
        <row r="96">
          <cell r="F96" t="str">
            <v>Riesgo en la gestión del talento humano</v>
          </cell>
          <cell r="G96" t="str">
            <v>A503_Talento_Humano</v>
          </cell>
        </row>
        <row r="97">
          <cell r="F97" t="str">
            <v>Riesgo en procesos y procedimientos</v>
          </cell>
          <cell r="G97" t="str">
            <v>A504_Procesos_Procedimiento</v>
          </cell>
        </row>
        <row r="98">
          <cell r="F98" t="str">
            <v>Riesgos naturales y antrópicos</v>
          </cell>
          <cell r="G98" t="str">
            <v>A505_Naturales_Atropicos</v>
          </cell>
        </row>
        <row r="99">
          <cell r="F99" t="str">
            <v>Seguridad digital</v>
          </cell>
          <cell r="G99" t="str">
            <v>A506_Seguridad_Digital</v>
          </cell>
        </row>
      </sheetData>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USUARIO" refreshedDate="45495.56612314815" refreshedVersion="8" recordCount="2" xr:uid="{00000000-000A-0000-FFFF-FFFF00000000}">
  <cacheSource type="worksheet">
    <worksheetSource ref="E3:E5" sheet="2.Datos"/>
  </cacheSource>
  <cacheFields count="1">
    <cacheField name="Agrupador" numFmtId="166">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s v="Riesgo en la ejecuciòn del cargue de la informaciòn"/>
  </r>
  <r>
    <s v="Riesgo en la ejecuciòn del cargue de la informaciò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resentación" cacheId="28" applyNumberFormats="0" applyBorderFormats="0" applyFontFormats="0" applyPatternFormats="0" applyAlignmentFormats="0" applyWidthHeightFormats="0" dataCaption="" updatedVersion="8" compact="0" compactData="0">
  <location ref="Z39:AB56" firstHeaderRow="1" firstDataRow="1" firstDataCol="0"/>
  <pivotFields count="1">
    <pivotField compact="0" outline="0" showAll="0" includeNewItemsInFilter="1"/>
  </pivot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A1:Z1000"/>
  <sheetViews>
    <sheetView showGridLines="0" workbookViewId="0">
      <selection activeCell="B11" sqref="B11"/>
    </sheetView>
  </sheetViews>
  <sheetFormatPr baseColWidth="10" defaultColWidth="14.42578125" defaultRowHeight="15" customHeight="1" x14ac:dyDescent="0.25"/>
  <cols>
    <col min="1" max="1" width="2.5703125" customWidth="1"/>
    <col min="2" max="5" width="33.28515625" customWidth="1"/>
    <col min="6" max="26" width="18" customWidth="1"/>
  </cols>
  <sheetData>
    <row r="1" spans="1:26" ht="11.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5">
      <c r="A2" s="1"/>
      <c r="B2" s="2" t="s">
        <v>0</v>
      </c>
      <c r="C2" s="1"/>
      <c r="D2" s="1"/>
      <c r="E2" s="1"/>
      <c r="F2" s="1"/>
      <c r="G2" s="1"/>
      <c r="H2" s="1"/>
      <c r="I2" s="1"/>
      <c r="J2" s="1"/>
      <c r="K2" s="1"/>
      <c r="L2" s="1"/>
      <c r="M2" s="1"/>
      <c r="N2" s="1"/>
      <c r="O2" s="1"/>
      <c r="P2" s="1"/>
      <c r="Q2" s="1"/>
      <c r="R2" s="1"/>
      <c r="S2" s="1"/>
      <c r="T2" s="1"/>
      <c r="U2" s="1"/>
      <c r="V2" s="1"/>
      <c r="W2" s="1"/>
      <c r="X2" s="1"/>
      <c r="Y2" s="1"/>
      <c r="Z2" s="1"/>
    </row>
    <row r="3" spans="1:26" ht="17.25" customHeight="1" x14ac:dyDescent="0.25">
      <c r="A3" s="1"/>
      <c r="B3" s="3"/>
      <c r="C3" s="1"/>
      <c r="D3" s="1"/>
      <c r="E3" s="1"/>
      <c r="F3" s="1"/>
      <c r="G3" s="1"/>
      <c r="H3" s="1"/>
      <c r="I3" s="1"/>
      <c r="J3" s="1"/>
      <c r="K3" s="1"/>
      <c r="L3" s="1"/>
      <c r="M3" s="1"/>
      <c r="N3" s="1"/>
      <c r="O3" s="1"/>
      <c r="P3" s="1"/>
      <c r="Q3" s="1"/>
      <c r="R3" s="1"/>
      <c r="S3" s="1"/>
      <c r="T3" s="1"/>
      <c r="U3" s="1"/>
      <c r="V3" s="1"/>
      <c r="W3" s="1"/>
      <c r="X3" s="1"/>
      <c r="Y3" s="1"/>
      <c r="Z3" s="1"/>
    </row>
    <row r="4" spans="1:26" ht="17.25" customHeight="1" x14ac:dyDescent="0.25">
      <c r="A4" s="1"/>
      <c r="B4" s="3"/>
      <c r="C4" s="1"/>
      <c r="D4" s="1"/>
      <c r="E4" s="1"/>
      <c r="F4" s="1"/>
      <c r="G4" s="1"/>
      <c r="H4" s="1"/>
      <c r="I4" s="1"/>
      <c r="J4" s="1"/>
      <c r="K4" s="1"/>
      <c r="L4" s="1"/>
      <c r="M4" s="1"/>
      <c r="N4" s="1"/>
      <c r="O4" s="1"/>
      <c r="P4" s="1"/>
      <c r="Q4" s="1"/>
      <c r="R4" s="1"/>
      <c r="S4" s="1"/>
      <c r="T4" s="1"/>
      <c r="U4" s="1"/>
      <c r="V4" s="1"/>
      <c r="W4" s="1"/>
      <c r="X4" s="1"/>
      <c r="Y4" s="1"/>
      <c r="Z4" s="1"/>
    </row>
    <row r="5" spans="1:26" ht="9"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7.25" customHeight="1" x14ac:dyDescent="0.25">
      <c r="A6" s="1"/>
      <c r="B6" s="1" t="s">
        <v>1</v>
      </c>
      <c r="C6" s="1"/>
      <c r="D6" s="1"/>
      <c r="E6" s="1"/>
      <c r="F6" s="1"/>
      <c r="G6" s="1"/>
      <c r="H6" s="1"/>
      <c r="I6" s="1"/>
      <c r="J6" s="1"/>
      <c r="K6" s="1"/>
      <c r="L6" s="1"/>
      <c r="M6" s="1"/>
      <c r="N6" s="1"/>
      <c r="O6" s="1"/>
      <c r="P6" s="1"/>
      <c r="Q6" s="1"/>
      <c r="R6" s="1"/>
      <c r="S6" s="1"/>
      <c r="T6" s="1"/>
      <c r="U6" s="1"/>
      <c r="V6" s="1"/>
      <c r="W6" s="1"/>
      <c r="X6" s="1"/>
      <c r="Y6" s="1"/>
      <c r="Z6" s="1"/>
    </row>
    <row r="7" spans="1:26" ht="17.25" customHeight="1" x14ac:dyDescent="0.25">
      <c r="A7" s="1"/>
      <c r="B7" s="4" t="s">
        <v>2</v>
      </c>
      <c r="C7" s="343" t="s">
        <v>3</v>
      </c>
      <c r="D7" s="331"/>
      <c r="E7" s="332"/>
      <c r="F7" s="1"/>
      <c r="G7" s="1"/>
      <c r="H7" s="1"/>
      <c r="I7" s="1"/>
      <c r="J7" s="1"/>
      <c r="K7" s="1"/>
      <c r="L7" s="1"/>
      <c r="M7" s="1"/>
      <c r="N7" s="1"/>
      <c r="O7" s="1"/>
      <c r="P7" s="1"/>
      <c r="Q7" s="1"/>
      <c r="R7" s="1"/>
      <c r="S7" s="1"/>
      <c r="T7" s="1"/>
      <c r="U7" s="1"/>
      <c r="V7" s="1"/>
      <c r="W7" s="1"/>
      <c r="X7" s="1"/>
      <c r="Y7" s="1"/>
      <c r="Z7" s="1"/>
    </row>
    <row r="8" spans="1:26" ht="17.25" customHeight="1" x14ac:dyDescent="0.25">
      <c r="A8" s="1"/>
      <c r="B8" s="5" t="str">
        <f>"Nombre "&amp;C7&amp;""</f>
        <v>Nombre Negocio</v>
      </c>
      <c r="C8" s="344" t="s">
        <v>1279</v>
      </c>
      <c r="D8" s="334"/>
      <c r="E8" s="335"/>
      <c r="F8" s="1"/>
      <c r="G8" s="1"/>
      <c r="H8" s="1"/>
      <c r="I8" s="1"/>
      <c r="J8" s="1"/>
      <c r="K8" s="1"/>
      <c r="L8" s="1"/>
      <c r="M8" s="1"/>
      <c r="N8" s="1"/>
      <c r="O8" s="1"/>
      <c r="P8" s="1"/>
      <c r="Q8" s="1"/>
      <c r="R8" s="1"/>
      <c r="S8" s="1"/>
      <c r="T8" s="1"/>
      <c r="U8" s="1"/>
      <c r="V8" s="1"/>
      <c r="W8" s="1"/>
      <c r="X8" s="1"/>
      <c r="Y8" s="1"/>
      <c r="Z8" s="1"/>
    </row>
    <row r="9" spans="1:26" ht="18" customHeight="1" x14ac:dyDescent="0.25">
      <c r="A9" s="1"/>
      <c r="B9" s="5" t="str">
        <f>"Descripción " &amp; C7 &amp;""</f>
        <v>Descripción Negocio</v>
      </c>
      <c r="C9" s="344"/>
      <c r="D9" s="334"/>
      <c r="E9" s="335"/>
      <c r="F9" s="1"/>
      <c r="G9" s="1"/>
      <c r="H9" s="1"/>
      <c r="I9" s="1"/>
      <c r="J9" s="1"/>
      <c r="K9" s="1"/>
      <c r="L9" s="1"/>
      <c r="M9" s="1"/>
      <c r="N9" s="1"/>
      <c r="O9" s="1"/>
      <c r="P9" s="1"/>
      <c r="Q9" s="1"/>
      <c r="R9" s="1"/>
      <c r="S9" s="1"/>
      <c r="T9" s="1"/>
      <c r="U9" s="1"/>
      <c r="V9" s="1"/>
      <c r="W9" s="1"/>
      <c r="X9" s="1"/>
      <c r="Y9" s="1"/>
      <c r="Z9" s="1"/>
    </row>
    <row r="10" spans="1:26" ht="17.25" customHeight="1" x14ac:dyDescent="0.25">
      <c r="A10" s="1"/>
      <c r="B10" s="5" t="str">
        <f>"Responsable "&amp;C7&amp;""</f>
        <v>Responsable Negocio</v>
      </c>
      <c r="C10" s="344"/>
      <c r="D10" s="334"/>
      <c r="E10" s="335"/>
      <c r="F10" s="1"/>
      <c r="G10" s="1"/>
      <c r="H10" s="1"/>
      <c r="I10" s="1"/>
      <c r="J10" s="1"/>
      <c r="K10" s="1"/>
      <c r="L10" s="1"/>
      <c r="M10" s="1"/>
      <c r="N10" s="1"/>
      <c r="O10" s="1"/>
      <c r="P10" s="1"/>
      <c r="Q10" s="1"/>
      <c r="R10" s="1"/>
      <c r="S10" s="1"/>
      <c r="T10" s="1"/>
      <c r="U10" s="1"/>
      <c r="V10" s="1"/>
      <c r="W10" s="1"/>
      <c r="X10" s="1"/>
      <c r="Y10" s="1"/>
      <c r="Z10" s="1"/>
    </row>
    <row r="11" spans="1:26" ht="17.25" customHeight="1" x14ac:dyDescent="0.25">
      <c r="A11" s="1"/>
      <c r="B11" s="5" t="s">
        <v>4</v>
      </c>
      <c r="C11" s="345" t="s">
        <v>1280</v>
      </c>
      <c r="D11" s="334"/>
      <c r="E11" s="335"/>
      <c r="F11" s="1"/>
      <c r="G11" s="1"/>
      <c r="H11" s="1"/>
      <c r="I11" s="1"/>
      <c r="J11" s="1"/>
      <c r="K11" s="1"/>
      <c r="L11" s="1"/>
      <c r="M11" s="1"/>
      <c r="N11" s="1"/>
      <c r="O11" s="1"/>
      <c r="P11" s="1"/>
      <c r="Q11" s="1"/>
      <c r="R11" s="1"/>
      <c r="S11" s="1"/>
      <c r="T11" s="1"/>
      <c r="U11" s="1"/>
      <c r="V11" s="1"/>
      <c r="W11" s="1"/>
      <c r="X11" s="1"/>
      <c r="Y11" s="1"/>
      <c r="Z11" s="1"/>
    </row>
    <row r="12" spans="1:26" ht="17.25" customHeight="1" x14ac:dyDescent="0.25">
      <c r="A12" s="1"/>
      <c r="B12" s="6" t="s">
        <v>5</v>
      </c>
      <c r="C12" s="340"/>
      <c r="D12" s="337"/>
      <c r="E12" s="338"/>
      <c r="F12" s="1"/>
      <c r="G12" s="1"/>
      <c r="H12" s="1"/>
      <c r="I12" s="1"/>
      <c r="J12" s="1"/>
      <c r="K12" s="1"/>
      <c r="L12" s="1"/>
      <c r="M12" s="1"/>
      <c r="N12" s="1"/>
      <c r="O12" s="1"/>
      <c r="P12" s="1"/>
      <c r="Q12" s="1"/>
      <c r="R12" s="1"/>
      <c r="S12" s="1"/>
      <c r="T12" s="1"/>
      <c r="U12" s="1"/>
      <c r="V12" s="1"/>
      <c r="W12" s="1"/>
      <c r="X12" s="1"/>
      <c r="Y12" s="1"/>
      <c r="Z12" s="1"/>
    </row>
    <row r="13" spans="1:26" ht="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25">
      <c r="A14" s="1"/>
      <c r="B14" s="1" t="s">
        <v>6</v>
      </c>
      <c r="C14" s="1"/>
      <c r="D14" s="1"/>
      <c r="E14" s="1"/>
      <c r="F14" s="1"/>
      <c r="G14" s="1"/>
      <c r="H14" s="1"/>
      <c r="I14" s="1"/>
      <c r="J14" s="1"/>
      <c r="K14" s="1"/>
      <c r="L14" s="1"/>
      <c r="M14" s="1"/>
      <c r="N14" s="1"/>
      <c r="O14" s="1"/>
      <c r="P14" s="1"/>
      <c r="Q14" s="1"/>
      <c r="R14" s="1"/>
      <c r="S14" s="1"/>
      <c r="T14" s="1"/>
      <c r="U14" s="1"/>
      <c r="V14" s="1"/>
      <c r="W14" s="1"/>
      <c r="X14" s="1"/>
      <c r="Y14" s="1"/>
      <c r="Z14" s="1"/>
    </row>
    <row r="15" spans="1:26" ht="17.25" customHeight="1" x14ac:dyDescent="0.25">
      <c r="A15" s="1"/>
      <c r="B15" s="341" t="s">
        <v>7</v>
      </c>
      <c r="C15" s="342"/>
      <c r="D15" s="341" t="s">
        <v>8</v>
      </c>
      <c r="E15" s="342"/>
      <c r="F15" s="1"/>
      <c r="G15" s="1"/>
      <c r="H15" s="1"/>
      <c r="I15" s="1"/>
      <c r="J15" s="1"/>
      <c r="K15" s="1"/>
      <c r="L15" s="1"/>
      <c r="M15" s="1"/>
      <c r="N15" s="1"/>
      <c r="O15" s="1"/>
      <c r="P15" s="1"/>
      <c r="Q15" s="1"/>
      <c r="R15" s="1"/>
      <c r="S15" s="1"/>
      <c r="T15" s="1"/>
      <c r="U15" s="1"/>
      <c r="V15" s="1"/>
      <c r="W15" s="1"/>
      <c r="X15" s="1"/>
      <c r="Y15" s="1"/>
      <c r="Z15" s="1"/>
    </row>
    <row r="16" spans="1:26" ht="17.25" customHeight="1" x14ac:dyDescent="0.25">
      <c r="A16" s="1"/>
      <c r="B16" s="339"/>
      <c r="C16" s="329"/>
      <c r="D16" s="328"/>
      <c r="E16" s="329"/>
      <c r="F16" s="1"/>
      <c r="G16" s="1"/>
      <c r="H16" s="1"/>
      <c r="I16" s="1"/>
      <c r="J16" s="1"/>
      <c r="K16" s="1"/>
      <c r="L16" s="1"/>
      <c r="M16" s="1"/>
      <c r="N16" s="1"/>
      <c r="O16" s="1"/>
      <c r="P16" s="1"/>
      <c r="Q16" s="1"/>
      <c r="R16" s="1"/>
      <c r="S16" s="1"/>
      <c r="T16" s="1"/>
      <c r="U16" s="1"/>
      <c r="V16" s="1"/>
      <c r="W16" s="1"/>
      <c r="X16" s="1"/>
      <c r="Y16" s="1"/>
      <c r="Z16" s="1"/>
    </row>
    <row r="17" spans="1:26" ht="17.25" customHeight="1" x14ac:dyDescent="0.25">
      <c r="A17" s="1"/>
      <c r="B17" s="339"/>
      <c r="C17" s="329"/>
      <c r="D17" s="328"/>
      <c r="E17" s="329"/>
      <c r="F17" s="1"/>
      <c r="G17" s="1"/>
      <c r="H17" s="1"/>
      <c r="I17" s="1"/>
      <c r="J17" s="1"/>
      <c r="K17" s="1"/>
      <c r="L17" s="1"/>
      <c r="M17" s="1"/>
      <c r="N17" s="1"/>
      <c r="O17" s="1"/>
      <c r="P17" s="1"/>
      <c r="Q17" s="1"/>
      <c r="R17" s="1"/>
      <c r="S17" s="1"/>
      <c r="T17" s="1"/>
      <c r="U17" s="1"/>
      <c r="V17" s="1"/>
      <c r="W17" s="1"/>
      <c r="X17" s="1"/>
      <c r="Y17" s="1"/>
      <c r="Z17" s="1"/>
    </row>
    <row r="18" spans="1:26" ht="17.25" customHeight="1" x14ac:dyDescent="0.25">
      <c r="A18" s="1"/>
      <c r="B18" s="339"/>
      <c r="C18" s="329"/>
      <c r="D18" s="328"/>
      <c r="E18" s="329"/>
      <c r="F18" s="1"/>
      <c r="G18" s="1"/>
      <c r="H18" s="1"/>
      <c r="I18" s="1"/>
      <c r="J18" s="1"/>
      <c r="K18" s="1"/>
      <c r="L18" s="1"/>
      <c r="M18" s="1"/>
      <c r="N18" s="1"/>
      <c r="O18" s="1"/>
      <c r="P18" s="1"/>
      <c r="Q18" s="1"/>
      <c r="R18" s="1"/>
      <c r="S18" s="1"/>
      <c r="T18" s="1"/>
      <c r="U18" s="1"/>
      <c r="V18" s="1"/>
      <c r="W18" s="1"/>
      <c r="X18" s="1"/>
      <c r="Y18" s="1"/>
      <c r="Z18" s="1"/>
    </row>
    <row r="19" spans="1:26" ht="17.25" customHeight="1" x14ac:dyDescent="0.25">
      <c r="A19" s="1"/>
      <c r="B19" s="339"/>
      <c r="C19" s="329"/>
      <c r="D19" s="328"/>
      <c r="E19" s="329"/>
      <c r="F19" s="1"/>
      <c r="G19" s="1"/>
      <c r="H19" s="1"/>
      <c r="I19" s="1"/>
      <c r="J19" s="1"/>
      <c r="K19" s="1"/>
      <c r="L19" s="1"/>
      <c r="M19" s="1"/>
      <c r="N19" s="1"/>
      <c r="O19" s="1"/>
      <c r="P19" s="1"/>
      <c r="Q19" s="1"/>
      <c r="R19" s="1"/>
      <c r="S19" s="1"/>
      <c r="T19" s="1"/>
      <c r="U19" s="1"/>
      <c r="V19" s="1"/>
      <c r="W19" s="1"/>
      <c r="X19" s="1"/>
      <c r="Y19" s="1"/>
      <c r="Z19" s="1"/>
    </row>
    <row r="20" spans="1:26" ht="17.25" customHeight="1" x14ac:dyDescent="0.25">
      <c r="A20" s="1"/>
      <c r="B20" s="339"/>
      <c r="C20" s="329"/>
      <c r="D20" s="328"/>
      <c r="E20" s="329"/>
      <c r="F20" s="1"/>
      <c r="G20" s="1"/>
      <c r="H20" s="1"/>
      <c r="I20" s="1"/>
      <c r="J20" s="1"/>
      <c r="K20" s="1"/>
      <c r="L20" s="1"/>
      <c r="M20" s="1"/>
      <c r="N20" s="1"/>
      <c r="O20" s="1"/>
      <c r="P20" s="1"/>
      <c r="Q20" s="1"/>
      <c r="R20" s="1"/>
      <c r="S20" s="1"/>
      <c r="T20" s="1"/>
      <c r="U20" s="1"/>
      <c r="V20" s="1"/>
      <c r="W20" s="1"/>
      <c r="X20" s="1"/>
      <c r="Y20" s="1"/>
      <c r="Z20" s="1"/>
    </row>
    <row r="21" spans="1:26" ht="17.25" customHeight="1" x14ac:dyDescent="0.25">
      <c r="A21" s="1"/>
      <c r="B21" s="339"/>
      <c r="C21" s="329"/>
      <c r="D21" s="328"/>
      <c r="E21" s="329"/>
      <c r="F21" s="1"/>
      <c r="G21" s="1"/>
      <c r="H21" s="1"/>
      <c r="I21" s="1"/>
      <c r="J21" s="1"/>
      <c r="K21" s="1"/>
      <c r="L21" s="1"/>
      <c r="M21" s="1"/>
      <c r="N21" s="1"/>
      <c r="O21" s="1"/>
      <c r="P21" s="1"/>
      <c r="Q21" s="1"/>
      <c r="R21" s="1"/>
      <c r="S21" s="1"/>
      <c r="T21" s="1"/>
      <c r="U21" s="1"/>
      <c r="V21" s="1"/>
      <c r="W21" s="1"/>
      <c r="X21" s="1"/>
      <c r="Y21" s="1"/>
      <c r="Z21" s="1"/>
    </row>
    <row r="22" spans="1:26" ht="17.25" customHeight="1" x14ac:dyDescent="0.25">
      <c r="A22" s="1"/>
      <c r="B22" s="339"/>
      <c r="C22" s="329"/>
      <c r="D22" s="328"/>
      <c r="E22" s="329"/>
      <c r="F22" s="1"/>
      <c r="G22" s="1"/>
      <c r="H22" s="1"/>
      <c r="I22" s="1"/>
      <c r="J22" s="1"/>
      <c r="K22" s="1"/>
      <c r="L22" s="1"/>
      <c r="M22" s="1"/>
      <c r="N22" s="1"/>
      <c r="O22" s="1"/>
      <c r="P22" s="1"/>
      <c r="Q22" s="1"/>
      <c r="R22" s="1"/>
      <c r="S22" s="1"/>
      <c r="T22" s="1"/>
      <c r="U22" s="1"/>
      <c r="V22" s="1"/>
      <c r="W22" s="1"/>
      <c r="X22" s="1"/>
      <c r="Y22" s="1"/>
      <c r="Z22" s="1"/>
    </row>
    <row r="23" spans="1:26" ht="17.25" customHeight="1" x14ac:dyDescent="0.25">
      <c r="A23" s="1"/>
      <c r="B23" s="339"/>
      <c r="C23" s="329"/>
      <c r="D23" s="328"/>
      <c r="E23" s="329"/>
      <c r="F23" s="1"/>
      <c r="G23" s="1"/>
      <c r="H23" s="1"/>
      <c r="I23" s="1"/>
      <c r="J23" s="1"/>
      <c r="K23" s="1"/>
      <c r="L23" s="1"/>
      <c r="M23" s="1"/>
      <c r="N23" s="1"/>
      <c r="O23" s="1"/>
      <c r="P23" s="1"/>
      <c r="Q23" s="1"/>
      <c r="R23" s="1"/>
      <c r="S23" s="1"/>
      <c r="T23" s="1"/>
      <c r="U23" s="1"/>
      <c r="V23" s="1"/>
      <c r="W23" s="1"/>
      <c r="X23" s="1"/>
      <c r="Y23" s="1"/>
      <c r="Z23" s="1"/>
    </row>
    <row r="24" spans="1:26" ht="17.25" customHeight="1" x14ac:dyDescent="0.25">
      <c r="A24" s="1"/>
      <c r="B24" s="339"/>
      <c r="C24" s="329"/>
      <c r="D24" s="328"/>
      <c r="E24" s="329"/>
      <c r="F24" s="1"/>
      <c r="G24" s="1"/>
      <c r="H24" s="1"/>
      <c r="I24" s="1"/>
      <c r="J24" s="1"/>
      <c r="K24" s="1"/>
      <c r="L24" s="1"/>
      <c r="M24" s="1"/>
      <c r="N24" s="1"/>
      <c r="O24" s="1"/>
      <c r="P24" s="1"/>
      <c r="Q24" s="1"/>
      <c r="R24" s="1"/>
      <c r="S24" s="1"/>
      <c r="T24" s="1"/>
      <c r="U24" s="1"/>
      <c r="V24" s="1"/>
      <c r="W24" s="1"/>
      <c r="X24" s="1"/>
      <c r="Y24" s="1"/>
      <c r="Z24" s="1"/>
    </row>
    <row r="25" spans="1:26" ht="17.25" customHeight="1" x14ac:dyDescent="0.25">
      <c r="A25" s="1"/>
      <c r="B25" s="339"/>
      <c r="C25" s="329"/>
      <c r="D25" s="328"/>
      <c r="E25" s="329"/>
      <c r="F25" s="1"/>
      <c r="G25" s="1"/>
      <c r="H25" s="1"/>
      <c r="I25" s="1"/>
      <c r="J25" s="1"/>
      <c r="K25" s="1"/>
      <c r="L25" s="1"/>
      <c r="M25" s="1"/>
      <c r="N25" s="1"/>
      <c r="O25" s="1"/>
      <c r="P25" s="1"/>
      <c r="Q25" s="1"/>
      <c r="R25" s="1"/>
      <c r="S25" s="1"/>
      <c r="T25" s="1"/>
      <c r="U25" s="1"/>
      <c r="V25" s="1"/>
      <c r="W25" s="1"/>
      <c r="X25" s="1"/>
      <c r="Y25" s="1"/>
      <c r="Z25" s="1"/>
    </row>
    <row r="26" spans="1:26" ht="17.25" customHeight="1" x14ac:dyDescent="0.25">
      <c r="A26" s="1"/>
      <c r="B26" s="339"/>
      <c r="C26" s="329"/>
      <c r="D26" s="328"/>
      <c r="E26" s="329"/>
      <c r="F26" s="1"/>
      <c r="G26" s="1"/>
      <c r="H26" s="1"/>
      <c r="I26" s="1"/>
      <c r="J26" s="1"/>
      <c r="K26" s="1"/>
      <c r="L26" s="1"/>
      <c r="M26" s="1"/>
      <c r="N26" s="1"/>
      <c r="O26" s="1"/>
      <c r="P26" s="1"/>
      <c r="Q26" s="1"/>
      <c r="R26" s="1"/>
      <c r="S26" s="1"/>
      <c r="T26" s="1"/>
      <c r="U26" s="1"/>
      <c r="V26" s="1"/>
      <c r="W26" s="1"/>
      <c r="X26" s="1"/>
      <c r="Y26" s="1"/>
      <c r="Z26" s="1"/>
    </row>
    <row r="27" spans="1:26" ht="17.25" customHeight="1" x14ac:dyDescent="0.25">
      <c r="A27" s="1"/>
      <c r="B27" s="339"/>
      <c r="C27" s="329"/>
      <c r="D27" s="328"/>
      <c r="E27" s="329"/>
      <c r="F27" s="1"/>
      <c r="G27" s="1"/>
      <c r="H27" s="1"/>
      <c r="I27" s="1"/>
      <c r="J27" s="1"/>
      <c r="K27" s="1"/>
      <c r="L27" s="1"/>
      <c r="M27" s="1"/>
      <c r="N27" s="1"/>
      <c r="O27" s="1"/>
      <c r="P27" s="1"/>
      <c r="Q27" s="1"/>
      <c r="R27" s="1"/>
      <c r="S27" s="1"/>
      <c r="T27" s="1"/>
      <c r="U27" s="1"/>
      <c r="V27" s="1"/>
      <c r="W27" s="1"/>
      <c r="X27" s="1"/>
      <c r="Y27" s="1"/>
      <c r="Z27" s="1"/>
    </row>
    <row r="28" spans="1:26" ht="17.25" customHeight="1" x14ac:dyDescent="0.25">
      <c r="A28" s="1"/>
      <c r="B28" s="339"/>
      <c r="C28" s="329"/>
      <c r="D28" s="328"/>
      <c r="E28" s="329"/>
      <c r="F28" s="1"/>
      <c r="G28" s="1"/>
      <c r="H28" s="1"/>
      <c r="I28" s="1"/>
      <c r="J28" s="1"/>
      <c r="K28" s="1"/>
      <c r="L28" s="1"/>
      <c r="M28" s="1"/>
      <c r="N28" s="1"/>
      <c r="O28" s="1"/>
      <c r="P28" s="1"/>
      <c r="Q28" s="1"/>
      <c r="R28" s="1"/>
      <c r="S28" s="1"/>
      <c r="T28" s="1"/>
      <c r="U28" s="1"/>
      <c r="V28" s="1"/>
      <c r="W28" s="1"/>
      <c r="X28" s="1"/>
      <c r="Y28" s="1"/>
      <c r="Z28" s="1"/>
    </row>
    <row r="29" spans="1:26" ht="9" customHeight="1" x14ac:dyDescent="0.25">
      <c r="A29" s="1"/>
      <c r="B29" s="3"/>
      <c r="C29" s="1"/>
      <c r="D29" s="1"/>
      <c r="E29" s="1"/>
      <c r="F29" s="1"/>
      <c r="G29" s="1"/>
      <c r="H29" s="1"/>
      <c r="I29" s="1"/>
      <c r="J29" s="1"/>
      <c r="K29" s="1"/>
      <c r="L29" s="1"/>
      <c r="M29" s="1"/>
      <c r="N29" s="1"/>
      <c r="O29" s="1"/>
      <c r="P29" s="1"/>
      <c r="Q29" s="1"/>
      <c r="R29" s="1"/>
      <c r="S29" s="1"/>
      <c r="T29" s="1"/>
      <c r="U29" s="1"/>
      <c r="V29" s="1"/>
      <c r="W29" s="1"/>
      <c r="X29" s="1"/>
      <c r="Y29" s="1"/>
      <c r="Z29" s="1"/>
    </row>
    <row r="30" spans="1:26" ht="17.25" customHeight="1" x14ac:dyDescent="0.25">
      <c r="A30" s="1"/>
      <c r="B30" s="1" t="s">
        <v>9</v>
      </c>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x14ac:dyDescent="0.25">
      <c r="A31" s="1"/>
      <c r="B31" s="330"/>
      <c r="C31" s="331"/>
      <c r="D31" s="331"/>
      <c r="E31" s="332"/>
      <c r="F31" s="1"/>
      <c r="G31" s="1"/>
      <c r="H31" s="1"/>
      <c r="I31" s="1"/>
      <c r="J31" s="1"/>
      <c r="K31" s="1"/>
      <c r="L31" s="1"/>
      <c r="M31" s="1"/>
      <c r="N31" s="1"/>
      <c r="O31" s="1"/>
      <c r="P31" s="1"/>
      <c r="Q31" s="1"/>
      <c r="R31" s="1"/>
      <c r="S31" s="1"/>
      <c r="T31" s="1"/>
      <c r="U31" s="1"/>
      <c r="V31" s="1"/>
      <c r="W31" s="1"/>
      <c r="X31" s="1"/>
      <c r="Y31" s="1"/>
      <c r="Z31" s="1"/>
    </row>
    <row r="32" spans="1:26" ht="17.25" customHeight="1" x14ac:dyDescent="0.25">
      <c r="A32" s="1"/>
      <c r="B32" s="333"/>
      <c r="C32" s="334"/>
      <c r="D32" s="334"/>
      <c r="E32" s="335"/>
      <c r="F32" s="1"/>
      <c r="G32" s="1"/>
      <c r="H32" s="1"/>
      <c r="I32" s="1"/>
      <c r="J32" s="1"/>
      <c r="K32" s="1"/>
      <c r="L32" s="1"/>
      <c r="M32" s="1"/>
      <c r="N32" s="1"/>
      <c r="O32" s="1"/>
      <c r="P32" s="1"/>
      <c r="Q32" s="1"/>
      <c r="R32" s="1"/>
      <c r="S32" s="1"/>
      <c r="T32" s="1"/>
      <c r="U32" s="1"/>
      <c r="V32" s="1"/>
      <c r="W32" s="1"/>
      <c r="X32" s="1"/>
      <c r="Y32" s="1"/>
      <c r="Z32" s="1"/>
    </row>
    <row r="33" spans="1:26" ht="17.25" customHeight="1" x14ac:dyDescent="0.25">
      <c r="A33" s="1"/>
      <c r="B33" s="333"/>
      <c r="C33" s="334"/>
      <c r="D33" s="334"/>
      <c r="E33" s="335"/>
      <c r="F33" s="1"/>
      <c r="G33" s="1"/>
      <c r="H33" s="1"/>
      <c r="I33" s="1"/>
      <c r="J33" s="1"/>
      <c r="K33" s="1"/>
      <c r="L33" s="1"/>
      <c r="M33" s="1"/>
      <c r="N33" s="1"/>
      <c r="O33" s="1"/>
      <c r="P33" s="1"/>
      <c r="Q33" s="1"/>
      <c r="R33" s="1"/>
      <c r="S33" s="1"/>
      <c r="T33" s="1"/>
      <c r="U33" s="1"/>
      <c r="V33" s="1"/>
      <c r="W33" s="1"/>
      <c r="X33" s="1"/>
      <c r="Y33" s="1"/>
      <c r="Z33" s="1"/>
    </row>
    <row r="34" spans="1:26" ht="17.25" customHeight="1" x14ac:dyDescent="0.25">
      <c r="A34" s="1"/>
      <c r="B34" s="336"/>
      <c r="C34" s="337"/>
      <c r="D34" s="337"/>
      <c r="E34" s="338"/>
      <c r="F34" s="1"/>
      <c r="G34" s="1"/>
      <c r="H34" s="1"/>
      <c r="I34" s="1"/>
      <c r="J34" s="1"/>
      <c r="K34" s="1"/>
      <c r="L34" s="1"/>
      <c r="M34" s="1"/>
      <c r="N34" s="1"/>
      <c r="O34" s="1"/>
      <c r="P34" s="1"/>
      <c r="Q34" s="1"/>
      <c r="R34" s="1"/>
      <c r="S34" s="1"/>
      <c r="T34" s="1"/>
      <c r="U34" s="1"/>
      <c r="V34" s="1"/>
      <c r="W34" s="1"/>
      <c r="X34" s="1"/>
      <c r="Y34" s="1"/>
      <c r="Z34" s="1"/>
    </row>
    <row r="35" spans="1:26" ht="17.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7.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7.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7.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7.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7.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7.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7.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7.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7.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7.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7.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7.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7.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7.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7.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7.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7.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7.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7.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7.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7.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7.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7.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7.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7.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7.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7.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7.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7.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7.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7.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7.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7.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7.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7.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7.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7.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7.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7.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7.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7.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7.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7.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7.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7.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7.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7.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7.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7.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7.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7.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7.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7.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7.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7.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7.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7.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7.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7.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7.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7.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7.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7.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7.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7.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7.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7.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7.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7.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7.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7.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7.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7.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7.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7.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7.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7.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7.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7.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7.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7.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7.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7.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7.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7.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7.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7.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7.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7.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7.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7.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7.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7.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7.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7.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7.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7.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7.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7.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7.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7.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7.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7.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7.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7.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7.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7.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7.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7.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7.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7.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7.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7.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7.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7.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7.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7.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7.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7.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7.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7.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7.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7.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7.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7.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7.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7.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7.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7.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7.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7.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7.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7.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7.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7.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7.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7.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7.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7.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7.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7.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7.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7.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7.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7.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7.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7.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7.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7.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7.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7.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7.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7.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7.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
    <mergeCell ref="C7:E7"/>
    <mergeCell ref="C8:E8"/>
    <mergeCell ref="C9:E9"/>
    <mergeCell ref="C10:E10"/>
    <mergeCell ref="C11:E11"/>
    <mergeCell ref="B23:C23"/>
    <mergeCell ref="B24:C24"/>
    <mergeCell ref="D23:E23"/>
    <mergeCell ref="D24:E24"/>
    <mergeCell ref="D16:E16"/>
    <mergeCell ref="D17:E17"/>
    <mergeCell ref="D18:E18"/>
    <mergeCell ref="D19:E19"/>
    <mergeCell ref="D20:E20"/>
    <mergeCell ref="D21:E21"/>
    <mergeCell ref="D22:E22"/>
    <mergeCell ref="B20:C20"/>
    <mergeCell ref="B21:C21"/>
    <mergeCell ref="C12:E12"/>
    <mergeCell ref="D15:E15"/>
    <mergeCell ref="B22:C22"/>
    <mergeCell ref="B15:C15"/>
    <mergeCell ref="B16:C16"/>
    <mergeCell ref="B17:C17"/>
    <mergeCell ref="B18:C18"/>
    <mergeCell ref="B19:C19"/>
    <mergeCell ref="D25:E25"/>
    <mergeCell ref="D26:E26"/>
    <mergeCell ref="D27:E27"/>
    <mergeCell ref="D28:E28"/>
    <mergeCell ref="B31:E34"/>
    <mergeCell ref="B25:C25"/>
    <mergeCell ref="B26:C26"/>
    <mergeCell ref="B27:C27"/>
    <mergeCell ref="B28:C28"/>
  </mergeCells>
  <dataValidations count="1">
    <dataValidation type="list" allowBlank="1" showErrorMessage="1" sqref="C7" xr:uid="{00000000-0002-0000-0000-000000000000}">
      <formula1>"Proceso,Proyecto,Empresa,Negocio,Especializado"</formula1>
    </dataValidation>
  </dataValidation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MJ17"/>
  <sheetViews>
    <sheetView showGridLines="0" topLeftCell="H1" workbookViewId="0">
      <pane ySplit="3" topLeftCell="A11" activePane="bottomLeft" state="frozen"/>
      <selection pane="bottomLeft" activeCell="I13" sqref="I13"/>
    </sheetView>
  </sheetViews>
  <sheetFormatPr baseColWidth="10" defaultColWidth="14.42578125" defaultRowHeight="15" customHeight="1" x14ac:dyDescent="0.25"/>
  <cols>
    <col min="1" max="1" width="24.7109375" customWidth="1"/>
    <col min="2" max="2" width="14.5703125" customWidth="1"/>
    <col min="3" max="3" width="13.42578125" bestFit="1" customWidth="1"/>
    <col min="4" max="4" width="15" customWidth="1"/>
    <col min="5" max="5" width="18.140625" customWidth="1"/>
    <col min="6" max="6" width="28.5703125" customWidth="1"/>
    <col min="7" max="7" width="31.5703125" customWidth="1"/>
    <col min="8" max="8" width="15.85546875" customWidth="1"/>
    <col min="9" max="9" width="54" customWidth="1"/>
    <col min="10" max="10" width="53.28515625" customWidth="1"/>
    <col min="11" max="11" width="43.42578125" customWidth="1"/>
    <col min="12" max="12" width="46.5703125" customWidth="1"/>
    <col min="13" max="13" width="16.140625" customWidth="1"/>
    <col min="14" max="14" width="15" customWidth="1"/>
    <col min="15" max="15" width="12.7109375" customWidth="1"/>
    <col min="16" max="16" width="7.85546875" customWidth="1"/>
    <col min="17" max="17" width="10.28515625" customWidth="1"/>
    <col min="18" max="22" width="7.85546875" customWidth="1"/>
    <col min="23" max="23" width="19.140625" customWidth="1"/>
    <col min="24" max="24" width="17.85546875" customWidth="1"/>
    <col min="25" max="25" width="18.85546875" customWidth="1"/>
    <col min="26" max="26" width="17.85546875" customWidth="1"/>
    <col min="27" max="27" width="9.42578125" customWidth="1"/>
    <col min="28" max="28" width="11.7109375" customWidth="1"/>
    <col min="29" max="29" width="102.140625" customWidth="1"/>
    <col min="30" max="30" width="40.5703125" customWidth="1"/>
    <col min="31" max="31" width="50.140625" customWidth="1"/>
    <col min="32" max="32" width="15.5703125" customWidth="1"/>
    <col min="33" max="33" width="17" customWidth="1"/>
    <col min="34" max="34" width="15.28515625" customWidth="1"/>
    <col min="35" max="35" width="45.28515625" customWidth="1"/>
    <col min="36" max="36" width="15.5703125" customWidth="1"/>
    <col min="37" max="37" width="17" customWidth="1"/>
    <col min="38" max="38" width="15.28515625" customWidth="1"/>
    <col min="39" max="39" width="62.28515625" customWidth="1"/>
    <col min="40" max="40" width="15.5703125" hidden="1" customWidth="1"/>
    <col min="41" max="41" width="17" hidden="1" customWidth="1"/>
    <col min="42" max="42" width="15.28515625" hidden="1" customWidth="1"/>
    <col min="43" max="43" width="19.7109375" hidden="1" customWidth="1"/>
    <col min="44" max="44" width="15.5703125" hidden="1" customWidth="1"/>
    <col min="45" max="45" width="17" hidden="1" customWidth="1"/>
    <col min="46" max="46" width="15.28515625" hidden="1" customWidth="1"/>
    <col min="47" max="47" width="19.7109375" hidden="1" customWidth="1"/>
    <col min="48" max="48" width="15.5703125" hidden="1" customWidth="1"/>
    <col min="49" max="49" width="17" hidden="1" customWidth="1"/>
    <col min="50" max="50" width="15.28515625" hidden="1" customWidth="1"/>
    <col min="51" max="51" width="19.7109375" hidden="1" customWidth="1"/>
    <col min="52" max="52" width="15.5703125" hidden="1" customWidth="1"/>
    <col min="53" max="53" width="17" hidden="1" customWidth="1"/>
    <col min="54" max="54" width="15.28515625" hidden="1" customWidth="1"/>
    <col min="55" max="55" width="19.7109375" hidden="1" customWidth="1"/>
    <col min="56" max="56" width="15.5703125" hidden="1" customWidth="1"/>
    <col min="57" max="57" width="17" hidden="1" customWidth="1"/>
    <col min="58" max="58" width="15.28515625" hidden="1" customWidth="1"/>
    <col min="59" max="59" width="19.7109375" hidden="1" customWidth="1"/>
    <col min="60" max="60" width="15.5703125" hidden="1" customWidth="1"/>
    <col min="61" max="61" width="17" hidden="1" customWidth="1"/>
    <col min="62" max="62" width="15.28515625" hidden="1" customWidth="1"/>
    <col min="63" max="63" width="19.7109375" hidden="1" customWidth="1"/>
    <col min="64" max="64" width="15.5703125" hidden="1" customWidth="1"/>
    <col min="65" max="65" width="17" hidden="1" customWidth="1"/>
    <col min="66" max="66" width="15.28515625" hidden="1" customWidth="1"/>
    <col min="67" max="67" width="19.7109375" hidden="1" customWidth="1"/>
    <col min="68" max="68" width="15.5703125" hidden="1" customWidth="1"/>
    <col min="69" max="69" width="17" hidden="1" customWidth="1"/>
    <col min="70" max="70" width="15.28515625" hidden="1" customWidth="1"/>
    <col min="71" max="71" width="19.7109375" hidden="1" customWidth="1"/>
    <col min="72" max="72" width="15.5703125" hidden="1" customWidth="1"/>
    <col min="73" max="73" width="17" hidden="1" customWidth="1"/>
    <col min="74" max="74" width="15.28515625" hidden="1" customWidth="1"/>
    <col min="75" max="75" width="19.7109375" hidden="1" customWidth="1"/>
    <col min="76" max="76" width="15.5703125" hidden="1" customWidth="1"/>
    <col min="77" max="77" width="17" hidden="1" customWidth="1"/>
    <col min="78" max="78" width="15.28515625" hidden="1" customWidth="1"/>
    <col min="79" max="79" width="19.7109375" hidden="1" customWidth="1"/>
    <col min="80" max="80" width="15.5703125" hidden="1" customWidth="1"/>
    <col min="81" max="81" width="17" hidden="1" customWidth="1"/>
    <col min="82" max="82" width="15.28515625" hidden="1" customWidth="1"/>
    <col min="83" max="83" width="19.7109375" hidden="1" customWidth="1"/>
    <col min="84" max="84" width="15.5703125" hidden="1" customWidth="1"/>
    <col min="85" max="85" width="17" hidden="1" customWidth="1"/>
    <col min="86" max="86" width="15.28515625" hidden="1" customWidth="1"/>
    <col min="87" max="87" width="19.7109375" hidden="1" customWidth="1"/>
    <col min="88" max="88" width="15.5703125" hidden="1" customWidth="1"/>
    <col min="89" max="89" width="17" hidden="1" customWidth="1"/>
    <col min="90" max="90" width="15.28515625" hidden="1" customWidth="1"/>
    <col min="91" max="91" width="19.7109375" hidden="1" customWidth="1"/>
    <col min="92" max="92" width="15.5703125" hidden="1" customWidth="1"/>
    <col min="93" max="93" width="17" hidden="1" customWidth="1"/>
    <col min="94" max="94" width="15.28515625" hidden="1" customWidth="1"/>
    <col min="95" max="95" width="19.7109375" hidden="1" customWidth="1"/>
    <col min="96" max="96" width="15.5703125" hidden="1" customWidth="1"/>
    <col min="97" max="97" width="17" hidden="1" customWidth="1"/>
    <col min="98" max="98" width="15.28515625" hidden="1" customWidth="1"/>
    <col min="99" max="99" width="19.7109375" hidden="1" customWidth="1"/>
    <col min="100" max="100" width="15.5703125" hidden="1" customWidth="1"/>
    <col min="101" max="101" width="17" hidden="1" customWidth="1"/>
    <col min="102" max="102" width="15.28515625" hidden="1" customWidth="1"/>
    <col min="103" max="103" width="19.7109375" hidden="1" customWidth="1"/>
    <col min="104" max="104" width="15.5703125" hidden="1" customWidth="1"/>
    <col min="105" max="105" width="17" hidden="1" customWidth="1"/>
    <col min="106" max="106" width="15.28515625" hidden="1" customWidth="1"/>
    <col min="107" max="107" width="19.7109375" hidden="1" customWidth="1"/>
    <col min="108" max="108" width="15.5703125" hidden="1" customWidth="1"/>
    <col min="109" max="109" width="17" hidden="1" customWidth="1"/>
    <col min="110" max="110" width="15.28515625" hidden="1" customWidth="1"/>
    <col min="111" max="111" width="19.7109375" hidden="1" customWidth="1"/>
    <col min="112" max="112" width="15.5703125" hidden="1" customWidth="1"/>
    <col min="113" max="113" width="17" hidden="1" customWidth="1"/>
    <col min="114" max="114" width="15.28515625" hidden="1" customWidth="1"/>
    <col min="115" max="115" width="19.7109375" hidden="1" customWidth="1"/>
    <col min="116" max="116" width="15.5703125" hidden="1" customWidth="1"/>
    <col min="117" max="117" width="17" hidden="1" customWidth="1"/>
    <col min="118" max="118" width="15.28515625" hidden="1" customWidth="1"/>
    <col min="119" max="119" width="19.7109375" hidden="1" customWidth="1"/>
    <col min="120" max="120" width="15.5703125" hidden="1" customWidth="1"/>
    <col min="121" max="121" width="17" hidden="1" customWidth="1"/>
    <col min="122" max="122" width="15.28515625" hidden="1" customWidth="1"/>
    <col min="123" max="123" width="19.7109375" hidden="1" customWidth="1"/>
    <col min="124" max="124" width="15.5703125" hidden="1" customWidth="1"/>
    <col min="125" max="125" width="17" hidden="1" customWidth="1"/>
    <col min="126" max="126" width="15.28515625" hidden="1" customWidth="1"/>
    <col min="127" max="219" width="16.42578125" hidden="1" customWidth="1"/>
    <col min="220" max="220" width="20.5703125" hidden="1" customWidth="1"/>
    <col min="221" max="222" width="2.5703125" hidden="1" customWidth="1"/>
    <col min="223" max="223" width="10.7109375" hidden="1" customWidth="1"/>
    <col min="224" max="224" width="15.28515625" hidden="1" customWidth="1"/>
    <col min="225" max="225" width="16" hidden="1" customWidth="1"/>
    <col min="226" max="226" width="3.85546875" hidden="1" customWidth="1"/>
    <col min="227" max="227" width="5.140625" hidden="1" customWidth="1"/>
    <col min="228" max="228" width="7" hidden="1" customWidth="1"/>
    <col min="229" max="229" width="15.28515625" hidden="1" customWidth="1"/>
    <col min="230" max="230" width="16" hidden="1" customWidth="1"/>
    <col min="231" max="231" width="3.7109375" hidden="1" customWidth="1"/>
    <col min="232" max="232" width="4.5703125" hidden="1" customWidth="1"/>
    <col min="233" max="233" width="7.85546875" hidden="1" customWidth="1"/>
    <col min="234" max="234" width="13.85546875" hidden="1" customWidth="1"/>
    <col min="235" max="235" width="16" hidden="1" customWidth="1"/>
    <col min="236" max="236" width="3.7109375" hidden="1" customWidth="1"/>
    <col min="237" max="237" width="4.5703125" hidden="1" customWidth="1"/>
    <col min="238" max="238" width="7.85546875" hidden="1" customWidth="1"/>
    <col min="239" max="239" width="13.85546875" hidden="1" customWidth="1"/>
    <col min="240" max="240" width="16" hidden="1" customWidth="1"/>
    <col min="241" max="241" width="3.7109375" hidden="1" customWidth="1"/>
    <col min="242" max="242" width="4.5703125" hidden="1" customWidth="1"/>
    <col min="243" max="243" width="7.85546875" hidden="1" customWidth="1"/>
    <col min="244" max="244" width="13.85546875" hidden="1" customWidth="1"/>
    <col min="245" max="245" width="16" hidden="1" customWidth="1"/>
    <col min="246" max="246" width="3.7109375" hidden="1" customWidth="1"/>
    <col min="247" max="247" width="4.5703125" hidden="1" customWidth="1"/>
    <col min="248" max="248" width="7.85546875" hidden="1" customWidth="1"/>
    <col min="249" max="249" width="13.85546875" hidden="1" customWidth="1"/>
    <col min="250" max="250" width="16" hidden="1" customWidth="1"/>
    <col min="251" max="251" width="3.7109375" hidden="1" customWidth="1"/>
    <col min="252" max="252" width="4.5703125" hidden="1" customWidth="1"/>
    <col min="253" max="253" width="7.85546875" hidden="1" customWidth="1"/>
    <col min="254" max="254" width="13.85546875" hidden="1" customWidth="1"/>
    <col min="255" max="255" width="16" hidden="1" customWidth="1"/>
    <col min="256" max="256" width="3.7109375" hidden="1" customWidth="1"/>
    <col min="257" max="257" width="4.5703125" hidden="1" customWidth="1"/>
    <col min="258" max="258" width="7.85546875" hidden="1" customWidth="1"/>
    <col min="259" max="259" width="13.85546875" hidden="1" customWidth="1"/>
    <col min="260" max="260" width="16" hidden="1" customWidth="1"/>
    <col min="261" max="261" width="3.7109375" hidden="1" customWidth="1"/>
    <col min="262" max="262" width="4.5703125" hidden="1" customWidth="1"/>
    <col min="263" max="263" width="7.85546875" hidden="1" customWidth="1"/>
    <col min="264" max="264" width="13.85546875" hidden="1" customWidth="1"/>
    <col min="265" max="265" width="16" hidden="1" customWidth="1"/>
    <col min="266" max="266" width="3.7109375" hidden="1" customWidth="1"/>
    <col min="267" max="267" width="4.5703125" hidden="1" customWidth="1"/>
    <col min="268" max="268" width="7.85546875" hidden="1" customWidth="1"/>
    <col min="269" max="269" width="13.85546875" hidden="1" customWidth="1"/>
    <col min="270" max="270" width="16" hidden="1" customWidth="1"/>
    <col min="271" max="271" width="3.7109375" hidden="1" customWidth="1"/>
    <col min="272" max="272" width="4.5703125" hidden="1" customWidth="1"/>
    <col min="273" max="273" width="7.85546875" hidden="1" customWidth="1"/>
    <col min="274" max="274" width="13.85546875" hidden="1" customWidth="1"/>
    <col min="275" max="275" width="16" hidden="1" customWidth="1"/>
    <col min="276" max="276" width="3.7109375" hidden="1" customWidth="1"/>
    <col min="277" max="277" width="4.5703125" hidden="1" customWidth="1"/>
    <col min="278" max="278" width="7.85546875" hidden="1" customWidth="1"/>
    <col min="279" max="279" width="13.85546875" hidden="1" customWidth="1"/>
    <col min="280" max="280" width="16" hidden="1" customWidth="1"/>
    <col min="281" max="281" width="3.7109375" hidden="1" customWidth="1"/>
    <col min="282" max="282" width="4.5703125" hidden="1" customWidth="1"/>
    <col min="283" max="283" width="7.85546875" hidden="1" customWidth="1"/>
    <col min="284" max="284" width="13.85546875" hidden="1" customWidth="1"/>
    <col min="285" max="285" width="16" hidden="1" customWidth="1"/>
    <col min="286" max="286" width="3.7109375" hidden="1" customWidth="1"/>
    <col min="287" max="287" width="4.5703125" hidden="1" customWidth="1"/>
    <col min="288" max="288" width="7.85546875" hidden="1" customWidth="1"/>
    <col min="289" max="289" width="13.85546875" hidden="1" customWidth="1"/>
    <col min="290" max="290" width="16" hidden="1" customWidth="1"/>
    <col min="291" max="291" width="3.7109375" hidden="1" customWidth="1"/>
    <col min="292" max="292" width="4.5703125" hidden="1" customWidth="1"/>
    <col min="293" max="293" width="7.85546875" hidden="1" customWidth="1"/>
    <col min="294" max="294" width="13.85546875" hidden="1" customWidth="1"/>
    <col min="295" max="295" width="16" hidden="1" customWidth="1"/>
    <col min="296" max="296" width="3.7109375" hidden="1" customWidth="1"/>
    <col min="297" max="297" width="4.5703125" hidden="1" customWidth="1"/>
    <col min="298" max="298" width="7.85546875" hidden="1" customWidth="1"/>
    <col min="299" max="299" width="13.85546875" hidden="1" customWidth="1"/>
    <col min="300" max="300" width="16" hidden="1" customWidth="1"/>
    <col min="301" max="301" width="3.7109375" hidden="1" customWidth="1"/>
    <col min="302" max="302" width="4.5703125" hidden="1" customWidth="1"/>
    <col min="303" max="303" width="7.85546875" hidden="1" customWidth="1"/>
    <col min="304" max="304" width="13.85546875" hidden="1" customWidth="1"/>
    <col min="305" max="305" width="16" hidden="1" customWidth="1"/>
    <col min="306" max="306" width="3.7109375" hidden="1" customWidth="1"/>
    <col min="307" max="307" width="4.5703125" hidden="1" customWidth="1"/>
    <col min="308" max="308" width="7.85546875" hidden="1" customWidth="1"/>
    <col min="309" max="309" width="13.85546875" hidden="1" customWidth="1"/>
    <col min="310" max="310" width="16" hidden="1" customWidth="1"/>
    <col min="311" max="311" width="3.7109375" hidden="1" customWidth="1"/>
    <col min="312" max="312" width="4.5703125" hidden="1" customWidth="1"/>
    <col min="313" max="313" width="7.85546875" hidden="1" customWidth="1"/>
    <col min="314" max="314" width="13.85546875" hidden="1" customWidth="1"/>
    <col min="315" max="315" width="16" hidden="1" customWidth="1"/>
    <col min="316" max="316" width="3.7109375" hidden="1" customWidth="1"/>
    <col min="317" max="317" width="4.5703125" hidden="1" customWidth="1"/>
    <col min="318" max="318" width="7.85546875" hidden="1" customWidth="1"/>
    <col min="319" max="319" width="13.85546875" hidden="1" customWidth="1"/>
    <col min="320" max="320" width="16" hidden="1" customWidth="1"/>
    <col min="321" max="321" width="3.7109375" hidden="1" customWidth="1"/>
    <col min="322" max="322" width="5.140625" hidden="1" customWidth="1"/>
    <col min="323" max="323" width="7.85546875" hidden="1" customWidth="1"/>
    <col min="324" max="324" width="13.85546875" hidden="1" customWidth="1"/>
    <col min="325" max="325" width="16" hidden="1" customWidth="1"/>
    <col min="326" max="326" width="3.7109375" hidden="1" customWidth="1"/>
    <col min="327" max="327" width="5.140625" hidden="1" customWidth="1"/>
    <col min="328" max="328" width="7.85546875" hidden="1" customWidth="1"/>
    <col min="329" max="329" width="13.85546875" hidden="1" customWidth="1"/>
    <col min="330" max="330" width="16" hidden="1" customWidth="1"/>
    <col min="331" max="331" width="3.7109375" hidden="1" customWidth="1"/>
    <col min="332" max="332" width="5.140625" hidden="1" customWidth="1"/>
    <col min="333" max="333" width="7.85546875" hidden="1" customWidth="1"/>
    <col min="334" max="334" width="13.85546875" hidden="1" customWidth="1"/>
    <col min="335" max="335" width="16" hidden="1" customWidth="1"/>
    <col min="336" max="336" width="3.7109375" hidden="1" customWidth="1"/>
    <col min="337" max="337" width="5.140625" hidden="1" customWidth="1"/>
    <col min="338" max="338" width="7.85546875" hidden="1" customWidth="1"/>
    <col min="339" max="339" width="13.85546875" hidden="1" customWidth="1"/>
    <col min="340" max="340" width="16" hidden="1" customWidth="1"/>
    <col min="341" max="341" width="3.7109375" hidden="1" customWidth="1"/>
    <col min="342" max="342" width="5.140625" hidden="1" customWidth="1"/>
    <col min="343" max="343" width="7.85546875" hidden="1" customWidth="1"/>
    <col min="344" max="344" width="13.85546875" hidden="1" customWidth="1"/>
    <col min="345" max="345" width="16" hidden="1" customWidth="1"/>
    <col min="346" max="346" width="3.7109375" hidden="1" customWidth="1"/>
    <col min="347" max="347" width="5.140625" hidden="1" customWidth="1"/>
    <col min="348" max="348" width="7.85546875" hidden="1" customWidth="1"/>
  </cols>
  <sheetData>
    <row r="1" spans="1:348" ht="15" customHeight="1" x14ac:dyDescent="0.25">
      <c r="B1" s="324" t="s">
        <v>1194</v>
      </c>
      <c r="C1" s="324" t="s">
        <v>1199</v>
      </c>
      <c r="M1" s="324" t="s">
        <v>1195</v>
      </c>
      <c r="N1" s="324" t="s">
        <v>1196</v>
      </c>
      <c r="O1" s="324" t="s">
        <v>1197</v>
      </c>
      <c r="P1" s="324" t="s">
        <v>1198</v>
      </c>
    </row>
    <row r="2" spans="1:348" ht="15.75" customHeight="1" x14ac:dyDescent="0.25">
      <c r="A2" s="275" t="s">
        <v>1185</v>
      </c>
      <c r="B2" s="276" t="s">
        <v>1186</v>
      </c>
      <c r="C2" s="276" t="s">
        <v>1186</v>
      </c>
      <c r="D2" s="276" t="s">
        <v>1185</v>
      </c>
      <c r="E2" s="276" t="s">
        <v>1185</v>
      </c>
      <c r="F2" s="276" t="s">
        <v>1185</v>
      </c>
      <c r="G2" s="276" t="s">
        <v>1187</v>
      </c>
      <c r="H2" s="276" t="s">
        <v>1185</v>
      </c>
      <c r="I2" s="277" t="s">
        <v>1185</v>
      </c>
      <c r="J2" s="277" t="s">
        <v>1185</v>
      </c>
      <c r="K2" s="277" t="s">
        <v>1185</v>
      </c>
      <c r="L2" s="277" t="s">
        <v>1185</v>
      </c>
      <c r="M2" s="276" t="s">
        <v>1186</v>
      </c>
      <c r="N2" s="276" t="s">
        <v>1185</v>
      </c>
      <c r="O2" s="278" t="s">
        <v>1186</v>
      </c>
      <c r="P2" s="278" t="s">
        <v>1186</v>
      </c>
      <c r="Q2" s="278" t="s">
        <v>1186</v>
      </c>
      <c r="R2" s="278" t="s">
        <v>1186</v>
      </c>
      <c r="S2" s="278" t="s">
        <v>1186</v>
      </c>
      <c r="T2" s="278" t="s">
        <v>1186</v>
      </c>
      <c r="U2" s="278" t="s">
        <v>1186</v>
      </c>
      <c r="V2" s="278" t="s">
        <v>1186</v>
      </c>
      <c r="W2" s="8"/>
      <c r="X2" s="276" t="s">
        <v>1185</v>
      </c>
      <c r="Y2" s="276" t="s">
        <v>1185</v>
      </c>
      <c r="Z2" s="9">
        <v>5</v>
      </c>
      <c r="AA2" s="279" t="s">
        <v>1186</v>
      </c>
      <c r="AB2" s="280" t="s">
        <v>1186</v>
      </c>
      <c r="AC2" s="277" t="s">
        <v>1185</v>
      </c>
      <c r="AD2" s="276" t="s">
        <v>1185</v>
      </c>
      <c r="AE2" s="349" t="s">
        <v>10</v>
      </c>
      <c r="AF2" s="350"/>
      <c r="AG2" s="351"/>
      <c r="AH2" s="9">
        <v>10</v>
      </c>
      <c r="AI2" s="349" t="s">
        <v>11</v>
      </c>
      <c r="AJ2" s="350"/>
      <c r="AK2" s="351"/>
      <c r="AL2" s="9">
        <v>15</v>
      </c>
      <c r="AM2" s="349" t="s">
        <v>12</v>
      </c>
      <c r="AN2" s="350"/>
      <c r="AO2" s="351"/>
      <c r="AP2" s="9">
        <v>20</v>
      </c>
      <c r="AQ2" s="349" t="s">
        <v>13</v>
      </c>
      <c r="AR2" s="350"/>
      <c r="AS2" s="351"/>
      <c r="AT2" s="9">
        <v>25</v>
      </c>
      <c r="AU2" s="349" t="s">
        <v>14</v>
      </c>
      <c r="AV2" s="350"/>
      <c r="AW2" s="351"/>
      <c r="AX2" s="9">
        <v>30</v>
      </c>
      <c r="AY2" s="349" t="s">
        <v>15</v>
      </c>
      <c r="AZ2" s="350"/>
      <c r="BA2" s="351"/>
      <c r="BB2" s="9">
        <v>35</v>
      </c>
      <c r="BC2" s="349" t="s">
        <v>16</v>
      </c>
      <c r="BD2" s="350"/>
      <c r="BE2" s="351"/>
      <c r="BF2" s="9">
        <v>40</v>
      </c>
      <c r="BG2" s="349" t="s">
        <v>17</v>
      </c>
      <c r="BH2" s="350"/>
      <c r="BI2" s="351"/>
      <c r="BJ2" s="9">
        <v>45</v>
      </c>
      <c r="BK2" s="349" t="s">
        <v>18</v>
      </c>
      <c r="BL2" s="350"/>
      <c r="BM2" s="351"/>
      <c r="BN2" s="9">
        <v>50</v>
      </c>
      <c r="BO2" s="349" t="s">
        <v>19</v>
      </c>
      <c r="BP2" s="350"/>
      <c r="BQ2" s="351"/>
      <c r="BR2" s="9">
        <v>55</v>
      </c>
      <c r="BS2" s="349" t="s">
        <v>20</v>
      </c>
      <c r="BT2" s="350"/>
      <c r="BU2" s="351"/>
      <c r="BV2" s="9">
        <v>60</v>
      </c>
      <c r="BW2" s="349" t="s">
        <v>21</v>
      </c>
      <c r="BX2" s="350"/>
      <c r="BY2" s="351"/>
      <c r="BZ2" s="9">
        <v>65</v>
      </c>
      <c r="CA2" s="349" t="s">
        <v>22</v>
      </c>
      <c r="CB2" s="350"/>
      <c r="CC2" s="351"/>
      <c r="CD2" s="9">
        <v>70</v>
      </c>
      <c r="CE2" s="349" t="s">
        <v>23</v>
      </c>
      <c r="CF2" s="350"/>
      <c r="CG2" s="351"/>
      <c r="CH2" s="9">
        <v>75</v>
      </c>
      <c r="CI2" s="349" t="s">
        <v>24</v>
      </c>
      <c r="CJ2" s="350"/>
      <c r="CK2" s="351"/>
      <c r="CL2" s="9">
        <v>80</v>
      </c>
      <c r="CM2" s="349" t="s">
        <v>25</v>
      </c>
      <c r="CN2" s="350"/>
      <c r="CO2" s="351"/>
      <c r="CP2" s="9">
        <v>85</v>
      </c>
      <c r="CQ2" s="349" t="s">
        <v>26</v>
      </c>
      <c r="CR2" s="350"/>
      <c r="CS2" s="351"/>
      <c r="CT2" s="9">
        <v>90</v>
      </c>
      <c r="CU2" s="349" t="s">
        <v>27</v>
      </c>
      <c r="CV2" s="350"/>
      <c r="CW2" s="351"/>
      <c r="CX2" s="9">
        <v>95</v>
      </c>
      <c r="CY2" s="349" t="s">
        <v>28</v>
      </c>
      <c r="CZ2" s="350"/>
      <c r="DA2" s="351"/>
      <c r="DB2" s="9">
        <v>100</v>
      </c>
      <c r="DC2" s="349" t="s">
        <v>29</v>
      </c>
      <c r="DD2" s="350"/>
      <c r="DE2" s="351"/>
      <c r="DF2" s="9">
        <v>105</v>
      </c>
      <c r="DG2" s="349" t="s">
        <v>30</v>
      </c>
      <c r="DH2" s="350"/>
      <c r="DI2" s="351"/>
      <c r="DJ2" s="9">
        <v>110</v>
      </c>
      <c r="DK2" s="349" t="s">
        <v>31</v>
      </c>
      <c r="DL2" s="350"/>
      <c r="DM2" s="351"/>
      <c r="DN2" s="9">
        <v>115</v>
      </c>
      <c r="DO2" s="349" t="s">
        <v>32</v>
      </c>
      <c r="DP2" s="350"/>
      <c r="DQ2" s="351"/>
      <c r="DR2" s="9">
        <v>120</v>
      </c>
      <c r="DS2" s="349" t="s">
        <v>33</v>
      </c>
      <c r="DT2" s="350"/>
      <c r="DU2" s="351"/>
      <c r="DV2" s="9">
        <v>125</v>
      </c>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346" t="str">
        <f>'2.Datos'!Z3</f>
        <v>Nivel de Riesgo inicial (fecha)</v>
      </c>
      <c r="HQ2" s="347"/>
      <c r="HR2" s="348"/>
      <c r="HS2" s="10">
        <v>5</v>
      </c>
      <c r="HT2" s="11"/>
      <c r="HU2" s="346" t="str">
        <f>'2.Datos'!AE2</f>
        <v>Seguimiento 1 (Fecha)</v>
      </c>
      <c r="HV2" s="347"/>
      <c r="HW2" s="348"/>
      <c r="HX2" s="10">
        <f>HS2+5</f>
        <v>10</v>
      </c>
      <c r="HY2" s="11"/>
      <c r="HZ2" s="346" t="str">
        <f>'2.Datos'!AI2</f>
        <v>Seguimiento 2 (Fecha)</v>
      </c>
      <c r="IA2" s="347"/>
      <c r="IB2" s="348"/>
      <c r="IC2" s="10">
        <f>HX2+5</f>
        <v>15</v>
      </c>
      <c r="ID2" s="11"/>
      <c r="IE2" s="346" t="str">
        <f>'2.Datos'!AM2</f>
        <v>Seguimiento 3 (Fecha)</v>
      </c>
      <c r="IF2" s="347"/>
      <c r="IG2" s="348"/>
      <c r="IH2" s="10">
        <f>IC2+5</f>
        <v>20</v>
      </c>
      <c r="II2" s="11"/>
      <c r="IJ2" s="346" t="str">
        <f>'2.Datos'!AQ2</f>
        <v>Seguimiento 4 (Fecha)</v>
      </c>
      <c r="IK2" s="347"/>
      <c r="IL2" s="348"/>
      <c r="IM2" s="10">
        <f>IH2+5</f>
        <v>25</v>
      </c>
      <c r="IN2" s="11"/>
      <c r="IO2" s="346" t="str">
        <f>'2.Datos'!AU2</f>
        <v>Seguimiento 5 (Fecha)</v>
      </c>
      <c r="IP2" s="347"/>
      <c r="IQ2" s="348"/>
      <c r="IR2" s="10">
        <f>IM2+5</f>
        <v>30</v>
      </c>
      <c r="IS2" s="11"/>
      <c r="IT2" s="346" t="str">
        <f>'2.Datos'!AY2</f>
        <v>Seguimiento 6 (Fecha)</v>
      </c>
      <c r="IU2" s="347"/>
      <c r="IV2" s="348"/>
      <c r="IW2" s="10">
        <f>IR2+5</f>
        <v>35</v>
      </c>
      <c r="IX2" s="11"/>
      <c r="IY2" s="346" t="str">
        <f>'2.Datos'!BC2</f>
        <v>Seguimiento 7 (Fecha)</v>
      </c>
      <c r="IZ2" s="347"/>
      <c r="JA2" s="348"/>
      <c r="JB2" s="10">
        <f>IW2+5</f>
        <v>40</v>
      </c>
      <c r="JC2" s="11"/>
      <c r="JD2" s="346" t="str">
        <f>'2.Datos'!BG2</f>
        <v>Seguimiento 8 (Fecha)</v>
      </c>
      <c r="JE2" s="347"/>
      <c r="JF2" s="348"/>
      <c r="JG2" s="10">
        <f>JB2+5</f>
        <v>45</v>
      </c>
      <c r="JH2" s="11"/>
      <c r="JI2" s="346" t="str">
        <f>'2.Datos'!BK2</f>
        <v>Seguimiento 9 (Fecha)</v>
      </c>
      <c r="JJ2" s="347"/>
      <c r="JK2" s="348"/>
      <c r="JL2" s="10">
        <f>JG2+5</f>
        <v>50</v>
      </c>
      <c r="JM2" s="11"/>
      <c r="JN2" s="346" t="str">
        <f>'2.Datos'!BO2</f>
        <v>Seguimiento 10 (Fecha)</v>
      </c>
      <c r="JO2" s="347"/>
      <c r="JP2" s="348"/>
      <c r="JQ2" s="10">
        <f>JL2+5</f>
        <v>55</v>
      </c>
      <c r="JR2" s="11"/>
      <c r="JS2" s="346" t="str">
        <f>'2.Datos'!BS2</f>
        <v>Seguimiento 11 (Fecha)</v>
      </c>
      <c r="JT2" s="347"/>
      <c r="JU2" s="348"/>
      <c r="JV2" s="10">
        <f>JQ2+5</f>
        <v>60</v>
      </c>
      <c r="JW2" s="11"/>
      <c r="JX2" s="346" t="str">
        <f>'2.Datos'!BW2</f>
        <v>Seguimiento 12 (Fecha)</v>
      </c>
      <c r="JY2" s="347"/>
      <c r="JZ2" s="348"/>
      <c r="KA2" s="10">
        <f>JV2+5</f>
        <v>65</v>
      </c>
      <c r="KB2" s="11"/>
      <c r="KC2" s="346" t="str">
        <f>'2.Datos'!CA2</f>
        <v>Seguimiento 13 (Fecha)</v>
      </c>
      <c r="KD2" s="347"/>
      <c r="KE2" s="348"/>
      <c r="KF2" s="10">
        <f>KA2+5</f>
        <v>70</v>
      </c>
      <c r="KG2" s="11"/>
      <c r="KH2" s="346" t="str">
        <f>'2.Datos'!CE2</f>
        <v>Seguimiento 14 (Fecha)</v>
      </c>
      <c r="KI2" s="347"/>
      <c r="KJ2" s="348"/>
      <c r="KK2" s="10">
        <f>KF2+5</f>
        <v>75</v>
      </c>
      <c r="KL2" s="11"/>
      <c r="KM2" s="346" t="str">
        <f>'2.Datos'!CI2</f>
        <v>Seguimiento 15 (Fecha)</v>
      </c>
      <c r="KN2" s="347"/>
      <c r="KO2" s="348"/>
      <c r="KP2" s="10">
        <f>KK2+5</f>
        <v>80</v>
      </c>
      <c r="KQ2" s="11"/>
      <c r="KR2" s="346" t="str">
        <f>'2.Datos'!CM2</f>
        <v>Seguimiento 16 (Fecha)</v>
      </c>
      <c r="KS2" s="347"/>
      <c r="KT2" s="348"/>
      <c r="KU2" s="10">
        <f>KP2+5</f>
        <v>85</v>
      </c>
      <c r="KV2" s="11"/>
      <c r="KW2" s="346" t="str">
        <f>'2.Datos'!CQ2</f>
        <v>Seguimiento 17 (Fecha)</v>
      </c>
      <c r="KX2" s="347"/>
      <c r="KY2" s="348"/>
      <c r="KZ2" s="10">
        <f>KU2+5</f>
        <v>90</v>
      </c>
      <c r="LA2" s="11"/>
      <c r="LB2" s="346" t="str">
        <f>'2.Datos'!CU2</f>
        <v>Seguimiento 18 (Fecha)</v>
      </c>
      <c r="LC2" s="347"/>
      <c r="LD2" s="348"/>
      <c r="LE2" s="10">
        <f>KZ2+5</f>
        <v>95</v>
      </c>
      <c r="LF2" s="11"/>
      <c r="LG2" s="346" t="str">
        <f>'2.Datos'!CY2</f>
        <v>Seguimiento 19 (Fecha)</v>
      </c>
      <c r="LH2" s="347"/>
      <c r="LI2" s="348"/>
      <c r="LJ2" s="10">
        <f>LE2+5</f>
        <v>100</v>
      </c>
      <c r="LK2" s="11"/>
      <c r="LL2" s="346" t="str">
        <f>'2.Datos'!DC2</f>
        <v>Seguimiento 20 (Fecha)</v>
      </c>
      <c r="LM2" s="347"/>
      <c r="LN2" s="348"/>
      <c r="LO2" s="10">
        <f>LJ2+5</f>
        <v>105</v>
      </c>
      <c r="LP2" s="11"/>
      <c r="LQ2" s="346" t="str">
        <f>'2.Datos'!DG2</f>
        <v>Seguimiento 21 (Fecha)</v>
      </c>
      <c r="LR2" s="347"/>
      <c r="LS2" s="348"/>
      <c r="LT2" s="10">
        <f>LO2+5</f>
        <v>110</v>
      </c>
      <c r="LU2" s="11"/>
      <c r="LV2" s="346" t="str">
        <f>'2.Datos'!DK2</f>
        <v>Seguimiento 22 (Fecha)</v>
      </c>
      <c r="LW2" s="347"/>
      <c r="LX2" s="348"/>
      <c r="LY2" s="10">
        <f>LT2+5</f>
        <v>115</v>
      </c>
      <c r="LZ2" s="11"/>
      <c r="MA2" s="346" t="str">
        <f>'2.Datos'!DO2</f>
        <v>Seguimiento 23 (Fecha)</v>
      </c>
      <c r="MB2" s="347"/>
      <c r="MC2" s="348"/>
      <c r="MD2" s="10">
        <f>LY2+5</f>
        <v>120</v>
      </c>
      <c r="ME2" s="11"/>
      <c r="MF2" s="346" t="str">
        <f>'2.Datos'!DS2</f>
        <v>Seguimiento 24 (Fecha)</v>
      </c>
      <c r="MG2" s="347"/>
      <c r="MH2" s="348"/>
      <c r="MI2" s="10">
        <f>MD2+5</f>
        <v>125</v>
      </c>
      <c r="MJ2" s="11"/>
    </row>
    <row r="3" spans="1:348" s="293" customFormat="1" ht="48.75" x14ac:dyDescent="0.25">
      <c r="A3" s="274" t="s">
        <v>34</v>
      </c>
      <c r="B3" s="281" t="s">
        <v>35</v>
      </c>
      <c r="C3" s="274" t="s">
        <v>36</v>
      </c>
      <c r="D3" s="274" t="s">
        <v>37</v>
      </c>
      <c r="E3" s="274" t="s">
        <v>38</v>
      </c>
      <c r="F3" s="274" t="s">
        <v>39</v>
      </c>
      <c r="G3" s="274" t="s">
        <v>40</v>
      </c>
      <c r="H3" s="282" t="s">
        <v>41</v>
      </c>
      <c r="I3" s="274" t="s">
        <v>42</v>
      </c>
      <c r="J3" s="274" t="s">
        <v>43</v>
      </c>
      <c r="K3" s="274" t="s">
        <v>44</v>
      </c>
      <c r="L3" s="274" t="s">
        <v>45</v>
      </c>
      <c r="M3" s="281" t="s">
        <v>46</v>
      </c>
      <c r="N3" s="274" t="s">
        <v>47</v>
      </c>
      <c r="O3" s="283" t="s">
        <v>48</v>
      </c>
      <c r="P3" s="283" t="s">
        <v>49</v>
      </c>
      <c r="Q3" s="283" t="s">
        <v>50</v>
      </c>
      <c r="R3" s="283" t="s">
        <v>51</v>
      </c>
      <c r="S3" s="283" t="s">
        <v>52</v>
      </c>
      <c r="T3" s="283" t="s">
        <v>53</v>
      </c>
      <c r="U3" s="283" t="s">
        <v>54</v>
      </c>
      <c r="V3" s="283" t="s">
        <v>55</v>
      </c>
      <c r="W3" s="284" t="s">
        <v>56</v>
      </c>
      <c r="X3" s="274" t="s">
        <v>57</v>
      </c>
      <c r="Y3" s="274" t="s">
        <v>58</v>
      </c>
      <c r="Z3" s="274" t="s">
        <v>59</v>
      </c>
      <c r="AA3" s="285" t="s">
        <v>60</v>
      </c>
      <c r="AB3" s="286" t="s">
        <v>61</v>
      </c>
      <c r="AC3" s="287" t="s">
        <v>62</v>
      </c>
      <c r="AD3" s="274" t="s">
        <v>63</v>
      </c>
      <c r="AE3" s="288" t="s">
        <v>64</v>
      </c>
      <c r="AF3" s="288" t="s">
        <v>57</v>
      </c>
      <c r="AG3" s="288" t="s">
        <v>58</v>
      </c>
      <c r="AH3" s="288" t="s">
        <v>65</v>
      </c>
      <c r="AI3" s="288" t="s">
        <v>64</v>
      </c>
      <c r="AJ3" s="288" t="s">
        <v>57</v>
      </c>
      <c r="AK3" s="288" t="s">
        <v>58</v>
      </c>
      <c r="AL3" s="288" t="s">
        <v>65</v>
      </c>
      <c r="AM3" s="288" t="s">
        <v>64</v>
      </c>
      <c r="AN3" s="288" t="s">
        <v>57</v>
      </c>
      <c r="AO3" s="288" t="s">
        <v>58</v>
      </c>
      <c r="AP3" s="288" t="s">
        <v>65</v>
      </c>
      <c r="AQ3" s="288" t="s">
        <v>64</v>
      </c>
      <c r="AR3" s="288" t="s">
        <v>57</v>
      </c>
      <c r="AS3" s="288" t="s">
        <v>58</v>
      </c>
      <c r="AT3" s="288" t="s">
        <v>65</v>
      </c>
      <c r="AU3" s="288" t="s">
        <v>64</v>
      </c>
      <c r="AV3" s="288" t="s">
        <v>57</v>
      </c>
      <c r="AW3" s="288" t="s">
        <v>58</v>
      </c>
      <c r="AX3" s="288" t="s">
        <v>65</v>
      </c>
      <c r="AY3" s="288" t="s">
        <v>64</v>
      </c>
      <c r="AZ3" s="288" t="s">
        <v>57</v>
      </c>
      <c r="BA3" s="288" t="s">
        <v>58</v>
      </c>
      <c r="BB3" s="288" t="s">
        <v>65</v>
      </c>
      <c r="BC3" s="288" t="s">
        <v>64</v>
      </c>
      <c r="BD3" s="288" t="s">
        <v>57</v>
      </c>
      <c r="BE3" s="288" t="s">
        <v>58</v>
      </c>
      <c r="BF3" s="288" t="s">
        <v>65</v>
      </c>
      <c r="BG3" s="288" t="s">
        <v>64</v>
      </c>
      <c r="BH3" s="288" t="s">
        <v>57</v>
      </c>
      <c r="BI3" s="288" t="s">
        <v>58</v>
      </c>
      <c r="BJ3" s="288" t="s">
        <v>65</v>
      </c>
      <c r="BK3" s="288" t="s">
        <v>64</v>
      </c>
      <c r="BL3" s="288" t="s">
        <v>57</v>
      </c>
      <c r="BM3" s="288" t="s">
        <v>58</v>
      </c>
      <c r="BN3" s="288" t="s">
        <v>65</v>
      </c>
      <c r="BO3" s="288" t="s">
        <v>64</v>
      </c>
      <c r="BP3" s="288" t="s">
        <v>57</v>
      </c>
      <c r="BQ3" s="288" t="s">
        <v>58</v>
      </c>
      <c r="BR3" s="288" t="s">
        <v>65</v>
      </c>
      <c r="BS3" s="288" t="s">
        <v>64</v>
      </c>
      <c r="BT3" s="288" t="s">
        <v>57</v>
      </c>
      <c r="BU3" s="288" t="s">
        <v>58</v>
      </c>
      <c r="BV3" s="288" t="s">
        <v>65</v>
      </c>
      <c r="BW3" s="288" t="s">
        <v>64</v>
      </c>
      <c r="BX3" s="288" t="s">
        <v>57</v>
      </c>
      <c r="BY3" s="288" t="s">
        <v>58</v>
      </c>
      <c r="BZ3" s="288" t="s">
        <v>65</v>
      </c>
      <c r="CA3" s="288" t="s">
        <v>64</v>
      </c>
      <c r="CB3" s="288" t="s">
        <v>57</v>
      </c>
      <c r="CC3" s="288" t="s">
        <v>58</v>
      </c>
      <c r="CD3" s="288" t="s">
        <v>65</v>
      </c>
      <c r="CE3" s="288" t="s">
        <v>64</v>
      </c>
      <c r="CF3" s="288" t="s">
        <v>57</v>
      </c>
      <c r="CG3" s="288" t="s">
        <v>58</v>
      </c>
      <c r="CH3" s="288" t="s">
        <v>65</v>
      </c>
      <c r="CI3" s="288" t="s">
        <v>64</v>
      </c>
      <c r="CJ3" s="288" t="s">
        <v>57</v>
      </c>
      <c r="CK3" s="288" t="s">
        <v>58</v>
      </c>
      <c r="CL3" s="288" t="s">
        <v>65</v>
      </c>
      <c r="CM3" s="288" t="s">
        <v>64</v>
      </c>
      <c r="CN3" s="288" t="s">
        <v>57</v>
      </c>
      <c r="CO3" s="288" t="s">
        <v>58</v>
      </c>
      <c r="CP3" s="288" t="s">
        <v>65</v>
      </c>
      <c r="CQ3" s="288" t="s">
        <v>64</v>
      </c>
      <c r="CR3" s="288" t="s">
        <v>57</v>
      </c>
      <c r="CS3" s="288" t="s">
        <v>58</v>
      </c>
      <c r="CT3" s="288" t="s">
        <v>65</v>
      </c>
      <c r="CU3" s="288" t="s">
        <v>64</v>
      </c>
      <c r="CV3" s="288" t="s">
        <v>57</v>
      </c>
      <c r="CW3" s="288" t="s">
        <v>58</v>
      </c>
      <c r="CX3" s="288" t="s">
        <v>65</v>
      </c>
      <c r="CY3" s="288" t="s">
        <v>64</v>
      </c>
      <c r="CZ3" s="288" t="s">
        <v>57</v>
      </c>
      <c r="DA3" s="288" t="s">
        <v>58</v>
      </c>
      <c r="DB3" s="288" t="s">
        <v>65</v>
      </c>
      <c r="DC3" s="288" t="s">
        <v>64</v>
      </c>
      <c r="DD3" s="288" t="s">
        <v>57</v>
      </c>
      <c r="DE3" s="288" t="s">
        <v>58</v>
      </c>
      <c r="DF3" s="288" t="s">
        <v>65</v>
      </c>
      <c r="DG3" s="288" t="s">
        <v>64</v>
      </c>
      <c r="DH3" s="288" t="s">
        <v>57</v>
      </c>
      <c r="DI3" s="288" t="s">
        <v>58</v>
      </c>
      <c r="DJ3" s="288" t="s">
        <v>65</v>
      </c>
      <c r="DK3" s="288" t="s">
        <v>64</v>
      </c>
      <c r="DL3" s="288" t="s">
        <v>57</v>
      </c>
      <c r="DM3" s="288" t="s">
        <v>58</v>
      </c>
      <c r="DN3" s="288" t="s">
        <v>65</v>
      </c>
      <c r="DO3" s="288" t="s">
        <v>64</v>
      </c>
      <c r="DP3" s="288" t="s">
        <v>57</v>
      </c>
      <c r="DQ3" s="288" t="s">
        <v>58</v>
      </c>
      <c r="DR3" s="288" t="s">
        <v>65</v>
      </c>
      <c r="DS3" s="288" t="s">
        <v>64</v>
      </c>
      <c r="DT3" s="288" t="s">
        <v>57</v>
      </c>
      <c r="DU3" s="288" t="s">
        <v>58</v>
      </c>
      <c r="DV3" s="288" t="s">
        <v>65</v>
      </c>
      <c r="DW3" s="289"/>
      <c r="DX3" s="289"/>
      <c r="DY3" s="289"/>
      <c r="DZ3" s="289"/>
      <c r="EA3" s="289"/>
      <c r="EB3" s="289"/>
      <c r="EC3" s="289"/>
      <c r="ED3" s="289"/>
      <c r="EE3" s="289"/>
      <c r="EF3" s="289"/>
      <c r="EG3" s="289"/>
      <c r="EH3" s="289"/>
      <c r="EI3" s="289"/>
      <c r="EJ3" s="289"/>
      <c r="EK3" s="289"/>
      <c r="EL3" s="289"/>
      <c r="EM3" s="289"/>
      <c r="EN3" s="289"/>
      <c r="EO3" s="289"/>
      <c r="EP3" s="289"/>
      <c r="EQ3" s="289"/>
      <c r="ER3" s="289"/>
      <c r="ES3" s="289"/>
      <c r="ET3" s="289"/>
      <c r="EU3" s="289"/>
      <c r="EV3" s="289"/>
      <c r="EW3" s="289"/>
      <c r="EX3" s="289"/>
      <c r="EY3" s="289"/>
      <c r="EZ3" s="289"/>
      <c r="FA3" s="289"/>
      <c r="FB3" s="289"/>
      <c r="FC3" s="289"/>
      <c r="FD3" s="289"/>
      <c r="FE3" s="289"/>
      <c r="FF3" s="289"/>
      <c r="FG3" s="289"/>
      <c r="FH3" s="289"/>
      <c r="FI3" s="289"/>
      <c r="FJ3" s="289"/>
      <c r="FK3" s="289"/>
      <c r="FL3" s="289"/>
      <c r="FM3" s="289"/>
      <c r="FN3" s="289"/>
      <c r="FO3" s="289"/>
      <c r="FP3" s="289"/>
      <c r="FQ3" s="289"/>
      <c r="FR3" s="289"/>
      <c r="FS3" s="289"/>
      <c r="FT3" s="289"/>
      <c r="FU3" s="289"/>
      <c r="FV3" s="289"/>
      <c r="FW3" s="289"/>
      <c r="FX3" s="289"/>
      <c r="FY3" s="289"/>
      <c r="FZ3" s="289"/>
      <c r="GA3" s="289"/>
      <c r="GB3" s="289"/>
      <c r="GC3" s="289"/>
      <c r="GD3" s="289"/>
      <c r="GE3" s="289"/>
      <c r="GF3" s="289"/>
      <c r="GG3" s="289"/>
      <c r="GH3" s="289"/>
      <c r="GI3" s="289"/>
      <c r="GJ3" s="289"/>
      <c r="GK3" s="289"/>
      <c r="GL3" s="289"/>
      <c r="GM3" s="289"/>
      <c r="GN3" s="289"/>
      <c r="GO3" s="289"/>
      <c r="GP3" s="289"/>
      <c r="GQ3" s="289"/>
      <c r="GR3" s="289"/>
      <c r="GS3" s="289"/>
      <c r="GT3" s="289"/>
      <c r="GU3" s="289"/>
      <c r="GV3" s="289"/>
      <c r="GW3" s="289"/>
      <c r="GX3" s="289"/>
      <c r="GY3" s="289"/>
      <c r="GZ3" s="289"/>
      <c r="HA3" s="289"/>
      <c r="HB3" s="289"/>
      <c r="HC3" s="289"/>
      <c r="HD3" s="289"/>
      <c r="HE3" s="289"/>
      <c r="HF3" s="289"/>
      <c r="HG3" s="289"/>
      <c r="HH3" s="289"/>
      <c r="HI3" s="289"/>
      <c r="HJ3" s="289"/>
      <c r="HK3" s="289"/>
      <c r="HL3" s="290" t="s">
        <v>66</v>
      </c>
      <c r="HM3" s="291">
        <f>COUNT(#REF!)</f>
        <v>0</v>
      </c>
      <c r="HN3" s="291">
        <v>3</v>
      </c>
      <c r="HO3" s="12" t="s">
        <v>67</v>
      </c>
      <c r="HP3" s="12" t="s">
        <v>68</v>
      </c>
      <c r="HQ3" s="12" t="s">
        <v>69</v>
      </c>
      <c r="HR3" s="13" t="s">
        <v>60</v>
      </c>
      <c r="HS3" s="13" t="s">
        <v>70</v>
      </c>
      <c r="HT3" s="292" t="e">
        <f>POWER((SUM(#REF!)-1)/((80*Listas!Q4)-1),(1/3))</f>
        <v>#REF!</v>
      </c>
      <c r="HU3" s="12" t="s">
        <v>68</v>
      </c>
      <c r="HV3" s="12" t="s">
        <v>69</v>
      </c>
      <c r="HW3" s="12" t="s">
        <v>60</v>
      </c>
      <c r="HX3" s="13" t="s">
        <v>70</v>
      </c>
      <c r="HY3" s="292" t="e">
        <f>POWER((SUM(#REF!)-1)/((80*MAX(Listas!Q4:Q5))-1),(1/3))</f>
        <v>#REF!</v>
      </c>
      <c r="HZ3" s="12" t="s">
        <v>68</v>
      </c>
      <c r="IA3" s="12" t="s">
        <v>69</v>
      </c>
      <c r="IB3" s="12" t="s">
        <v>60</v>
      </c>
      <c r="IC3" s="13" t="s">
        <v>70</v>
      </c>
      <c r="ID3" s="292" t="e">
        <f>POWER((SUM(#REF!)-1)/((80*MAX(Listas!Q4:Q6))-1),(1/3))</f>
        <v>#REF!</v>
      </c>
      <c r="IE3" s="12" t="s">
        <v>68</v>
      </c>
      <c r="IF3" s="12" t="s">
        <v>69</v>
      </c>
      <c r="IG3" s="12" t="s">
        <v>60</v>
      </c>
      <c r="IH3" s="13" t="s">
        <v>70</v>
      </c>
      <c r="II3" s="292" t="e">
        <f>POWER((SUM(#REF!)-1)/((80*MAX(Listas!Q4:Q7))-1),(1/3))</f>
        <v>#REF!</v>
      </c>
      <c r="IJ3" s="12" t="s">
        <v>68</v>
      </c>
      <c r="IK3" s="12" t="s">
        <v>69</v>
      </c>
      <c r="IL3" s="12" t="s">
        <v>60</v>
      </c>
      <c r="IM3" s="13" t="s">
        <v>70</v>
      </c>
      <c r="IN3" s="292" t="e">
        <f>POWER((SUM(#REF!)-1)/((80*MAX(Listas!Q4:Q8))-1),(1/3))</f>
        <v>#REF!</v>
      </c>
      <c r="IO3" s="12" t="s">
        <v>68</v>
      </c>
      <c r="IP3" s="12" t="s">
        <v>69</v>
      </c>
      <c r="IQ3" s="12" t="s">
        <v>60</v>
      </c>
      <c r="IR3" s="13" t="s">
        <v>70</v>
      </c>
      <c r="IS3" s="292" t="e">
        <f>POWER((SUM(#REF!)-1)/((80*MAX(Listas!Q4:Q9))-1),(1/3))</f>
        <v>#REF!</v>
      </c>
      <c r="IT3" s="12" t="s">
        <v>68</v>
      </c>
      <c r="IU3" s="12" t="s">
        <v>69</v>
      </c>
      <c r="IV3" s="12" t="s">
        <v>60</v>
      </c>
      <c r="IW3" s="13" t="s">
        <v>70</v>
      </c>
      <c r="IX3" s="292" t="e">
        <f>POWER((SUM(#REF!)-1)/((80*MAX(Listas!Q4:Q10))-1),(1/3))</f>
        <v>#REF!</v>
      </c>
      <c r="IY3" s="12" t="s">
        <v>68</v>
      </c>
      <c r="IZ3" s="12" t="s">
        <v>69</v>
      </c>
      <c r="JA3" s="12" t="s">
        <v>60</v>
      </c>
      <c r="JB3" s="13" t="s">
        <v>70</v>
      </c>
      <c r="JC3" s="292" t="e">
        <f>POWER((SUM(#REF!)-1)/((80*MAX(Listas!Q4:Q11))-1),(1/3))</f>
        <v>#REF!</v>
      </c>
      <c r="JD3" s="12" t="s">
        <v>68</v>
      </c>
      <c r="JE3" s="12" t="s">
        <v>69</v>
      </c>
      <c r="JF3" s="12" t="s">
        <v>60</v>
      </c>
      <c r="JG3" s="13" t="s">
        <v>70</v>
      </c>
      <c r="JH3" s="292" t="e">
        <f>POWER((SUM(#REF!)-1)/((80*MAX(Listas!Q4:Q12))-1),(1/3))</f>
        <v>#REF!</v>
      </c>
      <c r="JI3" s="12" t="s">
        <v>68</v>
      </c>
      <c r="JJ3" s="12" t="s">
        <v>69</v>
      </c>
      <c r="JK3" s="12" t="s">
        <v>60</v>
      </c>
      <c r="JL3" s="13" t="s">
        <v>70</v>
      </c>
      <c r="JM3" s="292" t="e">
        <f>POWER((SUM(#REF!)-1)/((80*MAX(Listas!Q4:Q13))-1),(1/3))</f>
        <v>#REF!</v>
      </c>
      <c r="JN3" s="12" t="s">
        <v>68</v>
      </c>
      <c r="JO3" s="12" t="s">
        <v>69</v>
      </c>
      <c r="JP3" s="12" t="s">
        <v>60</v>
      </c>
      <c r="JQ3" s="13" t="s">
        <v>70</v>
      </c>
      <c r="JR3" s="292" t="e">
        <f>POWER((SUM(#REF!)-1)/((80*MAX(Listas!Q4:Q14))-1),(1/3))</f>
        <v>#REF!</v>
      </c>
      <c r="JS3" s="12" t="s">
        <v>68</v>
      </c>
      <c r="JT3" s="12" t="s">
        <v>69</v>
      </c>
      <c r="JU3" s="12" t="s">
        <v>60</v>
      </c>
      <c r="JV3" s="13" t="s">
        <v>70</v>
      </c>
      <c r="JW3" s="292" t="e">
        <f>POWER((SUM(#REF!)-1)/((80*MAX(Listas!Q4:Q15))-1),(1/3))</f>
        <v>#REF!</v>
      </c>
      <c r="JX3" s="12" t="s">
        <v>68</v>
      </c>
      <c r="JY3" s="12" t="s">
        <v>69</v>
      </c>
      <c r="JZ3" s="12" t="s">
        <v>60</v>
      </c>
      <c r="KA3" s="13" t="s">
        <v>70</v>
      </c>
      <c r="KB3" s="292" t="e">
        <f>POWER((SUM(#REF!)-1)/((80*MAX(Listas!Q4:Q16))-1),(1/3))</f>
        <v>#REF!</v>
      </c>
      <c r="KC3" s="12" t="s">
        <v>68</v>
      </c>
      <c r="KD3" s="12" t="s">
        <v>69</v>
      </c>
      <c r="KE3" s="12" t="s">
        <v>60</v>
      </c>
      <c r="KF3" s="13" t="s">
        <v>70</v>
      </c>
      <c r="KG3" s="292" t="e">
        <f>POWER((SUM(#REF!)-1)/((80*MAX(Listas!Q4:Q17))-1),(1/3))</f>
        <v>#REF!</v>
      </c>
      <c r="KH3" s="12" t="s">
        <v>68</v>
      </c>
      <c r="KI3" s="12" t="s">
        <v>69</v>
      </c>
      <c r="KJ3" s="12" t="s">
        <v>60</v>
      </c>
      <c r="KK3" s="13" t="s">
        <v>70</v>
      </c>
      <c r="KL3" s="292" t="e">
        <f>POWER((SUM(#REF!)-1)/((80*MAX(Listas!Q4:Q18))-1),(1/3))</f>
        <v>#REF!</v>
      </c>
      <c r="KM3" s="12" t="s">
        <v>68</v>
      </c>
      <c r="KN3" s="12" t="s">
        <v>69</v>
      </c>
      <c r="KO3" s="12" t="s">
        <v>60</v>
      </c>
      <c r="KP3" s="13" t="s">
        <v>70</v>
      </c>
      <c r="KQ3" s="292" t="e">
        <f>POWER((SUM(#REF!)-1)/((80*MAX(Listas!Q4:Q19))-1),(1/3))</f>
        <v>#REF!</v>
      </c>
      <c r="KR3" s="12" t="s">
        <v>68</v>
      </c>
      <c r="KS3" s="12" t="s">
        <v>69</v>
      </c>
      <c r="KT3" s="12" t="s">
        <v>60</v>
      </c>
      <c r="KU3" s="13" t="s">
        <v>70</v>
      </c>
      <c r="KV3" s="292" t="e">
        <f>POWER((SUM(#REF!)-1)/((80*MAX(Listas!Q4:Q20))-1),(1/3))</f>
        <v>#REF!</v>
      </c>
      <c r="KW3" s="12" t="s">
        <v>68</v>
      </c>
      <c r="KX3" s="12" t="s">
        <v>69</v>
      </c>
      <c r="KY3" s="12" t="s">
        <v>60</v>
      </c>
      <c r="KZ3" s="13" t="s">
        <v>70</v>
      </c>
      <c r="LA3" s="292" t="e">
        <f>POWER((SUM(#REF!)-1)/((80*MAX(Listas!Q4:Q21))-1),(1/3))</f>
        <v>#REF!</v>
      </c>
      <c r="LB3" s="12" t="s">
        <v>68</v>
      </c>
      <c r="LC3" s="12" t="s">
        <v>69</v>
      </c>
      <c r="LD3" s="12" t="s">
        <v>60</v>
      </c>
      <c r="LE3" s="13" t="s">
        <v>70</v>
      </c>
      <c r="LF3" s="292" t="e">
        <f>POWER((SUM(#REF!)-1)/((80*MAX(Listas!Q4:Q22))-1),(1/3))</f>
        <v>#REF!</v>
      </c>
      <c r="LG3" s="12" t="s">
        <v>68</v>
      </c>
      <c r="LH3" s="12" t="s">
        <v>69</v>
      </c>
      <c r="LI3" s="12" t="s">
        <v>60</v>
      </c>
      <c r="LJ3" s="13" t="s">
        <v>70</v>
      </c>
      <c r="LK3" s="292" t="e">
        <f>POWER((SUM(#REF!)-1)/((80*MAX(Listas!Q4:Q23))-1),(1/3))</f>
        <v>#REF!</v>
      </c>
      <c r="LL3" s="12" t="s">
        <v>68</v>
      </c>
      <c r="LM3" s="12" t="s">
        <v>69</v>
      </c>
      <c r="LN3" s="12" t="s">
        <v>60</v>
      </c>
      <c r="LO3" s="13" t="s">
        <v>70</v>
      </c>
      <c r="LP3" s="292" t="e">
        <f>POWER((SUM(#REF!)-1)/((80*MAX(Listas!Q4:Q24))-1),(1/3))</f>
        <v>#REF!</v>
      </c>
      <c r="LQ3" s="12" t="s">
        <v>68</v>
      </c>
      <c r="LR3" s="12" t="s">
        <v>69</v>
      </c>
      <c r="LS3" s="12" t="s">
        <v>60</v>
      </c>
      <c r="LT3" s="13" t="s">
        <v>70</v>
      </c>
      <c r="LU3" s="292" t="e">
        <f>POWER((SUM(#REF!)-1)/((80*MAX(Listas!Q4:Q25))-1),(1/3))</f>
        <v>#REF!</v>
      </c>
      <c r="LV3" s="12" t="s">
        <v>68</v>
      </c>
      <c r="LW3" s="12" t="s">
        <v>69</v>
      </c>
      <c r="LX3" s="12" t="s">
        <v>60</v>
      </c>
      <c r="LY3" s="13" t="s">
        <v>70</v>
      </c>
      <c r="LZ3" s="292" t="e">
        <f>POWER((SUM(#REF!)-1)/((80*MAX(Listas!Q4:Q26))-1),(1/3))</f>
        <v>#REF!</v>
      </c>
      <c r="MA3" s="12" t="s">
        <v>68</v>
      </c>
      <c r="MB3" s="12" t="s">
        <v>69</v>
      </c>
      <c r="MC3" s="12" t="s">
        <v>60</v>
      </c>
      <c r="MD3" s="13" t="s">
        <v>70</v>
      </c>
      <c r="ME3" s="292" t="e">
        <f>POWER((SUM(#REF!)-1)/((80*MAX(Listas!Q4:Q27))-1),(1/3))</f>
        <v>#REF!</v>
      </c>
      <c r="MF3" s="12" t="s">
        <v>68</v>
      </c>
      <c r="MG3" s="12" t="s">
        <v>69</v>
      </c>
      <c r="MH3" s="12" t="s">
        <v>60</v>
      </c>
      <c r="MI3" s="13" t="s">
        <v>70</v>
      </c>
      <c r="MJ3" s="292" t="e">
        <f>POWER((SUM(#REF!)-1)/((80*MAX(Listas!Q4:Q28))-1),(1/3))</f>
        <v>#REF!</v>
      </c>
    </row>
    <row r="4" spans="1:348" s="302" customFormat="1" ht="47.25" customHeight="1" x14ac:dyDescent="0.25">
      <c r="A4" s="326" t="s">
        <v>1272</v>
      </c>
      <c r="B4" s="410" t="s">
        <v>1221</v>
      </c>
      <c r="C4" s="326" t="s">
        <v>1200</v>
      </c>
      <c r="D4" s="294" t="s">
        <v>1188</v>
      </c>
      <c r="E4" s="294" t="s">
        <v>1189</v>
      </c>
      <c r="F4" s="294" t="s">
        <v>1190</v>
      </c>
      <c r="G4" s="294" t="s">
        <v>1191</v>
      </c>
      <c r="H4" s="327" t="s">
        <v>1215</v>
      </c>
      <c r="I4" s="294" t="s">
        <v>1192</v>
      </c>
      <c r="J4" s="294" t="s">
        <v>1193</v>
      </c>
      <c r="K4" s="326" t="s">
        <v>1201</v>
      </c>
      <c r="L4" s="326" t="s">
        <v>1202</v>
      </c>
      <c r="M4" s="326" t="s">
        <v>102</v>
      </c>
      <c r="N4" s="326" t="s">
        <v>53</v>
      </c>
      <c r="O4" s="325">
        <v>0</v>
      </c>
      <c r="P4" s="325">
        <v>1</v>
      </c>
      <c r="Q4" s="325">
        <v>0</v>
      </c>
      <c r="R4" s="325">
        <v>1</v>
      </c>
      <c r="S4" s="325">
        <v>0</v>
      </c>
      <c r="T4" s="325">
        <v>0</v>
      </c>
      <c r="U4" s="325">
        <v>0</v>
      </c>
      <c r="V4" s="325">
        <v>0</v>
      </c>
      <c r="W4" s="295"/>
      <c r="X4" s="326" t="s">
        <v>1203</v>
      </c>
      <c r="Y4" s="326" t="s">
        <v>84</v>
      </c>
      <c r="Z4" s="326" t="s">
        <v>179</v>
      </c>
      <c r="AA4" s="294"/>
      <c r="AB4" s="296"/>
      <c r="AC4" s="326" t="s">
        <v>1204</v>
      </c>
      <c r="AD4" s="326" t="s">
        <v>1209</v>
      </c>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9"/>
      <c r="HM4" s="300"/>
      <c r="HN4" s="300"/>
      <c r="HO4" s="297"/>
      <c r="HP4" s="297"/>
      <c r="HQ4" s="297"/>
      <c r="HR4" s="297"/>
      <c r="HS4" s="297"/>
      <c r="HT4" s="301"/>
      <c r="HU4" s="297"/>
      <c r="HV4" s="297"/>
      <c r="HW4" s="297"/>
      <c r="HX4" s="297"/>
      <c r="HY4" s="301"/>
      <c r="HZ4" s="297"/>
      <c r="IA4" s="297"/>
      <c r="IB4" s="297"/>
      <c r="IC4" s="297"/>
      <c r="ID4" s="301"/>
      <c r="IE4" s="297"/>
      <c r="IF4" s="297"/>
      <c r="IG4" s="297"/>
      <c r="IH4" s="297"/>
      <c r="II4" s="301"/>
      <c r="IJ4" s="297"/>
      <c r="IK4" s="297"/>
      <c r="IL4" s="297"/>
      <c r="IM4" s="297"/>
      <c r="IN4" s="301"/>
      <c r="IO4" s="297"/>
      <c r="IP4" s="297"/>
      <c r="IQ4" s="297"/>
      <c r="IR4" s="297"/>
      <c r="IS4" s="301"/>
      <c r="IT4" s="297"/>
      <c r="IU4" s="297"/>
      <c r="IV4" s="297"/>
      <c r="IW4" s="297"/>
      <c r="IX4" s="301"/>
      <c r="IY4" s="297"/>
      <c r="IZ4" s="297"/>
      <c r="JA4" s="297"/>
      <c r="JB4" s="297"/>
      <c r="JC4" s="301"/>
      <c r="JD4" s="297"/>
      <c r="JE4" s="297"/>
      <c r="JF4" s="297"/>
      <c r="JG4" s="297"/>
      <c r="JH4" s="301"/>
      <c r="JI4" s="297"/>
      <c r="JJ4" s="297"/>
      <c r="JK4" s="297"/>
      <c r="JL4" s="297"/>
      <c r="JM4" s="301"/>
      <c r="JN4" s="297"/>
      <c r="JO4" s="297"/>
      <c r="JP4" s="297"/>
      <c r="JQ4" s="297"/>
      <c r="JR4" s="301"/>
      <c r="JS4" s="297"/>
      <c r="JT4" s="297"/>
      <c r="JU4" s="297"/>
      <c r="JV4" s="297"/>
      <c r="JW4" s="301"/>
      <c r="JX4" s="297"/>
      <c r="JY4" s="297"/>
      <c r="JZ4" s="297"/>
      <c r="KA4" s="297"/>
      <c r="KB4" s="301"/>
      <c r="KC4" s="297"/>
      <c r="KD4" s="297"/>
      <c r="KE4" s="297"/>
      <c r="KF4" s="297"/>
      <c r="KG4" s="301"/>
      <c r="KH4" s="297"/>
      <c r="KI4" s="297"/>
      <c r="KJ4" s="297"/>
      <c r="KK4" s="297"/>
      <c r="KL4" s="301"/>
      <c r="KM4" s="297"/>
      <c r="KN4" s="297"/>
      <c r="KO4" s="297"/>
      <c r="KP4" s="297"/>
      <c r="KQ4" s="301"/>
      <c r="KR4" s="297"/>
      <c r="KS4" s="297"/>
      <c r="KT4" s="297"/>
      <c r="KU4" s="297"/>
      <c r="KV4" s="301"/>
      <c r="KW4" s="297"/>
      <c r="KX4" s="297"/>
      <c r="KY4" s="297"/>
      <c r="KZ4" s="297"/>
      <c r="LA4" s="301"/>
      <c r="LB4" s="297"/>
      <c r="LC4" s="297"/>
      <c r="LD4" s="297"/>
      <c r="LE4" s="297"/>
      <c r="LF4" s="301"/>
      <c r="LG4" s="297"/>
      <c r="LH4" s="297"/>
      <c r="LI4" s="297"/>
      <c r="LJ4" s="297"/>
      <c r="LK4" s="301"/>
      <c r="LL4" s="297"/>
      <c r="LM4" s="297"/>
      <c r="LN4" s="297"/>
      <c r="LO4" s="297"/>
      <c r="LP4" s="301"/>
      <c r="LQ4" s="297"/>
      <c r="LR4" s="297"/>
      <c r="LS4" s="297"/>
      <c r="LT4" s="297"/>
      <c r="LU4" s="301"/>
      <c r="LV4" s="297"/>
      <c r="LW4" s="297"/>
      <c r="LX4" s="297"/>
      <c r="LY4" s="297"/>
      <c r="LZ4" s="301"/>
      <c r="MA4" s="297"/>
      <c r="MB4" s="297"/>
      <c r="MC4" s="297"/>
      <c r="MD4" s="297"/>
      <c r="ME4" s="301"/>
      <c r="MF4" s="297"/>
      <c r="MG4" s="297"/>
      <c r="MH4" s="297"/>
      <c r="MI4" s="297"/>
      <c r="MJ4" s="301"/>
    </row>
    <row r="5" spans="1:348" s="302" customFormat="1" ht="47.25" customHeight="1" x14ac:dyDescent="0.25">
      <c r="A5" s="326" t="s">
        <v>1272</v>
      </c>
      <c r="B5" s="410" t="s">
        <v>1229</v>
      </c>
      <c r="C5" s="326" t="s">
        <v>1200</v>
      </c>
      <c r="D5" s="326" t="s">
        <v>1188</v>
      </c>
      <c r="E5" s="326" t="s">
        <v>1189</v>
      </c>
      <c r="F5" s="294" t="s">
        <v>1205</v>
      </c>
      <c r="G5" s="294" t="s">
        <v>1206</v>
      </c>
      <c r="H5" s="327" t="s">
        <v>1215</v>
      </c>
      <c r="I5" s="326" t="s">
        <v>1207</v>
      </c>
      <c r="J5" s="326" t="s">
        <v>1208</v>
      </c>
      <c r="K5" s="326" t="s">
        <v>1211</v>
      </c>
      <c r="L5" s="294" t="s">
        <v>1210</v>
      </c>
      <c r="M5" s="326" t="s">
        <v>102</v>
      </c>
      <c r="N5" s="326" t="s">
        <v>53</v>
      </c>
      <c r="O5" s="325">
        <v>0</v>
      </c>
      <c r="P5" s="325">
        <v>1</v>
      </c>
      <c r="Q5" s="325">
        <v>0</v>
      </c>
      <c r="R5" s="325">
        <v>0</v>
      </c>
      <c r="S5" s="325">
        <v>0</v>
      </c>
      <c r="T5" s="325">
        <v>0</v>
      </c>
      <c r="U5" s="325">
        <v>0</v>
      </c>
      <c r="V5" s="325">
        <v>0</v>
      </c>
      <c r="W5" s="295"/>
      <c r="X5" s="326" t="s">
        <v>1203</v>
      </c>
      <c r="Y5" s="326" t="s">
        <v>84</v>
      </c>
      <c r="Z5" s="326" t="s">
        <v>179</v>
      </c>
      <c r="AA5" s="294"/>
      <c r="AB5" s="296"/>
      <c r="AC5" s="326" t="s">
        <v>1212</v>
      </c>
      <c r="AD5" s="326" t="s">
        <v>1209</v>
      </c>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9"/>
      <c r="HM5" s="300"/>
      <c r="HN5" s="300"/>
      <c r="HO5" s="297"/>
      <c r="HP5" s="297"/>
      <c r="HQ5" s="297"/>
      <c r="HR5" s="297"/>
      <c r="HS5" s="297"/>
      <c r="HT5" s="301"/>
      <c r="HU5" s="297"/>
      <c r="HV5" s="297"/>
      <c r="HW5" s="297"/>
      <c r="HX5" s="297"/>
      <c r="HY5" s="301"/>
      <c r="HZ5" s="297"/>
      <c r="IA5" s="297"/>
      <c r="IB5" s="297"/>
      <c r="IC5" s="297"/>
      <c r="ID5" s="301"/>
      <c r="IE5" s="297"/>
      <c r="IF5" s="297"/>
      <c r="IG5" s="297"/>
      <c r="IH5" s="297"/>
      <c r="II5" s="301"/>
      <c r="IJ5" s="297"/>
      <c r="IK5" s="297"/>
      <c r="IL5" s="297"/>
      <c r="IM5" s="297"/>
      <c r="IN5" s="301"/>
      <c r="IO5" s="297"/>
      <c r="IP5" s="297"/>
      <c r="IQ5" s="297"/>
      <c r="IR5" s="297"/>
      <c r="IS5" s="301"/>
      <c r="IT5" s="297"/>
      <c r="IU5" s="297"/>
      <c r="IV5" s="297"/>
      <c r="IW5" s="297"/>
      <c r="IX5" s="301"/>
      <c r="IY5" s="297"/>
      <c r="IZ5" s="297"/>
      <c r="JA5" s="297"/>
      <c r="JB5" s="297"/>
      <c r="JC5" s="301"/>
      <c r="JD5" s="297"/>
      <c r="JE5" s="297"/>
      <c r="JF5" s="297"/>
      <c r="JG5" s="297"/>
      <c r="JH5" s="301"/>
      <c r="JI5" s="297"/>
      <c r="JJ5" s="297"/>
      <c r="JK5" s="297"/>
      <c r="JL5" s="297"/>
      <c r="JM5" s="301"/>
      <c r="JN5" s="297"/>
      <c r="JO5" s="297"/>
      <c r="JP5" s="297"/>
      <c r="JQ5" s="297"/>
      <c r="JR5" s="301"/>
      <c r="JS5" s="297"/>
      <c r="JT5" s="297"/>
      <c r="JU5" s="297"/>
      <c r="JV5" s="297"/>
      <c r="JW5" s="301"/>
      <c r="JX5" s="297"/>
      <c r="JY5" s="297"/>
      <c r="JZ5" s="297"/>
      <c r="KA5" s="297"/>
      <c r="KB5" s="301"/>
      <c r="KC5" s="297"/>
      <c r="KD5" s="297"/>
      <c r="KE5" s="297"/>
      <c r="KF5" s="297"/>
      <c r="KG5" s="301"/>
      <c r="KH5" s="297"/>
      <c r="KI5" s="297"/>
      <c r="KJ5" s="297"/>
      <c r="KK5" s="297"/>
      <c r="KL5" s="301"/>
      <c r="KM5" s="297"/>
      <c r="KN5" s="297"/>
      <c r="KO5" s="297"/>
      <c r="KP5" s="297"/>
      <c r="KQ5" s="301"/>
      <c r="KR5" s="297"/>
      <c r="KS5" s="297"/>
      <c r="KT5" s="297"/>
      <c r="KU5" s="297"/>
      <c r="KV5" s="301"/>
      <c r="KW5" s="297"/>
      <c r="KX5" s="297"/>
      <c r="KY5" s="297"/>
      <c r="KZ5" s="297"/>
      <c r="LA5" s="301"/>
      <c r="LB5" s="297"/>
      <c r="LC5" s="297"/>
      <c r="LD5" s="297"/>
      <c r="LE5" s="297"/>
      <c r="LF5" s="301"/>
      <c r="LG5" s="297"/>
      <c r="LH5" s="297"/>
      <c r="LI5" s="297"/>
      <c r="LJ5" s="297"/>
      <c r="LK5" s="301"/>
      <c r="LL5" s="297"/>
      <c r="LM5" s="297"/>
      <c r="LN5" s="297"/>
      <c r="LO5" s="297"/>
      <c r="LP5" s="301"/>
      <c r="LQ5" s="297"/>
      <c r="LR5" s="297"/>
      <c r="LS5" s="297"/>
      <c r="LT5" s="297"/>
      <c r="LU5" s="301"/>
      <c r="LV5" s="297"/>
      <c r="LW5" s="297"/>
      <c r="LX5" s="297"/>
      <c r="LY5" s="297"/>
      <c r="LZ5" s="301"/>
      <c r="MA5" s="297"/>
      <c r="MB5" s="297"/>
      <c r="MC5" s="297"/>
      <c r="MD5" s="297"/>
      <c r="ME5" s="301"/>
      <c r="MF5" s="297"/>
      <c r="MG5" s="297"/>
      <c r="MH5" s="297"/>
      <c r="MI5" s="297"/>
      <c r="MJ5" s="301"/>
    </row>
    <row r="6" spans="1:348" s="319" customFormat="1" ht="41.25" customHeight="1" x14ac:dyDescent="0.25">
      <c r="A6" s="326" t="s">
        <v>1272</v>
      </c>
      <c r="B6" s="410" t="s">
        <v>1230</v>
      </c>
      <c r="C6" s="304" t="s">
        <v>72</v>
      </c>
      <c r="D6" s="326" t="s">
        <v>1188</v>
      </c>
      <c r="E6" s="304" t="s">
        <v>123</v>
      </c>
      <c r="F6" s="304" t="s">
        <v>1213</v>
      </c>
      <c r="G6" s="305" t="s">
        <v>1214</v>
      </c>
      <c r="H6" s="304" t="s">
        <v>91</v>
      </c>
      <c r="I6" s="306" t="s">
        <v>1216</v>
      </c>
      <c r="J6" s="306" t="s">
        <v>1217</v>
      </c>
      <c r="K6" s="322" t="s">
        <v>1218</v>
      </c>
      <c r="L6" s="306" t="s">
        <v>1219</v>
      </c>
      <c r="M6" s="308" t="s">
        <v>102</v>
      </c>
      <c r="N6" s="304" t="s">
        <v>53</v>
      </c>
      <c r="O6" s="303">
        <v>0</v>
      </c>
      <c r="P6" s="303">
        <v>1</v>
      </c>
      <c r="Q6" s="303">
        <v>0</v>
      </c>
      <c r="R6" s="303">
        <v>0</v>
      </c>
      <c r="S6" s="303">
        <v>0</v>
      </c>
      <c r="T6" s="303">
        <v>0</v>
      </c>
      <c r="U6" s="303">
        <v>0</v>
      </c>
      <c r="V6" s="303">
        <v>0</v>
      </c>
      <c r="W6" s="309"/>
      <c r="X6" s="304" t="s">
        <v>1203</v>
      </c>
      <c r="Y6" s="304" t="s">
        <v>93</v>
      </c>
      <c r="Z6" s="310" t="str">
        <f>IF(AND(HR6&gt;=32,HR6&lt;=80),Listas!$G$36,IF(AND(HR6&gt;=16,HR6&lt;=24),Listas!$G$37,IF(AND(HR6&gt;=5,HR6&lt;=12),Listas!$G$38,IF(AND(HR6&gt;=1,HR6&lt;=4),Listas!$G$39,"-"))))</f>
        <v>Alto</v>
      </c>
      <c r="AA6" s="310">
        <f>HR6</f>
        <v>24</v>
      </c>
      <c r="AB6" s="311" t="str">
        <f>IFERROR(VLOOKUP(M6,[1]Listas!$H$4:$I$8,2,FALSE),"")</f>
        <v/>
      </c>
      <c r="AC6" s="312"/>
      <c r="AD6" s="321"/>
      <c r="AE6" s="313"/>
      <c r="AF6" s="313"/>
      <c r="AG6" s="313"/>
      <c r="AH6" s="314"/>
      <c r="AI6" s="313"/>
      <c r="AJ6" s="313"/>
      <c r="AK6" s="313"/>
      <c r="AL6" s="314"/>
      <c r="AM6" s="313"/>
      <c r="AN6" s="313"/>
      <c r="AO6" s="313"/>
      <c r="AP6" s="314"/>
      <c r="AQ6" s="313"/>
      <c r="AR6" s="313"/>
      <c r="AS6" s="313"/>
      <c r="AT6" s="314"/>
      <c r="AU6" s="313"/>
      <c r="AV6" s="313"/>
      <c r="AW6" s="313"/>
      <c r="AX6" s="314"/>
      <c r="AY6" s="313"/>
      <c r="AZ6" s="313"/>
      <c r="BA6" s="313"/>
      <c r="BB6" s="314"/>
      <c r="BC6" s="313"/>
      <c r="BD6" s="313"/>
      <c r="BE6" s="313"/>
      <c r="BF6" s="314"/>
      <c r="BG6" s="313"/>
      <c r="BH6" s="313"/>
      <c r="BI6" s="313"/>
      <c r="BJ6" s="314"/>
      <c r="BK6" s="313"/>
      <c r="BL6" s="313"/>
      <c r="BM6" s="313"/>
      <c r="BN6" s="314"/>
      <c r="BO6" s="313"/>
      <c r="BP6" s="313"/>
      <c r="BQ6" s="313"/>
      <c r="BR6" s="314"/>
      <c r="BS6" s="313"/>
      <c r="BT6" s="313"/>
      <c r="BU6" s="313"/>
      <c r="BV6" s="314"/>
      <c r="BW6" s="313"/>
      <c r="BX6" s="313"/>
      <c r="BY6" s="313"/>
      <c r="BZ6" s="314"/>
      <c r="CA6" s="313"/>
      <c r="CB6" s="313"/>
      <c r="CC6" s="313"/>
      <c r="CD6" s="314"/>
      <c r="CE6" s="313"/>
      <c r="CF6" s="313"/>
      <c r="CG6" s="313"/>
      <c r="CH6" s="314"/>
      <c r="CI6" s="313"/>
      <c r="CJ6" s="313"/>
      <c r="CK6" s="313"/>
      <c r="CL6" s="314"/>
      <c r="CM6" s="313"/>
      <c r="CN6" s="313"/>
      <c r="CO6" s="313"/>
      <c r="CP6" s="314"/>
      <c r="CQ6" s="313"/>
      <c r="CR6" s="313"/>
      <c r="CS6" s="313"/>
      <c r="CT6" s="314"/>
      <c r="CU6" s="313"/>
      <c r="CV6" s="313"/>
      <c r="CW6" s="313"/>
      <c r="CX6" s="314"/>
      <c r="CY6" s="313"/>
      <c r="CZ6" s="313"/>
      <c r="DA6" s="313"/>
      <c r="DB6" s="314"/>
      <c r="DC6" s="313"/>
      <c r="DD6" s="313"/>
      <c r="DE6" s="313"/>
      <c r="DF6" s="314"/>
      <c r="DG6" s="313"/>
      <c r="DH6" s="313"/>
      <c r="DI6" s="313"/>
      <c r="DJ6" s="314"/>
      <c r="DK6" s="313"/>
      <c r="DL6" s="313"/>
      <c r="DM6" s="313"/>
      <c r="DN6" s="314"/>
      <c r="DO6" s="313"/>
      <c r="DP6" s="313"/>
      <c r="DQ6" s="313"/>
      <c r="DR6" s="314"/>
      <c r="DS6" s="313"/>
      <c r="DT6" s="313"/>
      <c r="DU6" s="313"/>
      <c r="DV6" s="314"/>
      <c r="DW6" s="315"/>
      <c r="DX6" s="315"/>
      <c r="DY6" s="315"/>
      <c r="DZ6" s="315"/>
      <c r="EA6" s="315"/>
      <c r="EB6" s="315"/>
      <c r="EC6" s="315"/>
      <c r="ED6" s="315"/>
      <c r="EE6" s="315"/>
      <c r="EF6" s="315"/>
      <c r="EG6" s="315"/>
      <c r="EH6" s="315"/>
      <c r="EI6" s="315"/>
      <c r="EJ6" s="315"/>
      <c r="EK6" s="315"/>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315"/>
      <c r="FK6" s="315"/>
      <c r="FL6" s="315"/>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315"/>
      <c r="GL6" s="315"/>
      <c r="GM6" s="315"/>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313" t="str">
        <f t="array" aca="1" ref="HL6" ca="1">IFERROR(_xludf.XLOOKUP(E6,Listas!$F$71:$F$121,Listas!$G$71:$G$121,,0,1),"biblioteca")</f>
        <v>biblioteca</v>
      </c>
      <c r="HM6" s="315"/>
      <c r="HN6" s="315"/>
      <c r="HO6" s="317" t="str">
        <f>IF('2.Datos'!B6&lt;&gt;"",'2.Datos'!B6,"")</f>
        <v>R3_FIN</v>
      </c>
      <c r="HP6" s="317">
        <f>IFERROR(VLOOKUP('2.Datos'!X6,Listas!$D$37:$E$41,2,FALSE),"")</f>
        <v>3</v>
      </c>
      <c r="HQ6" s="317">
        <f>IFERROR(VLOOKUP('2.Datos'!Y6,Listas!$D$44:$E$48,2,FALSE),"")</f>
        <v>8</v>
      </c>
      <c r="HR6" s="317">
        <f t="shared" ref="HR6:HR9" si="0">IFERROR(HP6*HQ6,"")</f>
        <v>24</v>
      </c>
      <c r="HS6" s="318">
        <f t="shared" ref="HS6:HS9" si="1">IF(AND($HO6&lt;&gt;"",HR6&lt;&gt;""),CONCATENATE(HP6,HQ6)*1,IF(AND($HO6&lt;&gt;"",HR6=""),"-",""))</f>
        <v>38</v>
      </c>
      <c r="HT6" s="320"/>
      <c r="HU6" s="317"/>
      <c r="HV6" s="317"/>
      <c r="HW6" s="318"/>
      <c r="HX6" s="318"/>
      <c r="HY6" s="320"/>
      <c r="HZ6" s="317"/>
      <c r="IA6" s="317"/>
      <c r="IB6" s="318"/>
      <c r="IC6" s="318"/>
      <c r="ID6" s="320"/>
      <c r="IE6" s="317"/>
      <c r="IF6" s="317"/>
      <c r="IG6" s="318"/>
      <c r="IH6" s="318"/>
      <c r="II6" s="320"/>
      <c r="IJ6" s="317"/>
      <c r="IK6" s="317"/>
      <c r="IL6" s="318"/>
      <c r="IM6" s="318"/>
      <c r="IN6" s="320"/>
      <c r="IO6" s="317"/>
      <c r="IP6" s="317"/>
      <c r="IQ6" s="318"/>
      <c r="IR6" s="318"/>
      <c r="IS6" s="320"/>
      <c r="IT6" s="317"/>
      <c r="IU6" s="317"/>
      <c r="IV6" s="318"/>
      <c r="IW6" s="318"/>
      <c r="IX6" s="320"/>
      <c r="IY6" s="317"/>
      <c r="IZ6" s="317"/>
      <c r="JA6" s="318"/>
      <c r="JB6" s="318"/>
      <c r="JC6" s="320"/>
      <c r="JD6" s="317"/>
      <c r="JE6" s="317"/>
      <c r="JF6" s="318"/>
      <c r="JG6" s="318"/>
      <c r="JH6" s="320"/>
      <c r="JI6" s="317"/>
      <c r="JJ6" s="317"/>
      <c r="JK6" s="318"/>
      <c r="JL6" s="318"/>
      <c r="JM6" s="320"/>
      <c r="JN6" s="317"/>
      <c r="JO6" s="317"/>
      <c r="JP6" s="318"/>
      <c r="JQ6" s="318"/>
      <c r="JR6" s="320"/>
      <c r="JS6" s="317"/>
      <c r="JT6" s="317"/>
      <c r="JU6" s="318"/>
      <c r="JV6" s="318"/>
      <c r="JW6" s="320"/>
      <c r="JX6" s="317"/>
      <c r="JY6" s="317"/>
      <c r="JZ6" s="318"/>
      <c r="KA6" s="318"/>
      <c r="KB6" s="320"/>
      <c r="KC6" s="317"/>
      <c r="KD6" s="317"/>
      <c r="KE6" s="318"/>
      <c r="KF6" s="318"/>
      <c r="KG6" s="320"/>
      <c r="KH6" s="317"/>
      <c r="KI6" s="317"/>
      <c r="KJ6" s="318"/>
      <c r="KK6" s="318"/>
      <c r="KL6" s="320"/>
      <c r="KM6" s="317"/>
      <c r="KN6" s="317"/>
      <c r="KO6" s="318"/>
      <c r="KP6" s="318"/>
      <c r="KQ6" s="320"/>
      <c r="KR6" s="317"/>
      <c r="KS6" s="317"/>
      <c r="KT6" s="318"/>
      <c r="KU6" s="318"/>
      <c r="KV6" s="320"/>
      <c r="KW6" s="317"/>
      <c r="KX6" s="317"/>
      <c r="KY6" s="318"/>
      <c r="KZ6" s="318"/>
      <c r="LA6" s="320"/>
      <c r="LB6" s="317"/>
      <c r="LC6" s="317"/>
      <c r="LD6" s="318"/>
      <c r="LE6" s="318"/>
      <c r="LF6" s="320"/>
      <c r="LG6" s="317"/>
      <c r="LH6" s="317"/>
      <c r="LI6" s="318"/>
      <c r="LJ6" s="318"/>
      <c r="LK6" s="320"/>
      <c r="LL6" s="317"/>
      <c r="LM6" s="317"/>
      <c r="LN6" s="318"/>
      <c r="LO6" s="318"/>
      <c r="LP6" s="320"/>
      <c r="LQ6" s="317"/>
      <c r="LR6" s="317"/>
      <c r="LS6" s="318"/>
      <c r="LT6" s="318"/>
      <c r="LU6" s="320"/>
      <c r="LV6" s="317"/>
      <c r="LW6" s="317"/>
      <c r="LX6" s="318"/>
      <c r="LY6" s="318"/>
      <c r="LZ6" s="320"/>
      <c r="MA6" s="317"/>
      <c r="MB6" s="317"/>
      <c r="MC6" s="318"/>
      <c r="MD6" s="318"/>
      <c r="ME6" s="320"/>
      <c r="MF6" s="317"/>
      <c r="MG6" s="317"/>
      <c r="MH6" s="318"/>
      <c r="MI6" s="318"/>
      <c r="MJ6" s="320"/>
    </row>
    <row r="7" spans="1:348" s="319" customFormat="1" ht="41.25" customHeight="1" x14ac:dyDescent="0.25">
      <c r="A7" s="326" t="s">
        <v>1272</v>
      </c>
      <c r="B7" s="410" t="s">
        <v>1237</v>
      </c>
      <c r="C7" s="304" t="s">
        <v>72</v>
      </c>
      <c r="D7" s="304" t="s">
        <v>155</v>
      </c>
      <c r="E7" s="304" t="s">
        <v>156</v>
      </c>
      <c r="F7" s="304" t="s">
        <v>157</v>
      </c>
      <c r="G7" s="304" t="s">
        <v>158</v>
      </c>
      <c r="H7" s="304" t="s">
        <v>76</v>
      </c>
      <c r="I7" s="306" t="s">
        <v>159</v>
      </c>
      <c r="J7" s="306" t="s">
        <v>160</v>
      </c>
      <c r="K7" s="306" t="s">
        <v>161</v>
      </c>
      <c r="L7" s="323"/>
      <c r="M7" s="308" t="s">
        <v>102</v>
      </c>
      <c r="N7" s="304" t="s">
        <v>109</v>
      </c>
      <c r="O7" s="303">
        <v>1</v>
      </c>
      <c r="P7" s="303">
        <v>0</v>
      </c>
      <c r="Q7" s="303">
        <v>0</v>
      </c>
      <c r="R7" s="303">
        <v>0</v>
      </c>
      <c r="S7" s="303">
        <v>1</v>
      </c>
      <c r="T7" s="303">
        <v>0</v>
      </c>
      <c r="U7" s="303">
        <v>1</v>
      </c>
      <c r="V7" s="303">
        <v>0</v>
      </c>
      <c r="W7" s="309"/>
      <c r="X7" s="304" t="s">
        <v>99</v>
      </c>
      <c r="Y7" s="304" t="s">
        <v>93</v>
      </c>
      <c r="Z7" s="310" t="str">
        <f>IF(AND(HR7&gt;=32,HR7&lt;=80),Listas!$G$36,IF(AND(HR7&gt;=16,HR7&lt;=24),Listas!$G$37,IF(AND(HR7&gt;=5,HR7&lt;=12),Listas!$G$38,IF(AND(HR7&gt;=1,HR7&lt;=4),Listas!$G$39,"-"))))</f>
        <v>Extremo</v>
      </c>
      <c r="AA7" s="310">
        <f t="shared" ref="AA7:AA9" si="2">HR7</f>
        <v>32</v>
      </c>
      <c r="AB7" s="311" t="str">
        <f>IFERROR(VLOOKUP(M7,[1]Listas!$H$4:$I$8,2,FALSE),"")</f>
        <v/>
      </c>
      <c r="AC7" s="312"/>
      <c r="AD7" s="321"/>
      <c r="AE7" s="313"/>
      <c r="AF7" s="313"/>
      <c r="AG7" s="313"/>
      <c r="AH7" s="314"/>
      <c r="AI7" s="313"/>
      <c r="AJ7" s="313"/>
      <c r="AK7" s="313"/>
      <c r="AL7" s="314"/>
      <c r="AM7" s="313"/>
      <c r="AN7" s="313"/>
      <c r="AO7" s="313"/>
      <c r="AP7" s="314"/>
      <c r="AQ7" s="313"/>
      <c r="AR7" s="313"/>
      <c r="AS7" s="313"/>
      <c r="AT7" s="314"/>
      <c r="AU7" s="313"/>
      <c r="AV7" s="313"/>
      <c r="AW7" s="313"/>
      <c r="AX7" s="314"/>
      <c r="AY7" s="313"/>
      <c r="AZ7" s="313"/>
      <c r="BA7" s="313"/>
      <c r="BB7" s="314"/>
      <c r="BC7" s="313"/>
      <c r="BD7" s="313"/>
      <c r="BE7" s="313"/>
      <c r="BF7" s="314"/>
      <c r="BG7" s="313"/>
      <c r="BH7" s="313"/>
      <c r="BI7" s="313"/>
      <c r="BJ7" s="314"/>
      <c r="BK7" s="313"/>
      <c r="BL7" s="313"/>
      <c r="BM7" s="313"/>
      <c r="BN7" s="314"/>
      <c r="BO7" s="313"/>
      <c r="BP7" s="313"/>
      <c r="BQ7" s="313"/>
      <c r="BR7" s="314"/>
      <c r="BS7" s="313"/>
      <c r="BT7" s="313"/>
      <c r="BU7" s="313"/>
      <c r="BV7" s="314"/>
      <c r="BW7" s="313"/>
      <c r="BX7" s="313"/>
      <c r="BY7" s="313"/>
      <c r="BZ7" s="314"/>
      <c r="CA7" s="313"/>
      <c r="CB7" s="313"/>
      <c r="CC7" s="313"/>
      <c r="CD7" s="314"/>
      <c r="CE7" s="313"/>
      <c r="CF7" s="313"/>
      <c r="CG7" s="313"/>
      <c r="CH7" s="314"/>
      <c r="CI7" s="313"/>
      <c r="CJ7" s="313"/>
      <c r="CK7" s="313"/>
      <c r="CL7" s="314"/>
      <c r="CM7" s="313"/>
      <c r="CN7" s="313"/>
      <c r="CO7" s="313"/>
      <c r="CP7" s="314"/>
      <c r="CQ7" s="313"/>
      <c r="CR7" s="313"/>
      <c r="CS7" s="313"/>
      <c r="CT7" s="314"/>
      <c r="CU7" s="313"/>
      <c r="CV7" s="313"/>
      <c r="CW7" s="313"/>
      <c r="CX7" s="314"/>
      <c r="CY7" s="313"/>
      <c r="CZ7" s="313"/>
      <c r="DA7" s="313"/>
      <c r="DB7" s="314"/>
      <c r="DC7" s="313"/>
      <c r="DD7" s="313"/>
      <c r="DE7" s="313"/>
      <c r="DF7" s="314"/>
      <c r="DG7" s="313"/>
      <c r="DH7" s="313"/>
      <c r="DI7" s="313"/>
      <c r="DJ7" s="314"/>
      <c r="DK7" s="313"/>
      <c r="DL7" s="313"/>
      <c r="DM7" s="313"/>
      <c r="DN7" s="314"/>
      <c r="DO7" s="313"/>
      <c r="DP7" s="313"/>
      <c r="DQ7" s="313"/>
      <c r="DR7" s="314"/>
      <c r="DS7" s="313"/>
      <c r="DT7" s="313"/>
      <c r="DU7" s="313"/>
      <c r="DV7" s="314"/>
      <c r="DW7" s="315"/>
      <c r="DX7" s="315"/>
      <c r="DY7" s="315"/>
      <c r="DZ7" s="315"/>
      <c r="EA7" s="315"/>
      <c r="EB7" s="315"/>
      <c r="EC7" s="315"/>
      <c r="ED7" s="315"/>
      <c r="EE7" s="315"/>
      <c r="EF7" s="315"/>
      <c r="EG7" s="315"/>
      <c r="EH7" s="315"/>
      <c r="EI7" s="315"/>
      <c r="EJ7" s="315"/>
      <c r="EK7" s="315"/>
      <c r="EL7" s="315"/>
      <c r="EM7" s="315"/>
      <c r="EN7" s="315"/>
      <c r="EO7" s="315"/>
      <c r="EP7" s="315"/>
      <c r="EQ7" s="315"/>
      <c r="ER7" s="315"/>
      <c r="ES7" s="315"/>
      <c r="ET7" s="315"/>
      <c r="EU7" s="315"/>
      <c r="EV7" s="315"/>
      <c r="EW7" s="315"/>
      <c r="EX7" s="315"/>
      <c r="EY7" s="315"/>
      <c r="EZ7" s="315"/>
      <c r="FA7" s="315"/>
      <c r="FB7" s="315"/>
      <c r="FC7" s="315"/>
      <c r="FD7" s="315"/>
      <c r="FE7" s="315"/>
      <c r="FF7" s="315"/>
      <c r="FG7" s="315"/>
      <c r="FH7" s="315"/>
      <c r="FI7" s="315"/>
      <c r="FJ7" s="315"/>
      <c r="FK7" s="315"/>
      <c r="FL7" s="315"/>
      <c r="FM7" s="315"/>
      <c r="FN7" s="315"/>
      <c r="FO7" s="315"/>
      <c r="FP7" s="315"/>
      <c r="FQ7" s="315"/>
      <c r="FR7" s="315"/>
      <c r="FS7" s="315"/>
      <c r="FT7" s="315"/>
      <c r="FU7" s="315"/>
      <c r="FV7" s="315"/>
      <c r="FW7" s="315"/>
      <c r="FX7" s="315"/>
      <c r="FY7" s="315"/>
      <c r="FZ7" s="315"/>
      <c r="GA7" s="315"/>
      <c r="GB7" s="315"/>
      <c r="GC7" s="315"/>
      <c r="GD7" s="315"/>
      <c r="GE7" s="315"/>
      <c r="GF7" s="315"/>
      <c r="GG7" s="315"/>
      <c r="GH7" s="315"/>
      <c r="GI7" s="315"/>
      <c r="GJ7" s="315"/>
      <c r="GK7" s="315"/>
      <c r="GL7" s="315"/>
      <c r="GM7" s="315"/>
      <c r="GN7" s="315"/>
      <c r="GO7" s="315"/>
      <c r="GP7" s="315"/>
      <c r="GQ7" s="315"/>
      <c r="GR7" s="315"/>
      <c r="GS7" s="315"/>
      <c r="GT7" s="315"/>
      <c r="GU7" s="315"/>
      <c r="GV7" s="315"/>
      <c r="GW7" s="315"/>
      <c r="GX7" s="315"/>
      <c r="GY7" s="315"/>
      <c r="GZ7" s="315"/>
      <c r="HA7" s="315"/>
      <c r="HB7" s="315"/>
      <c r="HC7" s="315"/>
      <c r="HD7" s="315"/>
      <c r="HE7" s="315"/>
      <c r="HF7" s="315"/>
      <c r="HG7" s="315"/>
      <c r="HH7" s="315"/>
      <c r="HI7" s="315"/>
      <c r="HJ7" s="315"/>
      <c r="HK7" s="315"/>
      <c r="HL7" s="316" t="str">
        <f t="array" aca="1" ref="HL7" ca="1">IFERROR(_xludf.XLOOKUP(E7,Listas!$F$71:$F$121,Listas!$G$71:$G$121,,0,1),"biblioteca")</f>
        <v>biblioteca</v>
      </c>
      <c r="HM7" s="315"/>
      <c r="HN7" s="315"/>
      <c r="HO7" s="320" t="str">
        <f>IF('2.Datos'!B7&lt;&gt;"",'2.Datos'!B7,"")</f>
        <v>R4_FIN</v>
      </c>
      <c r="HP7" s="317">
        <f>IFERROR(VLOOKUP('2.Datos'!X7,Listas!$D$37:$E$41,2,FALSE),"")</f>
        <v>4</v>
      </c>
      <c r="HQ7" s="317">
        <f>IFERROR(VLOOKUP('2.Datos'!Y7,Listas!$D$44:$E$48,2,FALSE),"")</f>
        <v>8</v>
      </c>
      <c r="HR7" s="317">
        <f t="shared" si="0"/>
        <v>32</v>
      </c>
      <c r="HS7" s="318">
        <f t="shared" si="1"/>
        <v>48</v>
      </c>
      <c r="HT7" s="320"/>
      <c r="HU7" s="317"/>
      <c r="HV7" s="317"/>
      <c r="HW7" s="318"/>
      <c r="HX7" s="318"/>
      <c r="HY7" s="320"/>
      <c r="HZ7" s="317"/>
      <c r="IA7" s="317"/>
      <c r="IB7" s="318"/>
      <c r="IC7" s="318"/>
      <c r="ID7" s="320"/>
      <c r="IE7" s="317"/>
      <c r="IF7" s="317"/>
      <c r="IG7" s="318"/>
      <c r="IH7" s="318"/>
      <c r="II7" s="320"/>
      <c r="IJ7" s="317"/>
      <c r="IK7" s="317"/>
      <c r="IL7" s="318"/>
      <c r="IM7" s="318"/>
      <c r="IN7" s="320"/>
      <c r="IO7" s="317"/>
      <c r="IP7" s="317"/>
      <c r="IQ7" s="318"/>
      <c r="IR7" s="318"/>
      <c r="IS7" s="320"/>
      <c r="IT7" s="317"/>
      <c r="IU7" s="317"/>
      <c r="IV7" s="318"/>
      <c r="IW7" s="318"/>
      <c r="IX7" s="320"/>
      <c r="IY7" s="317"/>
      <c r="IZ7" s="317"/>
      <c r="JA7" s="318"/>
      <c r="JB7" s="318"/>
      <c r="JC7" s="320"/>
      <c r="JD7" s="317"/>
      <c r="JE7" s="317"/>
      <c r="JF7" s="318"/>
      <c r="JG7" s="318"/>
      <c r="JH7" s="320"/>
      <c r="JI7" s="317"/>
      <c r="JJ7" s="317"/>
      <c r="JK7" s="318"/>
      <c r="JL7" s="318"/>
      <c r="JM7" s="320"/>
      <c r="JN7" s="317"/>
      <c r="JO7" s="317"/>
      <c r="JP7" s="318"/>
      <c r="JQ7" s="318"/>
      <c r="JR7" s="320"/>
      <c r="JS7" s="317"/>
      <c r="JT7" s="317"/>
      <c r="JU7" s="318"/>
      <c r="JV7" s="318"/>
      <c r="JW7" s="320"/>
      <c r="JX7" s="317"/>
      <c r="JY7" s="317"/>
      <c r="JZ7" s="318"/>
      <c r="KA7" s="318"/>
      <c r="KB7" s="320"/>
      <c r="KC7" s="317"/>
      <c r="KD7" s="317"/>
      <c r="KE7" s="318"/>
      <c r="KF7" s="318"/>
      <c r="KG7" s="320"/>
      <c r="KH7" s="317"/>
      <c r="KI7" s="317"/>
      <c r="KJ7" s="318"/>
      <c r="KK7" s="318"/>
      <c r="KL7" s="320"/>
      <c r="KM7" s="317"/>
      <c r="KN7" s="317"/>
      <c r="KO7" s="318"/>
      <c r="KP7" s="318"/>
      <c r="KQ7" s="320"/>
      <c r="KR7" s="317"/>
      <c r="KS7" s="317"/>
      <c r="KT7" s="318"/>
      <c r="KU7" s="318"/>
      <c r="KV7" s="320"/>
      <c r="KW7" s="317"/>
      <c r="KX7" s="317"/>
      <c r="KY7" s="318"/>
      <c r="KZ7" s="318"/>
      <c r="LA7" s="320"/>
      <c r="LB7" s="317"/>
      <c r="LC7" s="317"/>
      <c r="LD7" s="318"/>
      <c r="LE7" s="318"/>
      <c r="LF7" s="320"/>
      <c r="LG7" s="317"/>
      <c r="LH7" s="317"/>
      <c r="LI7" s="318"/>
      <c r="LJ7" s="318"/>
      <c r="LK7" s="320"/>
      <c r="LL7" s="317"/>
      <c r="LM7" s="317"/>
      <c r="LN7" s="318"/>
      <c r="LO7" s="318"/>
      <c r="LP7" s="320"/>
      <c r="LQ7" s="317"/>
      <c r="LR7" s="317"/>
      <c r="LS7" s="318"/>
      <c r="LT7" s="318"/>
      <c r="LU7" s="320"/>
      <c r="LV7" s="317"/>
      <c r="LW7" s="317"/>
      <c r="LX7" s="318"/>
      <c r="LY7" s="318"/>
      <c r="LZ7" s="320"/>
      <c r="MA7" s="317"/>
      <c r="MB7" s="317"/>
      <c r="MC7" s="318"/>
      <c r="MD7" s="318"/>
      <c r="ME7" s="320"/>
      <c r="MF7" s="317"/>
      <c r="MG7" s="317"/>
      <c r="MH7" s="318"/>
      <c r="MI7" s="318"/>
      <c r="MJ7" s="320"/>
    </row>
    <row r="8" spans="1:348" s="319" customFormat="1" ht="41.25" customHeight="1" x14ac:dyDescent="0.25">
      <c r="A8" s="326" t="s">
        <v>1272</v>
      </c>
      <c r="B8" s="410" t="s">
        <v>1243</v>
      </c>
      <c r="C8" s="304" t="s">
        <v>72</v>
      </c>
      <c r="D8" s="304" t="s">
        <v>155</v>
      </c>
      <c r="E8" s="304" t="s">
        <v>156</v>
      </c>
      <c r="F8" s="304" t="s">
        <v>157</v>
      </c>
      <c r="G8" s="304" t="s">
        <v>167</v>
      </c>
      <c r="H8" s="304" t="s">
        <v>76</v>
      </c>
      <c r="I8" s="306"/>
      <c r="J8" s="306" t="s">
        <v>1281</v>
      </c>
      <c r="K8" s="306"/>
      <c r="L8" s="307" t="s">
        <v>1220</v>
      </c>
      <c r="M8" s="308" t="s">
        <v>86</v>
      </c>
      <c r="N8" s="304" t="s">
        <v>109</v>
      </c>
      <c r="O8" s="303">
        <v>1</v>
      </c>
      <c r="P8" s="303">
        <v>0</v>
      </c>
      <c r="Q8" s="303">
        <v>0</v>
      </c>
      <c r="R8" s="303">
        <v>1</v>
      </c>
      <c r="S8" s="303">
        <v>0</v>
      </c>
      <c r="T8" s="303">
        <v>0</v>
      </c>
      <c r="U8" s="303">
        <v>0</v>
      </c>
      <c r="V8" s="303">
        <v>0</v>
      </c>
      <c r="W8" s="309"/>
      <c r="X8" s="304" t="s">
        <v>87</v>
      </c>
      <c r="Y8" s="304" t="s">
        <v>93</v>
      </c>
      <c r="Z8" s="310" t="str">
        <f>IF(AND(HR8&gt;=32,HR8&lt;=80),Listas!$G$36,IF(AND(HR8&gt;=16,HR8&lt;=24),Listas!$G$37,IF(AND(HR8&gt;=5,HR8&lt;=12),Listas!$G$38,IF(AND(HR8&gt;=1,HR8&lt;=4),Listas!$G$39,"-"))))</f>
        <v>Extremo</v>
      </c>
      <c r="AA8" s="310">
        <f t="shared" si="2"/>
        <v>40</v>
      </c>
      <c r="AB8" s="311" t="str">
        <f>IFERROR(VLOOKUP(M8,[1]Listas!$H$4:$I$8,2,FALSE),"")</f>
        <v/>
      </c>
      <c r="AC8" s="312"/>
      <c r="AD8" s="304"/>
      <c r="AE8" s="313"/>
      <c r="AF8" s="313"/>
      <c r="AG8" s="313"/>
      <c r="AH8" s="314"/>
      <c r="AI8" s="313"/>
      <c r="AJ8" s="313"/>
      <c r="AK8" s="313"/>
      <c r="AL8" s="314"/>
      <c r="AM8" s="313"/>
      <c r="AN8" s="313"/>
      <c r="AO8" s="313"/>
      <c r="AP8" s="314"/>
      <c r="AQ8" s="313"/>
      <c r="AR8" s="313"/>
      <c r="AS8" s="313"/>
      <c r="AT8" s="314"/>
      <c r="AU8" s="313"/>
      <c r="AV8" s="313"/>
      <c r="AW8" s="313"/>
      <c r="AX8" s="314"/>
      <c r="AY8" s="313"/>
      <c r="AZ8" s="313"/>
      <c r="BA8" s="313"/>
      <c r="BB8" s="314"/>
      <c r="BC8" s="313"/>
      <c r="BD8" s="313"/>
      <c r="BE8" s="313"/>
      <c r="BF8" s="314"/>
      <c r="BG8" s="313"/>
      <c r="BH8" s="313"/>
      <c r="BI8" s="313"/>
      <c r="BJ8" s="314"/>
      <c r="BK8" s="313"/>
      <c r="BL8" s="313"/>
      <c r="BM8" s="313"/>
      <c r="BN8" s="314"/>
      <c r="BO8" s="313"/>
      <c r="BP8" s="313"/>
      <c r="BQ8" s="313"/>
      <c r="BR8" s="314"/>
      <c r="BS8" s="313"/>
      <c r="BT8" s="313"/>
      <c r="BU8" s="313"/>
      <c r="BV8" s="314"/>
      <c r="BW8" s="313"/>
      <c r="BX8" s="313"/>
      <c r="BY8" s="313"/>
      <c r="BZ8" s="314"/>
      <c r="CA8" s="313"/>
      <c r="CB8" s="313"/>
      <c r="CC8" s="313"/>
      <c r="CD8" s="314"/>
      <c r="CE8" s="313"/>
      <c r="CF8" s="313"/>
      <c r="CG8" s="313"/>
      <c r="CH8" s="314"/>
      <c r="CI8" s="313"/>
      <c r="CJ8" s="313"/>
      <c r="CK8" s="313"/>
      <c r="CL8" s="314"/>
      <c r="CM8" s="313"/>
      <c r="CN8" s="313"/>
      <c r="CO8" s="313"/>
      <c r="CP8" s="314"/>
      <c r="CQ8" s="313"/>
      <c r="CR8" s="313"/>
      <c r="CS8" s="313"/>
      <c r="CT8" s="314"/>
      <c r="CU8" s="313"/>
      <c r="CV8" s="313"/>
      <c r="CW8" s="313"/>
      <c r="CX8" s="314"/>
      <c r="CY8" s="313"/>
      <c r="CZ8" s="313"/>
      <c r="DA8" s="313"/>
      <c r="DB8" s="314"/>
      <c r="DC8" s="313"/>
      <c r="DD8" s="313"/>
      <c r="DE8" s="313"/>
      <c r="DF8" s="314"/>
      <c r="DG8" s="313"/>
      <c r="DH8" s="313"/>
      <c r="DI8" s="313"/>
      <c r="DJ8" s="314"/>
      <c r="DK8" s="313"/>
      <c r="DL8" s="313"/>
      <c r="DM8" s="313"/>
      <c r="DN8" s="314"/>
      <c r="DO8" s="313"/>
      <c r="DP8" s="313"/>
      <c r="DQ8" s="313"/>
      <c r="DR8" s="314"/>
      <c r="DS8" s="313"/>
      <c r="DT8" s="313"/>
      <c r="DU8" s="313"/>
      <c r="DV8" s="314"/>
      <c r="DW8" s="315"/>
      <c r="DX8" s="315"/>
      <c r="DY8" s="315"/>
      <c r="DZ8" s="315"/>
      <c r="EA8" s="315"/>
      <c r="EB8" s="315"/>
      <c r="EC8" s="315"/>
      <c r="ED8" s="315"/>
      <c r="EE8" s="315"/>
      <c r="EF8" s="315"/>
      <c r="EG8" s="315"/>
      <c r="EH8" s="315"/>
      <c r="EI8" s="315"/>
      <c r="EJ8" s="315"/>
      <c r="EK8" s="315"/>
      <c r="EL8" s="315"/>
      <c r="EM8" s="315"/>
      <c r="EN8" s="315"/>
      <c r="EO8" s="315"/>
      <c r="EP8" s="315"/>
      <c r="EQ8" s="315"/>
      <c r="ER8" s="315"/>
      <c r="ES8" s="315"/>
      <c r="ET8" s="315"/>
      <c r="EU8" s="315"/>
      <c r="EV8" s="315"/>
      <c r="EW8" s="315"/>
      <c r="EX8" s="315"/>
      <c r="EY8" s="315"/>
      <c r="EZ8" s="315"/>
      <c r="FA8" s="315"/>
      <c r="FB8" s="315"/>
      <c r="FC8" s="315"/>
      <c r="FD8" s="315"/>
      <c r="FE8" s="315"/>
      <c r="FF8" s="315"/>
      <c r="FG8" s="315"/>
      <c r="FH8" s="315"/>
      <c r="FI8" s="315"/>
      <c r="FJ8" s="315"/>
      <c r="FK8" s="315"/>
      <c r="FL8" s="315"/>
      <c r="FM8" s="315"/>
      <c r="FN8" s="315"/>
      <c r="FO8" s="315"/>
      <c r="FP8" s="315"/>
      <c r="FQ8" s="315"/>
      <c r="FR8" s="315"/>
      <c r="FS8" s="315"/>
      <c r="FT8" s="315"/>
      <c r="FU8" s="315"/>
      <c r="FV8" s="315"/>
      <c r="FW8" s="315"/>
      <c r="FX8" s="315"/>
      <c r="FY8" s="315"/>
      <c r="FZ8" s="315"/>
      <c r="GA8" s="315"/>
      <c r="GB8" s="315"/>
      <c r="GC8" s="315"/>
      <c r="GD8" s="315"/>
      <c r="GE8" s="315"/>
      <c r="GF8" s="315"/>
      <c r="GG8" s="315"/>
      <c r="GH8" s="315"/>
      <c r="GI8" s="315"/>
      <c r="GJ8" s="315"/>
      <c r="GK8" s="315"/>
      <c r="GL8" s="315"/>
      <c r="GM8" s="315"/>
      <c r="GN8" s="315"/>
      <c r="GO8" s="315"/>
      <c r="GP8" s="315"/>
      <c r="GQ8" s="315"/>
      <c r="GR8" s="315"/>
      <c r="GS8" s="315"/>
      <c r="GT8" s="315"/>
      <c r="GU8" s="315"/>
      <c r="GV8" s="315"/>
      <c r="GW8" s="315"/>
      <c r="GX8" s="315"/>
      <c r="GY8" s="315"/>
      <c r="GZ8" s="315"/>
      <c r="HA8" s="315"/>
      <c r="HB8" s="315"/>
      <c r="HC8" s="315"/>
      <c r="HD8" s="315"/>
      <c r="HE8" s="315"/>
      <c r="HF8" s="315"/>
      <c r="HG8" s="315"/>
      <c r="HH8" s="315"/>
      <c r="HI8" s="315"/>
      <c r="HJ8" s="315"/>
      <c r="HK8" s="315"/>
      <c r="HL8" s="316" t="str">
        <f t="array" aca="1" ref="HL8" ca="1">IFERROR(_xludf.XLOOKUP(E8,Listas!$F$71:$F$121,Listas!$G$71:$G$121,,0,1),"biblioteca")</f>
        <v>biblioteca</v>
      </c>
      <c r="HM8" s="315"/>
      <c r="HN8" s="315"/>
      <c r="HO8" s="320" t="str">
        <f>IF('2.Datos'!B8&lt;&gt;"",'2.Datos'!B8,"")</f>
        <v>R5_FIN</v>
      </c>
      <c r="HP8" s="317">
        <f>IFERROR(VLOOKUP('2.Datos'!X8,Listas!$D$37:$E$41,2,FALSE),"")</f>
        <v>5</v>
      </c>
      <c r="HQ8" s="317">
        <f>IFERROR(VLOOKUP('2.Datos'!Y8,Listas!$D$44:$E$48,2,FALSE),"")</f>
        <v>8</v>
      </c>
      <c r="HR8" s="317">
        <f t="shared" si="0"/>
        <v>40</v>
      </c>
      <c r="HS8" s="318">
        <f t="shared" si="1"/>
        <v>58</v>
      </c>
      <c r="HT8" s="320"/>
      <c r="HU8" s="317"/>
      <c r="HV8" s="317"/>
      <c r="HW8" s="318"/>
      <c r="HX8" s="318"/>
      <c r="HY8" s="320"/>
      <c r="HZ8" s="317"/>
      <c r="IA8" s="317"/>
      <c r="IB8" s="318"/>
      <c r="IC8" s="318"/>
      <c r="ID8" s="320"/>
      <c r="IE8" s="317"/>
      <c r="IF8" s="317"/>
      <c r="IG8" s="318"/>
      <c r="IH8" s="318"/>
      <c r="II8" s="320"/>
      <c r="IJ8" s="317"/>
      <c r="IK8" s="317"/>
      <c r="IL8" s="318"/>
      <c r="IM8" s="318"/>
      <c r="IN8" s="320"/>
      <c r="IO8" s="317"/>
      <c r="IP8" s="317"/>
      <c r="IQ8" s="318"/>
      <c r="IR8" s="318"/>
      <c r="IS8" s="320"/>
      <c r="IT8" s="317"/>
      <c r="IU8" s="317"/>
      <c r="IV8" s="318"/>
      <c r="IW8" s="318"/>
      <c r="IX8" s="320"/>
      <c r="IY8" s="317"/>
      <c r="IZ8" s="317"/>
      <c r="JA8" s="318"/>
      <c r="JB8" s="318"/>
      <c r="JC8" s="320"/>
      <c r="JD8" s="317"/>
      <c r="JE8" s="317"/>
      <c r="JF8" s="318"/>
      <c r="JG8" s="318"/>
      <c r="JH8" s="320"/>
      <c r="JI8" s="317"/>
      <c r="JJ8" s="317"/>
      <c r="JK8" s="318"/>
      <c r="JL8" s="318"/>
      <c r="JM8" s="320"/>
      <c r="JN8" s="317"/>
      <c r="JO8" s="317"/>
      <c r="JP8" s="318"/>
      <c r="JQ8" s="318"/>
      <c r="JR8" s="320"/>
      <c r="JS8" s="317"/>
      <c r="JT8" s="317"/>
      <c r="JU8" s="318"/>
      <c r="JV8" s="318"/>
      <c r="JW8" s="320"/>
      <c r="JX8" s="317"/>
      <c r="JY8" s="317"/>
      <c r="JZ8" s="318"/>
      <c r="KA8" s="318"/>
      <c r="KB8" s="320"/>
      <c r="KC8" s="317"/>
      <c r="KD8" s="317"/>
      <c r="KE8" s="318"/>
      <c r="KF8" s="318"/>
      <c r="KG8" s="320"/>
      <c r="KH8" s="317"/>
      <c r="KI8" s="317"/>
      <c r="KJ8" s="318"/>
      <c r="KK8" s="318"/>
      <c r="KL8" s="320"/>
      <c r="KM8" s="317"/>
      <c r="KN8" s="317"/>
      <c r="KO8" s="318"/>
      <c r="KP8" s="318"/>
      <c r="KQ8" s="320"/>
      <c r="KR8" s="317"/>
      <c r="KS8" s="317"/>
      <c r="KT8" s="318"/>
      <c r="KU8" s="318"/>
      <c r="KV8" s="320"/>
      <c r="KW8" s="317"/>
      <c r="KX8" s="317"/>
      <c r="KY8" s="318"/>
      <c r="KZ8" s="318"/>
      <c r="LA8" s="320"/>
      <c r="LB8" s="317"/>
      <c r="LC8" s="317"/>
      <c r="LD8" s="318"/>
      <c r="LE8" s="318"/>
      <c r="LF8" s="320"/>
      <c r="LG8" s="317"/>
      <c r="LH8" s="317"/>
      <c r="LI8" s="318"/>
      <c r="LJ8" s="318"/>
      <c r="LK8" s="320"/>
      <c r="LL8" s="317"/>
      <c r="LM8" s="317"/>
      <c r="LN8" s="318"/>
      <c r="LO8" s="318"/>
      <c r="LP8" s="320"/>
      <c r="LQ8" s="317"/>
      <c r="LR8" s="317"/>
      <c r="LS8" s="318"/>
      <c r="LT8" s="318"/>
      <c r="LU8" s="320"/>
      <c r="LV8" s="317"/>
      <c r="LW8" s="317"/>
      <c r="LX8" s="318"/>
      <c r="LY8" s="318"/>
      <c r="LZ8" s="320"/>
      <c r="MA8" s="317"/>
      <c r="MB8" s="317"/>
      <c r="MC8" s="318"/>
      <c r="MD8" s="318"/>
      <c r="ME8" s="320"/>
      <c r="MF8" s="317"/>
      <c r="MG8" s="317"/>
      <c r="MH8" s="318"/>
      <c r="MI8" s="318"/>
      <c r="MJ8" s="320"/>
    </row>
    <row r="9" spans="1:348" s="319" customFormat="1" ht="41.25" customHeight="1" x14ac:dyDescent="0.25">
      <c r="A9" s="326" t="s">
        <v>1272</v>
      </c>
      <c r="B9" s="428" t="s">
        <v>1248</v>
      </c>
      <c r="C9" s="304" t="s">
        <v>72</v>
      </c>
      <c r="D9" s="304" t="s">
        <v>155</v>
      </c>
      <c r="E9" s="304" t="s">
        <v>156</v>
      </c>
      <c r="F9" s="304" t="s">
        <v>157</v>
      </c>
      <c r="G9" s="304" t="s">
        <v>157</v>
      </c>
      <c r="H9" s="304" t="s">
        <v>91</v>
      </c>
      <c r="I9" s="306"/>
      <c r="J9" s="306"/>
      <c r="K9" s="306"/>
      <c r="L9" s="307"/>
      <c r="M9" s="308" t="s">
        <v>86</v>
      </c>
      <c r="N9" s="304" t="s">
        <v>109</v>
      </c>
      <c r="O9" s="303">
        <v>1</v>
      </c>
      <c r="P9" s="303">
        <v>0</v>
      </c>
      <c r="Q9" s="303">
        <v>0</v>
      </c>
      <c r="R9" s="303">
        <v>0</v>
      </c>
      <c r="S9" s="303">
        <v>0</v>
      </c>
      <c r="T9" s="303">
        <v>1</v>
      </c>
      <c r="U9" s="303">
        <v>1</v>
      </c>
      <c r="V9" s="303">
        <v>0</v>
      </c>
      <c r="W9" s="309"/>
      <c r="X9" s="304" t="s">
        <v>78</v>
      </c>
      <c r="Y9" s="304" t="s">
        <v>93</v>
      </c>
      <c r="Z9" s="310" t="str">
        <f>IF(AND(HR9&gt;=32,HR9&lt;=80),Listas!$G$36,IF(AND(HR9&gt;=16,HR9&lt;=24),Listas!$G$37,IF(AND(HR9&gt;=5,HR9&lt;=12),Listas!$G$38,IF(AND(HR9&gt;=1,HR9&lt;=4),Listas!$G$39,"-"))))</f>
        <v>Alto</v>
      </c>
      <c r="AA9" s="310">
        <f t="shared" si="2"/>
        <v>24</v>
      </c>
      <c r="AB9" s="311" t="str">
        <f>IFERROR(VLOOKUP(M9,[1]Listas!$H$4:$I$8,2,FALSE),"")</f>
        <v/>
      </c>
      <c r="AC9" s="312"/>
      <c r="AD9" s="304"/>
      <c r="AE9" s="313"/>
      <c r="AF9" s="313"/>
      <c r="AG9" s="313"/>
      <c r="AH9" s="314"/>
      <c r="AI9" s="313"/>
      <c r="AJ9" s="313"/>
      <c r="AK9" s="313"/>
      <c r="AL9" s="314"/>
      <c r="AM9" s="313"/>
      <c r="AN9" s="313"/>
      <c r="AO9" s="313"/>
      <c r="AP9" s="314"/>
      <c r="AQ9" s="313"/>
      <c r="AR9" s="313"/>
      <c r="AS9" s="313"/>
      <c r="AT9" s="314"/>
      <c r="AU9" s="313"/>
      <c r="AV9" s="313"/>
      <c r="AW9" s="313"/>
      <c r="AX9" s="314"/>
      <c r="AY9" s="313"/>
      <c r="AZ9" s="313"/>
      <c r="BA9" s="313"/>
      <c r="BB9" s="314"/>
      <c r="BC9" s="313"/>
      <c r="BD9" s="313"/>
      <c r="BE9" s="313"/>
      <c r="BF9" s="314"/>
      <c r="BG9" s="313"/>
      <c r="BH9" s="313"/>
      <c r="BI9" s="313"/>
      <c r="BJ9" s="314"/>
      <c r="BK9" s="313"/>
      <c r="BL9" s="313"/>
      <c r="BM9" s="313"/>
      <c r="BN9" s="314"/>
      <c r="BO9" s="313"/>
      <c r="BP9" s="313"/>
      <c r="BQ9" s="313"/>
      <c r="BR9" s="314"/>
      <c r="BS9" s="313"/>
      <c r="BT9" s="313"/>
      <c r="BU9" s="313"/>
      <c r="BV9" s="314"/>
      <c r="BW9" s="313"/>
      <c r="BX9" s="313"/>
      <c r="BY9" s="313"/>
      <c r="BZ9" s="314"/>
      <c r="CA9" s="313"/>
      <c r="CB9" s="313"/>
      <c r="CC9" s="313"/>
      <c r="CD9" s="314"/>
      <c r="CE9" s="313"/>
      <c r="CF9" s="313"/>
      <c r="CG9" s="313"/>
      <c r="CH9" s="314"/>
      <c r="CI9" s="313"/>
      <c r="CJ9" s="313"/>
      <c r="CK9" s="313"/>
      <c r="CL9" s="314"/>
      <c r="CM9" s="313"/>
      <c r="CN9" s="313"/>
      <c r="CO9" s="313"/>
      <c r="CP9" s="314"/>
      <c r="CQ9" s="313"/>
      <c r="CR9" s="313"/>
      <c r="CS9" s="313"/>
      <c r="CT9" s="314"/>
      <c r="CU9" s="313"/>
      <c r="CV9" s="313"/>
      <c r="CW9" s="313"/>
      <c r="CX9" s="314"/>
      <c r="CY9" s="313"/>
      <c r="CZ9" s="313"/>
      <c r="DA9" s="313"/>
      <c r="DB9" s="314"/>
      <c r="DC9" s="313"/>
      <c r="DD9" s="313"/>
      <c r="DE9" s="313"/>
      <c r="DF9" s="314"/>
      <c r="DG9" s="313"/>
      <c r="DH9" s="313"/>
      <c r="DI9" s="313"/>
      <c r="DJ9" s="314"/>
      <c r="DK9" s="313"/>
      <c r="DL9" s="313"/>
      <c r="DM9" s="313"/>
      <c r="DN9" s="314"/>
      <c r="DO9" s="313"/>
      <c r="DP9" s="313"/>
      <c r="DQ9" s="313"/>
      <c r="DR9" s="314"/>
      <c r="DS9" s="313"/>
      <c r="DT9" s="313"/>
      <c r="DU9" s="313"/>
      <c r="DV9" s="314"/>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6" t="str">
        <f t="array" aca="1" ref="HL9" ca="1">IFERROR(_xludf.XLOOKUP(E9,Listas!$F$71:$F$121,Listas!$G$71:$G$121,,0,1),"biblioteca")</f>
        <v>biblioteca</v>
      </c>
      <c r="HM9" s="315"/>
      <c r="HN9" s="315"/>
      <c r="HO9" s="320" t="str">
        <f>IF('2.Datos'!B9&lt;&gt;"",'2.Datos'!B9,"")</f>
        <v>R6_FIN</v>
      </c>
      <c r="HP9" s="317">
        <f>IFERROR(VLOOKUP('2.Datos'!X9,Listas!$D$37:$E$41,2,FALSE),"")</f>
        <v>3</v>
      </c>
      <c r="HQ9" s="317">
        <f>IFERROR(VLOOKUP('2.Datos'!Y9,Listas!$D$44:$E$48,2,FALSE),"")</f>
        <v>8</v>
      </c>
      <c r="HR9" s="317">
        <f t="shared" si="0"/>
        <v>24</v>
      </c>
      <c r="HS9" s="318">
        <f t="shared" si="1"/>
        <v>38</v>
      </c>
      <c r="HT9" s="320"/>
      <c r="HU9" s="317"/>
      <c r="HV9" s="317"/>
      <c r="HW9" s="318"/>
      <c r="HX9" s="318"/>
      <c r="HY9" s="320"/>
      <c r="HZ9" s="317"/>
      <c r="IA9" s="317"/>
      <c r="IB9" s="318"/>
      <c r="IC9" s="318"/>
      <c r="ID9" s="320"/>
      <c r="IE9" s="317"/>
      <c r="IF9" s="317"/>
      <c r="IG9" s="318"/>
      <c r="IH9" s="318"/>
      <c r="II9" s="320"/>
      <c r="IJ9" s="317"/>
      <c r="IK9" s="317"/>
      <c r="IL9" s="318"/>
      <c r="IM9" s="318"/>
      <c r="IN9" s="320"/>
      <c r="IO9" s="317"/>
      <c r="IP9" s="317"/>
      <c r="IQ9" s="318"/>
      <c r="IR9" s="318"/>
      <c r="IS9" s="320"/>
      <c r="IT9" s="317"/>
      <c r="IU9" s="317"/>
      <c r="IV9" s="318"/>
      <c r="IW9" s="318"/>
      <c r="IX9" s="320"/>
      <c r="IY9" s="317"/>
      <c r="IZ9" s="317"/>
      <c r="JA9" s="318"/>
      <c r="JB9" s="318"/>
      <c r="JC9" s="320"/>
      <c r="JD9" s="317"/>
      <c r="JE9" s="317"/>
      <c r="JF9" s="318"/>
      <c r="JG9" s="318"/>
      <c r="JH9" s="320"/>
      <c r="JI9" s="317"/>
      <c r="JJ9" s="317"/>
      <c r="JK9" s="318"/>
      <c r="JL9" s="318"/>
      <c r="JM9" s="320"/>
      <c r="JN9" s="317"/>
      <c r="JO9" s="317"/>
      <c r="JP9" s="318"/>
      <c r="JQ9" s="318"/>
      <c r="JR9" s="320"/>
      <c r="JS9" s="317"/>
      <c r="JT9" s="317"/>
      <c r="JU9" s="318"/>
      <c r="JV9" s="318"/>
      <c r="JW9" s="320"/>
      <c r="JX9" s="317"/>
      <c r="JY9" s="317"/>
      <c r="JZ9" s="318"/>
      <c r="KA9" s="318"/>
      <c r="KB9" s="320"/>
      <c r="KC9" s="317"/>
      <c r="KD9" s="317"/>
      <c r="KE9" s="318"/>
      <c r="KF9" s="318"/>
      <c r="KG9" s="320"/>
      <c r="KH9" s="317"/>
      <c r="KI9" s="317"/>
      <c r="KJ9" s="318"/>
      <c r="KK9" s="318"/>
      <c r="KL9" s="320"/>
      <c r="KM9" s="317"/>
      <c r="KN9" s="317"/>
      <c r="KO9" s="318"/>
      <c r="KP9" s="318"/>
      <c r="KQ9" s="320"/>
      <c r="KR9" s="317"/>
      <c r="KS9" s="317"/>
      <c r="KT9" s="318"/>
      <c r="KU9" s="318"/>
      <c r="KV9" s="320"/>
      <c r="KW9" s="317"/>
      <c r="KX9" s="317"/>
      <c r="KY9" s="318"/>
      <c r="KZ9" s="318"/>
      <c r="LA9" s="320"/>
      <c r="LB9" s="317"/>
      <c r="LC9" s="317"/>
      <c r="LD9" s="318"/>
      <c r="LE9" s="318"/>
      <c r="LF9" s="320"/>
      <c r="LG9" s="317"/>
      <c r="LH9" s="317"/>
      <c r="LI9" s="318"/>
      <c r="LJ9" s="318"/>
      <c r="LK9" s="320"/>
      <c r="LL9" s="317"/>
      <c r="LM9" s="317"/>
      <c r="LN9" s="318"/>
      <c r="LO9" s="318"/>
      <c r="LP9" s="320"/>
      <c r="LQ9" s="317"/>
      <c r="LR9" s="317"/>
      <c r="LS9" s="318"/>
      <c r="LT9" s="318"/>
      <c r="LU9" s="320"/>
      <c r="LV9" s="317"/>
      <c r="LW9" s="317"/>
      <c r="LX9" s="318"/>
      <c r="LY9" s="318"/>
      <c r="LZ9" s="320"/>
      <c r="MA9" s="317"/>
      <c r="MB9" s="317"/>
      <c r="MC9" s="318"/>
      <c r="MD9" s="318"/>
      <c r="ME9" s="320"/>
      <c r="MF9" s="317"/>
      <c r="MG9" s="317"/>
      <c r="MH9" s="318"/>
      <c r="MI9" s="318"/>
      <c r="MJ9" s="320"/>
    </row>
    <row r="10" spans="1:348" ht="41.25" customHeight="1" x14ac:dyDescent="0.25">
      <c r="A10" s="326" t="s">
        <v>1272</v>
      </c>
      <c r="B10" s="410" t="s">
        <v>1255</v>
      </c>
      <c r="C10" s="411" t="s">
        <v>72</v>
      </c>
      <c r="D10" s="411" t="s">
        <v>106</v>
      </c>
      <c r="E10" s="412" t="s">
        <v>107</v>
      </c>
      <c r="F10" s="412" t="s">
        <v>108</v>
      </c>
      <c r="G10" s="410" t="s">
        <v>1222</v>
      </c>
      <c r="H10" s="412" t="s">
        <v>76</v>
      </c>
      <c r="I10" s="413" t="s">
        <v>1223</v>
      </c>
      <c r="J10" s="414" t="s">
        <v>1224</v>
      </c>
      <c r="K10" s="414" t="s">
        <v>1225</v>
      </c>
      <c r="L10" s="414" t="s">
        <v>1226</v>
      </c>
      <c r="M10" s="415" t="s">
        <v>102</v>
      </c>
      <c r="N10" s="411" t="s">
        <v>109</v>
      </c>
      <c r="O10" s="416">
        <v>1</v>
      </c>
      <c r="P10" s="416">
        <v>0</v>
      </c>
      <c r="Q10" s="416">
        <v>1</v>
      </c>
      <c r="R10" s="416">
        <v>0</v>
      </c>
      <c r="S10" s="416">
        <v>0</v>
      </c>
      <c r="T10" s="416">
        <v>1</v>
      </c>
      <c r="U10" s="416">
        <v>0</v>
      </c>
      <c r="V10" s="416">
        <v>0</v>
      </c>
      <c r="W10" s="416"/>
      <c r="X10" s="412" t="s">
        <v>144</v>
      </c>
      <c r="Y10" s="412" t="s">
        <v>93</v>
      </c>
      <c r="Z10" s="417" t="str">
        <f>IF(AND(HR10&gt;=32,HR10&lt;=80),[2]Listas!$G$36,IF(AND(HR10&gt;=16,HR10&lt;=24),[2]Listas!$G$37,IF(AND(HR10&gt;=5,HR10&lt;=12),[2]Listas!$G$38,IF(AND(HR10&gt;=1,HR10&lt;=4),[2]Listas!$G$39,"-"))))</f>
        <v>Alto</v>
      </c>
      <c r="AA10" s="417">
        <f>HR10</f>
        <v>16</v>
      </c>
      <c r="AB10" s="417">
        <f>IFERROR(VLOOKUP(M10,[2]Listas!$H$4:$I$8,2,FALSE),"")</f>
        <v>3</v>
      </c>
      <c r="AC10" s="418" t="s">
        <v>1227</v>
      </c>
      <c r="AD10" s="419" t="s">
        <v>1228</v>
      </c>
      <c r="AE10" s="420"/>
      <c r="AF10" s="420"/>
      <c r="AG10" s="420"/>
      <c r="AH10" s="421" t="str">
        <f>IF(AND(HW10&gt;=32,HW10&lt;=80),[2]Listas!$G$36,IF(AND(HW10&gt;=16,HW10&lt;=24),[2]Listas!$G$37,IF(AND(HW10&gt;=5,HW10&lt;=12),[2]Listas!$G$38,IF(AND(HW10&gt;=1,HW10&lt;=4),[2]Listas!$G$39,"-"))))</f>
        <v>-</v>
      </c>
      <c r="AI10" s="420"/>
      <c r="AJ10" s="420"/>
      <c r="AK10" s="420"/>
      <c r="AL10" s="421"/>
      <c r="AM10" s="420"/>
      <c r="AN10" s="420"/>
      <c r="AO10" s="420"/>
      <c r="AP10" s="421"/>
      <c r="AQ10" s="420"/>
      <c r="AR10" s="420"/>
      <c r="AS10" s="420"/>
      <c r="AT10" s="421"/>
      <c r="AU10" s="420"/>
      <c r="AV10" s="420"/>
      <c r="AW10" s="420"/>
      <c r="AX10" s="421"/>
      <c r="AY10" s="420"/>
      <c r="AZ10" s="420"/>
      <c r="BA10" s="420"/>
      <c r="BB10" s="421"/>
      <c r="BC10" s="420"/>
      <c r="BD10" s="420"/>
      <c r="BE10" s="420"/>
      <c r="BF10" s="421"/>
      <c r="BG10" s="420"/>
      <c r="BH10" s="420"/>
      <c r="BI10" s="420"/>
      <c r="BJ10" s="421"/>
      <c r="BK10" s="420"/>
      <c r="BL10" s="420"/>
      <c r="BM10" s="420"/>
      <c r="BN10" s="421"/>
      <c r="BO10" s="420"/>
      <c r="BP10" s="420"/>
      <c r="BQ10" s="420"/>
      <c r="BR10" s="421"/>
      <c r="BS10" s="420"/>
      <c r="BT10" s="420"/>
      <c r="BU10" s="420"/>
      <c r="BV10" s="421"/>
      <c r="BW10" s="420"/>
      <c r="BX10" s="420"/>
      <c r="BY10" s="420"/>
      <c r="BZ10" s="421"/>
      <c r="CA10" s="420"/>
      <c r="CB10" s="420"/>
      <c r="CC10" s="420"/>
      <c r="CD10" s="421"/>
      <c r="CE10" s="420"/>
      <c r="CF10" s="420"/>
      <c r="CG10" s="420"/>
      <c r="CH10" s="421"/>
      <c r="CI10" s="420"/>
      <c r="CJ10" s="420"/>
      <c r="CK10" s="420"/>
      <c r="CL10" s="421"/>
      <c r="CM10" s="420"/>
      <c r="CN10" s="420"/>
      <c r="CO10" s="420"/>
      <c r="CP10" s="421"/>
      <c r="CQ10" s="420"/>
      <c r="CR10" s="420"/>
      <c r="CS10" s="420"/>
      <c r="CT10" s="421"/>
      <c r="CU10" s="420"/>
      <c r="CV10" s="420"/>
      <c r="CW10" s="420"/>
      <c r="CX10" s="421"/>
      <c r="CY10" s="420"/>
      <c r="CZ10" s="420"/>
      <c r="DA10" s="420"/>
      <c r="DB10" s="421"/>
      <c r="DC10" s="420"/>
      <c r="DD10" s="420"/>
      <c r="DE10" s="420"/>
      <c r="DF10" s="421"/>
      <c r="DG10" s="420"/>
      <c r="DH10" s="420"/>
      <c r="DI10" s="420"/>
      <c r="DJ10" s="421"/>
      <c r="DK10" s="420"/>
      <c r="DL10" s="420"/>
      <c r="DM10" s="420"/>
      <c r="DN10" s="421"/>
      <c r="DO10" s="420"/>
      <c r="DP10" s="420"/>
      <c r="DQ10" s="420"/>
      <c r="DR10" s="421"/>
      <c r="DS10" s="420"/>
      <c r="DT10" s="420"/>
      <c r="DU10" s="420"/>
      <c r="DV10" s="421"/>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422" t="str">
        <f t="array" aca="1" ref="HL10" ca="1">IFERROR(_xludf.XLOOKUP(E10,[2]Listas!$F$71:$F$121,[2]Listas!$G$71:$G$121,,0,1),"biblioteca")</f>
        <v>biblioteca</v>
      </c>
      <c r="HM10" s="7"/>
      <c r="HN10" s="7"/>
      <c r="HO10" s="423" t="str">
        <f>IF('2.Datos'!B10&lt;&gt;"",'2.Datos'!B10,"")</f>
        <v>R7_FIN</v>
      </c>
      <c r="HP10" s="424">
        <f>IFERROR(VLOOKUP('2.Datos'!X10,[2]Listas!$D$37:$E$41,2,FALSE),"")</f>
        <v>2</v>
      </c>
      <c r="HQ10" s="424">
        <f>IFERROR(VLOOKUP('2.Datos'!Y10,[2]Listas!$D$44:$E$48,2,FALSE),"")</f>
        <v>8</v>
      </c>
      <c r="HR10" s="424">
        <f>IFERROR(HP10*HQ10,"")</f>
        <v>16</v>
      </c>
      <c r="HS10" s="425">
        <f>IF(AND($HO10&lt;&gt;"",HR10&lt;&gt;""),CONCATENATE(HP10,HQ10)*1,IF(AND($HO10&lt;&gt;"",HR10=""),"-",""))</f>
        <v>28</v>
      </c>
      <c r="HT10" s="426"/>
      <c r="HU10" s="424"/>
      <c r="HV10" s="424"/>
      <c r="HW10" s="425"/>
      <c r="HX10" s="425"/>
      <c r="HY10" s="426"/>
      <c r="HZ10" s="424"/>
      <c r="IA10" s="424"/>
      <c r="IB10" s="425"/>
      <c r="IC10" s="425"/>
      <c r="ID10" s="426"/>
      <c r="IE10" s="424"/>
      <c r="IF10" s="424"/>
      <c r="IG10" s="425"/>
      <c r="IH10" s="425"/>
      <c r="II10" s="426"/>
      <c r="IJ10" s="424"/>
      <c r="IK10" s="424"/>
      <c r="IL10" s="425"/>
      <c r="IM10" s="425"/>
      <c r="IN10" s="426"/>
      <c r="IO10" s="424"/>
      <c r="IP10" s="424"/>
      <c r="IQ10" s="425"/>
      <c r="IR10" s="425"/>
      <c r="IS10" s="426"/>
      <c r="IT10" s="424"/>
      <c r="IU10" s="424"/>
      <c r="IV10" s="425"/>
      <c r="IW10" s="425"/>
      <c r="IX10" s="426"/>
      <c r="IY10" s="424"/>
      <c r="IZ10" s="424"/>
      <c r="JA10" s="425"/>
      <c r="JB10" s="425"/>
      <c r="JC10" s="426"/>
      <c r="JD10" s="424"/>
      <c r="JE10" s="424"/>
      <c r="JF10" s="425"/>
      <c r="JG10" s="425"/>
      <c r="JH10" s="426"/>
      <c r="JI10" s="424"/>
      <c r="JJ10" s="424"/>
      <c r="JK10" s="425"/>
      <c r="JL10" s="425"/>
      <c r="JM10" s="426"/>
      <c r="JN10" s="424"/>
      <c r="JO10" s="424"/>
      <c r="JP10" s="425"/>
      <c r="JQ10" s="425"/>
      <c r="JR10" s="426"/>
      <c r="JS10" s="424"/>
      <c r="JT10" s="424"/>
      <c r="JU10" s="425"/>
      <c r="JV10" s="425"/>
      <c r="JW10" s="426"/>
      <c r="JX10" s="424"/>
      <c r="JY10" s="424"/>
      <c r="JZ10" s="425"/>
      <c r="KA10" s="425"/>
      <c r="KB10" s="426"/>
      <c r="KC10" s="424"/>
      <c r="KD10" s="424"/>
      <c r="KE10" s="425"/>
      <c r="KF10" s="425"/>
      <c r="KG10" s="426"/>
      <c r="KH10" s="424"/>
      <c r="KI10" s="424"/>
      <c r="KJ10" s="425"/>
      <c r="KK10" s="425"/>
      <c r="KL10" s="426"/>
      <c r="KM10" s="424"/>
      <c r="KN10" s="424"/>
      <c r="KO10" s="425"/>
      <c r="KP10" s="425"/>
      <c r="KQ10" s="426"/>
      <c r="KR10" s="424"/>
      <c r="KS10" s="424"/>
      <c r="KT10" s="425"/>
      <c r="KU10" s="425"/>
      <c r="KV10" s="426"/>
      <c r="KW10" s="424"/>
      <c r="KX10" s="424"/>
      <c r="KY10" s="425"/>
      <c r="KZ10" s="425"/>
      <c r="LA10" s="426"/>
      <c r="LB10" s="424"/>
      <c r="LC10" s="424"/>
      <c r="LD10" s="425"/>
      <c r="LE10" s="425"/>
      <c r="LF10" s="426"/>
      <c r="LG10" s="424"/>
      <c r="LH10" s="424"/>
      <c r="LI10" s="425"/>
      <c r="LJ10" s="425"/>
      <c r="LK10" s="426"/>
      <c r="LL10" s="424"/>
      <c r="LM10" s="424"/>
      <c r="LN10" s="425"/>
      <c r="LO10" s="425"/>
      <c r="LP10" s="426"/>
      <c r="LQ10" s="424"/>
      <c r="LR10" s="424"/>
      <c r="LS10" s="425"/>
      <c r="LT10" s="425"/>
      <c r="LU10" s="426"/>
      <c r="LV10" s="424"/>
      <c r="LW10" s="424"/>
      <c r="LX10" s="425"/>
      <c r="LY10" s="425"/>
      <c r="LZ10" s="426"/>
      <c r="MA10" s="424"/>
      <c r="MB10" s="424"/>
      <c r="MC10" s="425"/>
      <c r="MD10" s="425"/>
      <c r="ME10" s="426"/>
      <c r="MF10" s="424"/>
      <c r="MG10" s="424"/>
      <c r="MH10" s="425"/>
      <c r="MI10" s="425"/>
      <c r="MJ10" s="426"/>
    </row>
    <row r="11" spans="1:348" ht="41.25" customHeight="1" x14ac:dyDescent="0.25">
      <c r="A11" s="326" t="s">
        <v>1272</v>
      </c>
      <c r="B11" s="410" t="s">
        <v>1266</v>
      </c>
      <c r="C11" s="411" t="s">
        <v>72</v>
      </c>
      <c r="D11" s="411" t="s">
        <v>73</v>
      </c>
      <c r="E11" s="412" t="s">
        <v>113</v>
      </c>
      <c r="F11" s="412" t="s">
        <v>638</v>
      </c>
      <c r="G11" s="410" t="s">
        <v>1231</v>
      </c>
      <c r="H11" s="412" t="s">
        <v>76</v>
      </c>
      <c r="I11" s="413" t="s">
        <v>1232</v>
      </c>
      <c r="J11" s="414" t="s">
        <v>1233</v>
      </c>
      <c r="K11" s="414" t="s">
        <v>1234</v>
      </c>
      <c r="L11" s="412" t="s">
        <v>1235</v>
      </c>
      <c r="M11" s="415" t="s">
        <v>86</v>
      </c>
      <c r="N11" s="411" t="s">
        <v>109</v>
      </c>
      <c r="O11" s="416">
        <v>1</v>
      </c>
      <c r="P11" s="416">
        <v>0</v>
      </c>
      <c r="Q11" s="416">
        <v>0</v>
      </c>
      <c r="R11" s="416">
        <v>0</v>
      </c>
      <c r="S11" s="416">
        <v>0</v>
      </c>
      <c r="T11" s="416">
        <v>1</v>
      </c>
      <c r="U11" s="416">
        <v>0</v>
      </c>
      <c r="V11" s="416">
        <v>0</v>
      </c>
      <c r="W11" s="416"/>
      <c r="X11" s="412" t="s">
        <v>87</v>
      </c>
      <c r="Y11" s="412" t="s">
        <v>93</v>
      </c>
      <c r="Z11" s="417" t="str">
        <f>IF(AND(HR11&gt;=32,HR11&lt;=80),[2]Listas!$G$36,IF(AND(HR11&gt;=16,HR11&lt;=24),[2]Listas!$G$37,IF(AND(HR11&gt;=5,HR11&lt;=12),[2]Listas!$G$38,IF(AND(HR11&gt;=1,HR11&lt;=4),[2]Listas!$G$39,"-"))))</f>
        <v>Extremo</v>
      </c>
      <c r="AA11" s="417">
        <f>HR11</f>
        <v>40</v>
      </c>
      <c r="AB11" s="417">
        <f>IFERROR(VLOOKUP(M11,[2]Listas!$H$4:$I$8,2,FALSE),"")</f>
        <v>2</v>
      </c>
      <c r="AC11" s="418" t="s">
        <v>1236</v>
      </c>
      <c r="AD11" s="419" t="s">
        <v>1228</v>
      </c>
      <c r="AE11" s="420"/>
      <c r="AF11" s="420"/>
      <c r="AG11" s="420"/>
      <c r="AH11" s="421" t="str">
        <f>IF(AND(HW11&gt;=32,HW11&lt;=80),[2]Listas!$G$36,IF(AND(HW11&gt;=16,HW11&lt;=24),[2]Listas!$G$37,IF(AND(HW11&gt;=5,HW11&lt;=12),[2]Listas!$G$38,IF(AND(HW11&gt;=1,HW11&lt;=4),[2]Listas!$G$39,"-"))))</f>
        <v>-</v>
      </c>
      <c r="AI11" s="420"/>
      <c r="AJ11" s="420"/>
      <c r="AK11" s="420"/>
      <c r="AL11" s="421"/>
      <c r="AM11" s="420"/>
      <c r="AN11" s="420"/>
      <c r="AO11" s="420"/>
      <c r="AP11" s="421"/>
      <c r="AQ11" s="420"/>
      <c r="AR11" s="420"/>
      <c r="AS11" s="420"/>
      <c r="AT11" s="421"/>
      <c r="AU11" s="420"/>
      <c r="AV11" s="420"/>
      <c r="AW11" s="420"/>
      <c r="AX11" s="421"/>
      <c r="AY11" s="420"/>
      <c r="AZ11" s="420"/>
      <c r="BA11" s="420"/>
      <c r="BB11" s="421"/>
      <c r="BC11" s="420"/>
      <c r="BD11" s="420"/>
      <c r="BE11" s="420"/>
      <c r="BF11" s="421"/>
      <c r="BG11" s="420"/>
      <c r="BH11" s="420"/>
      <c r="BI11" s="420"/>
      <c r="BJ11" s="421"/>
      <c r="BK11" s="420"/>
      <c r="BL11" s="420"/>
      <c r="BM11" s="420"/>
      <c r="BN11" s="421"/>
      <c r="BO11" s="420"/>
      <c r="BP11" s="420"/>
      <c r="BQ11" s="420"/>
      <c r="BR11" s="421"/>
      <c r="BS11" s="420"/>
      <c r="BT11" s="420"/>
      <c r="BU11" s="420"/>
      <c r="BV11" s="421"/>
      <c r="BW11" s="420"/>
      <c r="BX11" s="420"/>
      <c r="BY11" s="420"/>
      <c r="BZ11" s="421"/>
      <c r="CA11" s="420"/>
      <c r="CB11" s="420"/>
      <c r="CC11" s="420"/>
      <c r="CD11" s="421"/>
      <c r="CE11" s="420"/>
      <c r="CF11" s="420"/>
      <c r="CG11" s="420"/>
      <c r="CH11" s="421"/>
      <c r="CI11" s="420"/>
      <c r="CJ11" s="420"/>
      <c r="CK11" s="420"/>
      <c r="CL11" s="421"/>
      <c r="CM11" s="420"/>
      <c r="CN11" s="420"/>
      <c r="CO11" s="420"/>
      <c r="CP11" s="421"/>
      <c r="CQ11" s="420"/>
      <c r="CR11" s="420"/>
      <c r="CS11" s="420"/>
      <c r="CT11" s="421"/>
      <c r="CU11" s="420"/>
      <c r="CV11" s="420"/>
      <c r="CW11" s="420"/>
      <c r="CX11" s="421"/>
      <c r="CY11" s="420"/>
      <c r="CZ11" s="420"/>
      <c r="DA11" s="420"/>
      <c r="DB11" s="421"/>
      <c r="DC11" s="420"/>
      <c r="DD11" s="420"/>
      <c r="DE11" s="420"/>
      <c r="DF11" s="421"/>
      <c r="DG11" s="420"/>
      <c r="DH11" s="420"/>
      <c r="DI11" s="420"/>
      <c r="DJ11" s="421"/>
      <c r="DK11" s="420"/>
      <c r="DL11" s="420"/>
      <c r="DM11" s="420"/>
      <c r="DN11" s="421"/>
      <c r="DO11" s="420"/>
      <c r="DP11" s="420"/>
      <c r="DQ11" s="420"/>
      <c r="DR11" s="421"/>
      <c r="DS11" s="420"/>
      <c r="DT11" s="420"/>
      <c r="DU11" s="420"/>
      <c r="DV11" s="421"/>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422" t="str">
        <f t="array" aca="1" ref="HL11" ca="1">IFERROR(_xludf.XLOOKUP(E11,[2]Listas!$F$71:$F$121,[2]Listas!$G$71:$G$121,,0,1),"biblioteca")</f>
        <v>biblioteca</v>
      </c>
      <c r="HM11" s="7"/>
      <c r="HN11" s="7"/>
      <c r="HO11" s="423" t="str">
        <f>IF('2.Datos'!B11&lt;&gt;"",'2.Datos'!B11,"")</f>
        <v>R9_FIN</v>
      </c>
      <c r="HP11" s="424">
        <f>IFERROR(VLOOKUP('2.Datos'!X11,[2]Listas!$D$37:$E$41,2,FALSE),"")</f>
        <v>5</v>
      </c>
      <c r="HQ11" s="424">
        <f>IFERROR(VLOOKUP('2.Datos'!Y11,[2]Listas!$D$44:$E$48,2,FALSE),"")</f>
        <v>8</v>
      </c>
      <c r="HR11" s="424">
        <f>IFERROR(HP11*HQ11,"")</f>
        <v>40</v>
      </c>
      <c r="HS11" s="425">
        <f>IF(AND($HO11&lt;&gt;"",HR11&lt;&gt;""),CONCATENATE(HP11,HQ11)*1,IF(AND($HO11&lt;&gt;"",HR11=""),"-",""))</f>
        <v>58</v>
      </c>
      <c r="HT11" s="426"/>
      <c r="HU11" s="424"/>
      <c r="HV11" s="424"/>
      <c r="HW11" s="425"/>
      <c r="HX11" s="425"/>
      <c r="HY11" s="426"/>
      <c r="HZ11" s="424"/>
      <c r="IA11" s="424"/>
      <c r="IB11" s="425"/>
      <c r="IC11" s="425"/>
      <c r="ID11" s="426"/>
      <c r="IE11" s="424"/>
      <c r="IF11" s="424"/>
      <c r="IG11" s="425"/>
      <c r="IH11" s="425"/>
      <c r="II11" s="426"/>
      <c r="IJ11" s="424"/>
      <c r="IK11" s="424"/>
      <c r="IL11" s="425"/>
      <c r="IM11" s="425"/>
      <c r="IN11" s="426"/>
      <c r="IO11" s="424"/>
      <c r="IP11" s="424"/>
      <c r="IQ11" s="425"/>
      <c r="IR11" s="425"/>
      <c r="IS11" s="426"/>
      <c r="IT11" s="424"/>
      <c r="IU11" s="424"/>
      <c r="IV11" s="425"/>
      <c r="IW11" s="425"/>
      <c r="IX11" s="426"/>
      <c r="IY11" s="424"/>
      <c r="IZ11" s="424"/>
      <c r="JA11" s="425"/>
      <c r="JB11" s="425"/>
      <c r="JC11" s="426"/>
      <c r="JD11" s="424"/>
      <c r="JE11" s="424"/>
      <c r="JF11" s="425"/>
      <c r="JG11" s="425"/>
      <c r="JH11" s="426"/>
      <c r="JI11" s="424"/>
      <c r="JJ11" s="424"/>
      <c r="JK11" s="425"/>
      <c r="JL11" s="425"/>
      <c r="JM11" s="426"/>
      <c r="JN11" s="424"/>
      <c r="JO11" s="424"/>
      <c r="JP11" s="425"/>
      <c r="JQ11" s="425"/>
      <c r="JR11" s="426"/>
      <c r="JS11" s="424"/>
      <c r="JT11" s="424"/>
      <c r="JU11" s="425"/>
      <c r="JV11" s="425"/>
      <c r="JW11" s="426"/>
      <c r="JX11" s="424"/>
      <c r="JY11" s="424"/>
      <c r="JZ11" s="425"/>
      <c r="KA11" s="425"/>
      <c r="KB11" s="426"/>
      <c r="KC11" s="424"/>
      <c r="KD11" s="424"/>
      <c r="KE11" s="425"/>
      <c r="KF11" s="425"/>
      <c r="KG11" s="426"/>
      <c r="KH11" s="424"/>
      <c r="KI11" s="424"/>
      <c r="KJ11" s="425"/>
      <c r="KK11" s="425"/>
      <c r="KL11" s="426"/>
      <c r="KM11" s="424"/>
      <c r="KN11" s="424"/>
      <c r="KO11" s="425"/>
      <c r="KP11" s="425"/>
      <c r="KQ11" s="426"/>
      <c r="KR11" s="424"/>
      <c r="KS11" s="424"/>
      <c r="KT11" s="425"/>
      <c r="KU11" s="425"/>
      <c r="KV11" s="426"/>
      <c r="KW11" s="424"/>
      <c r="KX11" s="424"/>
      <c r="KY11" s="425"/>
      <c r="KZ11" s="425"/>
      <c r="LA11" s="426"/>
      <c r="LB11" s="424"/>
      <c r="LC11" s="424"/>
      <c r="LD11" s="425"/>
      <c r="LE11" s="425"/>
      <c r="LF11" s="426"/>
      <c r="LG11" s="424"/>
      <c r="LH11" s="424"/>
      <c r="LI11" s="425"/>
      <c r="LJ11" s="425"/>
      <c r="LK11" s="426"/>
      <c r="LL11" s="424"/>
      <c r="LM11" s="424"/>
      <c r="LN11" s="425"/>
      <c r="LO11" s="425"/>
      <c r="LP11" s="426"/>
      <c r="LQ11" s="424"/>
      <c r="LR11" s="424"/>
      <c r="LS11" s="425"/>
      <c r="LT11" s="425"/>
      <c r="LU11" s="426"/>
      <c r="LV11" s="424"/>
      <c r="LW11" s="424"/>
      <c r="LX11" s="425"/>
      <c r="LY11" s="425"/>
      <c r="LZ11" s="426"/>
      <c r="MA11" s="424"/>
      <c r="MB11" s="424"/>
      <c r="MC11" s="425"/>
      <c r="MD11" s="425"/>
      <c r="ME11" s="426"/>
      <c r="MF11" s="424"/>
      <c r="MG11" s="424"/>
      <c r="MH11" s="425"/>
      <c r="MI11" s="425"/>
      <c r="MJ11" s="426"/>
    </row>
    <row r="12" spans="1:348" ht="41.25" customHeight="1" x14ac:dyDescent="0.25">
      <c r="A12" s="326" t="s">
        <v>1272</v>
      </c>
      <c r="B12" s="410" t="s">
        <v>1273</v>
      </c>
      <c r="C12" s="411" t="s">
        <v>72</v>
      </c>
      <c r="D12" s="411" t="s">
        <v>155</v>
      </c>
      <c r="E12" s="412" t="s">
        <v>512</v>
      </c>
      <c r="F12" s="412" t="s">
        <v>864</v>
      </c>
      <c r="G12" s="410" t="s">
        <v>1238</v>
      </c>
      <c r="H12" s="412" t="s">
        <v>76</v>
      </c>
      <c r="I12" s="413" t="s">
        <v>1239</v>
      </c>
      <c r="J12" s="414" t="s">
        <v>1240</v>
      </c>
      <c r="K12" s="414" t="s">
        <v>1241</v>
      </c>
      <c r="L12" s="412" t="s">
        <v>1235</v>
      </c>
      <c r="M12" s="415" t="s">
        <v>77</v>
      </c>
      <c r="N12" s="411" t="s">
        <v>109</v>
      </c>
      <c r="O12" s="416">
        <v>1</v>
      </c>
      <c r="P12" s="416">
        <v>0</v>
      </c>
      <c r="Q12" s="416">
        <v>0</v>
      </c>
      <c r="R12" s="416">
        <v>1</v>
      </c>
      <c r="S12" s="416">
        <v>0</v>
      </c>
      <c r="T12" s="416">
        <v>1</v>
      </c>
      <c r="U12" s="416">
        <v>0</v>
      </c>
      <c r="V12" s="416">
        <v>0</v>
      </c>
      <c r="W12" s="416"/>
      <c r="X12" s="412" t="s">
        <v>144</v>
      </c>
      <c r="Y12" s="412" t="s">
        <v>93</v>
      </c>
      <c r="Z12" s="417" t="str">
        <f>IF(AND(HR12&gt;=32,HR12&lt;=80),[2]Listas!$G$36,IF(AND(HR12&gt;=16,HR12&lt;=24),[2]Listas!$G$37,IF(AND(HR12&gt;=5,HR12&lt;=12),[2]Listas!$G$38,IF(AND(HR12&gt;=1,HR12&lt;=4),[2]Listas!$G$39,"-"))))</f>
        <v>Alto</v>
      </c>
      <c r="AA12" s="417">
        <f>HR12</f>
        <v>16</v>
      </c>
      <c r="AB12" s="417">
        <f>IFERROR(VLOOKUP(M12,[2]Listas!$H$4:$I$8,2,FALSE),"")</f>
        <v>4</v>
      </c>
      <c r="AC12" s="418" t="s">
        <v>1242</v>
      </c>
      <c r="AD12" s="419" t="s">
        <v>1228</v>
      </c>
      <c r="AE12" s="420"/>
      <c r="AF12" s="420"/>
      <c r="AG12" s="420"/>
      <c r="AH12" s="421" t="str">
        <f>IF(AND(HW12&gt;=32,HW12&lt;=80),[2]Listas!$G$36,IF(AND(HW12&gt;=16,HW12&lt;=24),[2]Listas!$G$37,IF(AND(HW12&gt;=5,HW12&lt;=12),[2]Listas!$G$38,IF(AND(HW12&gt;=1,HW12&lt;=4),[2]Listas!$G$39,"-"))))</f>
        <v>-</v>
      </c>
      <c r="AI12" s="420"/>
      <c r="AJ12" s="420"/>
      <c r="AK12" s="420"/>
      <c r="AL12" s="421"/>
      <c r="AM12" s="420"/>
      <c r="AN12" s="420"/>
      <c r="AO12" s="420"/>
      <c r="AP12" s="421"/>
      <c r="AQ12" s="420"/>
      <c r="AR12" s="420"/>
      <c r="AS12" s="420"/>
      <c r="AT12" s="421"/>
      <c r="AU12" s="420"/>
      <c r="AV12" s="420"/>
      <c r="AW12" s="420"/>
      <c r="AX12" s="421"/>
      <c r="AY12" s="420"/>
      <c r="AZ12" s="420"/>
      <c r="BA12" s="420"/>
      <c r="BB12" s="421"/>
      <c r="BC12" s="420"/>
      <c r="BD12" s="420"/>
      <c r="BE12" s="420"/>
      <c r="BF12" s="421"/>
      <c r="BG12" s="420"/>
      <c r="BH12" s="420"/>
      <c r="BI12" s="420"/>
      <c r="BJ12" s="421"/>
      <c r="BK12" s="420"/>
      <c r="BL12" s="420"/>
      <c r="BM12" s="420"/>
      <c r="BN12" s="421"/>
      <c r="BO12" s="420"/>
      <c r="BP12" s="420"/>
      <c r="BQ12" s="420"/>
      <c r="BR12" s="421"/>
      <c r="BS12" s="420"/>
      <c r="BT12" s="420"/>
      <c r="BU12" s="420"/>
      <c r="BV12" s="421"/>
      <c r="BW12" s="420"/>
      <c r="BX12" s="420"/>
      <c r="BY12" s="420"/>
      <c r="BZ12" s="421"/>
      <c r="CA12" s="420"/>
      <c r="CB12" s="420"/>
      <c r="CC12" s="420"/>
      <c r="CD12" s="421"/>
      <c r="CE12" s="420"/>
      <c r="CF12" s="420"/>
      <c r="CG12" s="420"/>
      <c r="CH12" s="421"/>
      <c r="CI12" s="420"/>
      <c r="CJ12" s="420"/>
      <c r="CK12" s="420"/>
      <c r="CL12" s="421"/>
      <c r="CM12" s="420"/>
      <c r="CN12" s="420"/>
      <c r="CO12" s="420"/>
      <c r="CP12" s="421"/>
      <c r="CQ12" s="420"/>
      <c r="CR12" s="420"/>
      <c r="CS12" s="420"/>
      <c r="CT12" s="421"/>
      <c r="CU12" s="420"/>
      <c r="CV12" s="420"/>
      <c r="CW12" s="420"/>
      <c r="CX12" s="421"/>
      <c r="CY12" s="420"/>
      <c r="CZ12" s="420"/>
      <c r="DA12" s="420"/>
      <c r="DB12" s="421"/>
      <c r="DC12" s="420"/>
      <c r="DD12" s="420"/>
      <c r="DE12" s="420"/>
      <c r="DF12" s="421"/>
      <c r="DG12" s="420"/>
      <c r="DH12" s="420"/>
      <c r="DI12" s="420"/>
      <c r="DJ12" s="421"/>
      <c r="DK12" s="420"/>
      <c r="DL12" s="420"/>
      <c r="DM12" s="420"/>
      <c r="DN12" s="421"/>
      <c r="DO12" s="420"/>
      <c r="DP12" s="420"/>
      <c r="DQ12" s="420"/>
      <c r="DR12" s="421"/>
      <c r="DS12" s="420"/>
      <c r="DT12" s="420"/>
      <c r="DU12" s="420"/>
      <c r="DV12" s="421"/>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422" t="str">
        <f t="array" aca="1" ref="HL12" ca="1">IFERROR(_xludf.XLOOKUP(E12,[2]Listas!$F$71:$F$121,[2]Listas!$G$71:$G$121,,0,1),"biblioteca")</f>
        <v>biblioteca</v>
      </c>
      <c r="HM12" s="7"/>
      <c r="HN12" s="7"/>
      <c r="HO12" s="423" t="str">
        <f>IF('2.Datos'!B12&lt;&gt;"",'2.Datos'!B12,"")</f>
        <v>R10_FIN</v>
      </c>
      <c r="HP12" s="424">
        <f>IFERROR(VLOOKUP('2.Datos'!X12,[2]Listas!$D$37:$E$41,2,FALSE),"")</f>
        <v>2</v>
      </c>
      <c r="HQ12" s="424">
        <f>IFERROR(VLOOKUP('2.Datos'!Y12,[2]Listas!$D$44:$E$48,2,FALSE),"")</f>
        <v>8</v>
      </c>
      <c r="HR12" s="424">
        <f>IFERROR(HP12*HQ12,"")</f>
        <v>16</v>
      </c>
      <c r="HS12" s="425">
        <f>IF(AND($HO12&lt;&gt;"",HR12&lt;&gt;""),CONCATENATE(HP12,HQ12)*1,IF(AND($HO12&lt;&gt;"",HR12=""),"-",""))</f>
        <v>28</v>
      </c>
      <c r="HT12" s="426"/>
      <c r="HU12" s="424"/>
      <c r="HV12" s="424"/>
      <c r="HW12" s="425"/>
      <c r="HX12" s="425"/>
      <c r="HY12" s="426"/>
      <c r="HZ12" s="424"/>
      <c r="IA12" s="424"/>
      <c r="IB12" s="425"/>
      <c r="IC12" s="425"/>
      <c r="ID12" s="426"/>
      <c r="IE12" s="424"/>
      <c r="IF12" s="424"/>
      <c r="IG12" s="425"/>
      <c r="IH12" s="425"/>
      <c r="II12" s="426"/>
      <c r="IJ12" s="424"/>
      <c r="IK12" s="424"/>
      <c r="IL12" s="425"/>
      <c r="IM12" s="425"/>
      <c r="IN12" s="426"/>
      <c r="IO12" s="424"/>
      <c r="IP12" s="424"/>
      <c r="IQ12" s="425"/>
      <c r="IR12" s="425"/>
      <c r="IS12" s="426"/>
      <c r="IT12" s="424"/>
      <c r="IU12" s="424"/>
      <c r="IV12" s="425"/>
      <c r="IW12" s="425"/>
      <c r="IX12" s="426"/>
      <c r="IY12" s="424"/>
      <c r="IZ12" s="424"/>
      <c r="JA12" s="425"/>
      <c r="JB12" s="425"/>
      <c r="JC12" s="426"/>
      <c r="JD12" s="424"/>
      <c r="JE12" s="424"/>
      <c r="JF12" s="425"/>
      <c r="JG12" s="425"/>
      <c r="JH12" s="426"/>
      <c r="JI12" s="424"/>
      <c r="JJ12" s="424"/>
      <c r="JK12" s="425"/>
      <c r="JL12" s="425"/>
      <c r="JM12" s="426"/>
      <c r="JN12" s="424"/>
      <c r="JO12" s="424"/>
      <c r="JP12" s="425"/>
      <c r="JQ12" s="425"/>
      <c r="JR12" s="426"/>
      <c r="JS12" s="424"/>
      <c r="JT12" s="424"/>
      <c r="JU12" s="425"/>
      <c r="JV12" s="425"/>
      <c r="JW12" s="426"/>
      <c r="JX12" s="424"/>
      <c r="JY12" s="424"/>
      <c r="JZ12" s="425"/>
      <c r="KA12" s="425"/>
      <c r="KB12" s="426"/>
      <c r="KC12" s="424"/>
      <c r="KD12" s="424"/>
      <c r="KE12" s="425"/>
      <c r="KF12" s="425"/>
      <c r="KG12" s="426"/>
      <c r="KH12" s="424"/>
      <c r="KI12" s="424"/>
      <c r="KJ12" s="425"/>
      <c r="KK12" s="425"/>
      <c r="KL12" s="426"/>
      <c r="KM12" s="424"/>
      <c r="KN12" s="424"/>
      <c r="KO12" s="425"/>
      <c r="KP12" s="425"/>
      <c r="KQ12" s="426"/>
      <c r="KR12" s="424"/>
      <c r="KS12" s="424"/>
      <c r="KT12" s="425"/>
      <c r="KU12" s="425"/>
      <c r="KV12" s="426"/>
      <c r="KW12" s="424"/>
      <c r="KX12" s="424"/>
      <c r="KY12" s="425"/>
      <c r="KZ12" s="425"/>
      <c r="LA12" s="426"/>
      <c r="LB12" s="424"/>
      <c r="LC12" s="424"/>
      <c r="LD12" s="425"/>
      <c r="LE12" s="425"/>
      <c r="LF12" s="426"/>
      <c r="LG12" s="424"/>
      <c r="LH12" s="424"/>
      <c r="LI12" s="425"/>
      <c r="LJ12" s="425"/>
      <c r="LK12" s="426"/>
      <c r="LL12" s="424"/>
      <c r="LM12" s="424"/>
      <c r="LN12" s="425"/>
      <c r="LO12" s="425"/>
      <c r="LP12" s="426"/>
      <c r="LQ12" s="424"/>
      <c r="LR12" s="424"/>
      <c r="LS12" s="425"/>
      <c r="LT12" s="425"/>
      <c r="LU12" s="426"/>
      <c r="LV12" s="424"/>
      <c r="LW12" s="424"/>
      <c r="LX12" s="425"/>
      <c r="LY12" s="425"/>
      <c r="LZ12" s="426"/>
      <c r="MA12" s="424"/>
      <c r="MB12" s="424"/>
      <c r="MC12" s="425"/>
      <c r="MD12" s="425"/>
      <c r="ME12" s="426"/>
      <c r="MF12" s="424"/>
      <c r="MG12" s="424"/>
      <c r="MH12" s="425"/>
      <c r="MI12" s="425"/>
      <c r="MJ12" s="426"/>
    </row>
    <row r="13" spans="1:348" ht="41.25" customHeight="1" x14ac:dyDescent="0.25">
      <c r="A13" s="326" t="s">
        <v>1272</v>
      </c>
      <c r="B13" s="410" t="s">
        <v>1274</v>
      </c>
      <c r="C13" s="411" t="s">
        <v>72</v>
      </c>
      <c r="D13" s="411" t="s">
        <v>73</v>
      </c>
      <c r="E13" s="412" t="s">
        <v>74</v>
      </c>
      <c r="F13" s="412" t="s">
        <v>135</v>
      </c>
      <c r="G13" s="410" t="s">
        <v>1244</v>
      </c>
      <c r="H13" s="412" t="s">
        <v>76</v>
      </c>
      <c r="I13" s="413" t="s">
        <v>1245</v>
      </c>
      <c r="J13" s="427" t="s">
        <v>1282</v>
      </c>
      <c r="K13" s="414" t="s">
        <v>1246</v>
      </c>
      <c r="L13" s="412" t="s">
        <v>1235</v>
      </c>
      <c r="M13" s="415" t="s">
        <v>77</v>
      </c>
      <c r="N13" s="411" t="s">
        <v>109</v>
      </c>
      <c r="O13" s="416">
        <v>1</v>
      </c>
      <c r="P13" s="416">
        <v>0</v>
      </c>
      <c r="Q13" s="416">
        <v>1</v>
      </c>
      <c r="R13" s="416">
        <v>0</v>
      </c>
      <c r="S13" s="416">
        <v>0</v>
      </c>
      <c r="T13" s="416">
        <v>0</v>
      </c>
      <c r="U13" s="416">
        <v>1</v>
      </c>
      <c r="V13" s="416">
        <v>0</v>
      </c>
      <c r="W13" s="416"/>
      <c r="X13" s="412" t="s">
        <v>99</v>
      </c>
      <c r="Y13" s="412" t="s">
        <v>79</v>
      </c>
      <c r="Z13" s="417" t="str">
        <f>IF(AND(HR13&gt;=32,HR13&lt;=80),[2]Listas!$G$36,IF(AND(HR13&gt;=16,HR13&lt;=24),[2]Listas!$G$37,IF(AND(HR13&gt;=5,HR13&lt;=12),[2]Listas!$G$38,IF(AND(HR13&gt;=1,HR13&lt;=4),[2]Listas!$G$39,"-"))))</f>
        <v>Extremo</v>
      </c>
      <c r="AA13" s="417">
        <f>HR13</f>
        <v>64</v>
      </c>
      <c r="AB13" s="417">
        <f>IFERROR(VLOOKUP(M13,[2]Listas!$H$4:$I$8,2,FALSE),"")</f>
        <v>4</v>
      </c>
      <c r="AC13" s="418" t="s">
        <v>1247</v>
      </c>
      <c r="AD13" s="419" t="s">
        <v>1228</v>
      </c>
      <c r="AE13" s="420"/>
      <c r="AF13" s="420"/>
      <c r="AG13" s="420"/>
      <c r="AH13" s="421" t="str">
        <f>IF(AND(HW13&gt;=32,HW13&lt;=80),[2]Listas!$G$36,IF(AND(HW13&gt;=16,HW13&lt;=24),[2]Listas!$G$37,IF(AND(HW13&gt;=5,HW13&lt;=12),[2]Listas!$G$38,IF(AND(HW13&gt;=1,HW13&lt;=4),[2]Listas!$G$39,"-"))))</f>
        <v>-</v>
      </c>
      <c r="AI13" s="420"/>
      <c r="AJ13" s="420"/>
      <c r="AK13" s="420"/>
      <c r="AL13" s="421"/>
      <c r="AM13" s="420"/>
      <c r="AN13" s="420"/>
      <c r="AO13" s="420"/>
      <c r="AP13" s="421"/>
      <c r="AQ13" s="420"/>
      <c r="AR13" s="420"/>
      <c r="AS13" s="420"/>
      <c r="AT13" s="421"/>
      <c r="AU13" s="420"/>
      <c r="AV13" s="420"/>
      <c r="AW13" s="420"/>
      <c r="AX13" s="421"/>
      <c r="AY13" s="420"/>
      <c r="AZ13" s="420"/>
      <c r="BA13" s="420"/>
      <c r="BB13" s="421"/>
      <c r="BC13" s="420"/>
      <c r="BD13" s="420"/>
      <c r="BE13" s="420"/>
      <c r="BF13" s="421"/>
      <c r="BG13" s="420"/>
      <c r="BH13" s="420"/>
      <c r="BI13" s="420"/>
      <c r="BJ13" s="421"/>
      <c r="BK13" s="420"/>
      <c r="BL13" s="420"/>
      <c r="BM13" s="420"/>
      <c r="BN13" s="421"/>
      <c r="BO13" s="420"/>
      <c r="BP13" s="420"/>
      <c r="BQ13" s="420"/>
      <c r="BR13" s="421"/>
      <c r="BS13" s="420"/>
      <c r="BT13" s="420"/>
      <c r="BU13" s="420"/>
      <c r="BV13" s="421"/>
      <c r="BW13" s="420"/>
      <c r="BX13" s="420"/>
      <c r="BY13" s="420"/>
      <c r="BZ13" s="421"/>
      <c r="CA13" s="420"/>
      <c r="CB13" s="420"/>
      <c r="CC13" s="420"/>
      <c r="CD13" s="421"/>
      <c r="CE13" s="420"/>
      <c r="CF13" s="420"/>
      <c r="CG13" s="420"/>
      <c r="CH13" s="421"/>
      <c r="CI13" s="420"/>
      <c r="CJ13" s="420"/>
      <c r="CK13" s="420"/>
      <c r="CL13" s="421"/>
      <c r="CM13" s="420"/>
      <c r="CN13" s="420"/>
      <c r="CO13" s="420"/>
      <c r="CP13" s="421"/>
      <c r="CQ13" s="420"/>
      <c r="CR13" s="420"/>
      <c r="CS13" s="420"/>
      <c r="CT13" s="421"/>
      <c r="CU13" s="420"/>
      <c r="CV13" s="420"/>
      <c r="CW13" s="420"/>
      <c r="CX13" s="421"/>
      <c r="CY13" s="420"/>
      <c r="CZ13" s="420"/>
      <c r="DA13" s="420"/>
      <c r="DB13" s="421"/>
      <c r="DC13" s="420"/>
      <c r="DD13" s="420"/>
      <c r="DE13" s="420"/>
      <c r="DF13" s="421"/>
      <c r="DG13" s="420"/>
      <c r="DH13" s="420"/>
      <c r="DI13" s="420"/>
      <c r="DJ13" s="421"/>
      <c r="DK13" s="420"/>
      <c r="DL13" s="420"/>
      <c r="DM13" s="420"/>
      <c r="DN13" s="421"/>
      <c r="DO13" s="420"/>
      <c r="DP13" s="420"/>
      <c r="DQ13" s="420"/>
      <c r="DR13" s="421"/>
      <c r="DS13" s="420"/>
      <c r="DT13" s="420"/>
      <c r="DU13" s="420"/>
      <c r="DV13" s="421"/>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422" t="str">
        <f t="array" aca="1" ref="HL13" ca="1">IFERROR(_xludf.XLOOKUP(E13,[2]Listas!$F$71:$F$121,[2]Listas!$G$71:$G$121,,0,1),"biblioteca")</f>
        <v>biblioteca</v>
      </c>
      <c r="HM13" s="7"/>
      <c r="HN13" s="7"/>
      <c r="HO13" s="423" t="str">
        <f>IF('2.Datos'!B13&lt;&gt;"",'2.Datos'!B13,"")</f>
        <v>R11_FIN</v>
      </c>
      <c r="HP13" s="424">
        <f>IFERROR(VLOOKUP('2.Datos'!X13,[2]Listas!$D$37:$E$41,2,FALSE),"")</f>
        <v>4</v>
      </c>
      <c r="HQ13" s="424">
        <f>IFERROR(VLOOKUP('2.Datos'!Y13,[2]Listas!$D$44:$E$48,2,FALSE),"")</f>
        <v>16</v>
      </c>
      <c r="HR13" s="424">
        <f>IFERROR(HP13*HQ13,"")</f>
        <v>64</v>
      </c>
      <c r="HS13" s="425">
        <f>IF(AND($HO13&lt;&gt;"",HR13&lt;&gt;""),CONCATENATE(HP13,HQ13)*1,IF(AND($HO13&lt;&gt;"",HR13=""),"-",""))</f>
        <v>416</v>
      </c>
      <c r="HT13" s="426"/>
      <c r="HU13" s="424"/>
      <c r="HV13" s="424"/>
      <c r="HW13" s="425"/>
      <c r="HX13" s="425"/>
      <c r="HY13" s="426"/>
      <c r="HZ13" s="424"/>
      <c r="IA13" s="424"/>
      <c r="IB13" s="425"/>
      <c r="IC13" s="425"/>
      <c r="ID13" s="426"/>
      <c r="IE13" s="424"/>
      <c r="IF13" s="424"/>
      <c r="IG13" s="425"/>
      <c r="IH13" s="425"/>
      <c r="II13" s="426"/>
      <c r="IJ13" s="424"/>
      <c r="IK13" s="424"/>
      <c r="IL13" s="425"/>
      <c r="IM13" s="425"/>
      <c r="IN13" s="426"/>
      <c r="IO13" s="424"/>
      <c r="IP13" s="424"/>
      <c r="IQ13" s="425"/>
      <c r="IR13" s="425"/>
      <c r="IS13" s="426"/>
      <c r="IT13" s="424"/>
      <c r="IU13" s="424"/>
      <c r="IV13" s="425"/>
      <c r="IW13" s="425"/>
      <c r="IX13" s="426"/>
      <c r="IY13" s="424"/>
      <c r="IZ13" s="424"/>
      <c r="JA13" s="425"/>
      <c r="JB13" s="425"/>
      <c r="JC13" s="426"/>
      <c r="JD13" s="424"/>
      <c r="JE13" s="424"/>
      <c r="JF13" s="425"/>
      <c r="JG13" s="425"/>
      <c r="JH13" s="426"/>
      <c r="JI13" s="424"/>
      <c r="JJ13" s="424"/>
      <c r="JK13" s="425"/>
      <c r="JL13" s="425"/>
      <c r="JM13" s="426"/>
      <c r="JN13" s="424"/>
      <c r="JO13" s="424"/>
      <c r="JP13" s="425"/>
      <c r="JQ13" s="425"/>
      <c r="JR13" s="426"/>
      <c r="JS13" s="424"/>
      <c r="JT13" s="424"/>
      <c r="JU13" s="425"/>
      <c r="JV13" s="425"/>
      <c r="JW13" s="426"/>
      <c r="JX13" s="424"/>
      <c r="JY13" s="424"/>
      <c r="JZ13" s="425"/>
      <c r="KA13" s="425"/>
      <c r="KB13" s="426"/>
      <c r="KC13" s="424"/>
      <c r="KD13" s="424"/>
      <c r="KE13" s="425"/>
      <c r="KF13" s="425"/>
      <c r="KG13" s="426"/>
      <c r="KH13" s="424"/>
      <c r="KI13" s="424"/>
      <c r="KJ13" s="425"/>
      <c r="KK13" s="425"/>
      <c r="KL13" s="426"/>
      <c r="KM13" s="424"/>
      <c r="KN13" s="424"/>
      <c r="KO13" s="425"/>
      <c r="KP13" s="425"/>
      <c r="KQ13" s="426"/>
      <c r="KR13" s="424"/>
      <c r="KS13" s="424"/>
      <c r="KT13" s="425"/>
      <c r="KU13" s="425"/>
      <c r="KV13" s="426"/>
      <c r="KW13" s="424"/>
      <c r="KX13" s="424"/>
      <c r="KY13" s="425"/>
      <c r="KZ13" s="425"/>
      <c r="LA13" s="426"/>
      <c r="LB13" s="424"/>
      <c r="LC13" s="424"/>
      <c r="LD13" s="425"/>
      <c r="LE13" s="425"/>
      <c r="LF13" s="426"/>
      <c r="LG13" s="424"/>
      <c r="LH13" s="424"/>
      <c r="LI13" s="425"/>
      <c r="LJ13" s="425"/>
      <c r="LK13" s="426"/>
      <c r="LL13" s="424"/>
      <c r="LM13" s="424"/>
      <c r="LN13" s="425"/>
      <c r="LO13" s="425"/>
      <c r="LP13" s="426"/>
      <c r="LQ13" s="424"/>
      <c r="LR13" s="424"/>
      <c r="LS13" s="425"/>
      <c r="LT13" s="425"/>
      <c r="LU13" s="426"/>
      <c r="LV13" s="424"/>
      <c r="LW13" s="424"/>
      <c r="LX13" s="425"/>
      <c r="LY13" s="425"/>
      <c r="LZ13" s="426"/>
      <c r="MA13" s="424"/>
      <c r="MB13" s="424"/>
      <c r="MC13" s="425"/>
      <c r="MD13" s="425"/>
      <c r="ME13" s="426"/>
      <c r="MF13" s="424"/>
      <c r="MG13" s="424"/>
      <c r="MH13" s="425"/>
      <c r="MI13" s="425"/>
      <c r="MJ13" s="426"/>
    </row>
    <row r="14" spans="1:348" ht="41.25" customHeight="1" x14ac:dyDescent="0.25">
      <c r="A14" s="326" t="s">
        <v>1272</v>
      </c>
      <c r="B14" s="428" t="s">
        <v>1275</v>
      </c>
      <c r="C14" s="429" t="s">
        <v>72</v>
      </c>
      <c r="D14" s="429" t="s">
        <v>73</v>
      </c>
      <c r="E14" s="430" t="s">
        <v>74</v>
      </c>
      <c r="F14" s="430" t="s">
        <v>75</v>
      </c>
      <c r="G14" s="428" t="s">
        <v>1249</v>
      </c>
      <c r="H14" s="412" t="s">
        <v>76</v>
      </c>
      <c r="I14" s="413" t="s">
        <v>1250</v>
      </c>
      <c r="J14" s="431" t="s">
        <v>1251</v>
      </c>
      <c r="K14" s="414" t="s">
        <v>1252</v>
      </c>
      <c r="L14" s="414" t="s">
        <v>1253</v>
      </c>
      <c r="M14" s="432" t="s">
        <v>77</v>
      </c>
      <c r="N14" s="429" t="s">
        <v>54</v>
      </c>
      <c r="O14" s="433">
        <v>1</v>
      </c>
      <c r="P14" s="433">
        <v>0</v>
      </c>
      <c r="Q14" s="433">
        <v>0</v>
      </c>
      <c r="R14" s="433">
        <v>1</v>
      </c>
      <c r="S14" s="433">
        <v>0</v>
      </c>
      <c r="T14" s="433">
        <v>0</v>
      </c>
      <c r="U14" s="433">
        <v>1</v>
      </c>
      <c r="V14" s="433">
        <v>0</v>
      </c>
      <c r="W14" s="416"/>
      <c r="X14" s="430" t="s">
        <v>78</v>
      </c>
      <c r="Y14" s="430" t="s">
        <v>84</v>
      </c>
      <c r="Z14" s="417" t="str">
        <f>IF(AND(HR14&gt;=32,HR14&lt;=80),[2]Listas!$G$36,IF(AND(HR14&gt;=16,HR14&lt;=24),[2]Listas!$G$37,IF(AND(HR14&gt;=5,HR14&lt;=12),[2]Listas!$G$38,IF(AND(HR14&gt;=1,HR14&lt;=4),[2]Listas!$G$39,"-"))))</f>
        <v>Tolerable</v>
      </c>
      <c r="AA14" s="417">
        <f>HR14</f>
        <v>12</v>
      </c>
      <c r="AB14" s="417">
        <f>IFERROR(VLOOKUP(M14,[2]Listas!$H$4:$I$8,2,FALSE),"")</f>
        <v>4</v>
      </c>
      <c r="AC14" s="418" t="s">
        <v>1254</v>
      </c>
      <c r="AD14" s="419" t="s">
        <v>1228</v>
      </c>
      <c r="AE14" s="420"/>
      <c r="AF14" s="420"/>
      <c r="AG14" s="420"/>
      <c r="AH14" s="421" t="str">
        <f>IF(AND(HW14&gt;=32,HW14&lt;=80),[2]Listas!$G$36,IF(AND(HW14&gt;=16,HW14&lt;=24),[2]Listas!$G$37,IF(AND(HW14&gt;=5,HW14&lt;=12),[2]Listas!$G$38,IF(AND(HW14&gt;=1,HW14&lt;=4),[2]Listas!$G$39,"-"))))</f>
        <v>-</v>
      </c>
      <c r="AI14" s="420"/>
      <c r="AJ14" s="420"/>
      <c r="AK14" s="420"/>
      <c r="AL14" s="421"/>
      <c r="AM14" s="420"/>
      <c r="AN14" s="420"/>
      <c r="AO14" s="420"/>
      <c r="AP14" s="421"/>
      <c r="AQ14" s="420"/>
      <c r="AR14" s="420"/>
      <c r="AS14" s="420"/>
      <c r="AT14" s="421"/>
      <c r="AU14" s="420"/>
      <c r="AV14" s="420"/>
      <c r="AW14" s="420"/>
      <c r="AX14" s="421"/>
      <c r="AY14" s="420"/>
      <c r="AZ14" s="420"/>
      <c r="BA14" s="420"/>
      <c r="BB14" s="421"/>
      <c r="BC14" s="420"/>
      <c r="BD14" s="420"/>
      <c r="BE14" s="420"/>
      <c r="BF14" s="421"/>
      <c r="BG14" s="420"/>
      <c r="BH14" s="420"/>
      <c r="BI14" s="420"/>
      <c r="BJ14" s="421"/>
      <c r="BK14" s="420"/>
      <c r="BL14" s="420"/>
      <c r="BM14" s="420"/>
      <c r="BN14" s="421"/>
      <c r="BO14" s="420"/>
      <c r="BP14" s="420"/>
      <c r="BQ14" s="420"/>
      <c r="BR14" s="421"/>
      <c r="BS14" s="420"/>
      <c r="BT14" s="420"/>
      <c r="BU14" s="420"/>
      <c r="BV14" s="421"/>
      <c r="BW14" s="420"/>
      <c r="BX14" s="420"/>
      <c r="BY14" s="420"/>
      <c r="BZ14" s="421"/>
      <c r="CA14" s="420"/>
      <c r="CB14" s="420"/>
      <c r="CC14" s="420"/>
      <c r="CD14" s="421"/>
      <c r="CE14" s="420"/>
      <c r="CF14" s="420"/>
      <c r="CG14" s="420"/>
      <c r="CH14" s="421"/>
      <c r="CI14" s="420"/>
      <c r="CJ14" s="420"/>
      <c r="CK14" s="420"/>
      <c r="CL14" s="421"/>
      <c r="CM14" s="420"/>
      <c r="CN14" s="420"/>
      <c r="CO14" s="420"/>
      <c r="CP14" s="421"/>
      <c r="CQ14" s="420"/>
      <c r="CR14" s="420"/>
      <c r="CS14" s="420"/>
      <c r="CT14" s="421"/>
      <c r="CU14" s="420"/>
      <c r="CV14" s="420"/>
      <c r="CW14" s="420"/>
      <c r="CX14" s="421"/>
      <c r="CY14" s="420"/>
      <c r="CZ14" s="420"/>
      <c r="DA14" s="420"/>
      <c r="DB14" s="421"/>
      <c r="DC14" s="420"/>
      <c r="DD14" s="420"/>
      <c r="DE14" s="420"/>
      <c r="DF14" s="421"/>
      <c r="DG14" s="420"/>
      <c r="DH14" s="420"/>
      <c r="DI14" s="420"/>
      <c r="DJ14" s="421"/>
      <c r="DK14" s="420"/>
      <c r="DL14" s="420"/>
      <c r="DM14" s="420"/>
      <c r="DN14" s="421"/>
      <c r="DO14" s="420"/>
      <c r="DP14" s="420"/>
      <c r="DQ14" s="420"/>
      <c r="DR14" s="421"/>
      <c r="DS14" s="420"/>
      <c r="DT14" s="420"/>
      <c r="DU14" s="420"/>
      <c r="DV14" s="421"/>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422" t="str">
        <f t="array" aca="1" ref="HL14" ca="1">IFERROR(_xludf.XLOOKUP(E14,[2]Listas!$F$71:$F$121,[2]Listas!$G$71:$G$121,,0,1),"biblioteca")</f>
        <v>biblioteca</v>
      </c>
      <c r="HM14" s="7"/>
      <c r="HN14" s="7"/>
      <c r="HO14" s="423" t="str">
        <f>IF('2.Datos'!B14&lt;&gt;"",'2.Datos'!B14,"")</f>
        <v>R12_FIN</v>
      </c>
      <c r="HP14" s="424">
        <f>IFERROR(VLOOKUP('2.Datos'!X14,[2]Listas!$D$37:$E$41,2,FALSE),"")</f>
        <v>3</v>
      </c>
      <c r="HQ14" s="424">
        <f>IFERROR(VLOOKUP('2.Datos'!Y14,[2]Listas!$D$44:$E$48,2,FALSE),"")</f>
        <v>4</v>
      </c>
      <c r="HR14" s="424">
        <f>IFERROR(HP14*HQ14,"")</f>
        <v>12</v>
      </c>
      <c r="HS14" s="425">
        <f>IF(AND($HO14&lt;&gt;"",HR14&lt;&gt;""),CONCATENATE(HP14,HQ14)*1,IF(AND($HO14&lt;&gt;"",HR14=""),"-",""))</f>
        <v>34</v>
      </c>
      <c r="HT14" s="426"/>
      <c r="HU14" s="424"/>
      <c r="HV14" s="424"/>
      <c r="HW14" s="425"/>
      <c r="HX14" s="425"/>
      <c r="HY14" s="426"/>
      <c r="HZ14" s="424"/>
      <c r="IA14" s="424"/>
      <c r="IB14" s="425"/>
      <c r="IC14" s="425"/>
      <c r="ID14" s="426"/>
      <c r="IE14" s="424"/>
      <c r="IF14" s="424"/>
      <c r="IG14" s="425"/>
      <c r="IH14" s="425"/>
      <c r="II14" s="426"/>
      <c r="IJ14" s="424"/>
      <c r="IK14" s="424"/>
      <c r="IL14" s="425"/>
      <c r="IM14" s="425"/>
      <c r="IN14" s="426"/>
      <c r="IO14" s="424"/>
      <c r="IP14" s="424"/>
      <c r="IQ14" s="425"/>
      <c r="IR14" s="425"/>
      <c r="IS14" s="426"/>
      <c r="IT14" s="424"/>
      <c r="IU14" s="424"/>
      <c r="IV14" s="425"/>
      <c r="IW14" s="425"/>
      <c r="IX14" s="426"/>
      <c r="IY14" s="424"/>
      <c r="IZ14" s="424"/>
      <c r="JA14" s="425"/>
      <c r="JB14" s="425"/>
      <c r="JC14" s="426"/>
      <c r="JD14" s="424"/>
      <c r="JE14" s="424"/>
      <c r="JF14" s="425"/>
      <c r="JG14" s="425"/>
      <c r="JH14" s="426"/>
      <c r="JI14" s="424"/>
      <c r="JJ14" s="424"/>
      <c r="JK14" s="425"/>
      <c r="JL14" s="425"/>
      <c r="JM14" s="426"/>
      <c r="JN14" s="424"/>
      <c r="JO14" s="424"/>
      <c r="JP14" s="425"/>
      <c r="JQ14" s="425"/>
      <c r="JR14" s="426"/>
      <c r="JS14" s="424"/>
      <c r="JT14" s="424"/>
      <c r="JU14" s="425"/>
      <c r="JV14" s="425"/>
      <c r="JW14" s="426"/>
      <c r="JX14" s="424"/>
      <c r="JY14" s="424"/>
      <c r="JZ14" s="425"/>
      <c r="KA14" s="425"/>
      <c r="KB14" s="426"/>
      <c r="KC14" s="424"/>
      <c r="KD14" s="424"/>
      <c r="KE14" s="425"/>
      <c r="KF14" s="425"/>
      <c r="KG14" s="426"/>
      <c r="KH14" s="424"/>
      <c r="KI14" s="424"/>
      <c r="KJ14" s="425"/>
      <c r="KK14" s="425"/>
      <c r="KL14" s="426"/>
      <c r="KM14" s="424"/>
      <c r="KN14" s="424"/>
      <c r="KO14" s="425"/>
      <c r="KP14" s="425"/>
      <c r="KQ14" s="426"/>
      <c r="KR14" s="424"/>
      <c r="KS14" s="424"/>
      <c r="KT14" s="425"/>
      <c r="KU14" s="425"/>
      <c r="KV14" s="426"/>
      <c r="KW14" s="424"/>
      <c r="KX14" s="424"/>
      <c r="KY14" s="425"/>
      <c r="KZ14" s="425"/>
      <c r="LA14" s="426"/>
      <c r="LB14" s="424"/>
      <c r="LC14" s="424"/>
      <c r="LD14" s="425"/>
      <c r="LE14" s="425"/>
      <c r="LF14" s="426"/>
      <c r="LG14" s="424"/>
      <c r="LH14" s="424"/>
      <c r="LI14" s="425"/>
      <c r="LJ14" s="425"/>
      <c r="LK14" s="426"/>
      <c r="LL14" s="424"/>
      <c r="LM14" s="424"/>
      <c r="LN14" s="425"/>
      <c r="LO14" s="425"/>
      <c r="LP14" s="426"/>
      <c r="LQ14" s="424"/>
      <c r="LR14" s="424"/>
      <c r="LS14" s="425"/>
      <c r="LT14" s="425"/>
      <c r="LU14" s="426"/>
      <c r="LV14" s="424"/>
      <c r="LW14" s="424"/>
      <c r="LX14" s="425"/>
      <c r="LY14" s="425"/>
      <c r="LZ14" s="426"/>
      <c r="MA14" s="424"/>
      <c r="MB14" s="424"/>
      <c r="MC14" s="425"/>
      <c r="MD14" s="425"/>
      <c r="ME14" s="426"/>
      <c r="MF14" s="424"/>
      <c r="MG14" s="424"/>
      <c r="MH14" s="425"/>
      <c r="MI14" s="425"/>
      <c r="MJ14" s="426"/>
    </row>
    <row r="15" spans="1:348" ht="41.25" customHeight="1" x14ac:dyDescent="0.25">
      <c r="A15" s="326" t="s">
        <v>1272</v>
      </c>
      <c r="B15" s="410" t="s">
        <v>1276</v>
      </c>
      <c r="C15" s="412" t="s">
        <v>72</v>
      </c>
      <c r="D15" s="412" t="s">
        <v>73</v>
      </c>
      <c r="E15" s="412" t="s">
        <v>113</v>
      </c>
      <c r="F15" s="412" t="s">
        <v>114</v>
      </c>
      <c r="G15" s="410" t="s">
        <v>1256</v>
      </c>
      <c r="H15" s="412" t="s">
        <v>76</v>
      </c>
      <c r="I15" s="434" t="s">
        <v>1257</v>
      </c>
      <c r="J15" s="427" t="s">
        <v>1258</v>
      </c>
      <c r="K15" s="427" t="s">
        <v>1259</v>
      </c>
      <c r="L15" s="412" t="s">
        <v>1235</v>
      </c>
      <c r="M15" s="435" t="s">
        <v>77</v>
      </c>
      <c r="N15" s="412" t="s">
        <v>109</v>
      </c>
      <c r="O15" s="436">
        <v>1</v>
      </c>
      <c r="P15" s="436">
        <v>0</v>
      </c>
      <c r="Q15" s="436">
        <v>0</v>
      </c>
      <c r="R15" s="436">
        <v>1</v>
      </c>
      <c r="S15" s="436">
        <v>0</v>
      </c>
      <c r="T15" s="436">
        <v>0</v>
      </c>
      <c r="U15" s="436">
        <v>1</v>
      </c>
      <c r="V15" s="436">
        <v>0</v>
      </c>
      <c r="W15" s="416"/>
      <c r="X15" s="412" t="s">
        <v>78</v>
      </c>
      <c r="Y15" s="412" t="s">
        <v>93</v>
      </c>
      <c r="Z15" s="417" t="str">
        <f>IF(AND(HR15&gt;=32,HR15&lt;=80),[2]Listas!$G$36,IF(AND(HR15&gt;=16,HR15&lt;=24),[2]Listas!$G$37,IF(AND(HR15&gt;=5,HR15&lt;=12),[2]Listas!$G$38,IF(AND(HR15&gt;=1,HR15&lt;=4),[2]Listas!$G$39,"-"))))</f>
        <v>Alto</v>
      </c>
      <c r="AA15" s="417">
        <f>HR15</f>
        <v>24</v>
      </c>
      <c r="AB15" s="417">
        <f>IFERROR(VLOOKUP(M15,[2]Listas!$H$4:$I$8,2,FALSE),"")</f>
        <v>4</v>
      </c>
      <c r="AC15" s="418" t="s">
        <v>1260</v>
      </c>
      <c r="AD15" s="419" t="s">
        <v>1228</v>
      </c>
      <c r="AE15" s="420"/>
      <c r="AF15" s="420"/>
      <c r="AG15" s="420"/>
      <c r="AH15" s="421" t="str">
        <f>IF(AND(HW15&gt;=32,HW15&lt;=80),[2]Listas!$G$36,IF(AND(HW15&gt;=16,HW15&lt;=24),[2]Listas!$G$37,IF(AND(HW15&gt;=5,HW15&lt;=12),[2]Listas!$G$38,IF(AND(HW15&gt;=1,HW15&lt;=4),[2]Listas!$G$39,"-"))))</f>
        <v>-</v>
      </c>
      <c r="AI15" s="420"/>
      <c r="AJ15" s="420"/>
      <c r="AK15" s="420"/>
      <c r="AL15" s="421"/>
      <c r="AM15" s="420"/>
      <c r="AN15" s="420"/>
      <c r="AO15" s="420"/>
      <c r="AP15" s="421"/>
      <c r="AQ15" s="420"/>
      <c r="AR15" s="420"/>
      <c r="AS15" s="420"/>
      <c r="AT15" s="421"/>
      <c r="AU15" s="420"/>
      <c r="AV15" s="420"/>
      <c r="AW15" s="420"/>
      <c r="AX15" s="421"/>
      <c r="AY15" s="420"/>
      <c r="AZ15" s="420"/>
      <c r="BA15" s="420"/>
      <c r="BB15" s="421"/>
      <c r="BC15" s="420"/>
      <c r="BD15" s="420"/>
      <c r="BE15" s="420"/>
      <c r="BF15" s="421"/>
      <c r="BG15" s="420"/>
      <c r="BH15" s="420"/>
      <c r="BI15" s="420"/>
      <c r="BJ15" s="421"/>
      <c r="BK15" s="420"/>
      <c r="BL15" s="420"/>
      <c r="BM15" s="420"/>
      <c r="BN15" s="421"/>
      <c r="BO15" s="420"/>
      <c r="BP15" s="420"/>
      <c r="BQ15" s="420"/>
      <c r="BR15" s="421"/>
      <c r="BS15" s="420"/>
      <c r="BT15" s="420"/>
      <c r="BU15" s="420"/>
      <c r="BV15" s="421"/>
      <c r="BW15" s="420"/>
      <c r="BX15" s="420"/>
      <c r="BY15" s="420"/>
      <c r="BZ15" s="421"/>
      <c r="CA15" s="420"/>
      <c r="CB15" s="420"/>
      <c r="CC15" s="420"/>
      <c r="CD15" s="421"/>
      <c r="CE15" s="420"/>
      <c r="CF15" s="420"/>
      <c r="CG15" s="420"/>
      <c r="CH15" s="421"/>
      <c r="CI15" s="420"/>
      <c r="CJ15" s="420"/>
      <c r="CK15" s="420"/>
      <c r="CL15" s="421"/>
      <c r="CM15" s="420"/>
      <c r="CN15" s="420"/>
      <c r="CO15" s="420"/>
      <c r="CP15" s="421"/>
      <c r="CQ15" s="420"/>
      <c r="CR15" s="420"/>
      <c r="CS15" s="420"/>
      <c r="CT15" s="421"/>
      <c r="CU15" s="420"/>
      <c r="CV15" s="420"/>
      <c r="CW15" s="420"/>
      <c r="CX15" s="421"/>
      <c r="CY15" s="420"/>
      <c r="CZ15" s="420"/>
      <c r="DA15" s="420"/>
      <c r="DB15" s="421"/>
      <c r="DC15" s="420"/>
      <c r="DD15" s="420"/>
      <c r="DE15" s="420"/>
      <c r="DF15" s="421"/>
      <c r="DG15" s="420"/>
      <c r="DH15" s="420"/>
      <c r="DI15" s="420"/>
      <c r="DJ15" s="421"/>
      <c r="DK15" s="420"/>
      <c r="DL15" s="420"/>
      <c r="DM15" s="420"/>
      <c r="DN15" s="421"/>
      <c r="DO15" s="420"/>
      <c r="DP15" s="420"/>
      <c r="DQ15" s="420"/>
      <c r="DR15" s="421"/>
      <c r="DS15" s="420"/>
      <c r="DT15" s="420"/>
      <c r="DU15" s="420"/>
      <c r="DV15" s="421"/>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422" t="str">
        <f t="array" aca="1" ref="HL15" ca="1">IFERROR(_xludf.XLOOKUP(E15,[2]Listas!$F$71:$F$121,[2]Listas!$G$71:$G$121,,0,1),"biblioteca")</f>
        <v>biblioteca</v>
      </c>
      <c r="HM15" s="7"/>
      <c r="HN15" s="7"/>
      <c r="HO15" s="423" t="str">
        <f>IF('2.Datos'!B15&lt;&gt;"",'2.Datos'!B15,"")</f>
        <v>R13_FIN</v>
      </c>
      <c r="HP15" s="424">
        <f>IFERROR(VLOOKUP('2.Datos'!X15,[2]Listas!$D$37:$E$41,2,FALSE),"")</f>
        <v>3</v>
      </c>
      <c r="HQ15" s="424">
        <f>IFERROR(VLOOKUP('2.Datos'!Y15,[2]Listas!$D$44:$E$48,2,FALSE),"")</f>
        <v>8</v>
      </c>
      <c r="HR15" s="424">
        <f>IFERROR(HP15*HQ15,"")</f>
        <v>24</v>
      </c>
      <c r="HS15" s="425">
        <f>IF(AND($HO15&lt;&gt;"",HR15&lt;&gt;""),CONCATENATE(HP15,HQ15)*1,IF(AND($HO15&lt;&gt;"",HR15=""),"-",""))</f>
        <v>38</v>
      </c>
      <c r="HT15" s="426"/>
      <c r="HU15" s="424"/>
      <c r="HV15" s="424"/>
      <c r="HW15" s="425"/>
      <c r="HX15" s="425"/>
      <c r="HY15" s="426"/>
      <c r="HZ15" s="424"/>
      <c r="IA15" s="424"/>
      <c r="IB15" s="425"/>
      <c r="IC15" s="425"/>
      <c r="ID15" s="426"/>
      <c r="IE15" s="424"/>
      <c r="IF15" s="424"/>
      <c r="IG15" s="425"/>
      <c r="IH15" s="425"/>
      <c r="II15" s="426"/>
      <c r="IJ15" s="424"/>
      <c r="IK15" s="424"/>
      <c r="IL15" s="425"/>
      <c r="IM15" s="425"/>
      <c r="IN15" s="426"/>
      <c r="IO15" s="424"/>
      <c r="IP15" s="424"/>
      <c r="IQ15" s="425"/>
      <c r="IR15" s="425"/>
      <c r="IS15" s="426"/>
      <c r="IT15" s="424"/>
      <c r="IU15" s="424"/>
      <c r="IV15" s="425"/>
      <c r="IW15" s="425"/>
      <c r="IX15" s="426"/>
      <c r="IY15" s="424"/>
      <c r="IZ15" s="424"/>
      <c r="JA15" s="425"/>
      <c r="JB15" s="425"/>
      <c r="JC15" s="426"/>
      <c r="JD15" s="424"/>
      <c r="JE15" s="424"/>
      <c r="JF15" s="425"/>
      <c r="JG15" s="425"/>
      <c r="JH15" s="426"/>
      <c r="JI15" s="424"/>
      <c r="JJ15" s="424"/>
      <c r="JK15" s="425"/>
      <c r="JL15" s="425"/>
      <c r="JM15" s="426"/>
      <c r="JN15" s="424"/>
      <c r="JO15" s="424"/>
      <c r="JP15" s="425"/>
      <c r="JQ15" s="425"/>
      <c r="JR15" s="426"/>
      <c r="JS15" s="424"/>
      <c r="JT15" s="424"/>
      <c r="JU15" s="425"/>
      <c r="JV15" s="425"/>
      <c r="JW15" s="426"/>
      <c r="JX15" s="424"/>
      <c r="JY15" s="424"/>
      <c r="JZ15" s="425"/>
      <c r="KA15" s="425"/>
      <c r="KB15" s="426"/>
      <c r="KC15" s="424"/>
      <c r="KD15" s="424"/>
      <c r="KE15" s="425"/>
      <c r="KF15" s="425"/>
      <c r="KG15" s="426"/>
      <c r="KH15" s="424"/>
      <c r="KI15" s="424"/>
      <c r="KJ15" s="425"/>
      <c r="KK15" s="425"/>
      <c r="KL15" s="426"/>
      <c r="KM15" s="424"/>
      <c r="KN15" s="424"/>
      <c r="KO15" s="425"/>
      <c r="KP15" s="425"/>
      <c r="KQ15" s="426"/>
      <c r="KR15" s="424"/>
      <c r="KS15" s="424"/>
      <c r="KT15" s="425"/>
      <c r="KU15" s="425"/>
      <c r="KV15" s="426"/>
      <c r="KW15" s="424"/>
      <c r="KX15" s="424"/>
      <c r="KY15" s="425"/>
      <c r="KZ15" s="425"/>
      <c r="LA15" s="426"/>
      <c r="LB15" s="424"/>
      <c r="LC15" s="424"/>
      <c r="LD15" s="425"/>
      <c r="LE15" s="425"/>
      <c r="LF15" s="426"/>
      <c r="LG15" s="424"/>
      <c r="LH15" s="424"/>
      <c r="LI15" s="425"/>
      <c r="LJ15" s="425"/>
      <c r="LK15" s="426"/>
      <c r="LL15" s="424"/>
      <c r="LM15" s="424"/>
      <c r="LN15" s="425"/>
      <c r="LO15" s="425"/>
      <c r="LP15" s="426"/>
      <c r="LQ15" s="424"/>
      <c r="LR15" s="424"/>
      <c r="LS15" s="425"/>
      <c r="LT15" s="425"/>
      <c r="LU15" s="426"/>
      <c r="LV15" s="424"/>
      <c r="LW15" s="424"/>
      <c r="LX15" s="425"/>
      <c r="LY15" s="425"/>
      <c r="LZ15" s="426"/>
      <c r="MA15" s="424"/>
      <c r="MB15" s="424"/>
      <c r="MC15" s="425"/>
      <c r="MD15" s="425"/>
      <c r="ME15" s="426"/>
      <c r="MF15" s="424"/>
      <c r="MG15" s="424"/>
      <c r="MH15" s="425"/>
      <c r="MI15" s="425"/>
      <c r="MJ15" s="426"/>
    </row>
    <row r="16" spans="1:348" ht="41.25" customHeight="1" x14ac:dyDescent="0.25">
      <c r="A16" s="326" t="s">
        <v>1272</v>
      </c>
      <c r="B16" s="410" t="s">
        <v>1277</v>
      </c>
      <c r="C16" s="412" t="s">
        <v>72</v>
      </c>
      <c r="D16" s="412" t="s">
        <v>155</v>
      </c>
      <c r="E16" s="412" t="s">
        <v>156</v>
      </c>
      <c r="F16" s="412" t="s">
        <v>157</v>
      </c>
      <c r="G16" s="410" t="s">
        <v>1261</v>
      </c>
      <c r="H16" s="412" t="s">
        <v>76</v>
      </c>
      <c r="I16" s="434" t="s">
        <v>1262</v>
      </c>
      <c r="J16" s="427" t="s">
        <v>1263</v>
      </c>
      <c r="K16" s="412" t="s">
        <v>1264</v>
      </c>
      <c r="L16" s="412"/>
      <c r="M16" s="435" t="s">
        <v>77</v>
      </c>
      <c r="N16" s="412" t="s">
        <v>109</v>
      </c>
      <c r="O16" s="436">
        <v>1</v>
      </c>
      <c r="P16" s="436">
        <v>0</v>
      </c>
      <c r="Q16" s="436">
        <v>0</v>
      </c>
      <c r="R16" s="436">
        <v>1</v>
      </c>
      <c r="S16" s="436">
        <v>0</v>
      </c>
      <c r="T16" s="436">
        <v>0</v>
      </c>
      <c r="U16" s="436">
        <v>1</v>
      </c>
      <c r="V16" s="436">
        <v>1</v>
      </c>
      <c r="W16" s="416"/>
      <c r="X16" s="412" t="s">
        <v>99</v>
      </c>
      <c r="Y16" s="412" t="s">
        <v>93</v>
      </c>
      <c r="Z16" s="417" t="str">
        <f>IF(AND(HR16&gt;=32,HR16&lt;=80),[2]Listas!$G$36,IF(AND(HR16&gt;=16,HR16&lt;=24),[2]Listas!$G$37,IF(AND(HR16&gt;=5,HR16&lt;=12),[2]Listas!$G$38,IF(AND(HR16&gt;=1,HR16&lt;=4),[2]Listas!$G$39,"-"))))</f>
        <v>Extremo</v>
      </c>
      <c r="AA16" s="417">
        <f>HR16</f>
        <v>32</v>
      </c>
      <c r="AB16" s="417">
        <f>IFERROR(VLOOKUP(M16,[2]Listas!$H$4:$I$8,2,FALSE),"")</f>
        <v>4</v>
      </c>
      <c r="AC16" s="418" t="s">
        <v>1265</v>
      </c>
      <c r="AD16" s="419" t="s">
        <v>1228</v>
      </c>
      <c r="AE16" s="420"/>
      <c r="AF16" s="420"/>
      <c r="AG16" s="420"/>
      <c r="AH16" s="421" t="str">
        <f>IF(AND(HW16&gt;=32,HW16&lt;=80),[2]Listas!$G$36,IF(AND(HW16&gt;=16,HW16&lt;=24),[2]Listas!$G$37,IF(AND(HW16&gt;=5,HW16&lt;=12),[2]Listas!$G$38,IF(AND(HW16&gt;=1,HW16&lt;=4),[2]Listas!$G$39,"-"))))</f>
        <v>-</v>
      </c>
      <c r="AI16" s="420"/>
      <c r="AJ16" s="420"/>
      <c r="AK16" s="420"/>
      <c r="AL16" s="421"/>
      <c r="AM16" s="420"/>
      <c r="AN16" s="420"/>
      <c r="AO16" s="420"/>
      <c r="AP16" s="421"/>
      <c r="AQ16" s="420"/>
      <c r="AR16" s="420"/>
      <c r="AS16" s="420"/>
      <c r="AT16" s="421"/>
      <c r="AU16" s="420"/>
      <c r="AV16" s="420"/>
      <c r="AW16" s="420"/>
      <c r="AX16" s="421"/>
      <c r="AY16" s="420"/>
      <c r="AZ16" s="420"/>
      <c r="BA16" s="420"/>
      <c r="BB16" s="421"/>
      <c r="BC16" s="420"/>
      <c r="BD16" s="420"/>
      <c r="BE16" s="420"/>
      <c r="BF16" s="421"/>
      <c r="BG16" s="420"/>
      <c r="BH16" s="420"/>
      <c r="BI16" s="420"/>
      <c r="BJ16" s="421"/>
      <c r="BK16" s="420"/>
      <c r="BL16" s="420"/>
      <c r="BM16" s="420"/>
      <c r="BN16" s="421"/>
      <c r="BO16" s="420"/>
      <c r="BP16" s="420"/>
      <c r="BQ16" s="420"/>
      <c r="BR16" s="421"/>
      <c r="BS16" s="420"/>
      <c r="BT16" s="420"/>
      <c r="BU16" s="420"/>
      <c r="BV16" s="421"/>
      <c r="BW16" s="420"/>
      <c r="BX16" s="420"/>
      <c r="BY16" s="420"/>
      <c r="BZ16" s="421"/>
      <c r="CA16" s="420"/>
      <c r="CB16" s="420"/>
      <c r="CC16" s="420"/>
      <c r="CD16" s="421"/>
      <c r="CE16" s="420"/>
      <c r="CF16" s="420"/>
      <c r="CG16" s="420"/>
      <c r="CH16" s="421"/>
      <c r="CI16" s="420"/>
      <c r="CJ16" s="420"/>
      <c r="CK16" s="420"/>
      <c r="CL16" s="421"/>
      <c r="CM16" s="420"/>
      <c r="CN16" s="420"/>
      <c r="CO16" s="420"/>
      <c r="CP16" s="421"/>
      <c r="CQ16" s="420"/>
      <c r="CR16" s="420"/>
      <c r="CS16" s="420"/>
      <c r="CT16" s="421"/>
      <c r="CU16" s="420"/>
      <c r="CV16" s="420"/>
      <c r="CW16" s="420"/>
      <c r="CX16" s="421"/>
      <c r="CY16" s="420"/>
      <c r="CZ16" s="420"/>
      <c r="DA16" s="420"/>
      <c r="DB16" s="421"/>
      <c r="DC16" s="420"/>
      <c r="DD16" s="420"/>
      <c r="DE16" s="420"/>
      <c r="DF16" s="421"/>
      <c r="DG16" s="420"/>
      <c r="DH16" s="420"/>
      <c r="DI16" s="420"/>
      <c r="DJ16" s="421"/>
      <c r="DK16" s="420"/>
      <c r="DL16" s="420"/>
      <c r="DM16" s="420"/>
      <c r="DN16" s="421"/>
      <c r="DO16" s="420"/>
      <c r="DP16" s="420"/>
      <c r="DQ16" s="420"/>
      <c r="DR16" s="421"/>
      <c r="DS16" s="420"/>
      <c r="DT16" s="420"/>
      <c r="DU16" s="420"/>
      <c r="DV16" s="421"/>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422" t="str">
        <f t="array" aca="1" ref="HL16" ca="1">IFERROR(_xludf.XLOOKUP(E16,[2]Listas!$F$71:$F$121,[2]Listas!$G$71:$G$121,,0,1),"biblioteca")</f>
        <v>biblioteca</v>
      </c>
      <c r="HM16" s="7"/>
      <c r="HN16" s="7"/>
      <c r="HO16" s="423" t="str">
        <f>IF('2.Datos'!B16&lt;&gt;"",'2.Datos'!B16,"")</f>
        <v>R14_FIN</v>
      </c>
      <c r="HP16" s="424">
        <f>IFERROR(VLOOKUP('2.Datos'!X16,[2]Listas!$D$37:$E$41,2,FALSE),"")</f>
        <v>4</v>
      </c>
      <c r="HQ16" s="424">
        <f>IFERROR(VLOOKUP('2.Datos'!Y16,[2]Listas!$D$44:$E$48,2,FALSE),"")</f>
        <v>8</v>
      </c>
      <c r="HR16" s="424">
        <f>IFERROR(HP16*HQ16,"")</f>
        <v>32</v>
      </c>
      <c r="HS16" s="425">
        <f>IF(AND($HO16&lt;&gt;"",HR16&lt;&gt;""),CONCATENATE(HP16,HQ16)*1,IF(AND($HO16&lt;&gt;"",HR16=""),"-",""))</f>
        <v>48</v>
      </c>
      <c r="HT16" s="426"/>
      <c r="HU16" s="424"/>
      <c r="HV16" s="424"/>
      <c r="HW16" s="425"/>
      <c r="HX16" s="425"/>
      <c r="HY16" s="426"/>
      <c r="HZ16" s="424"/>
      <c r="IA16" s="424"/>
      <c r="IB16" s="425"/>
      <c r="IC16" s="425"/>
      <c r="ID16" s="426"/>
      <c r="IE16" s="424"/>
      <c r="IF16" s="424"/>
      <c r="IG16" s="425"/>
      <c r="IH16" s="425"/>
      <c r="II16" s="426"/>
      <c r="IJ16" s="424"/>
      <c r="IK16" s="424"/>
      <c r="IL16" s="425"/>
      <c r="IM16" s="425"/>
      <c r="IN16" s="426"/>
      <c r="IO16" s="424"/>
      <c r="IP16" s="424"/>
      <c r="IQ16" s="425"/>
      <c r="IR16" s="425"/>
      <c r="IS16" s="426"/>
      <c r="IT16" s="424"/>
      <c r="IU16" s="424"/>
      <c r="IV16" s="425"/>
      <c r="IW16" s="425"/>
      <c r="IX16" s="426"/>
      <c r="IY16" s="424"/>
      <c r="IZ16" s="424"/>
      <c r="JA16" s="425"/>
      <c r="JB16" s="425"/>
      <c r="JC16" s="426"/>
      <c r="JD16" s="424"/>
      <c r="JE16" s="424"/>
      <c r="JF16" s="425"/>
      <c r="JG16" s="425"/>
      <c r="JH16" s="426"/>
      <c r="JI16" s="424"/>
      <c r="JJ16" s="424"/>
      <c r="JK16" s="425"/>
      <c r="JL16" s="425"/>
      <c r="JM16" s="426"/>
      <c r="JN16" s="424"/>
      <c r="JO16" s="424"/>
      <c r="JP16" s="425"/>
      <c r="JQ16" s="425"/>
      <c r="JR16" s="426"/>
      <c r="JS16" s="424"/>
      <c r="JT16" s="424"/>
      <c r="JU16" s="425"/>
      <c r="JV16" s="425"/>
      <c r="JW16" s="426"/>
      <c r="JX16" s="424"/>
      <c r="JY16" s="424"/>
      <c r="JZ16" s="425"/>
      <c r="KA16" s="425"/>
      <c r="KB16" s="426"/>
      <c r="KC16" s="424"/>
      <c r="KD16" s="424"/>
      <c r="KE16" s="425"/>
      <c r="KF16" s="425"/>
      <c r="KG16" s="426"/>
      <c r="KH16" s="424"/>
      <c r="KI16" s="424"/>
      <c r="KJ16" s="425"/>
      <c r="KK16" s="425"/>
      <c r="KL16" s="426"/>
      <c r="KM16" s="424"/>
      <c r="KN16" s="424"/>
      <c r="KO16" s="425"/>
      <c r="KP16" s="425"/>
      <c r="KQ16" s="426"/>
      <c r="KR16" s="424"/>
      <c r="KS16" s="424"/>
      <c r="KT16" s="425"/>
      <c r="KU16" s="425"/>
      <c r="KV16" s="426"/>
      <c r="KW16" s="424"/>
      <c r="KX16" s="424"/>
      <c r="KY16" s="425"/>
      <c r="KZ16" s="425"/>
      <c r="LA16" s="426"/>
      <c r="LB16" s="424"/>
      <c r="LC16" s="424"/>
      <c r="LD16" s="425"/>
      <c r="LE16" s="425"/>
      <c r="LF16" s="426"/>
      <c r="LG16" s="424"/>
      <c r="LH16" s="424"/>
      <c r="LI16" s="425"/>
      <c r="LJ16" s="425"/>
      <c r="LK16" s="426"/>
      <c r="LL16" s="424"/>
      <c r="LM16" s="424"/>
      <c r="LN16" s="425"/>
      <c r="LO16" s="425"/>
      <c r="LP16" s="426"/>
      <c r="LQ16" s="424"/>
      <c r="LR16" s="424"/>
      <c r="LS16" s="425"/>
      <c r="LT16" s="425"/>
      <c r="LU16" s="426"/>
      <c r="LV16" s="424"/>
      <c r="LW16" s="424"/>
      <c r="LX16" s="425"/>
      <c r="LY16" s="425"/>
      <c r="LZ16" s="426"/>
      <c r="MA16" s="424"/>
      <c r="MB16" s="424"/>
      <c r="MC16" s="425"/>
      <c r="MD16" s="425"/>
      <c r="ME16" s="426"/>
      <c r="MF16" s="424"/>
      <c r="MG16" s="424"/>
      <c r="MH16" s="425"/>
      <c r="MI16" s="425"/>
      <c r="MJ16" s="426"/>
    </row>
    <row r="17" spans="1:348" ht="41.25" customHeight="1" x14ac:dyDescent="0.25">
      <c r="A17" s="326" t="s">
        <v>1272</v>
      </c>
      <c r="B17" s="410" t="s">
        <v>1278</v>
      </c>
      <c r="C17" s="412" t="s">
        <v>72</v>
      </c>
      <c r="D17" s="412" t="s">
        <v>155</v>
      </c>
      <c r="E17" s="412" t="s">
        <v>156</v>
      </c>
      <c r="F17" s="412" t="s">
        <v>157</v>
      </c>
      <c r="G17" s="410" t="s">
        <v>1267</v>
      </c>
      <c r="H17" s="412" t="s">
        <v>76</v>
      </c>
      <c r="I17" s="437" t="s">
        <v>1268</v>
      </c>
      <c r="J17" s="427" t="s">
        <v>1269</v>
      </c>
      <c r="K17" s="412" t="s">
        <v>1270</v>
      </c>
      <c r="L17" s="412"/>
      <c r="M17" s="435" t="s">
        <v>86</v>
      </c>
      <c r="N17" s="412" t="s">
        <v>109</v>
      </c>
      <c r="O17" s="436">
        <v>1</v>
      </c>
      <c r="P17" s="436">
        <v>0</v>
      </c>
      <c r="Q17" s="436">
        <v>0</v>
      </c>
      <c r="R17" s="436">
        <v>1</v>
      </c>
      <c r="S17" s="436">
        <v>0</v>
      </c>
      <c r="T17" s="436">
        <v>0</v>
      </c>
      <c r="U17" s="436">
        <v>1</v>
      </c>
      <c r="V17" s="436">
        <v>1</v>
      </c>
      <c r="W17" s="416"/>
      <c r="X17" s="412" t="s">
        <v>78</v>
      </c>
      <c r="Y17" s="412" t="s">
        <v>93</v>
      </c>
      <c r="Z17" s="417" t="str">
        <f>IF(AND(HR17&gt;=32,HR17&lt;=80),[2]Listas!$G$36,IF(AND(HR17&gt;=16,HR17&lt;=24),[2]Listas!$G$37,IF(AND(HR17&gt;=5,HR17&lt;=12),[2]Listas!$G$38,IF(AND(HR17&gt;=1,HR17&lt;=4),[2]Listas!$G$39,"-"))))</f>
        <v>Alto</v>
      </c>
      <c r="AA17" s="417">
        <f>HR17</f>
        <v>24</v>
      </c>
      <c r="AB17" s="417">
        <f>IFERROR(VLOOKUP(M17,[2]Listas!$H$4:$I$8,2,FALSE),"")</f>
        <v>2</v>
      </c>
      <c r="AC17" s="418" t="s">
        <v>1271</v>
      </c>
      <c r="AD17" s="419" t="s">
        <v>1228</v>
      </c>
      <c r="AE17" s="420"/>
      <c r="AF17" s="420"/>
      <c r="AG17" s="420"/>
      <c r="AH17" s="421" t="str">
        <f>IF(AND(HW17&gt;=32,HW17&lt;=80),[2]Listas!$G$36,IF(AND(HW17&gt;=16,HW17&lt;=24),[2]Listas!$G$37,IF(AND(HW17&gt;=5,HW17&lt;=12),[2]Listas!$G$38,IF(AND(HW17&gt;=1,HW17&lt;=4),[2]Listas!$G$39,"-"))))</f>
        <v>-</v>
      </c>
      <c r="AI17" s="420"/>
      <c r="AJ17" s="420"/>
      <c r="AK17" s="420"/>
      <c r="AL17" s="421"/>
      <c r="AM17" s="420"/>
      <c r="AN17" s="420"/>
      <c r="AO17" s="420"/>
      <c r="AP17" s="421"/>
      <c r="AQ17" s="420"/>
      <c r="AR17" s="420"/>
      <c r="AS17" s="420"/>
      <c r="AT17" s="421"/>
      <c r="AU17" s="420"/>
      <c r="AV17" s="420"/>
      <c r="AW17" s="420"/>
      <c r="AX17" s="421"/>
      <c r="AY17" s="420"/>
      <c r="AZ17" s="420"/>
      <c r="BA17" s="420"/>
      <c r="BB17" s="421"/>
      <c r="BC17" s="420"/>
      <c r="BD17" s="420"/>
      <c r="BE17" s="420"/>
      <c r="BF17" s="421"/>
      <c r="BG17" s="420"/>
      <c r="BH17" s="420"/>
      <c r="BI17" s="420"/>
      <c r="BJ17" s="421"/>
      <c r="BK17" s="420"/>
      <c r="BL17" s="420"/>
      <c r="BM17" s="420"/>
      <c r="BN17" s="421"/>
      <c r="BO17" s="420"/>
      <c r="BP17" s="420"/>
      <c r="BQ17" s="420"/>
      <c r="BR17" s="421"/>
      <c r="BS17" s="420"/>
      <c r="BT17" s="420"/>
      <c r="BU17" s="420"/>
      <c r="BV17" s="421"/>
      <c r="BW17" s="420"/>
      <c r="BX17" s="420"/>
      <c r="BY17" s="420"/>
      <c r="BZ17" s="421"/>
      <c r="CA17" s="420"/>
      <c r="CB17" s="420"/>
      <c r="CC17" s="420"/>
      <c r="CD17" s="421"/>
      <c r="CE17" s="420"/>
      <c r="CF17" s="420"/>
      <c r="CG17" s="420"/>
      <c r="CH17" s="421"/>
      <c r="CI17" s="420"/>
      <c r="CJ17" s="420"/>
      <c r="CK17" s="420"/>
      <c r="CL17" s="421"/>
      <c r="CM17" s="420"/>
      <c r="CN17" s="420"/>
      <c r="CO17" s="420"/>
      <c r="CP17" s="421"/>
      <c r="CQ17" s="420"/>
      <c r="CR17" s="420"/>
      <c r="CS17" s="420"/>
      <c r="CT17" s="421"/>
      <c r="CU17" s="420"/>
      <c r="CV17" s="420"/>
      <c r="CW17" s="420"/>
      <c r="CX17" s="421"/>
      <c r="CY17" s="420"/>
      <c r="CZ17" s="420"/>
      <c r="DA17" s="420"/>
      <c r="DB17" s="421"/>
      <c r="DC17" s="420"/>
      <c r="DD17" s="420"/>
      <c r="DE17" s="420"/>
      <c r="DF17" s="421"/>
      <c r="DG17" s="420"/>
      <c r="DH17" s="420"/>
      <c r="DI17" s="420"/>
      <c r="DJ17" s="421"/>
      <c r="DK17" s="420"/>
      <c r="DL17" s="420"/>
      <c r="DM17" s="420"/>
      <c r="DN17" s="421"/>
      <c r="DO17" s="420"/>
      <c r="DP17" s="420"/>
      <c r="DQ17" s="420"/>
      <c r="DR17" s="421"/>
      <c r="DS17" s="420"/>
      <c r="DT17" s="420"/>
      <c r="DU17" s="420"/>
      <c r="DV17" s="421"/>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422" t="str">
        <f t="array" aca="1" ref="HL17" ca="1">IFERROR(_xludf.XLOOKUP(E17,[2]Listas!$F$71:$F$121,[2]Listas!$G$71:$G$121,,0,1),"biblioteca")</f>
        <v>biblioteca</v>
      </c>
      <c r="HM17" s="7"/>
      <c r="HN17" s="7"/>
      <c r="HO17" s="423" t="str">
        <f>IF('2.Datos'!B17&lt;&gt;"",'2.Datos'!B17,"")</f>
        <v>R15_FIN</v>
      </c>
      <c r="HP17" s="424">
        <f>IFERROR(VLOOKUP('2.Datos'!X17,[2]Listas!$D$37:$E$41,2,FALSE),"")</f>
        <v>3</v>
      </c>
      <c r="HQ17" s="424">
        <f>IFERROR(VLOOKUP('2.Datos'!Y17,[2]Listas!$D$44:$E$48,2,FALSE),"")</f>
        <v>8</v>
      </c>
      <c r="HR17" s="424">
        <f>IFERROR(HP17*HQ17,"")</f>
        <v>24</v>
      </c>
      <c r="HS17" s="425">
        <f>IF(AND($HO17&lt;&gt;"",HR17&lt;&gt;""),CONCATENATE(HP17,HQ17)*1,IF(AND($HO17&lt;&gt;"",HR17=""),"-",""))</f>
        <v>38</v>
      </c>
      <c r="HT17" s="426"/>
      <c r="HU17" s="424"/>
      <c r="HV17" s="424"/>
      <c r="HW17" s="425"/>
      <c r="HX17" s="425"/>
      <c r="HY17" s="426"/>
      <c r="HZ17" s="424"/>
      <c r="IA17" s="424"/>
      <c r="IB17" s="425"/>
      <c r="IC17" s="425"/>
      <c r="ID17" s="426"/>
      <c r="IE17" s="424"/>
      <c r="IF17" s="424"/>
      <c r="IG17" s="425"/>
      <c r="IH17" s="425"/>
      <c r="II17" s="426"/>
      <c r="IJ17" s="424"/>
      <c r="IK17" s="424"/>
      <c r="IL17" s="425"/>
      <c r="IM17" s="425"/>
      <c r="IN17" s="426"/>
      <c r="IO17" s="424"/>
      <c r="IP17" s="424"/>
      <c r="IQ17" s="425"/>
      <c r="IR17" s="425"/>
      <c r="IS17" s="426"/>
      <c r="IT17" s="424"/>
      <c r="IU17" s="424"/>
      <c r="IV17" s="425"/>
      <c r="IW17" s="425"/>
      <c r="IX17" s="426"/>
      <c r="IY17" s="424"/>
      <c r="IZ17" s="424"/>
      <c r="JA17" s="425"/>
      <c r="JB17" s="425"/>
      <c r="JC17" s="426"/>
      <c r="JD17" s="424"/>
      <c r="JE17" s="424"/>
      <c r="JF17" s="425"/>
      <c r="JG17" s="425"/>
      <c r="JH17" s="426"/>
      <c r="JI17" s="424"/>
      <c r="JJ17" s="424"/>
      <c r="JK17" s="425"/>
      <c r="JL17" s="425"/>
      <c r="JM17" s="426"/>
      <c r="JN17" s="424"/>
      <c r="JO17" s="424"/>
      <c r="JP17" s="425"/>
      <c r="JQ17" s="425"/>
      <c r="JR17" s="426"/>
      <c r="JS17" s="424"/>
      <c r="JT17" s="424"/>
      <c r="JU17" s="425"/>
      <c r="JV17" s="425"/>
      <c r="JW17" s="426"/>
      <c r="JX17" s="424"/>
      <c r="JY17" s="424"/>
      <c r="JZ17" s="425"/>
      <c r="KA17" s="425"/>
      <c r="KB17" s="426"/>
      <c r="KC17" s="424"/>
      <c r="KD17" s="424"/>
      <c r="KE17" s="425"/>
      <c r="KF17" s="425"/>
      <c r="KG17" s="426"/>
      <c r="KH17" s="424"/>
      <c r="KI17" s="424"/>
      <c r="KJ17" s="425"/>
      <c r="KK17" s="425"/>
      <c r="KL17" s="426"/>
      <c r="KM17" s="424"/>
      <c r="KN17" s="424"/>
      <c r="KO17" s="425"/>
      <c r="KP17" s="425"/>
      <c r="KQ17" s="426"/>
      <c r="KR17" s="424"/>
      <c r="KS17" s="424"/>
      <c r="KT17" s="425"/>
      <c r="KU17" s="425"/>
      <c r="KV17" s="426"/>
      <c r="KW17" s="424"/>
      <c r="KX17" s="424"/>
      <c r="KY17" s="425"/>
      <c r="KZ17" s="425"/>
      <c r="LA17" s="426"/>
      <c r="LB17" s="424"/>
      <c r="LC17" s="424"/>
      <c r="LD17" s="425"/>
      <c r="LE17" s="425"/>
      <c r="LF17" s="426"/>
      <c r="LG17" s="424"/>
      <c r="LH17" s="424"/>
      <c r="LI17" s="425"/>
      <c r="LJ17" s="425"/>
      <c r="LK17" s="426"/>
      <c r="LL17" s="424"/>
      <c r="LM17" s="424"/>
      <c r="LN17" s="425"/>
      <c r="LO17" s="425"/>
      <c r="LP17" s="426"/>
      <c r="LQ17" s="424"/>
      <c r="LR17" s="424"/>
      <c r="LS17" s="425"/>
      <c r="LT17" s="425"/>
      <c r="LU17" s="426"/>
      <c r="LV17" s="424"/>
      <c r="LW17" s="424"/>
      <c r="LX17" s="425"/>
      <c r="LY17" s="425"/>
      <c r="LZ17" s="426"/>
      <c r="MA17" s="424"/>
      <c r="MB17" s="424"/>
      <c r="MC17" s="425"/>
      <c r="MD17" s="425"/>
      <c r="ME17" s="426"/>
      <c r="MF17" s="424"/>
      <c r="MG17" s="424"/>
      <c r="MH17" s="425"/>
      <c r="MI17" s="425"/>
      <c r="MJ17" s="426"/>
    </row>
  </sheetData>
  <autoFilter ref="A3:MJ17" xr:uid="{00000000-0009-0000-0000-000001000000}"/>
  <mergeCells count="49">
    <mergeCell ref="AE2:AG2"/>
    <mergeCell ref="AI2:AK2"/>
    <mergeCell ref="AM2:AO2"/>
    <mergeCell ref="AQ2:AS2"/>
    <mergeCell ref="AU2:AW2"/>
    <mergeCell ref="AY2:BA2"/>
    <mergeCell ref="BC2:BE2"/>
    <mergeCell ref="BG2:BI2"/>
    <mergeCell ref="BK2:BM2"/>
    <mergeCell ref="BO2:BQ2"/>
    <mergeCell ref="BS2:BU2"/>
    <mergeCell ref="BW2:BY2"/>
    <mergeCell ref="CA2:CC2"/>
    <mergeCell ref="CE2:CG2"/>
    <mergeCell ref="CI2:CK2"/>
    <mergeCell ref="CM2:CO2"/>
    <mergeCell ref="CQ2:CS2"/>
    <mergeCell ref="CU2:CW2"/>
    <mergeCell ref="CY2:DA2"/>
    <mergeCell ref="DC2:DE2"/>
    <mergeCell ref="DG2:DI2"/>
    <mergeCell ref="DK2:DM2"/>
    <mergeCell ref="DO2:DQ2"/>
    <mergeCell ref="DS2:DU2"/>
    <mergeCell ref="HP2:HR2"/>
    <mergeCell ref="HU2:HW2"/>
    <mergeCell ref="HZ2:IB2"/>
    <mergeCell ref="IE2:IG2"/>
    <mergeCell ref="IJ2:IL2"/>
    <mergeCell ref="IO2:IQ2"/>
    <mergeCell ref="IT2:IV2"/>
    <mergeCell ref="IY2:JA2"/>
    <mergeCell ref="JD2:JF2"/>
    <mergeCell ref="JI2:JK2"/>
    <mergeCell ref="JN2:JP2"/>
    <mergeCell ref="MA2:MC2"/>
    <mergeCell ref="MF2:MH2"/>
    <mergeCell ref="JS2:JU2"/>
    <mergeCell ref="JX2:JZ2"/>
    <mergeCell ref="KC2:KE2"/>
    <mergeCell ref="KH2:KJ2"/>
    <mergeCell ref="KM2:KO2"/>
    <mergeCell ref="KR2:KT2"/>
    <mergeCell ref="KW2:KY2"/>
    <mergeCell ref="LB2:LD2"/>
    <mergeCell ref="LG2:LI2"/>
    <mergeCell ref="LL2:LN2"/>
    <mergeCell ref="LQ2:LS2"/>
    <mergeCell ref="LV2:LX2"/>
  </mergeCells>
  <conditionalFormatting sqref="Z6:AB9 AH6:AH9 AL6:AL9 AP6:AP9 AT6:AT9 AX6:AX9 BB6:BB9 BF6:BF9 BJ6:BJ9 BN6:BN9 BR6:BR9 BV6:BV9 BZ6:BZ9 CD6:CD9 CH6:CH9 CL6:CL9 CP6:CP9 CT6:CT9 CX6:CX9 DB6:DB9 DF6:DF9 DJ6:DJ9 DN6:DN9 DR6:DR9 DV6:DV9">
    <cfRule type="containsText" dxfId="16" priority="5" operator="containsText" text="Extremo">
      <formula>NOT(ISERROR(SEARCH(("Extremo"),(Z6))))</formula>
    </cfRule>
    <cfRule type="containsText" dxfId="15" priority="6" operator="containsText" text="Alto">
      <formula>NOT(ISERROR(SEARCH(("Alto"),(Z6))))</formula>
    </cfRule>
    <cfRule type="containsText" dxfId="14" priority="7" operator="containsText" text="Tolerable">
      <formula>NOT(ISERROR(SEARCH(("Tolerable"),(Z6))))</formula>
    </cfRule>
    <cfRule type="containsText" dxfId="13" priority="8" operator="containsText" text="Aceptable">
      <formula>NOT(ISERROR(SEARCH(("Aceptable"),(Z6))))</formula>
    </cfRule>
  </conditionalFormatting>
  <conditionalFormatting sqref="Z10:AB17 AH10:AH17 AL10:AL17 AP10:AP17 AT10:AT17 AX10:AX17 BB10:BB17 BF10:BF17 BJ10:BJ17 BN10:BN17 BR10:BR17 BV10:BV17 BZ10:BZ17 CD10:CD17 CH10:CH17 CL10:CL17 CP10:CP17 CT10:CT17 CX10:CX17 DB10:DB17 DF10:DF17 DJ10:DJ17 DN10:DN17 DR10:DR17 DV10:DV17">
    <cfRule type="containsText" dxfId="12" priority="1" operator="containsText" text="Extremo">
      <formula>NOT(ISERROR(SEARCH(("Extremo"),(Z10))))</formula>
    </cfRule>
  </conditionalFormatting>
  <conditionalFormatting sqref="Z10:AB17 AH10:AH17 AL10:AL17 AP10:AP17 AT10:AT17 AX10:AX17 BB10:BB17 BF10:BF17 BJ10:BJ17 BN10:BN17 BR10:BR17 BV10:BV17 BZ10:BZ17 CD10:CD17 CH10:CH17 CL10:CL17 CP10:CP17 CT10:CT17 CX10:CX17 DB10:DB17 DF10:DF17 DJ10:DJ17 DN10:DN17 DR10:DR17 DV10:DV17">
    <cfRule type="containsText" dxfId="11" priority="2" operator="containsText" text="Alto">
      <formula>NOT(ISERROR(SEARCH(("Alto"),(Z10))))</formula>
    </cfRule>
  </conditionalFormatting>
  <conditionalFormatting sqref="Z10:AB17 AH10:AH17 AL10:AL17 AP10:AP17 AT10:AT17 AX10:AX17 BB10:BB17 BF10:BF17 BJ10:BJ17 BN10:BN17 BR10:BR17 BV10:BV17 BZ10:BZ17 CD10:CD17 CH10:CH17 CL10:CL17 CP10:CP17 CT10:CT17 CX10:CX17 DB10:DB17 DF10:DF17 DJ10:DJ17 DN10:DN17 DR10:DR17 DV10:DV17">
    <cfRule type="containsText" dxfId="10" priority="3" operator="containsText" text="Tolerable">
      <formula>NOT(ISERROR(SEARCH(("Tolerable"),(Z10))))</formula>
    </cfRule>
  </conditionalFormatting>
  <conditionalFormatting sqref="Z10:AB17 AH10:AH17 AL10:AL17 AP10:AP17 AT10:AT17 AX10:AX17 BB10:BB17 BF10:BF17 BJ10:BJ17 BN10:BN17 BR10:BR17 BV10:BV17 BZ10:BZ17 CD10:CD17 CH10:CH17 CL10:CL17 CP10:CP17 CT10:CT17 CX10:CX17 DB10:DB17 DF10:DF17 DJ10:DJ17 DN10:DN17 DR10:DR17 DV10:DV17">
    <cfRule type="containsText" dxfId="9" priority="4" operator="containsText" text="Aceptable">
      <formula>NOT(ISERROR(SEARCH(("Aceptable"),(Z10))))</formula>
    </cfRule>
  </conditionalFormatting>
  <dataValidations count="10">
    <dataValidation type="list" allowBlank="1" showErrorMessage="1" sqref="X15:X17 AF10:AF17 X6:X13" xr:uid="{00000000-0002-0000-0100-00000A000000}">
      <formula1>Probabilidad</formula1>
    </dataValidation>
    <dataValidation type="list" allowBlank="1" showErrorMessage="1" sqref="F6:F17" xr:uid="{00000000-0002-0000-0100-000006000000}">
      <formula1>INDIRECT(HL6)</formula1>
    </dataValidation>
    <dataValidation type="list" allowBlank="1" showErrorMessage="1" sqref="D7:D17" xr:uid="{00000000-0002-0000-0100-000002000000}">
      <formula1>Categorías</formula1>
    </dataValidation>
    <dataValidation type="list" allowBlank="1" showErrorMessage="1" sqref="C6:C17" xr:uid="{00000000-0002-0000-0100-000005000000}">
      <formula1>Fases</formula1>
    </dataValidation>
    <dataValidation type="list" allowBlank="1" showErrorMessage="1" sqref="H6:H17" xr:uid="{00000000-0002-0000-0100-000003000000}">
      <formula1>Origen</formula1>
    </dataValidation>
    <dataValidation type="list" allowBlank="1" showErrorMessage="1" sqref="AG10:AG17 Y6:Y17" xr:uid="{00000000-0002-0000-0100-000001000000}">
      <formula1>Consecuencia</formula1>
    </dataValidation>
    <dataValidation type="list" allowBlank="1" showErrorMessage="1" sqref="M6:M17" xr:uid="{00000000-0002-0000-0100-000007000000}">
      <formula1>Controles</formula1>
    </dataValidation>
    <dataValidation type="list" allowBlank="1" showErrorMessage="1" sqref="N6:N17" xr:uid="{00000000-0002-0000-0100-000008000000}">
      <formula1>Impacto</formula1>
    </dataValidation>
    <dataValidation type="list" allowBlank="1" showErrorMessage="1" sqref="O4:V17" xr:uid="{00000000-0002-0000-0100-00000B000000}">
      <formula1>"1,0"</formula1>
    </dataValidation>
    <dataValidation type="list" allowBlank="1" showErrorMessage="1" sqref="E6:E17" xr:uid="{00000000-0002-0000-0100-000000000000}">
      <formula1>INDIRECT(D6)</formula1>
    </dataValidation>
  </dataValidations>
  <pageMargins left="0.7" right="0.7" top="0.75" bottom="0.7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FFFF00"/>
  </sheetPr>
  <dimension ref="A1:Z1000"/>
  <sheetViews>
    <sheetView workbookViewId="0"/>
  </sheetViews>
  <sheetFormatPr baseColWidth="10" defaultColWidth="14.42578125" defaultRowHeight="15" customHeight="1" x14ac:dyDescent="0.25"/>
  <cols>
    <col min="1" max="1" width="4.5703125" customWidth="1"/>
    <col min="2" max="2" width="13.28515625" customWidth="1"/>
    <col min="3" max="3" width="24.7109375" customWidth="1"/>
    <col min="4" max="4" width="51.7109375" customWidth="1"/>
    <col min="5" max="5" width="51.28515625" customWidth="1"/>
    <col min="6" max="6" width="32.42578125" customWidth="1"/>
    <col min="7" max="26" width="11.42578125" customWidth="1"/>
  </cols>
  <sheetData>
    <row r="1" spans="1:26" ht="15.7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5.75" customHeight="1" x14ac:dyDescent="0.25">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15.75" customHeight="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customHeight="1" x14ac:dyDescent="0.25">
      <c r="A4" s="14"/>
      <c r="B4" s="2" t="s">
        <v>185</v>
      </c>
      <c r="C4" s="14"/>
      <c r="D4" s="14"/>
      <c r="E4" s="14"/>
      <c r="F4" s="14"/>
      <c r="G4" s="14"/>
      <c r="H4" s="14"/>
      <c r="I4" s="14"/>
      <c r="J4" s="14"/>
      <c r="K4" s="14"/>
      <c r="L4" s="14"/>
      <c r="M4" s="14"/>
      <c r="N4" s="14"/>
      <c r="O4" s="14"/>
      <c r="P4" s="14"/>
      <c r="Q4" s="14"/>
      <c r="R4" s="14"/>
      <c r="S4" s="14"/>
      <c r="T4" s="14"/>
      <c r="U4" s="14"/>
      <c r="V4" s="14"/>
      <c r="W4" s="14"/>
      <c r="X4" s="14"/>
      <c r="Y4" s="14"/>
      <c r="Z4" s="14"/>
    </row>
    <row r="5" spans="1:26" ht="15.75" customHeight="1"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9.5" customHeight="1" x14ac:dyDescent="0.25">
      <c r="A6" s="14"/>
      <c r="B6" s="15" t="s">
        <v>186</v>
      </c>
      <c r="C6" s="16" t="s">
        <v>187</v>
      </c>
      <c r="D6" s="16" t="s">
        <v>188</v>
      </c>
      <c r="E6" s="15" t="s">
        <v>189</v>
      </c>
      <c r="F6" s="15" t="s">
        <v>190</v>
      </c>
      <c r="G6" s="14"/>
      <c r="H6" s="14"/>
      <c r="I6" s="14"/>
      <c r="J6" s="14"/>
      <c r="K6" s="14"/>
      <c r="L6" s="14"/>
      <c r="M6" s="14"/>
      <c r="N6" s="14"/>
      <c r="O6" s="14"/>
      <c r="P6" s="14"/>
      <c r="Q6" s="14"/>
      <c r="R6" s="14"/>
      <c r="S6" s="14"/>
      <c r="T6" s="14"/>
      <c r="U6" s="14"/>
      <c r="V6" s="14"/>
      <c r="W6" s="14"/>
      <c r="X6" s="14"/>
      <c r="Y6" s="14"/>
      <c r="Z6" s="14"/>
    </row>
    <row r="7" spans="1:26" ht="30.75" customHeight="1" x14ac:dyDescent="0.25">
      <c r="A7" s="14"/>
      <c r="B7" s="17">
        <v>5</v>
      </c>
      <c r="C7" s="17" t="s">
        <v>87</v>
      </c>
      <c r="D7" s="17" t="s">
        <v>191</v>
      </c>
      <c r="E7" s="18" t="s">
        <v>192</v>
      </c>
      <c r="F7" s="18" t="s">
        <v>193</v>
      </c>
      <c r="G7" s="14"/>
      <c r="H7" s="14"/>
      <c r="I7" s="14"/>
      <c r="J7" s="14"/>
      <c r="K7" s="14"/>
      <c r="L7" s="14"/>
      <c r="M7" s="14"/>
      <c r="N7" s="14"/>
      <c r="O7" s="14"/>
      <c r="P7" s="14"/>
      <c r="Q7" s="14"/>
      <c r="R7" s="14"/>
      <c r="S7" s="14"/>
      <c r="T7" s="14"/>
      <c r="U7" s="14"/>
      <c r="V7" s="14"/>
      <c r="W7" s="14"/>
      <c r="X7" s="14"/>
      <c r="Y7" s="14"/>
      <c r="Z7" s="14"/>
    </row>
    <row r="8" spans="1:26" ht="43.5" customHeight="1" x14ac:dyDescent="0.25">
      <c r="A8" s="14"/>
      <c r="B8" s="17">
        <v>4</v>
      </c>
      <c r="C8" s="17" t="s">
        <v>99</v>
      </c>
      <c r="D8" s="17" t="s">
        <v>194</v>
      </c>
      <c r="E8" s="18" t="s">
        <v>195</v>
      </c>
      <c r="F8" s="18" t="s">
        <v>196</v>
      </c>
      <c r="G8" s="14"/>
      <c r="H8" s="14"/>
      <c r="I8" s="14"/>
      <c r="J8" s="14"/>
      <c r="K8" s="14"/>
      <c r="L8" s="14"/>
      <c r="M8" s="14"/>
      <c r="N8" s="14"/>
      <c r="O8" s="14"/>
      <c r="P8" s="14"/>
      <c r="Q8" s="14"/>
      <c r="R8" s="14"/>
      <c r="S8" s="14"/>
      <c r="T8" s="14"/>
      <c r="U8" s="14"/>
      <c r="V8" s="14"/>
      <c r="W8" s="14"/>
      <c r="X8" s="14"/>
      <c r="Y8" s="14"/>
      <c r="Z8" s="14"/>
    </row>
    <row r="9" spans="1:26" ht="44.25" customHeight="1" x14ac:dyDescent="0.25">
      <c r="A9" s="14"/>
      <c r="B9" s="17">
        <v>3</v>
      </c>
      <c r="C9" s="17" t="s">
        <v>78</v>
      </c>
      <c r="D9" s="17" t="s">
        <v>197</v>
      </c>
      <c r="E9" s="18" t="s">
        <v>198</v>
      </c>
      <c r="F9" s="18" t="s">
        <v>199</v>
      </c>
      <c r="G9" s="14"/>
      <c r="H9" s="14"/>
      <c r="I9" s="14"/>
      <c r="J9" s="14"/>
      <c r="K9" s="14"/>
      <c r="L9" s="14"/>
      <c r="M9" s="14"/>
      <c r="N9" s="14"/>
      <c r="O9" s="14"/>
      <c r="P9" s="14"/>
      <c r="Q9" s="14"/>
      <c r="R9" s="14"/>
      <c r="S9" s="14"/>
      <c r="T9" s="14"/>
      <c r="U9" s="14"/>
      <c r="V9" s="14"/>
      <c r="W9" s="14"/>
      <c r="X9" s="14"/>
      <c r="Y9" s="14"/>
      <c r="Z9" s="14"/>
    </row>
    <row r="10" spans="1:26" ht="44.25" customHeight="1" x14ac:dyDescent="0.25">
      <c r="A10" s="14"/>
      <c r="B10" s="17">
        <v>2</v>
      </c>
      <c r="C10" s="17" t="s">
        <v>144</v>
      </c>
      <c r="D10" s="17" t="s">
        <v>200</v>
      </c>
      <c r="E10" s="18" t="s">
        <v>201</v>
      </c>
      <c r="F10" s="18" t="s">
        <v>202</v>
      </c>
      <c r="G10" s="14"/>
      <c r="H10" s="14"/>
      <c r="I10" s="14"/>
      <c r="J10" s="14"/>
      <c r="K10" s="14"/>
      <c r="L10" s="14"/>
      <c r="M10" s="14"/>
      <c r="N10" s="14"/>
      <c r="O10" s="14"/>
      <c r="P10" s="14"/>
      <c r="Q10" s="14"/>
      <c r="R10" s="14"/>
      <c r="S10" s="14"/>
      <c r="T10" s="14"/>
      <c r="U10" s="14"/>
      <c r="V10" s="14"/>
      <c r="W10" s="14"/>
      <c r="X10" s="14"/>
      <c r="Y10" s="14"/>
      <c r="Z10" s="14"/>
    </row>
    <row r="11" spans="1:26" ht="37.5" customHeight="1" x14ac:dyDescent="0.25">
      <c r="A11" s="14"/>
      <c r="B11" s="17">
        <v>1</v>
      </c>
      <c r="C11" s="17" t="s">
        <v>95</v>
      </c>
      <c r="D11" s="17" t="s">
        <v>203</v>
      </c>
      <c r="E11" s="18" t="s">
        <v>204</v>
      </c>
      <c r="F11" s="18" t="s">
        <v>205</v>
      </c>
      <c r="G11" s="14"/>
      <c r="H11" s="14"/>
      <c r="I11" s="14"/>
      <c r="J11" s="14"/>
      <c r="K11" s="14"/>
      <c r="L11" s="14"/>
      <c r="M11" s="14"/>
      <c r="N11" s="14"/>
      <c r="O11" s="14"/>
      <c r="P11" s="14"/>
      <c r="Q11" s="14"/>
      <c r="R11" s="14"/>
      <c r="S11" s="14"/>
      <c r="T11" s="14"/>
      <c r="U11" s="14"/>
      <c r="V11" s="14"/>
      <c r="W11" s="14"/>
      <c r="X11" s="14"/>
      <c r="Y11" s="14"/>
      <c r="Z11" s="14"/>
    </row>
    <row r="12" spans="1:26" ht="15.75" customHeight="1" x14ac:dyDescent="0.25">
      <c r="A12" s="14"/>
      <c r="B12" s="3"/>
      <c r="C12" s="19"/>
      <c r="D12" s="19"/>
      <c r="E12" s="19"/>
      <c r="F12" s="14"/>
      <c r="G12" s="14"/>
      <c r="H12" s="14"/>
      <c r="I12" s="14"/>
      <c r="J12" s="14"/>
      <c r="K12" s="14"/>
      <c r="L12" s="14"/>
      <c r="M12" s="14"/>
      <c r="N12" s="14"/>
      <c r="O12" s="14"/>
      <c r="P12" s="14"/>
      <c r="Q12" s="14"/>
      <c r="R12" s="14"/>
      <c r="S12" s="14"/>
      <c r="T12" s="14"/>
      <c r="U12" s="14"/>
      <c r="V12" s="14"/>
      <c r="W12" s="14"/>
      <c r="X12" s="14"/>
      <c r="Y12" s="14"/>
      <c r="Z12" s="14"/>
    </row>
    <row r="13" spans="1:26" ht="15.75" customHeight="1" x14ac:dyDescent="0.25">
      <c r="A13" s="14"/>
      <c r="B13" s="14"/>
      <c r="C13" s="20"/>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customHeight="1" x14ac:dyDescent="0.25">
      <c r="A14" s="14"/>
      <c r="B14" s="14"/>
      <c r="C14" s="20"/>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customHeight="1" x14ac:dyDescent="0.25">
      <c r="A15" s="14"/>
      <c r="B15" s="14"/>
      <c r="C15" s="20"/>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customHeight="1" x14ac:dyDescent="0.25">
      <c r="A16" s="14"/>
      <c r="B16" s="14"/>
      <c r="C16" s="20"/>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customHeight="1"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25">
      <c r="A20" s="14"/>
      <c r="B20" s="14"/>
      <c r="C20" s="21"/>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FF00"/>
  </sheetPr>
  <dimension ref="A1:AA1000"/>
  <sheetViews>
    <sheetView showGridLines="0" tabSelected="1" topLeftCell="A10" workbookViewId="0">
      <selection activeCell="D10" sqref="D10"/>
    </sheetView>
  </sheetViews>
  <sheetFormatPr baseColWidth="10" defaultColWidth="14.42578125" defaultRowHeight="15" customHeight="1" x14ac:dyDescent="0.25"/>
  <cols>
    <col min="1" max="1" width="3.5703125" customWidth="1"/>
    <col min="2" max="2" width="20.5703125" customWidth="1"/>
    <col min="3" max="3" width="26.28515625" customWidth="1"/>
    <col min="4" max="4" width="32.28515625" customWidth="1"/>
    <col min="5" max="5" width="31.28515625" customWidth="1"/>
    <col min="6" max="6" width="54.7109375" customWidth="1"/>
    <col min="7" max="7" width="93" customWidth="1"/>
    <col min="8" max="8" width="98.28515625" customWidth="1"/>
    <col min="9" max="9" width="81.28515625" customWidth="1"/>
    <col min="10" max="10" width="73.28515625" customWidth="1"/>
    <col min="11" max="11" width="103.28515625" customWidth="1"/>
    <col min="12" max="15" width="21.7109375" customWidth="1"/>
    <col min="16" max="16" width="36.28515625" customWidth="1"/>
    <col min="17" max="17" width="21.7109375" customWidth="1"/>
    <col min="18" max="18" width="24.42578125" customWidth="1"/>
    <col min="19" max="19" width="21.7109375" customWidth="1"/>
    <col min="20" max="20" width="20" customWidth="1"/>
    <col min="21" max="21" width="19" customWidth="1"/>
    <col min="22" max="27" width="24.7109375" customWidth="1"/>
  </cols>
  <sheetData>
    <row r="1" spans="1:27" ht="15.75" customHeight="1" x14ac:dyDescent="0.25">
      <c r="A1" s="22"/>
      <c r="B1" s="22"/>
      <c r="C1" s="22"/>
      <c r="D1" s="23"/>
      <c r="E1" s="23"/>
      <c r="F1" s="23"/>
      <c r="G1" s="23"/>
      <c r="H1" s="23"/>
      <c r="I1" s="23"/>
      <c r="J1" s="23"/>
      <c r="K1" s="23"/>
      <c r="L1" s="23"/>
      <c r="M1" s="23"/>
      <c r="N1" s="23"/>
      <c r="O1" s="23"/>
      <c r="P1" s="23"/>
      <c r="Q1" s="22"/>
      <c r="R1" s="22"/>
      <c r="S1" s="22"/>
      <c r="T1" s="22"/>
      <c r="U1" s="22"/>
      <c r="V1" s="22"/>
      <c r="W1" s="22"/>
      <c r="X1" s="22"/>
      <c r="Y1" s="22"/>
      <c r="Z1" s="22"/>
      <c r="AA1" s="22"/>
    </row>
    <row r="2" spans="1:27" ht="15.75" customHeight="1" x14ac:dyDescent="0.25">
      <c r="A2" s="22"/>
      <c r="B2" s="24" t="s">
        <v>109</v>
      </c>
      <c r="C2" s="25"/>
      <c r="D2" s="26"/>
      <c r="E2" s="26"/>
      <c r="F2" s="26"/>
      <c r="G2" s="26"/>
      <c r="H2" s="26"/>
      <c r="I2" s="23"/>
      <c r="J2" s="23"/>
      <c r="K2" s="23"/>
      <c r="L2" s="23"/>
      <c r="M2" s="23"/>
      <c r="N2" s="23"/>
      <c r="O2" s="23"/>
      <c r="P2" s="23"/>
      <c r="Q2" s="22"/>
      <c r="R2" s="22"/>
      <c r="S2" s="22"/>
      <c r="T2" s="22"/>
      <c r="U2" s="22"/>
      <c r="V2" s="22"/>
      <c r="W2" s="22"/>
      <c r="X2" s="22"/>
      <c r="Y2" s="22"/>
      <c r="Z2" s="22"/>
      <c r="AA2" s="22"/>
    </row>
    <row r="3" spans="1:27" ht="16.5" customHeight="1" x14ac:dyDescent="0.25">
      <c r="A3" s="27"/>
      <c r="B3" s="356"/>
      <c r="C3" s="357"/>
      <c r="D3" s="357"/>
      <c r="E3" s="357"/>
      <c r="F3" s="357"/>
      <c r="G3" s="357"/>
      <c r="H3" s="358"/>
      <c r="I3" s="23"/>
      <c r="L3" s="23"/>
      <c r="M3" s="23"/>
      <c r="N3" s="23"/>
      <c r="O3" s="23"/>
      <c r="P3" s="23"/>
      <c r="Q3" s="22"/>
      <c r="R3" s="22"/>
      <c r="S3" s="22"/>
      <c r="T3" s="22"/>
      <c r="U3" s="22"/>
      <c r="V3" s="22"/>
      <c r="W3" s="22"/>
      <c r="X3" s="22"/>
      <c r="Y3" s="22"/>
      <c r="Z3" s="22"/>
      <c r="AA3" s="22"/>
    </row>
    <row r="4" spans="1:27" ht="15.75" customHeight="1" x14ac:dyDescent="0.25">
      <c r="A4" s="27"/>
      <c r="B4" s="359"/>
      <c r="C4" s="334"/>
      <c r="D4" s="334"/>
      <c r="E4" s="334"/>
      <c r="F4" s="334"/>
      <c r="G4" s="334"/>
      <c r="H4" s="360"/>
      <c r="I4" s="23"/>
      <c r="L4" s="23"/>
      <c r="M4" s="23"/>
      <c r="N4" s="23"/>
      <c r="O4" s="23"/>
      <c r="P4" s="23"/>
      <c r="Q4" s="22"/>
      <c r="R4" s="22"/>
      <c r="S4" s="22"/>
      <c r="T4" s="22"/>
      <c r="U4" s="22"/>
      <c r="V4" s="22"/>
      <c r="W4" s="22"/>
      <c r="X4" s="22"/>
      <c r="Y4" s="22"/>
      <c r="Z4" s="22"/>
      <c r="AA4" s="22"/>
    </row>
    <row r="5" spans="1:27" ht="15.75" customHeight="1" x14ac:dyDescent="0.25">
      <c r="A5" s="27"/>
      <c r="B5" s="359"/>
      <c r="C5" s="334"/>
      <c r="D5" s="334"/>
      <c r="E5" s="334"/>
      <c r="F5" s="334"/>
      <c r="G5" s="334"/>
      <c r="H5" s="360"/>
      <c r="I5" s="23"/>
      <c r="L5" s="23"/>
      <c r="M5" s="23"/>
      <c r="N5" s="23"/>
      <c r="O5" s="23"/>
      <c r="P5" s="23"/>
      <c r="Q5" s="22"/>
      <c r="R5" s="22"/>
      <c r="S5" s="22"/>
      <c r="T5" s="22"/>
      <c r="U5" s="22"/>
      <c r="V5" s="22"/>
      <c r="W5" s="22"/>
      <c r="X5" s="22"/>
      <c r="Y5" s="22"/>
      <c r="Z5" s="22"/>
      <c r="AA5" s="22"/>
    </row>
    <row r="6" spans="1:27" ht="15.75" customHeight="1" x14ac:dyDescent="0.25">
      <c r="A6" s="27"/>
      <c r="B6" s="359"/>
      <c r="C6" s="334"/>
      <c r="D6" s="334"/>
      <c r="E6" s="334"/>
      <c r="F6" s="334"/>
      <c r="G6" s="334"/>
      <c r="H6" s="360"/>
      <c r="I6" s="23"/>
      <c r="L6" s="23"/>
      <c r="M6" s="23"/>
      <c r="N6" s="23"/>
      <c r="O6" s="23"/>
      <c r="P6" s="23"/>
      <c r="Q6" s="22"/>
      <c r="R6" s="22"/>
      <c r="S6" s="22"/>
      <c r="T6" s="22"/>
      <c r="U6" s="22"/>
      <c r="V6" s="22"/>
      <c r="W6" s="22"/>
      <c r="X6" s="22"/>
      <c r="Y6" s="22"/>
      <c r="Z6" s="22"/>
      <c r="AA6" s="22"/>
    </row>
    <row r="7" spans="1:27" ht="15.75" customHeight="1" x14ac:dyDescent="0.25">
      <c r="A7" s="27"/>
      <c r="B7" s="359"/>
      <c r="C7" s="334"/>
      <c r="D7" s="334"/>
      <c r="E7" s="334"/>
      <c r="F7" s="334"/>
      <c r="G7" s="334"/>
      <c r="H7" s="360"/>
      <c r="I7" s="23"/>
      <c r="L7" s="23"/>
      <c r="M7" s="23"/>
      <c r="N7" s="23"/>
      <c r="O7" s="23"/>
      <c r="P7" s="23"/>
      <c r="Q7" s="22"/>
      <c r="R7" s="22"/>
      <c r="S7" s="22"/>
      <c r="T7" s="22"/>
      <c r="U7" s="22"/>
      <c r="V7" s="22"/>
      <c r="W7" s="22"/>
      <c r="X7" s="22"/>
      <c r="Y7" s="22"/>
      <c r="Z7" s="22"/>
      <c r="AA7" s="22"/>
    </row>
    <row r="8" spans="1:27" ht="3.75" customHeight="1" x14ac:dyDescent="0.25">
      <c r="A8" s="27"/>
      <c r="B8" s="361"/>
      <c r="C8" s="362"/>
      <c r="D8" s="362"/>
      <c r="E8" s="362"/>
      <c r="F8" s="362"/>
      <c r="G8" s="362"/>
      <c r="H8" s="363"/>
      <c r="I8" s="23"/>
      <c r="L8" s="23"/>
      <c r="M8" s="23"/>
      <c r="N8" s="23"/>
      <c r="O8" s="23"/>
      <c r="P8" s="23"/>
      <c r="Q8" s="22"/>
      <c r="R8" s="22"/>
      <c r="S8" s="22"/>
      <c r="T8" s="22"/>
      <c r="U8" s="22"/>
      <c r="V8" s="22"/>
      <c r="W8" s="22"/>
      <c r="X8" s="22"/>
      <c r="Y8" s="22"/>
      <c r="Z8" s="22"/>
      <c r="AA8" s="22"/>
    </row>
    <row r="9" spans="1:27" ht="15.75" customHeight="1" x14ac:dyDescent="0.25">
      <c r="A9" s="22"/>
      <c r="B9" s="28"/>
      <c r="C9" s="23"/>
      <c r="D9" s="23"/>
      <c r="E9" s="23"/>
      <c r="F9" s="23"/>
      <c r="G9" s="23"/>
      <c r="H9" s="23"/>
      <c r="I9" s="23"/>
      <c r="L9" s="23"/>
      <c r="M9" s="23"/>
      <c r="N9" s="23"/>
      <c r="O9" s="23"/>
      <c r="P9" s="23"/>
      <c r="Q9" s="22"/>
      <c r="R9" s="22"/>
      <c r="S9" s="22"/>
      <c r="T9" s="22"/>
      <c r="U9" s="22"/>
      <c r="V9" s="22"/>
      <c r="W9" s="22"/>
      <c r="X9" s="22"/>
      <c r="Y9" s="22"/>
      <c r="Z9" s="22"/>
      <c r="AA9" s="22"/>
    </row>
    <row r="10" spans="1:27" ht="15.75" customHeight="1" x14ac:dyDescent="0.25">
      <c r="A10" s="22"/>
      <c r="B10" s="24" t="s">
        <v>49</v>
      </c>
      <c r="C10" s="25"/>
      <c r="D10" s="26"/>
      <c r="E10" s="26"/>
      <c r="F10" s="26"/>
      <c r="G10" s="26"/>
      <c r="H10" s="26"/>
      <c r="I10" s="23"/>
      <c r="L10" s="23"/>
      <c r="M10" s="23"/>
      <c r="N10" s="23"/>
      <c r="O10" s="23"/>
      <c r="P10" s="23"/>
      <c r="Q10" s="22"/>
      <c r="R10" s="22"/>
      <c r="S10" s="22"/>
      <c r="T10" s="22"/>
      <c r="U10" s="22"/>
      <c r="V10" s="22"/>
      <c r="W10" s="22"/>
      <c r="X10" s="22"/>
      <c r="Y10" s="22"/>
      <c r="Z10" s="22"/>
      <c r="AA10" s="22"/>
    </row>
    <row r="11" spans="1:27" ht="15.75" customHeight="1" x14ac:dyDescent="0.25">
      <c r="A11" s="27"/>
      <c r="B11" s="356"/>
      <c r="C11" s="357"/>
      <c r="D11" s="357"/>
      <c r="E11" s="357"/>
      <c r="F11" s="357"/>
      <c r="G11" s="357"/>
      <c r="H11" s="358"/>
      <c r="I11" s="23"/>
      <c r="L11" s="23"/>
      <c r="M11" s="23"/>
      <c r="N11" s="23"/>
      <c r="O11" s="23"/>
      <c r="P11" s="23"/>
      <c r="Q11" s="22"/>
      <c r="R11" s="22"/>
      <c r="S11" s="22"/>
      <c r="T11" s="22"/>
      <c r="U11" s="22"/>
      <c r="V11" s="22"/>
      <c r="W11" s="22"/>
      <c r="X11" s="22"/>
      <c r="Y11" s="22"/>
      <c r="Z11" s="22"/>
      <c r="AA11" s="22"/>
    </row>
    <row r="12" spans="1:27" ht="15.75" customHeight="1" x14ac:dyDescent="0.25">
      <c r="A12" s="27"/>
      <c r="B12" s="361"/>
      <c r="C12" s="362"/>
      <c r="D12" s="362"/>
      <c r="E12" s="362"/>
      <c r="F12" s="362"/>
      <c r="G12" s="362"/>
      <c r="H12" s="363"/>
      <c r="I12" s="23"/>
      <c r="L12" s="23"/>
      <c r="M12" s="23"/>
      <c r="N12" s="23"/>
      <c r="O12" s="23"/>
      <c r="P12" s="23"/>
      <c r="Q12" s="22"/>
      <c r="R12" s="22"/>
      <c r="S12" s="22"/>
      <c r="T12" s="22"/>
      <c r="U12" s="22"/>
      <c r="V12" s="22"/>
      <c r="W12" s="22"/>
      <c r="X12" s="22"/>
      <c r="Y12" s="22"/>
      <c r="Z12" s="22"/>
      <c r="AA12" s="22"/>
    </row>
    <row r="13" spans="1:27" ht="15.75" customHeight="1" x14ac:dyDescent="0.25">
      <c r="A13" s="22"/>
      <c r="B13" s="25"/>
      <c r="C13" s="25"/>
      <c r="D13" s="26"/>
      <c r="E13" s="23"/>
      <c r="F13" s="23"/>
      <c r="G13" s="23"/>
      <c r="H13" s="23"/>
      <c r="I13" s="23"/>
      <c r="L13" s="23"/>
      <c r="M13" s="23"/>
      <c r="N13" s="23"/>
      <c r="O13" s="23"/>
      <c r="P13" s="23"/>
      <c r="Q13" s="22"/>
      <c r="R13" s="22"/>
      <c r="S13" s="22"/>
      <c r="T13" s="22"/>
      <c r="U13" s="22"/>
      <c r="V13" s="22"/>
      <c r="W13" s="22"/>
      <c r="X13" s="22"/>
      <c r="Y13" s="22"/>
      <c r="Z13" s="22"/>
      <c r="AA13" s="22"/>
    </row>
    <row r="14" spans="1:27" ht="15.75" customHeight="1" x14ac:dyDescent="0.25">
      <c r="A14" s="27"/>
      <c r="B14" s="29" t="s">
        <v>206</v>
      </c>
      <c r="C14" s="30"/>
      <c r="D14" s="31"/>
      <c r="E14" s="32"/>
      <c r="F14" s="23"/>
      <c r="G14" s="23"/>
      <c r="H14" s="22"/>
      <c r="I14" s="22"/>
      <c r="J14" s="22"/>
      <c r="K14" s="22"/>
      <c r="L14" s="22"/>
      <c r="M14" s="22"/>
      <c r="N14" s="22"/>
      <c r="O14" s="22"/>
      <c r="P14" s="22"/>
      <c r="Q14" s="22"/>
      <c r="R14" s="22"/>
      <c r="S14" s="22"/>
      <c r="T14" s="22"/>
      <c r="U14" s="22"/>
      <c r="V14" s="22"/>
      <c r="W14" s="22"/>
      <c r="X14" s="22"/>
      <c r="Y14" s="22"/>
      <c r="Z14" s="22"/>
      <c r="AA14" s="22"/>
    </row>
    <row r="15" spans="1:27" ht="15.75" customHeight="1" x14ac:dyDescent="0.25">
      <c r="A15" s="27"/>
      <c r="B15" s="33" t="s">
        <v>207</v>
      </c>
      <c r="C15" s="34"/>
      <c r="D15" s="35"/>
      <c r="E15" s="32"/>
      <c r="F15" s="23"/>
      <c r="G15" s="23"/>
      <c r="H15" s="22"/>
      <c r="I15" s="22"/>
      <c r="J15" s="22"/>
      <c r="K15" s="22"/>
      <c r="L15" s="22"/>
      <c r="M15" s="22"/>
      <c r="N15" s="22"/>
      <c r="O15" s="22"/>
      <c r="P15" s="22"/>
      <c r="Q15" s="22"/>
      <c r="R15" s="22"/>
      <c r="S15" s="22"/>
      <c r="T15" s="22"/>
      <c r="U15" s="22"/>
      <c r="V15" s="22"/>
      <c r="W15" s="22"/>
      <c r="X15" s="22"/>
      <c r="Y15" s="22"/>
      <c r="Z15" s="22"/>
      <c r="AA15" s="22"/>
    </row>
    <row r="16" spans="1:27" ht="15.75" customHeight="1" x14ac:dyDescent="0.25">
      <c r="A16" s="22"/>
      <c r="B16" s="22"/>
      <c r="C16" s="22"/>
      <c r="D16" s="23"/>
      <c r="E16" s="23"/>
      <c r="F16" s="23"/>
      <c r="G16" s="23"/>
      <c r="H16" s="23"/>
      <c r="I16" s="23"/>
      <c r="J16" s="23"/>
      <c r="K16" s="23"/>
      <c r="L16" s="23"/>
      <c r="M16" s="23"/>
      <c r="N16" s="23"/>
      <c r="O16" s="23"/>
      <c r="P16" s="23"/>
      <c r="Q16" s="22"/>
      <c r="R16" s="22"/>
      <c r="S16" s="22"/>
      <c r="T16" s="22"/>
      <c r="U16" s="22"/>
      <c r="V16" s="22"/>
      <c r="W16" s="22"/>
      <c r="X16" s="22"/>
      <c r="Y16" s="22"/>
      <c r="Z16" s="22"/>
      <c r="AA16" s="22"/>
    </row>
    <row r="17" spans="1:27" ht="15.75" customHeight="1" x14ac:dyDescent="0.25">
      <c r="A17" s="22"/>
      <c r="B17" s="29" t="s">
        <v>208</v>
      </c>
      <c r="C17" s="23"/>
      <c r="D17" s="23"/>
      <c r="E17" s="23"/>
      <c r="F17" s="23"/>
      <c r="G17" s="23"/>
      <c r="H17" s="23"/>
      <c r="I17" s="23"/>
      <c r="J17" s="23"/>
      <c r="K17" s="23"/>
      <c r="L17" s="23"/>
      <c r="M17" s="23"/>
      <c r="N17" s="23"/>
      <c r="O17" s="22"/>
      <c r="P17" s="22"/>
      <c r="Q17" s="22"/>
      <c r="R17" s="22"/>
      <c r="S17" s="22"/>
      <c r="T17" s="22"/>
      <c r="U17" s="22"/>
      <c r="V17" s="22"/>
      <c r="W17" s="22"/>
      <c r="X17" s="22"/>
      <c r="Y17" s="22"/>
      <c r="Z17" s="22"/>
      <c r="AA17" s="22"/>
    </row>
    <row r="18" spans="1:27" ht="15.75" customHeight="1" x14ac:dyDescent="0.25">
      <c r="A18" s="22"/>
      <c r="B18" s="364" t="s">
        <v>209</v>
      </c>
      <c r="C18" s="365"/>
      <c r="D18" s="366"/>
      <c r="E18" s="364" t="s">
        <v>210</v>
      </c>
      <c r="F18" s="366"/>
      <c r="H18" s="23"/>
      <c r="I18" s="23"/>
      <c r="J18" s="23"/>
      <c r="K18" s="23"/>
      <c r="L18" s="23"/>
      <c r="M18" s="23"/>
      <c r="N18" s="23"/>
      <c r="O18" s="22"/>
      <c r="P18" s="22"/>
      <c r="Q18" s="22"/>
      <c r="R18" s="22"/>
      <c r="S18" s="22"/>
      <c r="T18" s="22"/>
      <c r="U18" s="22"/>
      <c r="V18" s="22"/>
      <c r="W18" s="22"/>
      <c r="X18" s="22"/>
      <c r="Y18" s="22"/>
      <c r="Z18" s="22"/>
      <c r="AA18" s="22"/>
    </row>
    <row r="19" spans="1:27" ht="15.75" customHeight="1" x14ac:dyDescent="0.25">
      <c r="A19" s="22"/>
      <c r="B19" s="36" t="s">
        <v>211</v>
      </c>
      <c r="C19" s="36" t="s">
        <v>212</v>
      </c>
      <c r="D19" s="36" t="s">
        <v>213</v>
      </c>
      <c r="E19" s="36" t="s">
        <v>212</v>
      </c>
      <c r="F19" s="36" t="s">
        <v>213</v>
      </c>
      <c r="H19" s="23"/>
      <c r="I19" s="23"/>
      <c r="J19" s="23"/>
      <c r="K19" s="23"/>
      <c r="L19" s="23"/>
      <c r="M19" s="23"/>
      <c r="N19" s="23"/>
      <c r="O19" s="22"/>
      <c r="P19" s="22"/>
      <c r="Q19" s="22"/>
      <c r="R19" s="22"/>
      <c r="S19" s="22"/>
      <c r="T19" s="22"/>
      <c r="U19" s="22"/>
      <c r="V19" s="22"/>
      <c r="W19" s="22"/>
      <c r="X19" s="22"/>
      <c r="Y19" s="22"/>
      <c r="Z19" s="22"/>
      <c r="AA19" s="22"/>
    </row>
    <row r="20" spans="1:27" ht="15.75" customHeight="1" x14ac:dyDescent="0.25">
      <c r="A20" s="22"/>
      <c r="B20" s="37" t="s">
        <v>79</v>
      </c>
      <c r="C20" s="38">
        <v>0.1</v>
      </c>
      <c r="D20" s="39"/>
      <c r="E20" s="40">
        <f t="shared" ref="E20:E23" si="0">C20*$C$14</f>
        <v>0</v>
      </c>
      <c r="F20" s="40"/>
      <c r="H20" s="23"/>
      <c r="I20" s="23"/>
      <c r="J20" s="23"/>
      <c r="K20" s="23"/>
      <c r="L20" s="23"/>
      <c r="M20" s="23"/>
      <c r="N20" s="23"/>
      <c r="O20" s="22"/>
      <c r="P20" s="22"/>
      <c r="Q20" s="22"/>
      <c r="R20" s="22"/>
      <c r="S20" s="22"/>
      <c r="T20" s="22"/>
      <c r="U20" s="22"/>
      <c r="V20" s="22"/>
      <c r="W20" s="22"/>
      <c r="X20" s="22"/>
      <c r="Y20" s="22"/>
      <c r="Z20" s="22"/>
      <c r="AA20" s="22"/>
    </row>
    <row r="21" spans="1:27" ht="15.75" customHeight="1" x14ac:dyDescent="0.25">
      <c r="A21" s="22"/>
      <c r="B21" s="37" t="s">
        <v>93</v>
      </c>
      <c r="C21" s="41">
        <f t="shared" ref="C21:C23" si="1">D21/2</f>
        <v>0.05</v>
      </c>
      <c r="D21" s="41">
        <f t="shared" ref="D21:D24" si="2">C20</f>
        <v>0.1</v>
      </c>
      <c r="E21" s="40">
        <f t="shared" si="0"/>
        <v>0</v>
      </c>
      <c r="F21" s="40">
        <f t="shared" ref="F21:F24" si="3">D21*$C$14</f>
        <v>0</v>
      </c>
      <c r="H21" s="23"/>
      <c r="I21" s="23"/>
      <c r="J21" s="23"/>
      <c r="K21" s="23"/>
      <c r="L21" s="23"/>
      <c r="M21" s="23"/>
      <c r="N21" s="23"/>
      <c r="O21" s="22"/>
      <c r="P21" s="22"/>
      <c r="Q21" s="22"/>
      <c r="R21" s="22"/>
      <c r="S21" s="22"/>
      <c r="T21" s="22"/>
      <c r="U21" s="22"/>
      <c r="V21" s="22"/>
      <c r="W21" s="22"/>
      <c r="X21" s="22"/>
      <c r="Y21" s="22"/>
      <c r="Z21" s="22"/>
      <c r="AA21" s="22"/>
    </row>
    <row r="22" spans="1:27" ht="15.75" customHeight="1" x14ac:dyDescent="0.25">
      <c r="A22" s="22"/>
      <c r="B22" s="37" t="s">
        <v>84</v>
      </c>
      <c r="C22" s="42">
        <f t="shared" si="1"/>
        <v>2.5000000000000001E-2</v>
      </c>
      <c r="D22" s="41">
        <f t="shared" si="2"/>
        <v>0.05</v>
      </c>
      <c r="E22" s="40">
        <f t="shared" si="0"/>
        <v>0</v>
      </c>
      <c r="F22" s="40">
        <f t="shared" si="3"/>
        <v>0</v>
      </c>
      <c r="H22" s="23"/>
      <c r="I22" s="23"/>
      <c r="J22" s="23"/>
      <c r="K22" s="23"/>
      <c r="L22" s="23"/>
      <c r="M22" s="23"/>
      <c r="N22" s="23"/>
      <c r="O22" s="22"/>
      <c r="P22" s="22"/>
      <c r="Q22" s="22"/>
      <c r="R22" s="22"/>
      <c r="S22" s="22"/>
      <c r="T22" s="22"/>
      <c r="U22" s="22"/>
      <c r="V22" s="22"/>
      <c r="W22" s="22"/>
      <c r="X22" s="22"/>
      <c r="Y22" s="22"/>
      <c r="Z22" s="22"/>
      <c r="AA22" s="22"/>
    </row>
    <row r="23" spans="1:27" ht="15.75" customHeight="1" x14ac:dyDescent="0.25">
      <c r="A23" s="22"/>
      <c r="B23" s="37" t="s">
        <v>111</v>
      </c>
      <c r="C23" s="43">
        <f t="shared" si="1"/>
        <v>1.2500000000000001E-2</v>
      </c>
      <c r="D23" s="42">
        <f t="shared" si="2"/>
        <v>2.5000000000000001E-2</v>
      </c>
      <c r="E23" s="40">
        <f t="shared" si="0"/>
        <v>0</v>
      </c>
      <c r="F23" s="40">
        <f t="shared" si="3"/>
        <v>0</v>
      </c>
      <c r="H23" s="23"/>
      <c r="I23" s="23"/>
      <c r="J23" s="23"/>
      <c r="K23" s="23"/>
      <c r="L23" s="23"/>
      <c r="M23" s="23"/>
      <c r="N23" s="23"/>
      <c r="O23" s="22"/>
      <c r="P23" s="22"/>
      <c r="Q23" s="22"/>
      <c r="R23" s="22"/>
      <c r="S23" s="22"/>
      <c r="T23" s="22"/>
      <c r="U23" s="22"/>
      <c r="V23" s="22"/>
      <c r="W23" s="22"/>
      <c r="X23" s="22"/>
      <c r="Y23" s="22"/>
      <c r="Z23" s="22"/>
      <c r="AA23" s="22"/>
    </row>
    <row r="24" spans="1:27" ht="15.75" customHeight="1" x14ac:dyDescent="0.25">
      <c r="A24" s="22"/>
      <c r="B24" s="37" t="s">
        <v>214</v>
      </c>
      <c r="C24" s="41"/>
      <c r="D24" s="43">
        <f t="shared" si="2"/>
        <v>1.2500000000000001E-2</v>
      </c>
      <c r="E24" s="40"/>
      <c r="F24" s="40">
        <f t="shared" si="3"/>
        <v>0</v>
      </c>
      <c r="H24" s="23"/>
      <c r="I24" s="23"/>
      <c r="J24" s="23"/>
      <c r="K24" s="23"/>
      <c r="L24" s="23"/>
      <c r="M24" s="23"/>
      <c r="N24" s="23"/>
      <c r="O24" s="22"/>
      <c r="P24" s="22"/>
      <c r="Q24" s="22"/>
      <c r="R24" s="22"/>
      <c r="S24" s="22"/>
      <c r="T24" s="22"/>
      <c r="U24" s="22"/>
      <c r="V24" s="22"/>
      <c r="W24" s="22"/>
      <c r="X24" s="22"/>
      <c r="Y24" s="22"/>
      <c r="Z24" s="22"/>
      <c r="AA24" s="22"/>
    </row>
    <row r="25" spans="1:27" ht="15.75" customHeight="1" x14ac:dyDescent="0.25">
      <c r="A25" s="22"/>
      <c r="B25" s="22"/>
      <c r="C25" s="23"/>
      <c r="D25" s="23"/>
      <c r="E25" s="23"/>
      <c r="F25" s="23"/>
      <c r="H25" s="23"/>
      <c r="I25" s="23"/>
      <c r="J25" s="23"/>
      <c r="K25" s="23"/>
      <c r="L25" s="23"/>
      <c r="M25" s="23"/>
      <c r="N25" s="23"/>
      <c r="O25" s="22"/>
      <c r="P25" s="22"/>
      <c r="Q25" s="22"/>
      <c r="R25" s="22"/>
      <c r="S25" s="22"/>
      <c r="T25" s="22"/>
      <c r="U25" s="22"/>
      <c r="V25" s="22"/>
      <c r="W25" s="22"/>
      <c r="X25" s="22"/>
      <c r="Y25" s="22"/>
      <c r="Z25" s="22"/>
      <c r="AA25" s="22"/>
    </row>
    <row r="26" spans="1:27" ht="15.75" customHeight="1" x14ac:dyDescent="0.25">
      <c r="A26" s="22"/>
      <c r="B26" s="29" t="s">
        <v>215</v>
      </c>
      <c r="C26" s="23"/>
      <c r="D26" s="23"/>
      <c r="E26" s="23"/>
      <c r="F26" s="23"/>
      <c r="H26" s="23"/>
      <c r="I26" s="23"/>
      <c r="J26" s="23"/>
      <c r="K26" s="23"/>
      <c r="L26" s="23"/>
      <c r="M26" s="23"/>
      <c r="N26" s="23"/>
      <c r="O26" s="22"/>
      <c r="P26" s="22"/>
      <c r="Q26" s="22"/>
      <c r="R26" s="22"/>
      <c r="S26" s="22"/>
      <c r="T26" s="22"/>
      <c r="U26" s="22"/>
      <c r="V26" s="22"/>
      <c r="W26" s="22"/>
      <c r="X26" s="22"/>
      <c r="Y26" s="22"/>
      <c r="Z26" s="22"/>
      <c r="AA26" s="22"/>
    </row>
    <row r="27" spans="1:27" ht="15.75" customHeight="1" x14ac:dyDescent="0.25">
      <c r="A27" s="22"/>
      <c r="B27" s="364" t="s">
        <v>209</v>
      </c>
      <c r="C27" s="365"/>
      <c r="D27" s="366"/>
      <c r="E27" s="364" t="s">
        <v>210</v>
      </c>
      <c r="F27" s="366"/>
      <c r="H27" s="23"/>
      <c r="I27" s="23"/>
      <c r="J27" s="23"/>
      <c r="K27" s="23"/>
      <c r="L27" s="23"/>
      <c r="M27" s="23"/>
      <c r="N27" s="23"/>
      <c r="O27" s="22"/>
      <c r="P27" s="22"/>
      <c r="Q27" s="22"/>
      <c r="R27" s="22"/>
      <c r="S27" s="22"/>
      <c r="T27" s="22"/>
      <c r="U27" s="22"/>
      <c r="V27" s="22"/>
      <c r="W27" s="22"/>
      <c r="X27" s="22"/>
      <c r="Y27" s="22"/>
      <c r="Z27" s="22"/>
      <c r="AA27" s="22"/>
    </row>
    <row r="28" spans="1:27" ht="15.75" customHeight="1" x14ac:dyDescent="0.25">
      <c r="A28" s="22"/>
      <c r="B28" s="36" t="s">
        <v>49</v>
      </c>
      <c r="C28" s="36" t="s">
        <v>212</v>
      </c>
      <c r="D28" s="36" t="s">
        <v>213</v>
      </c>
      <c r="E28" s="36" t="s">
        <v>212</v>
      </c>
      <c r="F28" s="36" t="s">
        <v>213</v>
      </c>
      <c r="H28" s="23"/>
      <c r="I28" s="23"/>
      <c r="J28" s="23"/>
      <c r="K28" s="23"/>
      <c r="L28" s="23"/>
      <c r="M28" s="23"/>
      <c r="N28" s="23"/>
      <c r="O28" s="22"/>
      <c r="P28" s="22"/>
      <c r="Q28" s="22"/>
      <c r="R28" s="22"/>
      <c r="S28" s="22"/>
      <c r="T28" s="22"/>
      <c r="U28" s="22"/>
      <c r="V28" s="22"/>
      <c r="W28" s="22"/>
      <c r="X28" s="22"/>
      <c r="Y28" s="22"/>
      <c r="Z28" s="22"/>
      <c r="AA28" s="22"/>
    </row>
    <row r="29" spans="1:27" ht="15.75" customHeight="1" x14ac:dyDescent="0.25">
      <c r="A29" s="22"/>
      <c r="B29" s="37" t="s">
        <v>79</v>
      </c>
      <c r="C29" s="38">
        <v>0.1</v>
      </c>
      <c r="D29" s="39"/>
      <c r="E29" s="44">
        <f t="shared" ref="E29:E32" si="4">C29*$C$15</f>
        <v>0</v>
      </c>
      <c r="F29" s="44"/>
      <c r="G29" s="45"/>
      <c r="H29" s="23"/>
      <c r="I29" s="23"/>
      <c r="J29" s="23"/>
      <c r="K29" s="23"/>
      <c r="L29" s="23"/>
      <c r="M29" s="23"/>
      <c r="N29" s="23"/>
      <c r="O29" s="22"/>
      <c r="P29" s="22"/>
      <c r="Q29" s="22"/>
      <c r="R29" s="22"/>
      <c r="S29" s="22"/>
      <c r="T29" s="22"/>
      <c r="U29" s="22"/>
      <c r="V29" s="22"/>
      <c r="W29" s="22"/>
      <c r="X29" s="22"/>
      <c r="Y29" s="22"/>
      <c r="Z29" s="22"/>
      <c r="AA29" s="22"/>
    </row>
    <row r="30" spans="1:27" ht="15.75" customHeight="1" x14ac:dyDescent="0.25">
      <c r="A30" s="22"/>
      <c r="B30" s="37" t="s">
        <v>93</v>
      </c>
      <c r="C30" s="41">
        <f t="shared" ref="C30:C32" si="5">D30/2</f>
        <v>0.05</v>
      </c>
      <c r="D30" s="41">
        <f t="shared" ref="D30:D33" si="6">C29</f>
        <v>0.1</v>
      </c>
      <c r="E30" s="44">
        <f t="shared" si="4"/>
        <v>0</v>
      </c>
      <c r="F30" s="44">
        <f t="shared" ref="F30:F33" si="7">D30*$C$15</f>
        <v>0</v>
      </c>
      <c r="G30" s="45"/>
      <c r="H30" s="23"/>
      <c r="I30" s="23"/>
      <c r="J30" s="23"/>
      <c r="K30" s="23"/>
      <c r="L30" s="23"/>
      <c r="M30" s="23"/>
      <c r="N30" s="23"/>
      <c r="O30" s="22"/>
      <c r="P30" s="22"/>
      <c r="Q30" s="22"/>
      <c r="R30" s="22"/>
      <c r="S30" s="22"/>
      <c r="T30" s="22"/>
      <c r="U30" s="22"/>
      <c r="V30" s="22"/>
      <c r="W30" s="22"/>
      <c r="X30" s="22"/>
      <c r="Y30" s="22"/>
      <c r="Z30" s="22"/>
      <c r="AA30" s="22"/>
    </row>
    <row r="31" spans="1:27" ht="15.75" customHeight="1" x14ac:dyDescent="0.25">
      <c r="A31" s="22"/>
      <c r="B31" s="37" t="s">
        <v>84</v>
      </c>
      <c r="C31" s="42">
        <f t="shared" si="5"/>
        <v>2.5000000000000001E-2</v>
      </c>
      <c r="D31" s="41">
        <f t="shared" si="6"/>
        <v>0.05</v>
      </c>
      <c r="E31" s="44">
        <f t="shared" si="4"/>
        <v>0</v>
      </c>
      <c r="F31" s="44">
        <f t="shared" si="7"/>
        <v>0</v>
      </c>
      <c r="G31" s="45"/>
      <c r="H31" s="23"/>
      <c r="I31" s="23"/>
      <c r="J31" s="23"/>
      <c r="K31" s="23"/>
      <c r="L31" s="23"/>
      <c r="M31" s="23"/>
      <c r="N31" s="23"/>
      <c r="O31" s="22"/>
      <c r="P31" s="22"/>
      <c r="Q31" s="22"/>
      <c r="R31" s="22"/>
      <c r="S31" s="22"/>
      <c r="T31" s="22"/>
      <c r="U31" s="22"/>
      <c r="V31" s="22"/>
      <c r="W31" s="22"/>
      <c r="X31" s="22"/>
      <c r="Y31" s="22"/>
      <c r="Z31" s="22"/>
      <c r="AA31" s="22"/>
    </row>
    <row r="32" spans="1:27" ht="15.75" customHeight="1" x14ac:dyDescent="0.25">
      <c r="A32" s="22"/>
      <c r="B32" s="37" t="s">
        <v>111</v>
      </c>
      <c r="C32" s="43">
        <f t="shared" si="5"/>
        <v>1.2500000000000001E-2</v>
      </c>
      <c r="D32" s="42">
        <f t="shared" si="6"/>
        <v>2.5000000000000001E-2</v>
      </c>
      <c r="E32" s="44">
        <f t="shared" si="4"/>
        <v>0</v>
      </c>
      <c r="F32" s="44">
        <f t="shared" si="7"/>
        <v>0</v>
      </c>
      <c r="G32" s="45"/>
      <c r="H32" s="23"/>
      <c r="I32" s="23"/>
      <c r="J32" s="23"/>
      <c r="K32" s="23"/>
      <c r="L32" s="23"/>
      <c r="M32" s="23"/>
      <c r="N32" s="23"/>
      <c r="O32" s="22"/>
      <c r="P32" s="22"/>
      <c r="Q32" s="22"/>
      <c r="R32" s="22"/>
      <c r="S32" s="22"/>
      <c r="T32" s="22"/>
      <c r="U32" s="22"/>
      <c r="V32" s="22"/>
      <c r="W32" s="22"/>
      <c r="X32" s="22"/>
      <c r="Y32" s="22"/>
      <c r="Z32" s="22"/>
      <c r="AA32" s="22"/>
    </row>
    <row r="33" spans="1:27" ht="15.75" customHeight="1" x14ac:dyDescent="0.25">
      <c r="A33" s="22"/>
      <c r="B33" s="37" t="s">
        <v>214</v>
      </c>
      <c r="C33" s="41"/>
      <c r="D33" s="43">
        <f t="shared" si="6"/>
        <v>1.2500000000000001E-2</v>
      </c>
      <c r="E33" s="44"/>
      <c r="F33" s="44">
        <f t="shared" si="7"/>
        <v>0</v>
      </c>
      <c r="G33" s="45"/>
      <c r="H33" s="23"/>
      <c r="I33" s="23"/>
      <c r="J33" s="23"/>
      <c r="K33" s="23"/>
      <c r="L33" s="23"/>
      <c r="M33" s="23"/>
      <c r="N33" s="23"/>
      <c r="O33" s="22"/>
      <c r="P33" s="22"/>
      <c r="Q33" s="22"/>
      <c r="R33" s="22"/>
      <c r="S33" s="22"/>
      <c r="T33" s="22"/>
      <c r="U33" s="22"/>
      <c r="V33" s="22"/>
      <c r="W33" s="22"/>
      <c r="X33" s="22"/>
      <c r="Y33" s="22"/>
      <c r="Z33" s="22"/>
      <c r="AA33" s="22"/>
    </row>
    <row r="34" spans="1:27" ht="15.75" customHeight="1" x14ac:dyDescent="0.25">
      <c r="A34" s="22"/>
      <c r="B34" s="22"/>
      <c r="C34" s="22"/>
      <c r="D34" s="23"/>
      <c r="E34" s="23"/>
      <c r="F34" s="23"/>
      <c r="G34" s="23"/>
      <c r="H34" s="23"/>
      <c r="I34" s="23"/>
      <c r="J34" s="23"/>
      <c r="K34" s="23"/>
      <c r="L34" s="23"/>
      <c r="M34" s="23"/>
      <c r="N34" s="23"/>
      <c r="O34" s="23"/>
      <c r="P34" s="23"/>
      <c r="Q34" s="22"/>
      <c r="R34" s="22"/>
      <c r="S34" s="22"/>
      <c r="T34" s="22"/>
      <c r="U34" s="22"/>
      <c r="V34" s="22"/>
      <c r="W34" s="22"/>
      <c r="X34" s="22"/>
      <c r="Y34" s="22"/>
      <c r="Z34" s="22"/>
      <c r="AA34" s="22"/>
    </row>
    <row r="35" spans="1:27" ht="15.75" customHeight="1" x14ac:dyDescent="0.25">
      <c r="A35" s="22"/>
      <c r="B35" s="22"/>
      <c r="C35" s="22"/>
      <c r="D35" s="23"/>
      <c r="E35" s="23"/>
      <c r="F35" s="23"/>
      <c r="G35" s="23"/>
      <c r="H35" s="23"/>
      <c r="I35" s="23"/>
      <c r="J35" s="23"/>
      <c r="K35" s="23"/>
      <c r="L35" s="23"/>
      <c r="M35" s="23"/>
      <c r="N35" s="23"/>
      <c r="O35" s="23"/>
      <c r="P35" s="23"/>
      <c r="Q35" s="22"/>
      <c r="R35" s="22"/>
      <c r="S35" s="22"/>
      <c r="T35" s="22"/>
      <c r="U35" s="22"/>
      <c r="V35" s="22"/>
      <c r="W35" s="22"/>
      <c r="X35" s="22"/>
      <c r="Y35" s="22"/>
      <c r="Z35" s="22"/>
      <c r="AA35" s="22"/>
    </row>
    <row r="36" spans="1:27" ht="31.5" customHeight="1" x14ac:dyDescent="0.25">
      <c r="A36" s="22"/>
      <c r="B36" s="352" t="s">
        <v>216</v>
      </c>
      <c r="C36" s="353"/>
      <c r="D36" s="353"/>
      <c r="E36" s="353"/>
      <c r="F36" s="353"/>
      <c r="G36" s="353"/>
      <c r="H36" s="353"/>
      <c r="I36" s="353"/>
      <c r="J36" s="353"/>
      <c r="K36" s="354"/>
      <c r="L36" s="46"/>
      <c r="M36" s="46"/>
      <c r="N36" s="46"/>
      <c r="O36" s="46"/>
      <c r="P36" s="46"/>
      <c r="Q36" s="46"/>
      <c r="R36" s="46"/>
      <c r="S36" s="22"/>
      <c r="T36" s="355"/>
      <c r="U36" s="334"/>
      <c r="V36" s="334"/>
      <c r="W36" s="334"/>
      <c r="X36" s="334"/>
      <c r="Y36" s="334"/>
      <c r="Z36" s="334"/>
      <c r="AA36" s="334"/>
    </row>
    <row r="37" spans="1:27" ht="48" customHeight="1" x14ac:dyDescent="0.25">
      <c r="A37" s="22"/>
      <c r="B37" s="48" t="s">
        <v>186</v>
      </c>
      <c r="C37" s="49" t="s">
        <v>187</v>
      </c>
      <c r="D37" s="49" t="s">
        <v>217</v>
      </c>
      <c r="E37" s="49" t="s">
        <v>49</v>
      </c>
      <c r="F37" s="50" t="s">
        <v>218</v>
      </c>
      <c r="G37" s="51" t="s">
        <v>219</v>
      </c>
      <c r="H37" s="52" t="s">
        <v>52</v>
      </c>
      <c r="I37" s="53" t="s">
        <v>53</v>
      </c>
      <c r="J37" s="54" t="s">
        <v>54</v>
      </c>
      <c r="K37" s="54" t="s">
        <v>55</v>
      </c>
      <c r="L37" s="47"/>
      <c r="M37" s="47"/>
      <c r="N37" s="47"/>
      <c r="O37" s="47"/>
      <c r="P37" s="47"/>
      <c r="Q37" s="47"/>
      <c r="R37" s="47"/>
      <c r="S37" s="47"/>
      <c r="T37" s="22"/>
      <c r="U37" s="22"/>
      <c r="V37" s="22"/>
      <c r="W37" s="22"/>
      <c r="X37" s="22"/>
      <c r="Y37" s="22"/>
      <c r="Z37" s="22"/>
      <c r="AA37" s="22"/>
    </row>
    <row r="38" spans="1:27" ht="218.25" customHeight="1" x14ac:dyDescent="0.25">
      <c r="A38" s="22"/>
      <c r="B38" s="55">
        <v>16</v>
      </c>
      <c r="C38" s="56" t="s">
        <v>79</v>
      </c>
      <c r="D38" s="57" t="str">
        <f>"Variación en el costo o recurso financiero mayor a " &amp;"" &amp;E20&amp;""&amp;" "&amp;D14</f>
        <v xml:space="preserve">Variación en el costo o recurso financiero mayor a 0 </v>
      </c>
      <c r="E38" s="57" t="str">
        <f>"Variación en el tiempo  mayor a " &amp;"" &amp;E29&amp;""&amp;" "&amp;D15</f>
        <v xml:space="preserve">Variación en el tiempo  mayor a 0 </v>
      </c>
      <c r="F38" s="58" t="s">
        <v>220</v>
      </c>
      <c r="G38" s="59" t="s">
        <v>221</v>
      </c>
      <c r="H38" s="60" t="s">
        <v>222</v>
      </c>
      <c r="I38" s="61" t="s">
        <v>223</v>
      </c>
      <c r="J38" s="62" t="s">
        <v>224</v>
      </c>
      <c r="K38" s="62" t="s">
        <v>225</v>
      </c>
      <c r="L38" s="63"/>
      <c r="M38" s="63"/>
      <c r="N38" s="64"/>
      <c r="O38" s="64"/>
      <c r="P38" s="28"/>
      <c r="Q38" s="28"/>
      <c r="R38" s="28"/>
      <c r="S38" s="28"/>
      <c r="T38" s="22"/>
      <c r="U38" s="22"/>
      <c r="V38" s="22"/>
      <c r="W38" s="22"/>
      <c r="X38" s="22"/>
      <c r="Y38" s="22"/>
      <c r="Z38" s="22"/>
      <c r="AA38" s="22"/>
    </row>
    <row r="39" spans="1:27" ht="230.25" customHeight="1" x14ac:dyDescent="0.25">
      <c r="A39" s="22"/>
      <c r="B39" s="55">
        <v>8</v>
      </c>
      <c r="C39" s="56" t="s">
        <v>93</v>
      </c>
      <c r="D39" s="65" t="str">
        <f>"Variación en el costo o recurso financiero entre " &amp;"" &amp;E21&amp;"-"&amp;F21&amp;" "&amp;D14</f>
        <v xml:space="preserve">Variación en el costo o recurso financiero entre 0-0 </v>
      </c>
      <c r="E39" s="65" t="str">
        <f>"Variación en el tiempo entre " &amp;"" &amp;E30&amp;"-"&amp;F30&amp;" "&amp; D15</f>
        <v xml:space="preserve">Variación en el tiempo entre 0-0 </v>
      </c>
      <c r="F39" s="66" t="s">
        <v>226</v>
      </c>
      <c r="G39" s="67" t="s">
        <v>227</v>
      </c>
      <c r="H39" s="60" t="s">
        <v>228</v>
      </c>
      <c r="I39" s="61" t="s">
        <v>229</v>
      </c>
      <c r="J39" s="62" t="s">
        <v>230</v>
      </c>
      <c r="K39" s="62" t="s">
        <v>231</v>
      </c>
      <c r="L39" s="63"/>
      <c r="M39" s="63"/>
      <c r="N39" s="64"/>
      <c r="O39" s="64"/>
      <c r="P39" s="28"/>
      <c r="Q39" s="28"/>
      <c r="R39" s="28"/>
      <c r="S39" s="28"/>
      <c r="T39" s="22"/>
      <c r="U39" s="22"/>
      <c r="V39" s="22"/>
      <c r="W39" s="22"/>
      <c r="X39" s="22"/>
      <c r="Y39" s="22"/>
      <c r="Z39" s="22"/>
      <c r="AA39" s="22"/>
    </row>
    <row r="40" spans="1:27" ht="239.25" customHeight="1" x14ac:dyDescent="0.25">
      <c r="A40" s="22"/>
      <c r="B40" s="55">
        <v>4</v>
      </c>
      <c r="C40" s="56" t="s">
        <v>84</v>
      </c>
      <c r="D40" s="65" t="str">
        <f>"Variación en el costo o recurso entre " &amp;"" &amp;E22&amp;"-"&amp;F22&amp;" "&amp;D14</f>
        <v xml:space="preserve">Variación en el costo o recurso entre 0-0 </v>
      </c>
      <c r="E40" s="65" t="str">
        <f>"Variación en el tiempo entre " &amp;"" &amp;E31&amp;"-"&amp;F31&amp;" "&amp;D15</f>
        <v xml:space="preserve">Variación en el tiempo entre 0-0 </v>
      </c>
      <c r="F40" s="66" t="s">
        <v>232</v>
      </c>
      <c r="G40" s="67" t="s">
        <v>233</v>
      </c>
      <c r="H40" s="60" t="s">
        <v>234</v>
      </c>
      <c r="I40" s="61" t="s">
        <v>235</v>
      </c>
      <c r="J40" s="62" t="s">
        <v>236</v>
      </c>
      <c r="K40" s="62" t="s">
        <v>237</v>
      </c>
      <c r="L40" s="63"/>
      <c r="M40" s="63"/>
      <c r="N40" s="64"/>
      <c r="O40" s="64"/>
      <c r="P40" s="28"/>
      <c r="Q40" s="28"/>
      <c r="R40" s="28"/>
      <c r="S40" s="28"/>
      <c r="T40" s="22"/>
      <c r="U40" s="22"/>
      <c r="V40" s="22"/>
      <c r="W40" s="22"/>
      <c r="X40" s="22"/>
      <c r="Y40" s="22"/>
      <c r="Z40" s="22"/>
      <c r="AA40" s="22"/>
    </row>
    <row r="41" spans="1:27" ht="243" customHeight="1" x14ac:dyDescent="0.25">
      <c r="A41" s="22"/>
      <c r="B41" s="55">
        <v>2</v>
      </c>
      <c r="C41" s="56" t="s">
        <v>111</v>
      </c>
      <c r="D41" s="65" t="str">
        <f>"Variación en el costo o recurso financiero entre " &amp;"" &amp;E23&amp;"-"&amp;F23&amp;" "&amp;D14</f>
        <v xml:space="preserve">Variación en el costo o recurso financiero entre 0-0 </v>
      </c>
      <c r="E41" s="65" t="str">
        <f>"Variación en el tiempo entre " &amp;"" &amp;E32&amp;"-"&amp;F32&amp;" "&amp;D15</f>
        <v xml:space="preserve">Variación en el tiempo entre 0-0 </v>
      </c>
      <c r="F41" s="66" t="s">
        <v>238</v>
      </c>
      <c r="G41" s="67" t="s">
        <v>239</v>
      </c>
      <c r="H41" s="60" t="s">
        <v>240</v>
      </c>
      <c r="I41" s="61" t="s">
        <v>241</v>
      </c>
      <c r="J41" s="62" t="s">
        <v>242</v>
      </c>
      <c r="K41" s="62" t="s">
        <v>243</v>
      </c>
      <c r="L41" s="63"/>
      <c r="M41" s="63"/>
      <c r="N41" s="64"/>
      <c r="O41" s="64"/>
      <c r="P41" s="28"/>
      <c r="Q41" s="28"/>
      <c r="R41" s="28"/>
      <c r="S41" s="28"/>
      <c r="T41" s="22"/>
      <c r="U41" s="22"/>
      <c r="V41" s="22"/>
      <c r="W41" s="22"/>
      <c r="X41" s="22"/>
      <c r="Y41" s="22"/>
      <c r="Z41" s="22"/>
      <c r="AA41" s="22"/>
    </row>
    <row r="42" spans="1:27" ht="195" customHeight="1" x14ac:dyDescent="0.25">
      <c r="A42" s="22"/>
      <c r="B42" s="68">
        <v>1</v>
      </c>
      <c r="C42" s="69" t="s">
        <v>214</v>
      </c>
      <c r="D42" s="70" t="str">
        <f>"Variación en el costo o recurso financiero menor a " &amp;F24&amp;" "&amp;D14</f>
        <v xml:space="preserve">Variación en el costo o recurso financiero menor a 0 </v>
      </c>
      <c r="E42" s="70" t="str">
        <f>"Variación en el tiempo menor a " &amp;F33&amp;" "&amp;D15</f>
        <v xml:space="preserve">Variación en el tiempo menor a 0 </v>
      </c>
      <c r="F42" s="66" t="s">
        <v>244</v>
      </c>
      <c r="G42" s="67" t="s">
        <v>245</v>
      </c>
      <c r="H42" s="60" t="s">
        <v>246</v>
      </c>
      <c r="I42" s="61" t="s">
        <v>247</v>
      </c>
      <c r="J42" s="62" t="s">
        <v>248</v>
      </c>
      <c r="K42" s="62" t="s">
        <v>249</v>
      </c>
      <c r="L42" s="63"/>
      <c r="M42" s="63"/>
      <c r="N42" s="64"/>
      <c r="O42" s="64"/>
      <c r="P42" s="28"/>
      <c r="Q42" s="28"/>
      <c r="R42" s="28"/>
      <c r="S42" s="28"/>
      <c r="T42" s="22"/>
      <c r="U42" s="22"/>
      <c r="V42" s="22"/>
      <c r="W42" s="22"/>
      <c r="X42" s="22"/>
      <c r="Y42" s="22"/>
      <c r="Z42" s="22"/>
      <c r="AA42" s="22"/>
    </row>
    <row r="43" spans="1:27" ht="15.75" customHeight="1" x14ac:dyDescent="0.25">
      <c r="A43" s="22"/>
      <c r="B43" s="22"/>
      <c r="C43" s="22"/>
      <c r="D43" s="23"/>
      <c r="E43" s="23"/>
      <c r="F43" s="23"/>
      <c r="G43" s="23"/>
      <c r="H43" s="23"/>
      <c r="I43" s="23"/>
      <c r="J43" s="23"/>
      <c r="K43" s="23"/>
      <c r="L43" s="23"/>
      <c r="M43" s="23"/>
      <c r="N43" s="23"/>
      <c r="O43" s="23"/>
      <c r="P43" s="23"/>
      <c r="Q43" s="22"/>
      <c r="R43" s="22"/>
      <c r="S43" s="22"/>
      <c r="T43" s="63"/>
      <c r="U43" s="28"/>
      <c r="V43" s="22"/>
      <c r="W43" s="22"/>
      <c r="X43" s="22"/>
      <c r="Y43" s="22"/>
      <c r="Z43" s="22"/>
      <c r="AA43" s="22"/>
    </row>
    <row r="44" spans="1:27" ht="15.75" customHeight="1" x14ac:dyDescent="0.25">
      <c r="A44" s="22"/>
      <c r="B44" s="22"/>
      <c r="C44" s="22"/>
      <c r="D44" s="23"/>
      <c r="E44" s="23"/>
      <c r="F44" s="23"/>
      <c r="G44" s="23"/>
      <c r="H44" s="23"/>
      <c r="I44" s="23"/>
      <c r="J44" s="23"/>
      <c r="K44" s="23"/>
      <c r="L44" s="23"/>
      <c r="M44" s="23"/>
      <c r="N44" s="23"/>
      <c r="O44" s="23"/>
      <c r="P44" s="23"/>
      <c r="Q44" s="22"/>
      <c r="R44" s="22"/>
      <c r="S44" s="22"/>
      <c r="T44" s="22"/>
      <c r="U44" s="22"/>
      <c r="V44" s="22"/>
      <c r="W44" s="22"/>
      <c r="X44" s="22"/>
      <c r="Y44" s="22"/>
      <c r="Z44" s="22"/>
      <c r="AA44" s="22"/>
    </row>
    <row r="45" spans="1:27" ht="15.75" customHeight="1" x14ac:dyDescent="0.25">
      <c r="A45" s="22"/>
      <c r="B45" s="22"/>
      <c r="C45" s="22"/>
      <c r="D45" s="23"/>
      <c r="E45" s="23"/>
      <c r="F45" s="23"/>
      <c r="G45" s="23"/>
      <c r="H45" s="23"/>
      <c r="I45" s="23"/>
      <c r="J45" s="23"/>
      <c r="K45" s="23"/>
      <c r="L45" s="23"/>
      <c r="M45" s="23"/>
      <c r="N45" s="23"/>
      <c r="O45" s="23"/>
      <c r="P45" s="23"/>
      <c r="Q45" s="22"/>
      <c r="R45" s="22"/>
      <c r="S45" s="22"/>
      <c r="T45" s="22"/>
      <c r="U45" s="22"/>
      <c r="V45" s="22"/>
      <c r="W45" s="22"/>
      <c r="X45" s="22"/>
      <c r="Y45" s="22"/>
      <c r="Z45" s="22"/>
      <c r="AA45" s="22"/>
    </row>
    <row r="46" spans="1:27" ht="15.75" customHeight="1" x14ac:dyDescent="0.25">
      <c r="A46" s="22"/>
      <c r="B46" s="22"/>
      <c r="C46" s="22"/>
      <c r="D46" s="23"/>
      <c r="E46" s="23"/>
      <c r="F46" s="23"/>
      <c r="G46" s="23"/>
      <c r="H46" s="23"/>
      <c r="I46" s="23"/>
      <c r="J46" s="23"/>
      <c r="K46" s="23"/>
      <c r="L46" s="23"/>
      <c r="M46" s="23"/>
      <c r="N46" s="23"/>
      <c r="O46" s="23"/>
      <c r="P46" s="23"/>
      <c r="Q46" s="22"/>
      <c r="R46" s="22"/>
      <c r="S46" s="22"/>
      <c r="T46" s="22"/>
      <c r="U46" s="22"/>
      <c r="V46" s="22"/>
      <c r="W46" s="22"/>
      <c r="X46" s="22"/>
      <c r="Y46" s="22"/>
      <c r="Z46" s="22"/>
      <c r="AA46" s="22"/>
    </row>
    <row r="47" spans="1:27" ht="15.75" customHeight="1" x14ac:dyDescent="0.25">
      <c r="A47" s="22"/>
      <c r="B47" s="22"/>
      <c r="C47" s="22"/>
      <c r="D47" s="23"/>
      <c r="E47" s="23"/>
      <c r="F47" s="23"/>
      <c r="G47" s="23"/>
      <c r="H47" s="23"/>
      <c r="I47" s="23"/>
      <c r="J47" s="23"/>
      <c r="K47" s="23"/>
      <c r="L47" s="23"/>
      <c r="M47" s="23"/>
      <c r="N47" s="23"/>
      <c r="O47" s="23"/>
      <c r="P47" s="23"/>
      <c r="Q47" s="22"/>
      <c r="R47" s="22"/>
      <c r="S47" s="22"/>
      <c r="T47" s="22"/>
      <c r="U47" s="22"/>
      <c r="V47" s="22"/>
      <c r="W47" s="22"/>
      <c r="X47" s="22"/>
      <c r="Y47" s="22"/>
      <c r="Z47" s="22"/>
      <c r="AA47" s="22"/>
    </row>
    <row r="48" spans="1:27" ht="15.75" customHeight="1" x14ac:dyDescent="0.25">
      <c r="A48" s="22"/>
      <c r="B48" s="22"/>
      <c r="C48" s="22"/>
      <c r="D48" s="23"/>
      <c r="E48" s="23"/>
      <c r="F48" s="23"/>
      <c r="G48" s="23"/>
      <c r="H48" s="23"/>
      <c r="I48" s="23"/>
      <c r="J48" s="23"/>
      <c r="K48" s="23"/>
      <c r="L48" s="23"/>
      <c r="M48" s="23"/>
      <c r="N48" s="23"/>
      <c r="O48" s="23"/>
      <c r="P48" s="23"/>
      <c r="Q48" s="22"/>
      <c r="R48" s="22"/>
      <c r="S48" s="22"/>
      <c r="T48" s="22"/>
      <c r="U48" s="22"/>
      <c r="V48" s="22"/>
      <c r="W48" s="22"/>
      <c r="X48" s="22"/>
      <c r="Y48" s="22"/>
      <c r="Z48" s="22"/>
      <c r="AA48" s="22"/>
    </row>
    <row r="49" spans="1:27" ht="15.75" customHeight="1" x14ac:dyDescent="0.25">
      <c r="A49" s="22"/>
      <c r="B49" s="22"/>
      <c r="C49" s="22"/>
      <c r="D49" s="23"/>
      <c r="E49" s="23"/>
      <c r="F49" s="23"/>
      <c r="G49" s="23"/>
      <c r="H49" s="23"/>
      <c r="I49" s="23"/>
      <c r="J49" s="23"/>
      <c r="K49" s="23"/>
      <c r="L49" s="23"/>
      <c r="M49" s="23"/>
      <c r="N49" s="23"/>
      <c r="O49" s="23"/>
      <c r="P49" s="23"/>
      <c r="Q49" s="22"/>
      <c r="R49" s="22"/>
      <c r="S49" s="22"/>
      <c r="T49" s="22"/>
      <c r="U49" s="22"/>
      <c r="V49" s="22"/>
      <c r="W49" s="22"/>
      <c r="X49" s="22"/>
      <c r="Y49" s="22"/>
      <c r="Z49" s="22"/>
      <c r="AA49" s="22"/>
    </row>
    <row r="50" spans="1:27" ht="15.75" customHeight="1" x14ac:dyDescent="0.25">
      <c r="A50" s="22"/>
      <c r="B50" s="22"/>
      <c r="C50" s="22"/>
      <c r="D50" s="23"/>
      <c r="E50" s="23"/>
      <c r="F50" s="23"/>
      <c r="G50" s="23"/>
      <c r="H50" s="23"/>
      <c r="I50" s="23"/>
      <c r="J50" s="23"/>
      <c r="K50" s="23"/>
      <c r="L50" s="23"/>
      <c r="M50" s="23"/>
      <c r="N50" s="23"/>
      <c r="O50" s="23"/>
      <c r="P50" s="23"/>
      <c r="Q50" s="22"/>
      <c r="R50" s="22"/>
      <c r="S50" s="22"/>
      <c r="T50" s="22"/>
      <c r="U50" s="22"/>
      <c r="V50" s="22"/>
      <c r="W50" s="22"/>
      <c r="X50" s="22"/>
      <c r="Y50" s="22"/>
      <c r="Z50" s="22"/>
      <c r="AA50" s="22"/>
    </row>
    <row r="51" spans="1:27" ht="15.75" customHeight="1" x14ac:dyDescent="0.25">
      <c r="A51" s="22"/>
      <c r="B51" s="22"/>
      <c r="C51" s="22"/>
      <c r="D51" s="23"/>
      <c r="E51" s="23"/>
      <c r="F51" s="23"/>
      <c r="G51" s="23"/>
      <c r="H51" s="23"/>
      <c r="I51" s="23"/>
      <c r="J51" s="23"/>
      <c r="K51" s="23"/>
      <c r="L51" s="23"/>
      <c r="M51" s="23"/>
      <c r="N51" s="23"/>
      <c r="O51" s="23"/>
      <c r="P51" s="23"/>
      <c r="Q51" s="22"/>
      <c r="R51" s="22"/>
      <c r="S51" s="22"/>
      <c r="T51" s="22"/>
      <c r="U51" s="22"/>
      <c r="V51" s="22"/>
      <c r="W51" s="22"/>
      <c r="X51" s="22"/>
      <c r="Y51" s="22"/>
      <c r="Z51" s="22"/>
      <c r="AA51" s="22"/>
    </row>
    <row r="52" spans="1:27" ht="15.75" customHeight="1" x14ac:dyDescent="0.25">
      <c r="A52" s="22"/>
      <c r="B52" s="22"/>
      <c r="C52" s="22"/>
      <c r="D52" s="23"/>
      <c r="E52" s="23"/>
      <c r="F52" s="23"/>
      <c r="G52" s="23"/>
      <c r="H52" s="23"/>
      <c r="I52" s="23"/>
      <c r="J52" s="23"/>
      <c r="K52" s="23"/>
      <c r="L52" s="23"/>
      <c r="M52" s="23"/>
      <c r="N52" s="23"/>
      <c r="O52" s="23"/>
      <c r="P52" s="23"/>
      <c r="Q52" s="22"/>
      <c r="R52" s="22"/>
      <c r="S52" s="22"/>
      <c r="T52" s="22"/>
      <c r="U52" s="22"/>
      <c r="V52" s="22"/>
      <c r="W52" s="22"/>
      <c r="X52" s="22"/>
      <c r="Y52" s="22"/>
      <c r="Z52" s="22"/>
      <c r="AA52" s="22"/>
    </row>
    <row r="53" spans="1:27" ht="15.75" customHeight="1" x14ac:dyDescent="0.25">
      <c r="A53" s="22"/>
      <c r="B53" s="22"/>
      <c r="C53" s="22"/>
      <c r="D53" s="23"/>
      <c r="E53" s="23"/>
      <c r="F53" s="23"/>
      <c r="G53" s="23"/>
      <c r="H53" s="23"/>
      <c r="I53" s="23"/>
      <c r="J53" s="23"/>
      <c r="K53" s="23"/>
      <c r="L53" s="23"/>
      <c r="M53" s="23"/>
      <c r="N53" s="23"/>
      <c r="O53" s="23"/>
      <c r="P53" s="23"/>
      <c r="Q53" s="22"/>
      <c r="R53" s="22"/>
      <c r="S53" s="22"/>
      <c r="T53" s="22"/>
      <c r="U53" s="22"/>
      <c r="V53" s="22"/>
      <c r="W53" s="22"/>
      <c r="X53" s="22"/>
      <c r="Y53" s="22"/>
      <c r="Z53" s="22"/>
      <c r="AA53" s="22"/>
    </row>
    <row r="54" spans="1:27" ht="15.75" customHeight="1" x14ac:dyDescent="0.25">
      <c r="A54" s="22"/>
      <c r="B54" s="22"/>
      <c r="C54" s="22"/>
      <c r="D54" s="23"/>
      <c r="E54" s="23"/>
      <c r="F54" s="23"/>
      <c r="G54" s="23"/>
      <c r="H54" s="23"/>
      <c r="I54" s="23"/>
      <c r="J54" s="23"/>
      <c r="K54" s="23"/>
      <c r="L54" s="23"/>
      <c r="M54" s="23"/>
      <c r="N54" s="23"/>
      <c r="O54" s="23"/>
      <c r="P54" s="23"/>
      <c r="Q54" s="22"/>
      <c r="R54" s="22"/>
      <c r="S54" s="22"/>
      <c r="T54" s="22"/>
      <c r="U54" s="22"/>
      <c r="V54" s="22"/>
      <c r="W54" s="22"/>
      <c r="X54" s="22"/>
      <c r="Y54" s="22"/>
      <c r="Z54" s="22"/>
      <c r="AA54" s="22"/>
    </row>
    <row r="55" spans="1:27" ht="15.75" customHeight="1" x14ac:dyDescent="0.25">
      <c r="A55" s="22"/>
      <c r="B55" s="22"/>
      <c r="C55" s="22"/>
      <c r="D55" s="23"/>
      <c r="E55" s="23"/>
      <c r="F55" s="23"/>
      <c r="G55" s="23"/>
      <c r="H55" s="23"/>
      <c r="I55" s="23"/>
      <c r="J55" s="23"/>
      <c r="K55" s="23"/>
      <c r="L55" s="23"/>
      <c r="M55" s="23"/>
      <c r="N55" s="23"/>
      <c r="O55" s="23"/>
      <c r="P55" s="23"/>
      <c r="Q55" s="22"/>
      <c r="R55" s="22"/>
      <c r="S55" s="22"/>
      <c r="T55" s="22"/>
      <c r="U55" s="22"/>
      <c r="V55" s="22"/>
      <c r="W55" s="22"/>
      <c r="X55" s="22"/>
      <c r="Y55" s="22"/>
      <c r="Z55" s="22"/>
      <c r="AA55" s="22"/>
    </row>
    <row r="56" spans="1:27" ht="15.75" customHeight="1" x14ac:dyDescent="0.25">
      <c r="A56" s="22"/>
      <c r="B56" s="22"/>
      <c r="C56" s="22"/>
      <c r="D56" s="23"/>
      <c r="E56" s="23"/>
      <c r="F56" s="23"/>
      <c r="G56" s="23"/>
      <c r="H56" s="23"/>
      <c r="I56" s="23"/>
      <c r="J56" s="23"/>
      <c r="K56" s="23"/>
      <c r="L56" s="23"/>
      <c r="M56" s="23"/>
      <c r="N56" s="23"/>
      <c r="O56" s="23"/>
      <c r="P56" s="23"/>
      <c r="Q56" s="22"/>
      <c r="R56" s="22"/>
      <c r="S56" s="22"/>
      <c r="T56" s="22"/>
      <c r="U56" s="22"/>
      <c r="V56" s="22"/>
      <c r="W56" s="22"/>
      <c r="X56" s="22"/>
      <c r="Y56" s="22"/>
      <c r="Z56" s="22"/>
      <c r="AA56" s="22"/>
    </row>
    <row r="57" spans="1:27" ht="15.75" customHeight="1" x14ac:dyDescent="0.25">
      <c r="A57" s="22"/>
      <c r="B57" s="22"/>
      <c r="C57" s="22"/>
      <c r="D57" s="23"/>
      <c r="E57" s="23"/>
      <c r="F57" s="23"/>
      <c r="G57" s="23"/>
      <c r="H57" s="23"/>
      <c r="I57" s="23"/>
      <c r="J57" s="23"/>
      <c r="K57" s="23"/>
      <c r="L57" s="23"/>
      <c r="M57" s="23"/>
      <c r="N57" s="23"/>
      <c r="O57" s="23"/>
      <c r="P57" s="23"/>
      <c r="Q57" s="22"/>
      <c r="R57" s="22"/>
      <c r="S57" s="22"/>
      <c r="T57" s="22"/>
      <c r="U57" s="22"/>
      <c r="V57" s="22"/>
      <c r="W57" s="22"/>
      <c r="X57" s="22"/>
      <c r="Y57" s="22"/>
      <c r="Z57" s="22"/>
      <c r="AA57" s="22"/>
    </row>
    <row r="58" spans="1:27" ht="15.75" customHeight="1" x14ac:dyDescent="0.25">
      <c r="A58" s="22"/>
      <c r="B58" s="22"/>
      <c r="C58" s="22"/>
      <c r="D58" s="23"/>
      <c r="E58" s="23"/>
      <c r="F58" s="23"/>
      <c r="G58" s="23"/>
      <c r="H58" s="23"/>
      <c r="I58" s="23"/>
      <c r="J58" s="23"/>
      <c r="K58" s="23"/>
      <c r="L58" s="23"/>
      <c r="M58" s="23"/>
      <c r="N58" s="23"/>
      <c r="O58" s="23"/>
      <c r="P58" s="23"/>
      <c r="Q58" s="22"/>
      <c r="R58" s="22"/>
      <c r="S58" s="22"/>
      <c r="T58" s="22"/>
      <c r="U58" s="22"/>
      <c r="V58" s="22"/>
      <c r="W58" s="22"/>
      <c r="X58" s="22"/>
      <c r="Y58" s="22"/>
      <c r="Z58" s="22"/>
      <c r="AA58" s="22"/>
    </row>
    <row r="59" spans="1:27" ht="15.75" customHeight="1" x14ac:dyDescent="0.25">
      <c r="A59" s="22"/>
      <c r="B59" s="22"/>
      <c r="C59" s="22"/>
      <c r="D59" s="23"/>
      <c r="E59" s="23"/>
      <c r="F59" s="23"/>
      <c r="G59" s="23"/>
      <c r="H59" s="23"/>
      <c r="I59" s="23"/>
      <c r="J59" s="23"/>
      <c r="K59" s="23"/>
      <c r="L59" s="23"/>
      <c r="M59" s="23"/>
      <c r="N59" s="23"/>
      <c r="O59" s="23"/>
      <c r="P59" s="23"/>
      <c r="Q59" s="22"/>
      <c r="R59" s="22"/>
      <c r="S59" s="22"/>
      <c r="T59" s="22"/>
      <c r="U59" s="22"/>
      <c r="V59" s="22"/>
      <c r="W59" s="22"/>
      <c r="X59" s="22"/>
      <c r="Y59" s="22"/>
      <c r="Z59" s="22"/>
      <c r="AA59" s="22"/>
    </row>
    <row r="60" spans="1:27" ht="15.75" customHeight="1" x14ac:dyDescent="0.25">
      <c r="A60" s="22"/>
      <c r="B60" s="22"/>
      <c r="C60" s="22"/>
      <c r="D60" s="23"/>
      <c r="E60" s="23"/>
      <c r="F60" s="23"/>
      <c r="G60" s="23"/>
      <c r="H60" s="23"/>
      <c r="I60" s="23"/>
      <c r="J60" s="23"/>
      <c r="K60" s="23"/>
      <c r="L60" s="23"/>
      <c r="M60" s="23"/>
      <c r="N60" s="23"/>
      <c r="O60" s="23"/>
      <c r="P60" s="23"/>
      <c r="Q60" s="22"/>
      <c r="R60" s="22"/>
      <c r="S60" s="22"/>
      <c r="T60" s="22"/>
      <c r="U60" s="22"/>
      <c r="V60" s="22"/>
      <c r="W60" s="22"/>
      <c r="X60" s="22"/>
      <c r="Y60" s="22"/>
      <c r="Z60" s="22"/>
      <c r="AA60" s="22"/>
    </row>
    <row r="61" spans="1:27" ht="15.75" customHeight="1" x14ac:dyDescent="0.25">
      <c r="A61" s="22"/>
      <c r="B61" s="22"/>
      <c r="C61" s="22"/>
      <c r="D61" s="23"/>
      <c r="E61" s="23"/>
      <c r="F61" s="23"/>
      <c r="G61" s="23"/>
      <c r="H61" s="23"/>
      <c r="I61" s="23"/>
      <c r="J61" s="23"/>
      <c r="K61" s="23"/>
      <c r="L61" s="23"/>
      <c r="M61" s="23"/>
      <c r="N61" s="23"/>
      <c r="O61" s="23"/>
      <c r="P61" s="23"/>
      <c r="Q61" s="22"/>
      <c r="R61" s="22"/>
      <c r="S61" s="22"/>
      <c r="T61" s="22"/>
      <c r="U61" s="22"/>
      <c r="V61" s="22"/>
      <c r="W61" s="22"/>
      <c r="X61" s="22"/>
      <c r="Y61" s="22"/>
      <c r="Z61" s="22"/>
      <c r="AA61" s="22"/>
    </row>
    <row r="62" spans="1:27" ht="15.75" customHeight="1" x14ac:dyDescent="0.25">
      <c r="A62" s="22"/>
      <c r="B62" s="22"/>
      <c r="C62" s="22"/>
      <c r="D62" s="23"/>
      <c r="E62" s="23"/>
      <c r="F62" s="23"/>
      <c r="G62" s="23"/>
      <c r="H62" s="23"/>
      <c r="I62" s="23"/>
      <c r="J62" s="23"/>
      <c r="K62" s="23"/>
      <c r="L62" s="23"/>
      <c r="M62" s="23"/>
      <c r="N62" s="23"/>
      <c r="O62" s="23"/>
      <c r="P62" s="23"/>
      <c r="Q62" s="22"/>
      <c r="R62" s="22"/>
      <c r="S62" s="22"/>
      <c r="T62" s="22"/>
      <c r="U62" s="22"/>
      <c r="V62" s="22"/>
      <c r="W62" s="22"/>
      <c r="X62" s="22"/>
      <c r="Y62" s="22"/>
      <c r="Z62" s="22"/>
      <c r="AA62" s="22"/>
    </row>
    <row r="63" spans="1:27" ht="15.75" customHeight="1" x14ac:dyDescent="0.25">
      <c r="A63" s="22"/>
      <c r="B63" s="22"/>
      <c r="C63" s="22"/>
      <c r="D63" s="23"/>
      <c r="E63" s="23"/>
      <c r="F63" s="23"/>
      <c r="G63" s="23"/>
      <c r="H63" s="23"/>
      <c r="I63" s="23"/>
      <c r="J63" s="23"/>
      <c r="K63" s="23"/>
      <c r="L63" s="23"/>
      <c r="M63" s="23"/>
      <c r="N63" s="23"/>
      <c r="O63" s="23"/>
      <c r="P63" s="23"/>
      <c r="Q63" s="22"/>
      <c r="R63" s="22"/>
      <c r="S63" s="22"/>
      <c r="T63" s="22"/>
      <c r="U63" s="22"/>
      <c r="V63" s="22"/>
      <c r="W63" s="22"/>
      <c r="X63" s="22"/>
      <c r="Y63" s="22"/>
      <c r="Z63" s="22"/>
      <c r="AA63" s="22"/>
    </row>
    <row r="64" spans="1:27" ht="15.75" customHeight="1" x14ac:dyDescent="0.25">
      <c r="A64" s="22"/>
      <c r="B64" s="22"/>
      <c r="C64" s="22"/>
      <c r="D64" s="23"/>
      <c r="E64" s="23"/>
      <c r="F64" s="23"/>
      <c r="G64" s="23"/>
      <c r="H64" s="23"/>
      <c r="I64" s="23"/>
      <c r="J64" s="23"/>
      <c r="K64" s="23"/>
      <c r="L64" s="23"/>
      <c r="M64" s="23"/>
      <c r="N64" s="23"/>
      <c r="O64" s="23"/>
      <c r="P64" s="23"/>
      <c r="Q64" s="22"/>
      <c r="R64" s="22"/>
      <c r="S64" s="22"/>
      <c r="T64" s="22"/>
      <c r="U64" s="22"/>
      <c r="V64" s="22"/>
      <c r="W64" s="22"/>
      <c r="X64" s="22"/>
      <c r="Y64" s="22"/>
      <c r="Z64" s="22"/>
      <c r="AA64" s="22"/>
    </row>
    <row r="65" spans="1:27" ht="15.75" customHeight="1" x14ac:dyDescent="0.25">
      <c r="A65" s="22"/>
      <c r="B65" s="22"/>
      <c r="C65" s="22"/>
      <c r="D65" s="23"/>
      <c r="E65" s="23"/>
      <c r="F65" s="23"/>
      <c r="G65" s="23"/>
      <c r="H65" s="23"/>
      <c r="I65" s="23"/>
      <c r="J65" s="23"/>
      <c r="K65" s="23"/>
      <c r="L65" s="23"/>
      <c r="M65" s="23"/>
      <c r="N65" s="23"/>
      <c r="O65" s="23"/>
      <c r="P65" s="23"/>
      <c r="Q65" s="22"/>
      <c r="R65" s="22"/>
      <c r="S65" s="22"/>
      <c r="T65" s="22"/>
      <c r="U65" s="22"/>
      <c r="V65" s="22"/>
      <c r="W65" s="22"/>
      <c r="X65" s="22"/>
      <c r="Y65" s="22"/>
      <c r="Z65" s="22"/>
      <c r="AA65" s="22"/>
    </row>
    <row r="66" spans="1:27" ht="15.75" customHeight="1" x14ac:dyDescent="0.25">
      <c r="A66" s="22"/>
      <c r="B66" s="22"/>
      <c r="C66" s="22"/>
      <c r="D66" s="23"/>
      <c r="E66" s="23"/>
      <c r="F66" s="23"/>
      <c r="G66" s="23"/>
      <c r="H66" s="23"/>
      <c r="I66" s="23"/>
      <c r="J66" s="23"/>
      <c r="K66" s="23"/>
      <c r="L66" s="23"/>
      <c r="M66" s="23"/>
      <c r="N66" s="23"/>
      <c r="O66" s="23"/>
      <c r="P66" s="23"/>
      <c r="Q66" s="22"/>
      <c r="R66" s="22"/>
      <c r="S66" s="22"/>
      <c r="T66" s="22"/>
      <c r="U66" s="22"/>
      <c r="V66" s="22"/>
      <c r="W66" s="22"/>
      <c r="X66" s="22"/>
      <c r="Y66" s="22"/>
      <c r="Z66" s="22"/>
      <c r="AA66" s="22"/>
    </row>
    <row r="67" spans="1:27" ht="15.75" customHeight="1" x14ac:dyDescent="0.25">
      <c r="A67" s="22"/>
      <c r="B67" s="22"/>
      <c r="C67" s="22"/>
      <c r="D67" s="23"/>
      <c r="E67" s="23"/>
      <c r="F67" s="23"/>
      <c r="G67" s="23"/>
      <c r="H67" s="23"/>
      <c r="I67" s="23"/>
      <c r="J67" s="23"/>
      <c r="K67" s="23"/>
      <c r="L67" s="23"/>
      <c r="M67" s="23"/>
      <c r="N67" s="23"/>
      <c r="O67" s="23"/>
      <c r="P67" s="23"/>
      <c r="Q67" s="22"/>
      <c r="R67" s="22"/>
      <c r="S67" s="22"/>
      <c r="T67" s="22"/>
      <c r="U67" s="22"/>
      <c r="V67" s="22"/>
      <c r="W67" s="22"/>
      <c r="X67" s="22"/>
      <c r="Y67" s="22"/>
      <c r="Z67" s="22"/>
      <c r="AA67" s="22"/>
    </row>
    <row r="68" spans="1:27" ht="15.75" customHeight="1" x14ac:dyDescent="0.25">
      <c r="A68" s="22"/>
      <c r="B68" s="22"/>
      <c r="C68" s="22"/>
      <c r="D68" s="23"/>
      <c r="E68" s="23"/>
      <c r="F68" s="23"/>
      <c r="G68" s="23"/>
      <c r="H68" s="23"/>
      <c r="I68" s="23"/>
      <c r="J68" s="23"/>
      <c r="K68" s="23"/>
      <c r="L68" s="23"/>
      <c r="M68" s="23"/>
      <c r="N68" s="23"/>
      <c r="O68" s="23"/>
      <c r="P68" s="23"/>
      <c r="Q68" s="22"/>
      <c r="R68" s="22"/>
      <c r="S68" s="22"/>
      <c r="T68" s="22"/>
      <c r="U68" s="22"/>
      <c r="V68" s="22"/>
      <c r="W68" s="22"/>
      <c r="X68" s="22"/>
      <c r="Y68" s="22"/>
      <c r="Z68" s="22"/>
      <c r="AA68" s="22"/>
    </row>
    <row r="69" spans="1:27" ht="15.75" customHeight="1" x14ac:dyDescent="0.25">
      <c r="A69" s="22"/>
      <c r="B69" s="22"/>
      <c r="C69" s="22"/>
      <c r="D69" s="23"/>
      <c r="E69" s="23"/>
      <c r="F69" s="23"/>
      <c r="G69" s="23"/>
      <c r="H69" s="23"/>
      <c r="I69" s="23"/>
      <c r="J69" s="23"/>
      <c r="K69" s="23"/>
      <c r="L69" s="23"/>
      <c r="M69" s="23"/>
      <c r="N69" s="23"/>
      <c r="O69" s="23"/>
      <c r="P69" s="23"/>
      <c r="Q69" s="22"/>
      <c r="R69" s="22"/>
      <c r="S69" s="22"/>
      <c r="T69" s="22"/>
      <c r="U69" s="22"/>
      <c r="V69" s="22"/>
      <c r="W69" s="22"/>
      <c r="X69" s="22"/>
      <c r="Y69" s="22"/>
      <c r="Z69" s="22"/>
      <c r="AA69" s="22"/>
    </row>
    <row r="70" spans="1:27" ht="15.75" customHeight="1" x14ac:dyDescent="0.25">
      <c r="A70" s="22"/>
      <c r="B70" s="22"/>
      <c r="C70" s="22"/>
      <c r="D70" s="23"/>
      <c r="E70" s="23"/>
      <c r="F70" s="23"/>
      <c r="G70" s="23"/>
      <c r="H70" s="23"/>
      <c r="I70" s="23"/>
      <c r="J70" s="23"/>
      <c r="K70" s="23"/>
      <c r="L70" s="23"/>
      <c r="M70" s="23"/>
      <c r="N70" s="23"/>
      <c r="O70" s="23"/>
      <c r="P70" s="23"/>
      <c r="Q70" s="22"/>
      <c r="R70" s="22"/>
      <c r="S70" s="22"/>
      <c r="T70" s="22"/>
      <c r="U70" s="22"/>
      <c r="V70" s="22"/>
      <c r="W70" s="22"/>
      <c r="X70" s="22"/>
      <c r="Y70" s="22"/>
      <c r="Z70" s="22"/>
      <c r="AA70" s="22"/>
    </row>
    <row r="71" spans="1:27" ht="15.75" customHeight="1" x14ac:dyDescent="0.25">
      <c r="A71" s="22"/>
      <c r="B71" s="22"/>
      <c r="C71" s="22"/>
      <c r="D71" s="23"/>
      <c r="E71" s="23"/>
      <c r="F71" s="23"/>
      <c r="G71" s="23"/>
      <c r="H71" s="23"/>
      <c r="I71" s="23"/>
      <c r="J71" s="23"/>
      <c r="K71" s="23"/>
      <c r="L71" s="23"/>
      <c r="M71" s="23"/>
      <c r="N71" s="23"/>
      <c r="O71" s="23"/>
      <c r="P71" s="23"/>
      <c r="Q71" s="22"/>
      <c r="R71" s="22"/>
      <c r="S71" s="22"/>
      <c r="T71" s="22"/>
      <c r="U71" s="22"/>
      <c r="V71" s="22"/>
      <c r="W71" s="22"/>
      <c r="X71" s="22"/>
      <c r="Y71" s="22"/>
      <c r="Z71" s="22"/>
      <c r="AA71" s="22"/>
    </row>
    <row r="72" spans="1:27" ht="15.75" customHeight="1" x14ac:dyDescent="0.25">
      <c r="A72" s="22"/>
      <c r="B72" s="22"/>
      <c r="C72" s="22"/>
      <c r="D72" s="23"/>
      <c r="E72" s="23"/>
      <c r="F72" s="23"/>
      <c r="G72" s="23"/>
      <c r="H72" s="23"/>
      <c r="I72" s="23"/>
      <c r="J72" s="23"/>
      <c r="K72" s="23"/>
      <c r="L72" s="23"/>
      <c r="M72" s="23"/>
      <c r="N72" s="23"/>
      <c r="O72" s="23"/>
      <c r="P72" s="23"/>
      <c r="Q72" s="22"/>
      <c r="R72" s="22"/>
      <c r="S72" s="22"/>
      <c r="T72" s="22"/>
      <c r="U72" s="22"/>
      <c r="V72" s="22"/>
      <c r="W72" s="22"/>
      <c r="X72" s="22"/>
      <c r="Y72" s="22"/>
      <c r="Z72" s="22"/>
      <c r="AA72" s="22"/>
    </row>
    <row r="73" spans="1:27" ht="15.75" customHeight="1" x14ac:dyDescent="0.25">
      <c r="A73" s="22"/>
      <c r="B73" s="22"/>
      <c r="C73" s="22"/>
      <c r="D73" s="23"/>
      <c r="E73" s="23"/>
      <c r="F73" s="23"/>
      <c r="G73" s="23"/>
      <c r="H73" s="23"/>
      <c r="I73" s="23"/>
      <c r="J73" s="23"/>
      <c r="K73" s="23"/>
      <c r="L73" s="23"/>
      <c r="M73" s="23"/>
      <c r="N73" s="23"/>
      <c r="O73" s="23"/>
      <c r="P73" s="23"/>
      <c r="Q73" s="22"/>
      <c r="R73" s="22"/>
      <c r="S73" s="22"/>
      <c r="T73" s="22"/>
      <c r="U73" s="22"/>
      <c r="V73" s="22"/>
      <c r="W73" s="22"/>
      <c r="X73" s="22"/>
      <c r="Y73" s="22"/>
      <c r="Z73" s="22"/>
      <c r="AA73" s="22"/>
    </row>
    <row r="74" spans="1:27" ht="15.75" customHeight="1" x14ac:dyDescent="0.25">
      <c r="A74" s="22"/>
      <c r="B74" s="22"/>
      <c r="C74" s="22"/>
      <c r="D74" s="23"/>
      <c r="E74" s="23"/>
      <c r="F74" s="23"/>
      <c r="G74" s="23"/>
      <c r="H74" s="23"/>
      <c r="I74" s="23"/>
      <c r="J74" s="23"/>
      <c r="K74" s="23"/>
      <c r="L74" s="23"/>
      <c r="M74" s="23"/>
      <c r="N74" s="23"/>
      <c r="O74" s="23"/>
      <c r="P74" s="23"/>
      <c r="Q74" s="22"/>
      <c r="R74" s="22"/>
      <c r="S74" s="22"/>
      <c r="T74" s="22"/>
      <c r="U74" s="22"/>
      <c r="V74" s="22"/>
      <c r="W74" s="22"/>
      <c r="X74" s="22"/>
      <c r="Y74" s="22"/>
      <c r="Z74" s="22"/>
      <c r="AA74" s="22"/>
    </row>
    <row r="75" spans="1:27" ht="15.75" customHeight="1" x14ac:dyDescent="0.25">
      <c r="A75" s="22"/>
      <c r="B75" s="22"/>
      <c r="C75" s="22"/>
      <c r="D75" s="23"/>
      <c r="E75" s="23"/>
      <c r="F75" s="23"/>
      <c r="G75" s="23"/>
      <c r="H75" s="23"/>
      <c r="I75" s="23"/>
      <c r="J75" s="23"/>
      <c r="K75" s="23"/>
      <c r="L75" s="23"/>
      <c r="M75" s="23"/>
      <c r="N75" s="23"/>
      <c r="O75" s="23"/>
      <c r="P75" s="23"/>
      <c r="Q75" s="22"/>
      <c r="R75" s="22"/>
      <c r="S75" s="22"/>
      <c r="T75" s="22"/>
      <c r="U75" s="22"/>
      <c r="V75" s="22"/>
      <c r="W75" s="22"/>
      <c r="X75" s="22"/>
      <c r="Y75" s="22"/>
      <c r="Z75" s="22"/>
      <c r="AA75" s="22"/>
    </row>
    <row r="76" spans="1:27" ht="15.75" customHeight="1" x14ac:dyDescent="0.25">
      <c r="A76" s="22"/>
      <c r="B76" s="22"/>
      <c r="C76" s="22"/>
      <c r="D76" s="23"/>
      <c r="E76" s="23"/>
      <c r="F76" s="23"/>
      <c r="G76" s="23"/>
      <c r="H76" s="23"/>
      <c r="I76" s="23"/>
      <c r="J76" s="23"/>
      <c r="K76" s="23"/>
      <c r="L76" s="23"/>
      <c r="M76" s="23"/>
      <c r="N76" s="23"/>
      <c r="O76" s="23"/>
      <c r="P76" s="23"/>
      <c r="Q76" s="22"/>
      <c r="R76" s="22"/>
      <c r="S76" s="22"/>
      <c r="T76" s="22"/>
      <c r="U76" s="22"/>
      <c r="V76" s="22"/>
      <c r="W76" s="22"/>
      <c r="X76" s="22"/>
      <c r="Y76" s="22"/>
      <c r="Z76" s="22"/>
      <c r="AA76" s="22"/>
    </row>
    <row r="77" spans="1:27" ht="15.75" customHeight="1" x14ac:dyDescent="0.25">
      <c r="A77" s="22"/>
      <c r="B77" s="22"/>
      <c r="C77" s="22"/>
      <c r="D77" s="23"/>
      <c r="E77" s="23"/>
      <c r="F77" s="23"/>
      <c r="G77" s="23"/>
      <c r="H77" s="23"/>
      <c r="I77" s="23"/>
      <c r="J77" s="23"/>
      <c r="K77" s="23"/>
      <c r="L77" s="23"/>
      <c r="M77" s="23"/>
      <c r="N77" s="23"/>
      <c r="O77" s="23"/>
      <c r="P77" s="23"/>
      <c r="Q77" s="22"/>
      <c r="R77" s="22"/>
      <c r="S77" s="22"/>
      <c r="T77" s="22"/>
      <c r="U77" s="22"/>
      <c r="V77" s="22"/>
      <c r="W77" s="22"/>
      <c r="X77" s="22"/>
      <c r="Y77" s="22"/>
      <c r="Z77" s="22"/>
      <c r="AA77" s="22"/>
    </row>
    <row r="78" spans="1:27" ht="15.75" customHeight="1" x14ac:dyDescent="0.25">
      <c r="A78" s="22"/>
      <c r="B78" s="22"/>
      <c r="C78" s="22"/>
      <c r="D78" s="23"/>
      <c r="E78" s="23"/>
      <c r="F78" s="23"/>
      <c r="G78" s="23"/>
      <c r="H78" s="23"/>
      <c r="I78" s="23"/>
      <c r="J78" s="23"/>
      <c r="K78" s="23"/>
      <c r="L78" s="23"/>
      <c r="M78" s="23"/>
      <c r="N78" s="23"/>
      <c r="O78" s="23"/>
      <c r="P78" s="23"/>
      <c r="Q78" s="22"/>
      <c r="R78" s="22"/>
      <c r="S78" s="22"/>
      <c r="T78" s="22"/>
      <c r="U78" s="22"/>
      <c r="V78" s="22"/>
      <c r="W78" s="22"/>
      <c r="X78" s="22"/>
      <c r="Y78" s="22"/>
      <c r="Z78" s="22"/>
      <c r="AA78" s="22"/>
    </row>
    <row r="79" spans="1:27" ht="15.75" customHeight="1" x14ac:dyDescent="0.25">
      <c r="A79" s="22"/>
      <c r="B79" s="22"/>
      <c r="C79" s="22"/>
      <c r="D79" s="23"/>
      <c r="E79" s="23"/>
      <c r="F79" s="23"/>
      <c r="G79" s="23"/>
      <c r="H79" s="23"/>
      <c r="I79" s="23"/>
      <c r="J79" s="23"/>
      <c r="K79" s="23"/>
      <c r="L79" s="23"/>
      <c r="M79" s="23"/>
      <c r="N79" s="23"/>
      <c r="O79" s="23"/>
      <c r="P79" s="23"/>
      <c r="Q79" s="22"/>
      <c r="R79" s="22"/>
      <c r="S79" s="22"/>
      <c r="T79" s="22"/>
      <c r="U79" s="22"/>
      <c r="V79" s="22"/>
      <c r="W79" s="22"/>
      <c r="X79" s="22"/>
      <c r="Y79" s="22"/>
      <c r="Z79" s="22"/>
      <c r="AA79" s="22"/>
    </row>
    <row r="80" spans="1:27" ht="15.75" customHeight="1" x14ac:dyDescent="0.25">
      <c r="A80" s="22"/>
      <c r="B80" s="22"/>
      <c r="C80" s="22"/>
      <c r="D80" s="23"/>
      <c r="E80" s="23"/>
      <c r="F80" s="23"/>
      <c r="G80" s="23"/>
      <c r="H80" s="23"/>
      <c r="I80" s="23"/>
      <c r="J80" s="23"/>
      <c r="K80" s="23"/>
      <c r="L80" s="23"/>
      <c r="M80" s="23"/>
      <c r="N80" s="23"/>
      <c r="O80" s="23"/>
      <c r="P80" s="23"/>
      <c r="Q80" s="22"/>
      <c r="R80" s="22"/>
      <c r="S80" s="22"/>
      <c r="T80" s="22"/>
      <c r="U80" s="22"/>
      <c r="V80" s="22"/>
      <c r="W80" s="22"/>
      <c r="X80" s="22"/>
      <c r="Y80" s="22"/>
      <c r="Z80" s="22"/>
      <c r="AA80" s="22"/>
    </row>
    <row r="81" spans="1:27" ht="15.75" customHeight="1" x14ac:dyDescent="0.25">
      <c r="A81" s="22"/>
      <c r="B81" s="22"/>
      <c r="C81" s="22"/>
      <c r="D81" s="23"/>
      <c r="E81" s="23"/>
      <c r="F81" s="23"/>
      <c r="G81" s="23"/>
      <c r="H81" s="23"/>
      <c r="I81" s="23"/>
      <c r="J81" s="23"/>
      <c r="K81" s="23"/>
      <c r="L81" s="23"/>
      <c r="M81" s="23"/>
      <c r="N81" s="23"/>
      <c r="O81" s="23"/>
      <c r="P81" s="23"/>
      <c r="Q81" s="22"/>
      <c r="R81" s="22"/>
      <c r="S81" s="22"/>
      <c r="T81" s="22"/>
      <c r="U81" s="22"/>
      <c r="V81" s="22"/>
      <c r="W81" s="22"/>
      <c r="X81" s="22"/>
      <c r="Y81" s="22"/>
      <c r="Z81" s="22"/>
      <c r="AA81" s="22"/>
    </row>
    <row r="82" spans="1:27" ht="15.75" customHeight="1" x14ac:dyDescent="0.25">
      <c r="A82" s="22"/>
      <c r="B82" s="22"/>
      <c r="C82" s="22"/>
      <c r="D82" s="23"/>
      <c r="E82" s="23"/>
      <c r="F82" s="23"/>
      <c r="G82" s="23"/>
      <c r="H82" s="23"/>
      <c r="I82" s="23"/>
      <c r="J82" s="23"/>
      <c r="K82" s="23"/>
      <c r="L82" s="23"/>
      <c r="M82" s="23"/>
      <c r="N82" s="23"/>
      <c r="O82" s="23"/>
      <c r="P82" s="23"/>
      <c r="Q82" s="22"/>
      <c r="R82" s="22"/>
      <c r="S82" s="22"/>
      <c r="T82" s="22"/>
      <c r="U82" s="22"/>
      <c r="V82" s="22"/>
      <c r="W82" s="22"/>
      <c r="X82" s="22"/>
      <c r="Y82" s="22"/>
      <c r="Z82" s="22"/>
      <c r="AA82" s="22"/>
    </row>
    <row r="83" spans="1:27" ht="15.75" customHeight="1" x14ac:dyDescent="0.25">
      <c r="A83" s="22"/>
      <c r="B83" s="22"/>
      <c r="C83" s="22"/>
      <c r="D83" s="23"/>
      <c r="E83" s="23"/>
      <c r="F83" s="23"/>
      <c r="G83" s="23"/>
      <c r="H83" s="23"/>
      <c r="I83" s="23"/>
      <c r="J83" s="23"/>
      <c r="K83" s="23"/>
      <c r="L83" s="23"/>
      <c r="M83" s="23"/>
      <c r="N83" s="23"/>
      <c r="O83" s="23"/>
      <c r="P83" s="23"/>
      <c r="Q83" s="22"/>
      <c r="R83" s="22"/>
      <c r="S83" s="22"/>
      <c r="T83" s="22"/>
      <c r="U83" s="22"/>
      <c r="V83" s="22"/>
      <c r="W83" s="22"/>
      <c r="X83" s="22"/>
      <c r="Y83" s="22"/>
      <c r="Z83" s="22"/>
      <c r="AA83" s="22"/>
    </row>
    <row r="84" spans="1:27" ht="15.75" customHeight="1" x14ac:dyDescent="0.25">
      <c r="A84" s="22"/>
      <c r="B84" s="22"/>
      <c r="C84" s="22"/>
      <c r="D84" s="23"/>
      <c r="E84" s="23"/>
      <c r="F84" s="23"/>
      <c r="G84" s="23"/>
      <c r="H84" s="23"/>
      <c r="I84" s="23"/>
      <c r="J84" s="23"/>
      <c r="K84" s="23"/>
      <c r="L84" s="23"/>
      <c r="M84" s="23"/>
      <c r="N84" s="23"/>
      <c r="O84" s="23"/>
      <c r="P84" s="23"/>
      <c r="Q84" s="22"/>
      <c r="R84" s="22"/>
      <c r="S84" s="22"/>
      <c r="T84" s="22"/>
      <c r="U84" s="22"/>
      <c r="V84" s="22"/>
      <c r="W84" s="22"/>
      <c r="X84" s="22"/>
      <c r="Y84" s="22"/>
      <c r="Z84" s="22"/>
      <c r="AA84" s="22"/>
    </row>
    <row r="85" spans="1:27" ht="15.75" customHeight="1" x14ac:dyDescent="0.25">
      <c r="A85" s="22"/>
      <c r="B85" s="22"/>
      <c r="C85" s="22"/>
      <c r="D85" s="23"/>
      <c r="E85" s="23"/>
      <c r="F85" s="23"/>
      <c r="G85" s="23"/>
      <c r="H85" s="23"/>
      <c r="I85" s="23"/>
      <c r="J85" s="23"/>
      <c r="K85" s="23"/>
      <c r="L85" s="23"/>
      <c r="M85" s="23"/>
      <c r="N85" s="23"/>
      <c r="O85" s="23"/>
      <c r="P85" s="23"/>
      <c r="Q85" s="22"/>
      <c r="R85" s="22"/>
      <c r="S85" s="22"/>
      <c r="T85" s="22"/>
      <c r="U85" s="22"/>
      <c r="V85" s="22"/>
      <c r="W85" s="22"/>
      <c r="X85" s="22"/>
      <c r="Y85" s="22"/>
      <c r="Z85" s="22"/>
      <c r="AA85" s="22"/>
    </row>
    <row r="86" spans="1:27" ht="15.75" customHeight="1" x14ac:dyDescent="0.25">
      <c r="A86" s="22"/>
      <c r="B86" s="22"/>
      <c r="C86" s="22"/>
      <c r="D86" s="23"/>
      <c r="E86" s="23"/>
      <c r="F86" s="23"/>
      <c r="G86" s="23"/>
      <c r="H86" s="23"/>
      <c r="I86" s="23"/>
      <c r="J86" s="23"/>
      <c r="K86" s="23"/>
      <c r="L86" s="23"/>
      <c r="M86" s="23"/>
      <c r="N86" s="23"/>
      <c r="O86" s="23"/>
      <c r="P86" s="23"/>
      <c r="Q86" s="22"/>
      <c r="R86" s="22"/>
      <c r="S86" s="22"/>
      <c r="T86" s="22"/>
      <c r="U86" s="22"/>
      <c r="V86" s="22"/>
      <c r="W86" s="22"/>
      <c r="X86" s="22"/>
      <c r="Y86" s="22"/>
      <c r="Z86" s="22"/>
      <c r="AA86" s="22"/>
    </row>
    <row r="87" spans="1:27" ht="15.75" customHeight="1" x14ac:dyDescent="0.25">
      <c r="A87" s="22"/>
      <c r="B87" s="22"/>
      <c r="C87" s="22"/>
      <c r="D87" s="23"/>
      <c r="E87" s="23"/>
      <c r="F87" s="23"/>
      <c r="G87" s="23"/>
      <c r="H87" s="23"/>
      <c r="I87" s="23"/>
      <c r="J87" s="23"/>
      <c r="K87" s="23"/>
      <c r="L87" s="23"/>
      <c r="M87" s="23"/>
      <c r="N87" s="23"/>
      <c r="O87" s="23"/>
      <c r="P87" s="23"/>
      <c r="Q87" s="22"/>
      <c r="R87" s="22"/>
      <c r="S87" s="22"/>
      <c r="T87" s="22"/>
      <c r="U87" s="22"/>
      <c r="V87" s="22"/>
      <c r="W87" s="22"/>
      <c r="X87" s="22"/>
      <c r="Y87" s="22"/>
      <c r="Z87" s="22"/>
      <c r="AA87" s="22"/>
    </row>
    <row r="88" spans="1:27" ht="15.75" customHeight="1" x14ac:dyDescent="0.25">
      <c r="A88" s="22"/>
      <c r="B88" s="22"/>
      <c r="C88" s="22"/>
      <c r="D88" s="23"/>
      <c r="E88" s="23"/>
      <c r="F88" s="23"/>
      <c r="G88" s="23"/>
      <c r="H88" s="23"/>
      <c r="I88" s="23"/>
      <c r="J88" s="23"/>
      <c r="K88" s="23"/>
      <c r="L88" s="23"/>
      <c r="M88" s="23"/>
      <c r="N88" s="23"/>
      <c r="O88" s="23"/>
      <c r="P88" s="23"/>
      <c r="Q88" s="22"/>
      <c r="R88" s="22"/>
      <c r="S88" s="22"/>
      <c r="T88" s="22"/>
      <c r="U88" s="22"/>
      <c r="V88" s="22"/>
      <c r="W88" s="22"/>
      <c r="X88" s="22"/>
      <c r="Y88" s="22"/>
      <c r="Z88" s="22"/>
      <c r="AA88" s="22"/>
    </row>
    <row r="89" spans="1:27" ht="15.75" customHeight="1" x14ac:dyDescent="0.25">
      <c r="A89" s="22"/>
      <c r="B89" s="22"/>
      <c r="C89" s="22"/>
      <c r="D89" s="23"/>
      <c r="E89" s="23"/>
      <c r="F89" s="23"/>
      <c r="G89" s="23"/>
      <c r="H89" s="23"/>
      <c r="I89" s="23"/>
      <c r="J89" s="23"/>
      <c r="K89" s="23"/>
      <c r="L89" s="23"/>
      <c r="M89" s="23"/>
      <c r="N89" s="23"/>
      <c r="O89" s="23"/>
      <c r="P89" s="23"/>
      <c r="Q89" s="22"/>
      <c r="R89" s="22"/>
      <c r="S89" s="22"/>
      <c r="T89" s="22"/>
      <c r="U89" s="22"/>
      <c r="V89" s="22"/>
      <c r="W89" s="22"/>
      <c r="X89" s="22"/>
      <c r="Y89" s="22"/>
      <c r="Z89" s="22"/>
      <c r="AA89" s="22"/>
    </row>
    <row r="90" spans="1:27" ht="15.75" customHeight="1" x14ac:dyDescent="0.25">
      <c r="A90" s="22"/>
      <c r="B90" s="22"/>
      <c r="C90" s="22"/>
      <c r="D90" s="23"/>
      <c r="E90" s="23"/>
      <c r="F90" s="23"/>
      <c r="G90" s="23"/>
      <c r="H90" s="23"/>
      <c r="I90" s="23"/>
      <c r="J90" s="23"/>
      <c r="K90" s="23"/>
      <c r="L90" s="23"/>
      <c r="M90" s="23"/>
      <c r="N90" s="23"/>
      <c r="O90" s="23"/>
      <c r="P90" s="23"/>
      <c r="Q90" s="22"/>
      <c r="R90" s="22"/>
      <c r="S90" s="22"/>
      <c r="T90" s="22"/>
      <c r="U90" s="22"/>
      <c r="V90" s="22"/>
      <c r="W90" s="22"/>
      <c r="X90" s="22"/>
      <c r="Y90" s="22"/>
      <c r="Z90" s="22"/>
      <c r="AA90" s="22"/>
    </row>
    <row r="91" spans="1:27" ht="15.75" customHeight="1" x14ac:dyDescent="0.25">
      <c r="A91" s="22"/>
      <c r="B91" s="22"/>
      <c r="C91" s="22"/>
      <c r="D91" s="23"/>
      <c r="E91" s="23"/>
      <c r="F91" s="23"/>
      <c r="G91" s="23"/>
      <c r="H91" s="23"/>
      <c r="I91" s="23"/>
      <c r="J91" s="23"/>
      <c r="K91" s="23"/>
      <c r="L91" s="23"/>
      <c r="M91" s="23"/>
      <c r="N91" s="23"/>
      <c r="O91" s="23"/>
      <c r="P91" s="23"/>
      <c r="Q91" s="22"/>
      <c r="R91" s="22"/>
      <c r="S91" s="22"/>
      <c r="T91" s="22"/>
      <c r="U91" s="22"/>
      <c r="V91" s="22"/>
      <c r="W91" s="22"/>
      <c r="X91" s="22"/>
      <c r="Y91" s="22"/>
      <c r="Z91" s="22"/>
      <c r="AA91" s="22"/>
    </row>
    <row r="92" spans="1:27" ht="15.75" customHeight="1" x14ac:dyDescent="0.25">
      <c r="A92" s="22"/>
      <c r="B92" s="22"/>
      <c r="C92" s="22"/>
      <c r="D92" s="23"/>
      <c r="E92" s="23"/>
      <c r="F92" s="23"/>
      <c r="G92" s="23"/>
      <c r="H92" s="23"/>
      <c r="I92" s="23"/>
      <c r="J92" s="23"/>
      <c r="K92" s="23"/>
      <c r="L92" s="23"/>
      <c r="M92" s="23"/>
      <c r="N92" s="23"/>
      <c r="O92" s="23"/>
      <c r="P92" s="23"/>
      <c r="Q92" s="22"/>
      <c r="R92" s="22"/>
      <c r="S92" s="22"/>
      <c r="T92" s="22"/>
      <c r="U92" s="22"/>
      <c r="V92" s="22"/>
      <c r="W92" s="22"/>
      <c r="X92" s="22"/>
      <c r="Y92" s="22"/>
      <c r="Z92" s="22"/>
      <c r="AA92" s="22"/>
    </row>
    <row r="93" spans="1:27" ht="15.75" customHeight="1" x14ac:dyDescent="0.25">
      <c r="A93" s="22"/>
      <c r="B93" s="22"/>
      <c r="C93" s="22"/>
      <c r="D93" s="23"/>
      <c r="E93" s="23"/>
      <c r="F93" s="23"/>
      <c r="G93" s="23"/>
      <c r="H93" s="23"/>
      <c r="I93" s="23"/>
      <c r="J93" s="23"/>
      <c r="K93" s="23"/>
      <c r="L93" s="23"/>
      <c r="M93" s="23"/>
      <c r="N93" s="23"/>
      <c r="O93" s="23"/>
      <c r="P93" s="23"/>
      <c r="Q93" s="22"/>
      <c r="R93" s="22"/>
      <c r="S93" s="22"/>
      <c r="T93" s="22"/>
      <c r="U93" s="22"/>
      <c r="V93" s="22"/>
      <c r="W93" s="22"/>
      <c r="X93" s="22"/>
      <c r="Y93" s="22"/>
      <c r="Z93" s="22"/>
      <c r="AA93" s="22"/>
    </row>
    <row r="94" spans="1:27" ht="15.75" customHeight="1" x14ac:dyDescent="0.25">
      <c r="A94" s="22"/>
      <c r="B94" s="22"/>
      <c r="C94" s="22"/>
      <c r="D94" s="23"/>
      <c r="E94" s="23"/>
      <c r="F94" s="23"/>
      <c r="G94" s="23"/>
      <c r="H94" s="23"/>
      <c r="I94" s="23"/>
      <c r="J94" s="23"/>
      <c r="K94" s="23"/>
      <c r="L94" s="23"/>
      <c r="M94" s="23"/>
      <c r="N94" s="23"/>
      <c r="O94" s="23"/>
      <c r="P94" s="23"/>
      <c r="Q94" s="22"/>
      <c r="R94" s="22"/>
      <c r="S94" s="22"/>
      <c r="T94" s="22"/>
      <c r="U94" s="22"/>
      <c r="V94" s="22"/>
      <c r="W94" s="22"/>
      <c r="X94" s="22"/>
      <c r="Y94" s="22"/>
      <c r="Z94" s="22"/>
      <c r="AA94" s="22"/>
    </row>
    <row r="95" spans="1:27" ht="15.75" customHeight="1" x14ac:dyDescent="0.25">
      <c r="A95" s="22"/>
      <c r="B95" s="22"/>
      <c r="C95" s="22"/>
      <c r="D95" s="23"/>
      <c r="E95" s="23"/>
      <c r="F95" s="23"/>
      <c r="G95" s="23"/>
      <c r="H95" s="23"/>
      <c r="I95" s="23"/>
      <c r="J95" s="23"/>
      <c r="K95" s="23"/>
      <c r="L95" s="23"/>
      <c r="M95" s="23"/>
      <c r="N95" s="23"/>
      <c r="O95" s="23"/>
      <c r="P95" s="23"/>
      <c r="Q95" s="22"/>
      <c r="R95" s="22"/>
      <c r="S95" s="22"/>
      <c r="T95" s="22"/>
      <c r="U95" s="22"/>
      <c r="V95" s="22"/>
      <c r="W95" s="22"/>
      <c r="X95" s="22"/>
      <c r="Y95" s="22"/>
      <c r="Z95" s="22"/>
      <c r="AA95" s="22"/>
    </row>
    <row r="96" spans="1:27" ht="15.75" customHeight="1" x14ac:dyDescent="0.25">
      <c r="A96" s="22"/>
      <c r="B96" s="22"/>
      <c r="C96" s="22"/>
      <c r="D96" s="23"/>
      <c r="E96" s="23"/>
      <c r="F96" s="23"/>
      <c r="G96" s="23"/>
      <c r="H96" s="23"/>
      <c r="I96" s="23"/>
      <c r="J96" s="23"/>
      <c r="K96" s="23"/>
      <c r="L96" s="23"/>
      <c r="M96" s="23"/>
      <c r="N96" s="23"/>
      <c r="O96" s="23"/>
      <c r="P96" s="23"/>
      <c r="Q96" s="22"/>
      <c r="R96" s="22"/>
      <c r="S96" s="22"/>
      <c r="T96" s="22"/>
      <c r="U96" s="22"/>
      <c r="V96" s="22"/>
      <c r="W96" s="22"/>
      <c r="X96" s="22"/>
      <c r="Y96" s="22"/>
      <c r="Z96" s="22"/>
      <c r="AA96" s="22"/>
    </row>
    <row r="97" spans="1:27" ht="15.75" customHeight="1" x14ac:dyDescent="0.25">
      <c r="A97" s="22"/>
      <c r="B97" s="22"/>
      <c r="C97" s="22"/>
      <c r="D97" s="23"/>
      <c r="E97" s="23"/>
      <c r="F97" s="23"/>
      <c r="G97" s="23"/>
      <c r="H97" s="23"/>
      <c r="I97" s="23"/>
      <c r="J97" s="23"/>
      <c r="K97" s="23"/>
      <c r="L97" s="23"/>
      <c r="M97" s="23"/>
      <c r="N97" s="23"/>
      <c r="O97" s="23"/>
      <c r="P97" s="23"/>
      <c r="Q97" s="22"/>
      <c r="R97" s="22"/>
      <c r="S97" s="22"/>
      <c r="T97" s="22"/>
      <c r="U97" s="22"/>
      <c r="V97" s="22"/>
      <c r="W97" s="22"/>
      <c r="X97" s="22"/>
      <c r="Y97" s="22"/>
      <c r="Z97" s="22"/>
      <c r="AA97" s="22"/>
    </row>
    <row r="98" spans="1:27" ht="15.75" customHeight="1" x14ac:dyDescent="0.25">
      <c r="A98" s="22"/>
      <c r="B98" s="22"/>
      <c r="C98" s="22"/>
      <c r="D98" s="23"/>
      <c r="E98" s="23"/>
      <c r="F98" s="23"/>
      <c r="G98" s="23"/>
      <c r="H98" s="23"/>
      <c r="I98" s="23"/>
      <c r="J98" s="23"/>
      <c r="K98" s="23"/>
      <c r="L98" s="23"/>
      <c r="M98" s="23"/>
      <c r="N98" s="23"/>
      <c r="O98" s="23"/>
      <c r="P98" s="23"/>
      <c r="Q98" s="22"/>
      <c r="R98" s="22"/>
      <c r="S98" s="22"/>
      <c r="T98" s="22"/>
      <c r="U98" s="22"/>
      <c r="V98" s="22"/>
      <c r="W98" s="22"/>
      <c r="X98" s="22"/>
      <c r="Y98" s="22"/>
      <c r="Z98" s="22"/>
      <c r="AA98" s="22"/>
    </row>
    <row r="99" spans="1:27" ht="15.75" customHeight="1" x14ac:dyDescent="0.25">
      <c r="A99" s="22"/>
      <c r="B99" s="22"/>
      <c r="C99" s="22"/>
      <c r="D99" s="23"/>
      <c r="E99" s="23"/>
      <c r="F99" s="23"/>
      <c r="G99" s="23"/>
      <c r="H99" s="23"/>
      <c r="I99" s="23"/>
      <c r="J99" s="23"/>
      <c r="K99" s="23"/>
      <c r="L99" s="23"/>
      <c r="M99" s="23"/>
      <c r="N99" s="23"/>
      <c r="O99" s="23"/>
      <c r="P99" s="23"/>
      <c r="Q99" s="22"/>
      <c r="R99" s="22"/>
      <c r="S99" s="22"/>
      <c r="T99" s="22"/>
      <c r="U99" s="22"/>
      <c r="V99" s="22"/>
      <c r="W99" s="22"/>
      <c r="X99" s="22"/>
      <c r="Y99" s="22"/>
      <c r="Z99" s="22"/>
      <c r="AA99" s="22"/>
    </row>
    <row r="100" spans="1:27" ht="15.75" customHeight="1" x14ac:dyDescent="0.25">
      <c r="A100" s="22"/>
      <c r="B100" s="22"/>
      <c r="C100" s="22"/>
      <c r="D100" s="23"/>
      <c r="E100" s="23"/>
      <c r="F100" s="23"/>
      <c r="G100" s="23"/>
      <c r="H100" s="23"/>
      <c r="I100" s="23"/>
      <c r="J100" s="23"/>
      <c r="K100" s="23"/>
      <c r="L100" s="23"/>
      <c r="M100" s="23"/>
      <c r="N100" s="23"/>
      <c r="O100" s="23"/>
      <c r="P100" s="23"/>
      <c r="Q100" s="22"/>
      <c r="R100" s="22"/>
      <c r="S100" s="22"/>
      <c r="T100" s="22"/>
      <c r="U100" s="22"/>
      <c r="V100" s="22"/>
      <c r="W100" s="22"/>
      <c r="X100" s="22"/>
      <c r="Y100" s="22"/>
      <c r="Z100" s="22"/>
      <c r="AA100" s="22"/>
    </row>
    <row r="101" spans="1:27" ht="15.75" customHeight="1" x14ac:dyDescent="0.25">
      <c r="A101" s="22"/>
      <c r="B101" s="22"/>
      <c r="C101" s="22"/>
      <c r="D101" s="23"/>
      <c r="E101" s="23"/>
      <c r="F101" s="23"/>
      <c r="G101" s="23"/>
      <c r="H101" s="23"/>
      <c r="I101" s="23"/>
      <c r="J101" s="23"/>
      <c r="K101" s="23"/>
      <c r="L101" s="23"/>
      <c r="M101" s="23"/>
      <c r="N101" s="23"/>
      <c r="O101" s="23"/>
      <c r="P101" s="23"/>
      <c r="Q101" s="22"/>
      <c r="R101" s="22"/>
      <c r="S101" s="22"/>
      <c r="T101" s="22"/>
      <c r="U101" s="22"/>
      <c r="V101" s="22"/>
      <c r="W101" s="22"/>
      <c r="X101" s="22"/>
      <c r="Y101" s="22"/>
      <c r="Z101" s="22"/>
      <c r="AA101" s="22"/>
    </row>
    <row r="102" spans="1:27" ht="15.75" customHeight="1" x14ac:dyDescent="0.25">
      <c r="A102" s="22"/>
      <c r="B102" s="22"/>
      <c r="C102" s="22"/>
      <c r="D102" s="23"/>
      <c r="E102" s="23"/>
      <c r="F102" s="23"/>
      <c r="G102" s="23"/>
      <c r="H102" s="23"/>
      <c r="I102" s="23"/>
      <c r="J102" s="23"/>
      <c r="K102" s="23"/>
      <c r="L102" s="23"/>
      <c r="M102" s="23"/>
      <c r="N102" s="23"/>
      <c r="O102" s="23"/>
      <c r="P102" s="23"/>
      <c r="Q102" s="22"/>
      <c r="R102" s="22"/>
      <c r="S102" s="22"/>
      <c r="T102" s="22"/>
      <c r="U102" s="22"/>
      <c r="V102" s="22"/>
      <c r="W102" s="22"/>
      <c r="X102" s="22"/>
      <c r="Y102" s="22"/>
      <c r="Z102" s="22"/>
      <c r="AA102" s="22"/>
    </row>
    <row r="103" spans="1:27" ht="15.75" customHeight="1" x14ac:dyDescent="0.25">
      <c r="A103" s="22"/>
      <c r="B103" s="22"/>
      <c r="C103" s="22"/>
      <c r="D103" s="23"/>
      <c r="E103" s="23"/>
      <c r="F103" s="23"/>
      <c r="G103" s="23"/>
      <c r="H103" s="23"/>
      <c r="I103" s="23"/>
      <c r="J103" s="23"/>
      <c r="K103" s="23"/>
      <c r="L103" s="23"/>
      <c r="M103" s="23"/>
      <c r="N103" s="23"/>
      <c r="O103" s="23"/>
      <c r="P103" s="23"/>
      <c r="Q103" s="22"/>
      <c r="R103" s="22"/>
      <c r="S103" s="22"/>
      <c r="T103" s="22"/>
      <c r="U103" s="22"/>
      <c r="V103" s="22"/>
      <c r="W103" s="22"/>
      <c r="X103" s="22"/>
      <c r="Y103" s="22"/>
      <c r="Z103" s="22"/>
      <c r="AA103" s="22"/>
    </row>
    <row r="104" spans="1:27" ht="15.75" customHeight="1" x14ac:dyDescent="0.25">
      <c r="A104" s="22"/>
      <c r="B104" s="22"/>
      <c r="C104" s="22"/>
      <c r="D104" s="23"/>
      <c r="E104" s="23"/>
      <c r="F104" s="23"/>
      <c r="G104" s="23"/>
      <c r="H104" s="23"/>
      <c r="I104" s="23"/>
      <c r="J104" s="23"/>
      <c r="K104" s="23"/>
      <c r="L104" s="23"/>
      <c r="M104" s="23"/>
      <c r="N104" s="23"/>
      <c r="O104" s="23"/>
      <c r="P104" s="23"/>
      <c r="Q104" s="22"/>
      <c r="R104" s="22"/>
      <c r="S104" s="22"/>
      <c r="T104" s="22"/>
      <c r="U104" s="22"/>
      <c r="V104" s="22"/>
      <c r="W104" s="22"/>
      <c r="X104" s="22"/>
      <c r="Y104" s="22"/>
      <c r="Z104" s="22"/>
      <c r="AA104" s="22"/>
    </row>
    <row r="105" spans="1:27" ht="15.75" customHeight="1" x14ac:dyDescent="0.25">
      <c r="A105" s="22"/>
      <c r="B105" s="22"/>
      <c r="C105" s="22"/>
      <c r="D105" s="23"/>
      <c r="E105" s="23"/>
      <c r="F105" s="23"/>
      <c r="G105" s="23"/>
      <c r="H105" s="23"/>
      <c r="I105" s="23"/>
      <c r="J105" s="23"/>
      <c r="K105" s="23"/>
      <c r="L105" s="23"/>
      <c r="M105" s="23"/>
      <c r="N105" s="23"/>
      <c r="O105" s="23"/>
      <c r="P105" s="23"/>
      <c r="Q105" s="22"/>
      <c r="R105" s="22"/>
      <c r="S105" s="22"/>
      <c r="T105" s="22"/>
      <c r="U105" s="22"/>
      <c r="V105" s="22"/>
      <c r="W105" s="22"/>
      <c r="X105" s="22"/>
      <c r="Y105" s="22"/>
      <c r="Z105" s="22"/>
      <c r="AA105" s="22"/>
    </row>
    <row r="106" spans="1:27" ht="15.75" customHeight="1" x14ac:dyDescent="0.25">
      <c r="A106" s="22"/>
      <c r="B106" s="22"/>
      <c r="C106" s="22"/>
      <c r="D106" s="23"/>
      <c r="E106" s="23"/>
      <c r="F106" s="23"/>
      <c r="G106" s="23"/>
      <c r="H106" s="23"/>
      <c r="I106" s="23"/>
      <c r="J106" s="23"/>
      <c r="K106" s="23"/>
      <c r="L106" s="23"/>
      <c r="M106" s="23"/>
      <c r="N106" s="23"/>
      <c r="O106" s="23"/>
      <c r="P106" s="23"/>
      <c r="Q106" s="22"/>
      <c r="R106" s="22"/>
      <c r="S106" s="22"/>
      <c r="T106" s="22"/>
      <c r="U106" s="22"/>
      <c r="V106" s="22"/>
      <c r="W106" s="22"/>
      <c r="X106" s="22"/>
      <c r="Y106" s="22"/>
      <c r="Z106" s="22"/>
      <c r="AA106" s="22"/>
    </row>
    <row r="107" spans="1:27" ht="15.75" customHeight="1" x14ac:dyDescent="0.25">
      <c r="A107" s="22"/>
      <c r="B107" s="22"/>
      <c r="C107" s="22"/>
      <c r="D107" s="23"/>
      <c r="E107" s="23"/>
      <c r="F107" s="23"/>
      <c r="G107" s="23"/>
      <c r="H107" s="23"/>
      <c r="I107" s="23"/>
      <c r="J107" s="23"/>
      <c r="K107" s="23"/>
      <c r="L107" s="23"/>
      <c r="M107" s="23"/>
      <c r="N107" s="23"/>
      <c r="O107" s="23"/>
      <c r="P107" s="23"/>
      <c r="Q107" s="22"/>
      <c r="R107" s="22"/>
      <c r="S107" s="22"/>
      <c r="T107" s="22"/>
      <c r="U107" s="22"/>
      <c r="V107" s="22"/>
      <c r="W107" s="22"/>
      <c r="X107" s="22"/>
      <c r="Y107" s="22"/>
      <c r="Z107" s="22"/>
      <c r="AA107" s="22"/>
    </row>
    <row r="108" spans="1:27" ht="15.75" customHeight="1" x14ac:dyDescent="0.25">
      <c r="A108" s="22"/>
      <c r="B108" s="22"/>
      <c r="C108" s="22"/>
      <c r="D108" s="23"/>
      <c r="E108" s="23"/>
      <c r="F108" s="23"/>
      <c r="G108" s="23"/>
      <c r="H108" s="23"/>
      <c r="I108" s="23"/>
      <c r="J108" s="23"/>
      <c r="K108" s="23"/>
      <c r="L108" s="23"/>
      <c r="M108" s="23"/>
      <c r="N108" s="23"/>
      <c r="O108" s="23"/>
      <c r="P108" s="23"/>
      <c r="Q108" s="22"/>
      <c r="R108" s="22"/>
      <c r="S108" s="22"/>
      <c r="T108" s="22"/>
      <c r="U108" s="22"/>
      <c r="V108" s="22"/>
      <c r="W108" s="22"/>
      <c r="X108" s="22"/>
      <c r="Y108" s="22"/>
      <c r="Z108" s="22"/>
      <c r="AA108" s="22"/>
    </row>
    <row r="109" spans="1:27" ht="15.75" customHeight="1" x14ac:dyDescent="0.25">
      <c r="A109" s="22"/>
      <c r="B109" s="22"/>
      <c r="C109" s="22"/>
      <c r="D109" s="23"/>
      <c r="E109" s="23"/>
      <c r="F109" s="23"/>
      <c r="G109" s="23"/>
      <c r="H109" s="23"/>
      <c r="I109" s="23"/>
      <c r="J109" s="23"/>
      <c r="K109" s="23"/>
      <c r="L109" s="23"/>
      <c r="M109" s="23"/>
      <c r="N109" s="23"/>
      <c r="O109" s="23"/>
      <c r="P109" s="23"/>
      <c r="Q109" s="22"/>
      <c r="R109" s="22"/>
      <c r="S109" s="22"/>
      <c r="T109" s="22"/>
      <c r="U109" s="22"/>
      <c r="V109" s="22"/>
      <c r="W109" s="22"/>
      <c r="X109" s="22"/>
      <c r="Y109" s="22"/>
      <c r="Z109" s="22"/>
      <c r="AA109" s="22"/>
    </row>
    <row r="110" spans="1:27" ht="15.75" customHeight="1" x14ac:dyDescent="0.25">
      <c r="A110" s="22"/>
      <c r="B110" s="22"/>
      <c r="C110" s="22"/>
      <c r="D110" s="23"/>
      <c r="E110" s="23"/>
      <c r="F110" s="23"/>
      <c r="G110" s="23"/>
      <c r="H110" s="23"/>
      <c r="I110" s="23"/>
      <c r="J110" s="23"/>
      <c r="K110" s="23"/>
      <c r="L110" s="23"/>
      <c r="M110" s="23"/>
      <c r="N110" s="23"/>
      <c r="O110" s="23"/>
      <c r="P110" s="23"/>
      <c r="Q110" s="22"/>
      <c r="R110" s="22"/>
      <c r="S110" s="22"/>
      <c r="T110" s="22"/>
      <c r="U110" s="22"/>
      <c r="V110" s="22"/>
      <c r="W110" s="22"/>
      <c r="X110" s="22"/>
      <c r="Y110" s="22"/>
      <c r="Z110" s="22"/>
      <c r="AA110" s="22"/>
    </row>
    <row r="111" spans="1:27" ht="15.75" customHeight="1" x14ac:dyDescent="0.25">
      <c r="A111" s="22"/>
      <c r="B111" s="22"/>
      <c r="C111" s="22"/>
      <c r="D111" s="23"/>
      <c r="E111" s="23"/>
      <c r="F111" s="23"/>
      <c r="G111" s="23"/>
      <c r="H111" s="23"/>
      <c r="I111" s="23"/>
      <c r="J111" s="23"/>
      <c r="K111" s="23"/>
      <c r="L111" s="23"/>
      <c r="M111" s="23"/>
      <c r="N111" s="23"/>
      <c r="O111" s="23"/>
      <c r="P111" s="23"/>
      <c r="Q111" s="22"/>
      <c r="R111" s="22"/>
      <c r="S111" s="22"/>
      <c r="T111" s="22"/>
      <c r="U111" s="22"/>
      <c r="V111" s="22"/>
      <c r="W111" s="22"/>
      <c r="X111" s="22"/>
      <c r="Y111" s="22"/>
      <c r="Z111" s="22"/>
      <c r="AA111" s="22"/>
    </row>
    <row r="112" spans="1:27" ht="15.75" customHeight="1" x14ac:dyDescent="0.25">
      <c r="A112" s="22"/>
      <c r="B112" s="22"/>
      <c r="C112" s="22"/>
      <c r="D112" s="23"/>
      <c r="E112" s="23"/>
      <c r="F112" s="23"/>
      <c r="G112" s="23"/>
      <c r="H112" s="23"/>
      <c r="I112" s="23"/>
      <c r="J112" s="23"/>
      <c r="K112" s="23"/>
      <c r="L112" s="23"/>
      <c r="M112" s="23"/>
      <c r="N112" s="23"/>
      <c r="O112" s="23"/>
      <c r="P112" s="23"/>
      <c r="Q112" s="22"/>
      <c r="R112" s="22"/>
      <c r="S112" s="22"/>
      <c r="T112" s="22"/>
      <c r="U112" s="22"/>
      <c r="V112" s="22"/>
      <c r="W112" s="22"/>
      <c r="X112" s="22"/>
      <c r="Y112" s="22"/>
      <c r="Z112" s="22"/>
      <c r="AA112" s="22"/>
    </row>
    <row r="113" spans="1:27" ht="15.75" customHeight="1" x14ac:dyDescent="0.25">
      <c r="A113" s="22"/>
      <c r="B113" s="22"/>
      <c r="C113" s="22"/>
      <c r="D113" s="23"/>
      <c r="E113" s="23"/>
      <c r="F113" s="23"/>
      <c r="G113" s="23"/>
      <c r="H113" s="23"/>
      <c r="I113" s="23"/>
      <c r="J113" s="23"/>
      <c r="K113" s="23"/>
      <c r="L113" s="23"/>
      <c r="M113" s="23"/>
      <c r="N113" s="23"/>
      <c r="O113" s="23"/>
      <c r="P113" s="23"/>
      <c r="Q113" s="22"/>
      <c r="R113" s="22"/>
      <c r="S113" s="22"/>
      <c r="T113" s="22"/>
      <c r="U113" s="22"/>
      <c r="V113" s="22"/>
      <c r="W113" s="22"/>
      <c r="X113" s="22"/>
      <c r="Y113" s="22"/>
      <c r="Z113" s="22"/>
      <c r="AA113" s="22"/>
    </row>
    <row r="114" spans="1:27" ht="15.75" customHeight="1" x14ac:dyDescent="0.25">
      <c r="A114" s="22"/>
      <c r="B114" s="22"/>
      <c r="C114" s="22"/>
      <c r="D114" s="23"/>
      <c r="E114" s="23"/>
      <c r="F114" s="23"/>
      <c r="G114" s="23"/>
      <c r="H114" s="23"/>
      <c r="I114" s="23"/>
      <c r="J114" s="23"/>
      <c r="K114" s="23"/>
      <c r="L114" s="23"/>
      <c r="M114" s="23"/>
      <c r="N114" s="23"/>
      <c r="O114" s="23"/>
      <c r="P114" s="23"/>
      <c r="Q114" s="22"/>
      <c r="R114" s="22"/>
      <c r="S114" s="22"/>
      <c r="T114" s="22"/>
      <c r="U114" s="22"/>
      <c r="V114" s="22"/>
      <c r="W114" s="22"/>
      <c r="X114" s="22"/>
      <c r="Y114" s="22"/>
      <c r="Z114" s="22"/>
      <c r="AA114" s="22"/>
    </row>
    <row r="115" spans="1:27" ht="15.75" customHeight="1" x14ac:dyDescent="0.25">
      <c r="A115" s="22"/>
      <c r="B115" s="22"/>
      <c r="C115" s="22"/>
      <c r="D115" s="23"/>
      <c r="E115" s="23"/>
      <c r="F115" s="23"/>
      <c r="G115" s="23"/>
      <c r="H115" s="23"/>
      <c r="I115" s="23"/>
      <c r="J115" s="23"/>
      <c r="K115" s="23"/>
      <c r="L115" s="23"/>
      <c r="M115" s="23"/>
      <c r="N115" s="23"/>
      <c r="O115" s="23"/>
      <c r="P115" s="23"/>
      <c r="Q115" s="22"/>
      <c r="R115" s="22"/>
      <c r="S115" s="22"/>
      <c r="T115" s="22"/>
      <c r="U115" s="22"/>
      <c r="V115" s="22"/>
      <c r="W115" s="22"/>
      <c r="X115" s="22"/>
      <c r="Y115" s="22"/>
      <c r="Z115" s="22"/>
      <c r="AA115" s="22"/>
    </row>
    <row r="116" spans="1:27" ht="15.75" customHeight="1" x14ac:dyDescent="0.25">
      <c r="A116" s="22"/>
      <c r="B116" s="22"/>
      <c r="C116" s="22"/>
      <c r="D116" s="23"/>
      <c r="E116" s="23"/>
      <c r="F116" s="23"/>
      <c r="G116" s="23"/>
      <c r="H116" s="23"/>
      <c r="I116" s="23"/>
      <c r="J116" s="23"/>
      <c r="K116" s="23"/>
      <c r="L116" s="23"/>
      <c r="M116" s="23"/>
      <c r="N116" s="23"/>
      <c r="O116" s="23"/>
      <c r="P116" s="23"/>
      <c r="Q116" s="22"/>
      <c r="R116" s="22"/>
      <c r="S116" s="22"/>
      <c r="T116" s="22"/>
      <c r="U116" s="22"/>
      <c r="V116" s="22"/>
      <c r="W116" s="22"/>
      <c r="X116" s="22"/>
      <c r="Y116" s="22"/>
      <c r="Z116" s="22"/>
      <c r="AA116" s="22"/>
    </row>
    <row r="117" spans="1:27" ht="15.75" customHeight="1" x14ac:dyDescent="0.25">
      <c r="A117" s="22"/>
      <c r="B117" s="22"/>
      <c r="C117" s="22"/>
      <c r="D117" s="23"/>
      <c r="E117" s="23"/>
      <c r="F117" s="23"/>
      <c r="G117" s="23"/>
      <c r="H117" s="23"/>
      <c r="I117" s="23"/>
      <c r="J117" s="23"/>
      <c r="K117" s="23"/>
      <c r="L117" s="23"/>
      <c r="M117" s="23"/>
      <c r="N117" s="23"/>
      <c r="O117" s="23"/>
      <c r="P117" s="23"/>
      <c r="Q117" s="22"/>
      <c r="R117" s="22"/>
      <c r="S117" s="22"/>
      <c r="T117" s="22"/>
      <c r="U117" s="22"/>
      <c r="V117" s="22"/>
      <c r="W117" s="22"/>
      <c r="X117" s="22"/>
      <c r="Y117" s="22"/>
      <c r="Z117" s="22"/>
      <c r="AA117" s="22"/>
    </row>
    <row r="118" spans="1:27" ht="15.75" customHeight="1" x14ac:dyDescent="0.25">
      <c r="A118" s="22"/>
      <c r="B118" s="22"/>
      <c r="C118" s="22"/>
      <c r="D118" s="23"/>
      <c r="E118" s="23"/>
      <c r="F118" s="23"/>
      <c r="G118" s="23"/>
      <c r="H118" s="23"/>
      <c r="I118" s="23"/>
      <c r="J118" s="23"/>
      <c r="K118" s="23"/>
      <c r="L118" s="23"/>
      <c r="M118" s="23"/>
      <c r="N118" s="23"/>
      <c r="O118" s="23"/>
      <c r="P118" s="23"/>
      <c r="Q118" s="22"/>
      <c r="R118" s="22"/>
      <c r="S118" s="22"/>
      <c r="T118" s="22"/>
      <c r="U118" s="22"/>
      <c r="V118" s="22"/>
      <c r="W118" s="22"/>
      <c r="X118" s="22"/>
      <c r="Y118" s="22"/>
      <c r="Z118" s="22"/>
      <c r="AA118" s="22"/>
    </row>
    <row r="119" spans="1:27" ht="15.75" customHeight="1" x14ac:dyDescent="0.25">
      <c r="A119" s="22"/>
      <c r="B119" s="22"/>
      <c r="C119" s="22"/>
      <c r="D119" s="23"/>
      <c r="E119" s="23"/>
      <c r="F119" s="23"/>
      <c r="G119" s="23"/>
      <c r="H119" s="23"/>
      <c r="I119" s="23"/>
      <c r="J119" s="23"/>
      <c r="K119" s="23"/>
      <c r="L119" s="23"/>
      <c r="M119" s="23"/>
      <c r="N119" s="23"/>
      <c r="O119" s="23"/>
      <c r="P119" s="23"/>
      <c r="Q119" s="22"/>
      <c r="R119" s="22"/>
      <c r="S119" s="22"/>
      <c r="T119" s="22"/>
      <c r="U119" s="22"/>
      <c r="V119" s="22"/>
      <c r="W119" s="22"/>
      <c r="X119" s="22"/>
      <c r="Y119" s="22"/>
      <c r="Z119" s="22"/>
      <c r="AA119" s="22"/>
    </row>
    <row r="120" spans="1:27" ht="15.75" customHeight="1" x14ac:dyDescent="0.25">
      <c r="A120" s="22"/>
      <c r="B120" s="22"/>
      <c r="C120" s="22"/>
      <c r="D120" s="23"/>
      <c r="E120" s="23"/>
      <c r="F120" s="23"/>
      <c r="G120" s="23"/>
      <c r="H120" s="23"/>
      <c r="I120" s="23"/>
      <c r="J120" s="23"/>
      <c r="K120" s="23"/>
      <c r="L120" s="23"/>
      <c r="M120" s="23"/>
      <c r="N120" s="23"/>
      <c r="O120" s="23"/>
      <c r="P120" s="23"/>
      <c r="Q120" s="22"/>
      <c r="R120" s="22"/>
      <c r="S120" s="22"/>
      <c r="T120" s="22"/>
      <c r="U120" s="22"/>
      <c r="V120" s="22"/>
      <c r="W120" s="22"/>
      <c r="X120" s="22"/>
      <c r="Y120" s="22"/>
      <c r="Z120" s="22"/>
      <c r="AA120" s="22"/>
    </row>
    <row r="121" spans="1:27" ht="15.75" customHeight="1" x14ac:dyDescent="0.25">
      <c r="A121" s="22"/>
      <c r="B121" s="22"/>
      <c r="C121" s="22"/>
      <c r="D121" s="23"/>
      <c r="E121" s="23"/>
      <c r="F121" s="23"/>
      <c r="G121" s="23"/>
      <c r="H121" s="23"/>
      <c r="I121" s="23"/>
      <c r="J121" s="23"/>
      <c r="K121" s="23"/>
      <c r="L121" s="23"/>
      <c r="M121" s="23"/>
      <c r="N121" s="23"/>
      <c r="O121" s="23"/>
      <c r="P121" s="23"/>
      <c r="Q121" s="22"/>
      <c r="R121" s="22"/>
      <c r="S121" s="22"/>
      <c r="T121" s="22"/>
      <c r="U121" s="22"/>
      <c r="V121" s="22"/>
      <c r="W121" s="22"/>
      <c r="X121" s="22"/>
      <c r="Y121" s="22"/>
      <c r="Z121" s="22"/>
      <c r="AA121" s="22"/>
    </row>
    <row r="122" spans="1:27" ht="15.75" customHeight="1" x14ac:dyDescent="0.25">
      <c r="A122" s="22"/>
      <c r="B122" s="22"/>
      <c r="C122" s="22"/>
      <c r="D122" s="23"/>
      <c r="E122" s="23"/>
      <c r="F122" s="23"/>
      <c r="G122" s="23"/>
      <c r="H122" s="23"/>
      <c r="I122" s="23"/>
      <c r="J122" s="23"/>
      <c r="K122" s="23"/>
      <c r="L122" s="23"/>
      <c r="M122" s="23"/>
      <c r="N122" s="23"/>
      <c r="O122" s="23"/>
      <c r="P122" s="23"/>
      <c r="Q122" s="22"/>
      <c r="R122" s="22"/>
      <c r="S122" s="22"/>
      <c r="T122" s="22"/>
      <c r="U122" s="22"/>
      <c r="V122" s="22"/>
      <c r="W122" s="22"/>
      <c r="X122" s="22"/>
      <c r="Y122" s="22"/>
      <c r="Z122" s="22"/>
      <c r="AA122" s="22"/>
    </row>
    <row r="123" spans="1:27" ht="15.75" customHeight="1" x14ac:dyDescent="0.25">
      <c r="A123" s="22"/>
      <c r="B123" s="22"/>
      <c r="C123" s="22"/>
      <c r="D123" s="23"/>
      <c r="E123" s="23"/>
      <c r="F123" s="23"/>
      <c r="G123" s="23"/>
      <c r="H123" s="23"/>
      <c r="I123" s="23"/>
      <c r="J123" s="23"/>
      <c r="K123" s="23"/>
      <c r="L123" s="23"/>
      <c r="M123" s="23"/>
      <c r="N123" s="23"/>
      <c r="O123" s="23"/>
      <c r="P123" s="23"/>
      <c r="Q123" s="22"/>
      <c r="R123" s="22"/>
      <c r="S123" s="22"/>
      <c r="T123" s="22"/>
      <c r="U123" s="22"/>
      <c r="V123" s="22"/>
      <c r="W123" s="22"/>
      <c r="X123" s="22"/>
      <c r="Y123" s="22"/>
      <c r="Z123" s="22"/>
      <c r="AA123" s="22"/>
    </row>
    <row r="124" spans="1:27" ht="15.75" customHeight="1" x14ac:dyDescent="0.25">
      <c r="A124" s="22"/>
      <c r="B124" s="22"/>
      <c r="C124" s="22"/>
      <c r="D124" s="23"/>
      <c r="E124" s="23"/>
      <c r="F124" s="23"/>
      <c r="G124" s="23"/>
      <c r="H124" s="23"/>
      <c r="I124" s="23"/>
      <c r="J124" s="23"/>
      <c r="K124" s="23"/>
      <c r="L124" s="23"/>
      <c r="M124" s="23"/>
      <c r="N124" s="23"/>
      <c r="O124" s="23"/>
      <c r="P124" s="23"/>
      <c r="Q124" s="22"/>
      <c r="R124" s="22"/>
      <c r="S124" s="22"/>
      <c r="T124" s="22"/>
      <c r="U124" s="22"/>
      <c r="V124" s="22"/>
      <c r="W124" s="22"/>
      <c r="X124" s="22"/>
      <c r="Y124" s="22"/>
      <c r="Z124" s="22"/>
      <c r="AA124" s="22"/>
    </row>
    <row r="125" spans="1:27" ht="15.75" customHeight="1" x14ac:dyDescent="0.25">
      <c r="A125" s="22"/>
      <c r="B125" s="22"/>
      <c r="C125" s="22"/>
      <c r="D125" s="23"/>
      <c r="E125" s="23"/>
      <c r="F125" s="23"/>
      <c r="G125" s="23"/>
      <c r="H125" s="23"/>
      <c r="I125" s="23"/>
      <c r="J125" s="23"/>
      <c r="K125" s="23"/>
      <c r="L125" s="23"/>
      <c r="M125" s="23"/>
      <c r="N125" s="23"/>
      <c r="O125" s="23"/>
      <c r="P125" s="23"/>
      <c r="Q125" s="22"/>
      <c r="R125" s="22"/>
      <c r="S125" s="22"/>
      <c r="T125" s="22"/>
      <c r="U125" s="22"/>
      <c r="V125" s="22"/>
      <c r="W125" s="22"/>
      <c r="X125" s="22"/>
      <c r="Y125" s="22"/>
      <c r="Z125" s="22"/>
      <c r="AA125" s="22"/>
    </row>
    <row r="126" spans="1:27" ht="15.75" customHeight="1" x14ac:dyDescent="0.25">
      <c r="A126" s="22"/>
      <c r="B126" s="22"/>
      <c r="C126" s="22"/>
      <c r="D126" s="23"/>
      <c r="E126" s="23"/>
      <c r="F126" s="23"/>
      <c r="G126" s="23"/>
      <c r="H126" s="23"/>
      <c r="I126" s="23"/>
      <c r="J126" s="23"/>
      <c r="K126" s="23"/>
      <c r="L126" s="23"/>
      <c r="M126" s="23"/>
      <c r="N126" s="23"/>
      <c r="O126" s="23"/>
      <c r="P126" s="23"/>
      <c r="Q126" s="22"/>
      <c r="R126" s="22"/>
      <c r="S126" s="22"/>
      <c r="T126" s="22"/>
      <c r="U126" s="22"/>
      <c r="V126" s="22"/>
      <c r="W126" s="22"/>
      <c r="X126" s="22"/>
      <c r="Y126" s="22"/>
      <c r="Z126" s="22"/>
      <c r="AA126" s="22"/>
    </row>
    <row r="127" spans="1:27" ht="15.75" customHeight="1" x14ac:dyDescent="0.25">
      <c r="A127" s="22"/>
      <c r="B127" s="22"/>
      <c r="C127" s="22"/>
      <c r="D127" s="23"/>
      <c r="E127" s="23"/>
      <c r="F127" s="23"/>
      <c r="G127" s="23"/>
      <c r="H127" s="23"/>
      <c r="I127" s="23"/>
      <c r="J127" s="23"/>
      <c r="K127" s="23"/>
      <c r="L127" s="23"/>
      <c r="M127" s="23"/>
      <c r="N127" s="23"/>
      <c r="O127" s="23"/>
      <c r="P127" s="23"/>
      <c r="Q127" s="22"/>
      <c r="R127" s="22"/>
      <c r="S127" s="22"/>
      <c r="T127" s="22"/>
      <c r="U127" s="22"/>
      <c r="V127" s="22"/>
      <c r="W127" s="22"/>
      <c r="X127" s="22"/>
      <c r="Y127" s="22"/>
      <c r="Z127" s="22"/>
      <c r="AA127" s="22"/>
    </row>
    <row r="128" spans="1:27" ht="15.75" customHeight="1" x14ac:dyDescent="0.25">
      <c r="A128" s="22"/>
      <c r="B128" s="22"/>
      <c r="C128" s="22"/>
      <c r="D128" s="23"/>
      <c r="E128" s="23"/>
      <c r="F128" s="23"/>
      <c r="G128" s="23"/>
      <c r="H128" s="23"/>
      <c r="I128" s="23"/>
      <c r="J128" s="23"/>
      <c r="K128" s="23"/>
      <c r="L128" s="23"/>
      <c r="M128" s="23"/>
      <c r="N128" s="23"/>
      <c r="O128" s="23"/>
      <c r="P128" s="23"/>
      <c r="Q128" s="22"/>
      <c r="R128" s="22"/>
      <c r="S128" s="22"/>
      <c r="T128" s="22"/>
      <c r="U128" s="22"/>
      <c r="V128" s="22"/>
      <c r="W128" s="22"/>
      <c r="X128" s="22"/>
      <c r="Y128" s="22"/>
      <c r="Z128" s="22"/>
      <c r="AA128" s="22"/>
    </row>
    <row r="129" spans="1:27" ht="15.75" customHeight="1" x14ac:dyDescent="0.25">
      <c r="A129" s="22"/>
      <c r="B129" s="22"/>
      <c r="C129" s="22"/>
      <c r="D129" s="23"/>
      <c r="E129" s="23"/>
      <c r="F129" s="23"/>
      <c r="G129" s="23"/>
      <c r="H129" s="23"/>
      <c r="I129" s="23"/>
      <c r="J129" s="23"/>
      <c r="K129" s="23"/>
      <c r="L129" s="23"/>
      <c r="M129" s="23"/>
      <c r="N129" s="23"/>
      <c r="O129" s="23"/>
      <c r="P129" s="23"/>
      <c r="Q129" s="22"/>
      <c r="R129" s="22"/>
      <c r="S129" s="22"/>
      <c r="T129" s="22"/>
      <c r="U129" s="22"/>
      <c r="V129" s="22"/>
      <c r="W129" s="22"/>
      <c r="X129" s="22"/>
      <c r="Y129" s="22"/>
      <c r="Z129" s="22"/>
      <c r="AA129" s="22"/>
    </row>
    <row r="130" spans="1:27" ht="15.75" customHeight="1" x14ac:dyDescent="0.25">
      <c r="A130" s="22"/>
      <c r="B130" s="22"/>
      <c r="C130" s="22"/>
      <c r="D130" s="23"/>
      <c r="E130" s="23"/>
      <c r="F130" s="23"/>
      <c r="G130" s="23"/>
      <c r="H130" s="23"/>
      <c r="I130" s="23"/>
      <c r="J130" s="23"/>
      <c r="K130" s="23"/>
      <c r="L130" s="23"/>
      <c r="M130" s="23"/>
      <c r="N130" s="23"/>
      <c r="O130" s="23"/>
      <c r="P130" s="23"/>
      <c r="Q130" s="22"/>
      <c r="R130" s="22"/>
      <c r="S130" s="22"/>
      <c r="T130" s="22"/>
      <c r="U130" s="22"/>
      <c r="V130" s="22"/>
      <c r="W130" s="22"/>
      <c r="X130" s="22"/>
      <c r="Y130" s="22"/>
      <c r="Z130" s="22"/>
      <c r="AA130" s="22"/>
    </row>
    <row r="131" spans="1:27" ht="15.75" customHeight="1" x14ac:dyDescent="0.25">
      <c r="A131" s="22"/>
      <c r="B131" s="22"/>
      <c r="C131" s="22"/>
      <c r="D131" s="23"/>
      <c r="E131" s="23"/>
      <c r="F131" s="23"/>
      <c r="G131" s="23"/>
      <c r="H131" s="23"/>
      <c r="I131" s="23"/>
      <c r="J131" s="23"/>
      <c r="K131" s="23"/>
      <c r="L131" s="23"/>
      <c r="M131" s="23"/>
      <c r="N131" s="23"/>
      <c r="O131" s="23"/>
      <c r="P131" s="23"/>
      <c r="Q131" s="22"/>
      <c r="R131" s="22"/>
      <c r="S131" s="22"/>
      <c r="T131" s="22"/>
      <c r="U131" s="22"/>
      <c r="V131" s="22"/>
      <c r="W131" s="22"/>
      <c r="X131" s="22"/>
      <c r="Y131" s="22"/>
      <c r="Z131" s="22"/>
      <c r="AA131" s="22"/>
    </row>
    <row r="132" spans="1:27" ht="15.75" customHeight="1" x14ac:dyDescent="0.25">
      <c r="A132" s="22"/>
      <c r="B132" s="22"/>
      <c r="C132" s="22"/>
      <c r="D132" s="23"/>
      <c r="E132" s="23"/>
      <c r="F132" s="23"/>
      <c r="G132" s="23"/>
      <c r="H132" s="23"/>
      <c r="I132" s="23"/>
      <c r="J132" s="23"/>
      <c r="K132" s="23"/>
      <c r="L132" s="23"/>
      <c r="M132" s="23"/>
      <c r="N132" s="23"/>
      <c r="O132" s="23"/>
      <c r="P132" s="23"/>
      <c r="Q132" s="22"/>
      <c r="R132" s="22"/>
      <c r="S132" s="22"/>
      <c r="T132" s="22"/>
      <c r="U132" s="22"/>
      <c r="V132" s="22"/>
      <c r="W132" s="22"/>
      <c r="X132" s="22"/>
      <c r="Y132" s="22"/>
      <c r="Z132" s="22"/>
      <c r="AA132" s="22"/>
    </row>
    <row r="133" spans="1:27" ht="15.75" customHeight="1" x14ac:dyDescent="0.25">
      <c r="A133" s="22"/>
      <c r="B133" s="22"/>
      <c r="C133" s="22"/>
      <c r="D133" s="23"/>
      <c r="E133" s="23"/>
      <c r="F133" s="23"/>
      <c r="G133" s="23"/>
      <c r="H133" s="23"/>
      <c r="I133" s="23"/>
      <c r="J133" s="23"/>
      <c r="K133" s="23"/>
      <c r="L133" s="23"/>
      <c r="M133" s="23"/>
      <c r="N133" s="23"/>
      <c r="O133" s="23"/>
      <c r="P133" s="23"/>
      <c r="Q133" s="22"/>
      <c r="R133" s="22"/>
      <c r="S133" s="22"/>
      <c r="T133" s="22"/>
      <c r="U133" s="22"/>
      <c r="V133" s="22"/>
      <c r="W133" s="22"/>
      <c r="X133" s="22"/>
      <c r="Y133" s="22"/>
      <c r="Z133" s="22"/>
      <c r="AA133" s="22"/>
    </row>
    <row r="134" spans="1:27" ht="15.75" customHeight="1" x14ac:dyDescent="0.25">
      <c r="A134" s="22"/>
      <c r="B134" s="22"/>
      <c r="C134" s="22"/>
      <c r="D134" s="23"/>
      <c r="E134" s="23"/>
      <c r="F134" s="23"/>
      <c r="G134" s="23"/>
      <c r="H134" s="23"/>
      <c r="I134" s="23"/>
      <c r="J134" s="23"/>
      <c r="K134" s="23"/>
      <c r="L134" s="23"/>
      <c r="M134" s="23"/>
      <c r="N134" s="23"/>
      <c r="O134" s="23"/>
      <c r="P134" s="23"/>
      <c r="Q134" s="22"/>
      <c r="R134" s="22"/>
      <c r="S134" s="22"/>
      <c r="T134" s="22"/>
      <c r="U134" s="22"/>
      <c r="V134" s="22"/>
      <c r="W134" s="22"/>
      <c r="X134" s="22"/>
      <c r="Y134" s="22"/>
      <c r="Z134" s="22"/>
      <c r="AA134" s="22"/>
    </row>
    <row r="135" spans="1:27" ht="15.75" customHeight="1" x14ac:dyDescent="0.25">
      <c r="A135" s="22"/>
      <c r="B135" s="22"/>
      <c r="C135" s="22"/>
      <c r="D135" s="23"/>
      <c r="E135" s="23"/>
      <c r="F135" s="23"/>
      <c r="G135" s="23"/>
      <c r="H135" s="23"/>
      <c r="I135" s="23"/>
      <c r="J135" s="23"/>
      <c r="K135" s="23"/>
      <c r="L135" s="23"/>
      <c r="M135" s="23"/>
      <c r="N135" s="23"/>
      <c r="O135" s="23"/>
      <c r="P135" s="23"/>
      <c r="Q135" s="22"/>
      <c r="R135" s="22"/>
      <c r="S135" s="22"/>
      <c r="T135" s="22"/>
      <c r="U135" s="22"/>
      <c r="V135" s="22"/>
      <c r="W135" s="22"/>
      <c r="X135" s="22"/>
      <c r="Y135" s="22"/>
      <c r="Z135" s="22"/>
      <c r="AA135" s="22"/>
    </row>
    <row r="136" spans="1:27" ht="15.75" customHeight="1" x14ac:dyDescent="0.25">
      <c r="A136" s="22"/>
      <c r="B136" s="22"/>
      <c r="C136" s="22"/>
      <c r="D136" s="23"/>
      <c r="E136" s="23"/>
      <c r="F136" s="23"/>
      <c r="G136" s="23"/>
      <c r="H136" s="23"/>
      <c r="I136" s="23"/>
      <c r="J136" s="23"/>
      <c r="K136" s="23"/>
      <c r="L136" s="23"/>
      <c r="M136" s="23"/>
      <c r="N136" s="23"/>
      <c r="O136" s="23"/>
      <c r="P136" s="23"/>
      <c r="Q136" s="22"/>
      <c r="R136" s="22"/>
      <c r="S136" s="22"/>
      <c r="T136" s="22"/>
      <c r="U136" s="22"/>
      <c r="V136" s="22"/>
      <c r="W136" s="22"/>
      <c r="X136" s="22"/>
      <c r="Y136" s="22"/>
      <c r="Z136" s="22"/>
      <c r="AA136" s="22"/>
    </row>
    <row r="137" spans="1:27" ht="15.75" customHeight="1" x14ac:dyDescent="0.25">
      <c r="A137" s="22"/>
      <c r="B137" s="22"/>
      <c r="C137" s="22"/>
      <c r="D137" s="23"/>
      <c r="E137" s="23"/>
      <c r="F137" s="23"/>
      <c r="G137" s="23"/>
      <c r="H137" s="23"/>
      <c r="I137" s="23"/>
      <c r="J137" s="23"/>
      <c r="K137" s="23"/>
      <c r="L137" s="23"/>
      <c r="M137" s="23"/>
      <c r="N137" s="23"/>
      <c r="O137" s="23"/>
      <c r="P137" s="23"/>
      <c r="Q137" s="22"/>
      <c r="R137" s="22"/>
      <c r="S137" s="22"/>
      <c r="T137" s="22"/>
      <c r="U137" s="22"/>
      <c r="V137" s="22"/>
      <c r="W137" s="22"/>
      <c r="X137" s="22"/>
      <c r="Y137" s="22"/>
      <c r="Z137" s="22"/>
      <c r="AA137" s="22"/>
    </row>
    <row r="138" spans="1:27" ht="15.75" customHeight="1" x14ac:dyDescent="0.25">
      <c r="A138" s="22"/>
      <c r="B138" s="22"/>
      <c r="C138" s="22"/>
      <c r="D138" s="23"/>
      <c r="E138" s="23"/>
      <c r="F138" s="23"/>
      <c r="G138" s="23"/>
      <c r="H138" s="23"/>
      <c r="I138" s="23"/>
      <c r="J138" s="23"/>
      <c r="K138" s="23"/>
      <c r="L138" s="23"/>
      <c r="M138" s="23"/>
      <c r="N138" s="23"/>
      <c r="O138" s="23"/>
      <c r="P138" s="23"/>
      <c r="Q138" s="22"/>
      <c r="R138" s="22"/>
      <c r="S138" s="22"/>
      <c r="T138" s="22"/>
      <c r="U138" s="22"/>
      <c r="V138" s="22"/>
      <c r="W138" s="22"/>
      <c r="X138" s="22"/>
      <c r="Y138" s="22"/>
      <c r="Z138" s="22"/>
      <c r="AA138" s="22"/>
    </row>
    <row r="139" spans="1:27" ht="15.75" customHeight="1" x14ac:dyDescent="0.25">
      <c r="A139" s="22"/>
      <c r="B139" s="22"/>
      <c r="C139" s="22"/>
      <c r="D139" s="23"/>
      <c r="E139" s="23"/>
      <c r="F139" s="23"/>
      <c r="G139" s="23"/>
      <c r="H139" s="23"/>
      <c r="I139" s="23"/>
      <c r="J139" s="23"/>
      <c r="K139" s="23"/>
      <c r="L139" s="23"/>
      <c r="M139" s="23"/>
      <c r="N139" s="23"/>
      <c r="O139" s="23"/>
      <c r="P139" s="23"/>
      <c r="Q139" s="22"/>
      <c r="R139" s="22"/>
      <c r="S139" s="22"/>
      <c r="T139" s="22"/>
      <c r="U139" s="22"/>
      <c r="V139" s="22"/>
      <c r="W139" s="22"/>
      <c r="X139" s="22"/>
      <c r="Y139" s="22"/>
      <c r="Z139" s="22"/>
      <c r="AA139" s="22"/>
    </row>
    <row r="140" spans="1:27" ht="15.75" customHeight="1" x14ac:dyDescent="0.25">
      <c r="A140" s="22"/>
      <c r="B140" s="22"/>
      <c r="C140" s="22"/>
      <c r="D140" s="23"/>
      <c r="E140" s="23"/>
      <c r="F140" s="23"/>
      <c r="G140" s="23"/>
      <c r="H140" s="23"/>
      <c r="I140" s="23"/>
      <c r="J140" s="23"/>
      <c r="K140" s="23"/>
      <c r="L140" s="23"/>
      <c r="M140" s="23"/>
      <c r="N140" s="23"/>
      <c r="O140" s="23"/>
      <c r="P140" s="23"/>
      <c r="Q140" s="22"/>
      <c r="R140" s="22"/>
      <c r="S140" s="22"/>
      <c r="T140" s="22"/>
      <c r="U140" s="22"/>
      <c r="V140" s="22"/>
      <c r="W140" s="22"/>
      <c r="X140" s="22"/>
      <c r="Y140" s="22"/>
      <c r="Z140" s="22"/>
      <c r="AA140" s="22"/>
    </row>
    <row r="141" spans="1:27" ht="15.75" customHeight="1" x14ac:dyDescent="0.25">
      <c r="A141" s="22"/>
      <c r="B141" s="22"/>
      <c r="C141" s="22"/>
      <c r="D141" s="23"/>
      <c r="E141" s="23"/>
      <c r="F141" s="23"/>
      <c r="G141" s="23"/>
      <c r="H141" s="23"/>
      <c r="I141" s="23"/>
      <c r="J141" s="23"/>
      <c r="K141" s="23"/>
      <c r="L141" s="23"/>
      <c r="M141" s="23"/>
      <c r="N141" s="23"/>
      <c r="O141" s="23"/>
      <c r="P141" s="23"/>
      <c r="Q141" s="22"/>
      <c r="R141" s="22"/>
      <c r="S141" s="22"/>
      <c r="T141" s="22"/>
      <c r="U141" s="22"/>
      <c r="V141" s="22"/>
      <c r="W141" s="22"/>
      <c r="X141" s="22"/>
      <c r="Y141" s="22"/>
      <c r="Z141" s="22"/>
      <c r="AA141" s="22"/>
    </row>
    <row r="142" spans="1:27" ht="15.75" customHeight="1" x14ac:dyDescent="0.25">
      <c r="A142" s="22"/>
      <c r="B142" s="22"/>
      <c r="C142" s="22"/>
      <c r="D142" s="23"/>
      <c r="E142" s="23"/>
      <c r="F142" s="23"/>
      <c r="G142" s="23"/>
      <c r="H142" s="23"/>
      <c r="I142" s="23"/>
      <c r="J142" s="23"/>
      <c r="K142" s="23"/>
      <c r="L142" s="23"/>
      <c r="M142" s="23"/>
      <c r="N142" s="23"/>
      <c r="O142" s="23"/>
      <c r="P142" s="23"/>
      <c r="Q142" s="22"/>
      <c r="R142" s="22"/>
      <c r="S142" s="22"/>
      <c r="T142" s="22"/>
      <c r="U142" s="22"/>
      <c r="V142" s="22"/>
      <c r="W142" s="22"/>
      <c r="X142" s="22"/>
      <c r="Y142" s="22"/>
      <c r="Z142" s="22"/>
      <c r="AA142" s="22"/>
    </row>
    <row r="143" spans="1:27" ht="15.75" customHeight="1" x14ac:dyDescent="0.25">
      <c r="A143" s="22"/>
      <c r="B143" s="22"/>
      <c r="C143" s="22"/>
      <c r="D143" s="23"/>
      <c r="E143" s="23"/>
      <c r="F143" s="23"/>
      <c r="G143" s="23"/>
      <c r="H143" s="23"/>
      <c r="I143" s="23"/>
      <c r="J143" s="23"/>
      <c r="K143" s="23"/>
      <c r="L143" s="23"/>
      <c r="M143" s="23"/>
      <c r="N143" s="23"/>
      <c r="O143" s="23"/>
      <c r="P143" s="23"/>
      <c r="Q143" s="22"/>
      <c r="R143" s="22"/>
      <c r="S143" s="22"/>
      <c r="T143" s="22"/>
      <c r="U143" s="22"/>
      <c r="V143" s="22"/>
      <c r="W143" s="22"/>
      <c r="X143" s="22"/>
      <c r="Y143" s="22"/>
      <c r="Z143" s="22"/>
      <c r="AA143" s="22"/>
    </row>
    <row r="144" spans="1:27" ht="15.75" customHeight="1" x14ac:dyDescent="0.25">
      <c r="A144" s="22"/>
      <c r="B144" s="22"/>
      <c r="C144" s="22"/>
      <c r="D144" s="23"/>
      <c r="E144" s="23"/>
      <c r="F144" s="23"/>
      <c r="G144" s="23"/>
      <c r="H144" s="23"/>
      <c r="I144" s="23"/>
      <c r="J144" s="23"/>
      <c r="K144" s="23"/>
      <c r="L144" s="23"/>
      <c r="M144" s="23"/>
      <c r="N144" s="23"/>
      <c r="O144" s="23"/>
      <c r="P144" s="23"/>
      <c r="Q144" s="22"/>
      <c r="R144" s="22"/>
      <c r="S144" s="22"/>
      <c r="T144" s="22"/>
      <c r="U144" s="22"/>
      <c r="V144" s="22"/>
      <c r="W144" s="22"/>
      <c r="X144" s="22"/>
      <c r="Y144" s="22"/>
      <c r="Z144" s="22"/>
      <c r="AA144" s="22"/>
    </row>
    <row r="145" spans="1:27" ht="15.75" customHeight="1" x14ac:dyDescent="0.25">
      <c r="A145" s="22"/>
      <c r="B145" s="22"/>
      <c r="C145" s="22"/>
      <c r="D145" s="23"/>
      <c r="E145" s="23"/>
      <c r="F145" s="23"/>
      <c r="G145" s="23"/>
      <c r="H145" s="23"/>
      <c r="I145" s="23"/>
      <c r="J145" s="23"/>
      <c r="K145" s="23"/>
      <c r="L145" s="23"/>
      <c r="M145" s="23"/>
      <c r="N145" s="23"/>
      <c r="O145" s="23"/>
      <c r="P145" s="23"/>
      <c r="Q145" s="22"/>
      <c r="R145" s="22"/>
      <c r="S145" s="22"/>
      <c r="T145" s="22"/>
      <c r="U145" s="22"/>
      <c r="V145" s="22"/>
      <c r="W145" s="22"/>
      <c r="X145" s="22"/>
      <c r="Y145" s="22"/>
      <c r="Z145" s="22"/>
      <c r="AA145" s="22"/>
    </row>
    <row r="146" spans="1:27" ht="15.75" customHeight="1" x14ac:dyDescent="0.25">
      <c r="A146" s="22"/>
      <c r="B146" s="22"/>
      <c r="C146" s="22"/>
      <c r="D146" s="23"/>
      <c r="E146" s="23"/>
      <c r="F146" s="23"/>
      <c r="G146" s="23"/>
      <c r="H146" s="23"/>
      <c r="I146" s="23"/>
      <c r="J146" s="23"/>
      <c r="K146" s="23"/>
      <c r="L146" s="23"/>
      <c r="M146" s="23"/>
      <c r="N146" s="23"/>
      <c r="O146" s="23"/>
      <c r="P146" s="23"/>
      <c r="Q146" s="22"/>
      <c r="R146" s="22"/>
      <c r="S146" s="22"/>
      <c r="T146" s="22"/>
      <c r="U146" s="22"/>
      <c r="V146" s="22"/>
      <c r="W146" s="22"/>
      <c r="X146" s="22"/>
      <c r="Y146" s="22"/>
      <c r="Z146" s="22"/>
      <c r="AA146" s="22"/>
    </row>
    <row r="147" spans="1:27" ht="15.75" customHeight="1" x14ac:dyDescent="0.25">
      <c r="A147" s="22"/>
      <c r="B147" s="22"/>
      <c r="C147" s="22"/>
      <c r="D147" s="23"/>
      <c r="E147" s="23"/>
      <c r="F147" s="23"/>
      <c r="G147" s="23"/>
      <c r="H147" s="23"/>
      <c r="I147" s="23"/>
      <c r="J147" s="23"/>
      <c r="K147" s="23"/>
      <c r="L147" s="23"/>
      <c r="M147" s="23"/>
      <c r="N147" s="23"/>
      <c r="O147" s="23"/>
      <c r="P147" s="23"/>
      <c r="Q147" s="22"/>
      <c r="R147" s="22"/>
      <c r="S147" s="22"/>
      <c r="T147" s="22"/>
      <c r="U147" s="22"/>
      <c r="V147" s="22"/>
      <c r="W147" s="22"/>
      <c r="X147" s="22"/>
      <c r="Y147" s="22"/>
      <c r="Z147" s="22"/>
      <c r="AA147" s="22"/>
    </row>
    <row r="148" spans="1:27" ht="15.75" customHeight="1" x14ac:dyDescent="0.25">
      <c r="A148" s="22"/>
      <c r="B148" s="22"/>
      <c r="C148" s="22"/>
      <c r="D148" s="23"/>
      <c r="E148" s="23"/>
      <c r="F148" s="23"/>
      <c r="G148" s="23"/>
      <c r="H148" s="23"/>
      <c r="I148" s="23"/>
      <c r="J148" s="23"/>
      <c r="K148" s="23"/>
      <c r="L148" s="23"/>
      <c r="M148" s="23"/>
      <c r="N148" s="23"/>
      <c r="O148" s="23"/>
      <c r="P148" s="23"/>
      <c r="Q148" s="22"/>
      <c r="R148" s="22"/>
      <c r="S148" s="22"/>
      <c r="T148" s="22"/>
      <c r="U148" s="22"/>
      <c r="V148" s="22"/>
      <c r="W148" s="22"/>
      <c r="X148" s="22"/>
      <c r="Y148" s="22"/>
      <c r="Z148" s="22"/>
      <c r="AA148" s="22"/>
    </row>
    <row r="149" spans="1:27" ht="15.75" customHeight="1" x14ac:dyDescent="0.25">
      <c r="A149" s="22"/>
      <c r="B149" s="22"/>
      <c r="C149" s="22"/>
      <c r="D149" s="23"/>
      <c r="E149" s="23"/>
      <c r="F149" s="23"/>
      <c r="G149" s="23"/>
      <c r="H149" s="23"/>
      <c r="I149" s="23"/>
      <c r="J149" s="23"/>
      <c r="K149" s="23"/>
      <c r="L149" s="23"/>
      <c r="M149" s="23"/>
      <c r="N149" s="23"/>
      <c r="O149" s="23"/>
      <c r="P149" s="23"/>
      <c r="Q149" s="22"/>
      <c r="R149" s="22"/>
      <c r="S149" s="22"/>
      <c r="T149" s="22"/>
      <c r="U149" s="22"/>
      <c r="V149" s="22"/>
      <c r="W149" s="22"/>
      <c r="X149" s="22"/>
      <c r="Y149" s="22"/>
      <c r="Z149" s="22"/>
      <c r="AA149" s="22"/>
    </row>
    <row r="150" spans="1:27" ht="15.75" customHeight="1" x14ac:dyDescent="0.25">
      <c r="A150" s="22"/>
      <c r="B150" s="22"/>
      <c r="C150" s="22"/>
      <c r="D150" s="23"/>
      <c r="E150" s="23"/>
      <c r="F150" s="23"/>
      <c r="G150" s="23"/>
      <c r="H150" s="23"/>
      <c r="I150" s="23"/>
      <c r="J150" s="23"/>
      <c r="K150" s="23"/>
      <c r="L150" s="23"/>
      <c r="M150" s="23"/>
      <c r="N150" s="23"/>
      <c r="O150" s="23"/>
      <c r="P150" s="23"/>
      <c r="Q150" s="22"/>
      <c r="R150" s="22"/>
      <c r="S150" s="22"/>
      <c r="T150" s="22"/>
      <c r="U150" s="22"/>
      <c r="V150" s="22"/>
      <c r="W150" s="22"/>
      <c r="X150" s="22"/>
      <c r="Y150" s="22"/>
      <c r="Z150" s="22"/>
      <c r="AA150" s="22"/>
    </row>
    <row r="151" spans="1:27" ht="15.75" customHeight="1" x14ac:dyDescent="0.25">
      <c r="A151" s="22"/>
      <c r="B151" s="22"/>
      <c r="C151" s="22"/>
      <c r="D151" s="23"/>
      <c r="E151" s="23"/>
      <c r="F151" s="23"/>
      <c r="G151" s="23"/>
      <c r="H151" s="23"/>
      <c r="I151" s="23"/>
      <c r="J151" s="23"/>
      <c r="K151" s="23"/>
      <c r="L151" s="23"/>
      <c r="M151" s="23"/>
      <c r="N151" s="23"/>
      <c r="O151" s="23"/>
      <c r="P151" s="23"/>
      <c r="Q151" s="22"/>
      <c r="R151" s="22"/>
      <c r="S151" s="22"/>
      <c r="T151" s="22"/>
      <c r="U151" s="22"/>
      <c r="V151" s="22"/>
      <c r="W151" s="22"/>
      <c r="X151" s="22"/>
      <c r="Y151" s="22"/>
      <c r="Z151" s="22"/>
      <c r="AA151" s="22"/>
    </row>
    <row r="152" spans="1:27" ht="15.75" customHeight="1" x14ac:dyDescent="0.25">
      <c r="A152" s="22"/>
      <c r="B152" s="22"/>
      <c r="C152" s="22"/>
      <c r="D152" s="23"/>
      <c r="E152" s="23"/>
      <c r="F152" s="23"/>
      <c r="G152" s="23"/>
      <c r="H152" s="23"/>
      <c r="I152" s="23"/>
      <c r="J152" s="23"/>
      <c r="K152" s="23"/>
      <c r="L152" s="23"/>
      <c r="M152" s="23"/>
      <c r="N152" s="23"/>
      <c r="O152" s="23"/>
      <c r="P152" s="23"/>
      <c r="Q152" s="22"/>
      <c r="R152" s="22"/>
      <c r="S152" s="22"/>
      <c r="T152" s="22"/>
      <c r="U152" s="22"/>
      <c r="V152" s="22"/>
      <c r="W152" s="22"/>
      <c r="X152" s="22"/>
      <c r="Y152" s="22"/>
      <c r="Z152" s="22"/>
      <c r="AA152" s="22"/>
    </row>
    <row r="153" spans="1:27" ht="15.75" customHeight="1" x14ac:dyDescent="0.25">
      <c r="A153" s="22"/>
      <c r="B153" s="22"/>
      <c r="C153" s="22"/>
      <c r="D153" s="23"/>
      <c r="E153" s="23"/>
      <c r="F153" s="23"/>
      <c r="G153" s="23"/>
      <c r="H153" s="23"/>
      <c r="I153" s="23"/>
      <c r="J153" s="23"/>
      <c r="K153" s="23"/>
      <c r="L153" s="23"/>
      <c r="M153" s="23"/>
      <c r="N153" s="23"/>
      <c r="O153" s="23"/>
      <c r="P153" s="23"/>
      <c r="Q153" s="22"/>
      <c r="R153" s="22"/>
      <c r="S153" s="22"/>
      <c r="T153" s="22"/>
      <c r="U153" s="22"/>
      <c r="V153" s="22"/>
      <c r="W153" s="22"/>
      <c r="X153" s="22"/>
      <c r="Y153" s="22"/>
      <c r="Z153" s="22"/>
      <c r="AA153" s="22"/>
    </row>
    <row r="154" spans="1:27" ht="15.75" customHeight="1" x14ac:dyDescent="0.25">
      <c r="A154" s="22"/>
      <c r="B154" s="22"/>
      <c r="C154" s="22"/>
      <c r="D154" s="23"/>
      <c r="E154" s="23"/>
      <c r="F154" s="23"/>
      <c r="G154" s="23"/>
      <c r="H154" s="23"/>
      <c r="I154" s="23"/>
      <c r="J154" s="23"/>
      <c r="K154" s="23"/>
      <c r="L154" s="23"/>
      <c r="M154" s="23"/>
      <c r="N154" s="23"/>
      <c r="O154" s="23"/>
      <c r="P154" s="23"/>
      <c r="Q154" s="22"/>
      <c r="R154" s="22"/>
      <c r="S154" s="22"/>
      <c r="T154" s="22"/>
      <c r="U154" s="22"/>
      <c r="V154" s="22"/>
      <c r="W154" s="22"/>
      <c r="X154" s="22"/>
      <c r="Y154" s="22"/>
      <c r="Z154" s="22"/>
      <c r="AA154" s="22"/>
    </row>
    <row r="155" spans="1:27" ht="15.75" customHeight="1" x14ac:dyDescent="0.25">
      <c r="A155" s="22"/>
      <c r="B155" s="22"/>
      <c r="C155" s="22"/>
      <c r="D155" s="23"/>
      <c r="E155" s="23"/>
      <c r="F155" s="23"/>
      <c r="G155" s="23"/>
      <c r="H155" s="23"/>
      <c r="I155" s="23"/>
      <c r="J155" s="23"/>
      <c r="K155" s="23"/>
      <c r="L155" s="23"/>
      <c r="M155" s="23"/>
      <c r="N155" s="23"/>
      <c r="O155" s="23"/>
      <c r="P155" s="23"/>
      <c r="Q155" s="22"/>
      <c r="R155" s="22"/>
      <c r="S155" s="22"/>
      <c r="T155" s="22"/>
      <c r="U155" s="22"/>
      <c r="V155" s="22"/>
      <c r="W155" s="22"/>
      <c r="X155" s="22"/>
      <c r="Y155" s="22"/>
      <c r="Z155" s="22"/>
      <c r="AA155" s="22"/>
    </row>
    <row r="156" spans="1:27" ht="15.75" customHeight="1" x14ac:dyDescent="0.25">
      <c r="A156" s="22"/>
      <c r="B156" s="22"/>
      <c r="C156" s="22"/>
      <c r="D156" s="23"/>
      <c r="E156" s="23"/>
      <c r="F156" s="23"/>
      <c r="G156" s="23"/>
      <c r="H156" s="23"/>
      <c r="I156" s="23"/>
      <c r="J156" s="23"/>
      <c r="K156" s="23"/>
      <c r="L156" s="23"/>
      <c r="M156" s="23"/>
      <c r="N156" s="23"/>
      <c r="O156" s="23"/>
      <c r="P156" s="23"/>
      <c r="Q156" s="22"/>
      <c r="R156" s="22"/>
      <c r="S156" s="22"/>
      <c r="T156" s="22"/>
      <c r="U156" s="22"/>
      <c r="V156" s="22"/>
      <c r="W156" s="22"/>
      <c r="X156" s="22"/>
      <c r="Y156" s="22"/>
      <c r="Z156" s="22"/>
      <c r="AA156" s="22"/>
    </row>
    <row r="157" spans="1:27" ht="15.75" customHeight="1" x14ac:dyDescent="0.25">
      <c r="A157" s="22"/>
      <c r="B157" s="22"/>
      <c r="C157" s="22"/>
      <c r="D157" s="23"/>
      <c r="E157" s="23"/>
      <c r="F157" s="23"/>
      <c r="G157" s="23"/>
      <c r="H157" s="23"/>
      <c r="I157" s="23"/>
      <c r="J157" s="23"/>
      <c r="K157" s="23"/>
      <c r="L157" s="23"/>
      <c r="M157" s="23"/>
      <c r="N157" s="23"/>
      <c r="O157" s="23"/>
      <c r="P157" s="23"/>
      <c r="Q157" s="22"/>
      <c r="R157" s="22"/>
      <c r="S157" s="22"/>
      <c r="T157" s="22"/>
      <c r="U157" s="22"/>
      <c r="V157" s="22"/>
      <c r="W157" s="22"/>
      <c r="X157" s="22"/>
      <c r="Y157" s="22"/>
      <c r="Z157" s="22"/>
      <c r="AA157" s="22"/>
    </row>
    <row r="158" spans="1:27" ht="15.75" customHeight="1" x14ac:dyDescent="0.25">
      <c r="A158" s="22"/>
      <c r="B158" s="22"/>
      <c r="C158" s="22"/>
      <c r="D158" s="23"/>
      <c r="E158" s="23"/>
      <c r="F158" s="23"/>
      <c r="G158" s="23"/>
      <c r="H158" s="23"/>
      <c r="I158" s="23"/>
      <c r="J158" s="23"/>
      <c r="K158" s="23"/>
      <c r="L158" s="23"/>
      <c r="M158" s="23"/>
      <c r="N158" s="23"/>
      <c r="O158" s="23"/>
      <c r="P158" s="23"/>
      <c r="Q158" s="22"/>
      <c r="R158" s="22"/>
      <c r="S158" s="22"/>
      <c r="T158" s="22"/>
      <c r="U158" s="22"/>
      <c r="V158" s="22"/>
      <c r="W158" s="22"/>
      <c r="X158" s="22"/>
      <c r="Y158" s="22"/>
      <c r="Z158" s="22"/>
      <c r="AA158" s="22"/>
    </row>
    <row r="159" spans="1:27" ht="15.75" customHeight="1" x14ac:dyDescent="0.25">
      <c r="A159" s="22"/>
      <c r="B159" s="22"/>
      <c r="C159" s="22"/>
      <c r="D159" s="23"/>
      <c r="E159" s="23"/>
      <c r="F159" s="23"/>
      <c r="G159" s="23"/>
      <c r="H159" s="23"/>
      <c r="I159" s="23"/>
      <c r="J159" s="23"/>
      <c r="K159" s="23"/>
      <c r="L159" s="23"/>
      <c r="M159" s="23"/>
      <c r="N159" s="23"/>
      <c r="O159" s="23"/>
      <c r="P159" s="23"/>
      <c r="Q159" s="22"/>
      <c r="R159" s="22"/>
      <c r="S159" s="22"/>
      <c r="T159" s="22"/>
      <c r="U159" s="22"/>
      <c r="V159" s="22"/>
      <c r="W159" s="22"/>
      <c r="X159" s="22"/>
      <c r="Y159" s="22"/>
      <c r="Z159" s="22"/>
      <c r="AA159" s="22"/>
    </row>
    <row r="160" spans="1:27" ht="15.75" customHeight="1" x14ac:dyDescent="0.25">
      <c r="A160" s="22"/>
      <c r="B160" s="22"/>
      <c r="C160" s="22"/>
      <c r="D160" s="23"/>
      <c r="E160" s="23"/>
      <c r="F160" s="23"/>
      <c r="G160" s="23"/>
      <c r="H160" s="23"/>
      <c r="I160" s="23"/>
      <c r="J160" s="23"/>
      <c r="K160" s="23"/>
      <c r="L160" s="23"/>
      <c r="M160" s="23"/>
      <c r="N160" s="23"/>
      <c r="O160" s="23"/>
      <c r="P160" s="23"/>
      <c r="Q160" s="22"/>
      <c r="R160" s="22"/>
      <c r="S160" s="22"/>
      <c r="T160" s="22"/>
      <c r="U160" s="22"/>
      <c r="V160" s="22"/>
      <c r="W160" s="22"/>
      <c r="X160" s="22"/>
      <c r="Y160" s="22"/>
      <c r="Z160" s="22"/>
      <c r="AA160" s="22"/>
    </row>
    <row r="161" spans="1:27" ht="15.75" customHeight="1" x14ac:dyDescent="0.25">
      <c r="A161" s="22"/>
      <c r="B161" s="22"/>
      <c r="C161" s="22"/>
      <c r="D161" s="23"/>
      <c r="E161" s="23"/>
      <c r="F161" s="23"/>
      <c r="G161" s="23"/>
      <c r="H161" s="23"/>
      <c r="I161" s="23"/>
      <c r="J161" s="23"/>
      <c r="K161" s="23"/>
      <c r="L161" s="23"/>
      <c r="M161" s="23"/>
      <c r="N161" s="23"/>
      <c r="O161" s="23"/>
      <c r="P161" s="23"/>
      <c r="Q161" s="22"/>
      <c r="R161" s="22"/>
      <c r="S161" s="22"/>
      <c r="T161" s="22"/>
      <c r="U161" s="22"/>
      <c r="V161" s="22"/>
      <c r="W161" s="22"/>
      <c r="X161" s="22"/>
      <c r="Y161" s="22"/>
      <c r="Z161" s="22"/>
      <c r="AA161" s="22"/>
    </row>
    <row r="162" spans="1:27" ht="15.75" customHeight="1" x14ac:dyDescent="0.25">
      <c r="A162" s="22"/>
      <c r="B162" s="22"/>
      <c r="C162" s="22"/>
      <c r="D162" s="23"/>
      <c r="E162" s="23"/>
      <c r="F162" s="23"/>
      <c r="G162" s="23"/>
      <c r="H162" s="23"/>
      <c r="I162" s="23"/>
      <c r="J162" s="23"/>
      <c r="K162" s="23"/>
      <c r="L162" s="23"/>
      <c r="M162" s="23"/>
      <c r="N162" s="23"/>
      <c r="O162" s="23"/>
      <c r="P162" s="23"/>
      <c r="Q162" s="22"/>
      <c r="R162" s="22"/>
      <c r="S162" s="22"/>
      <c r="T162" s="22"/>
      <c r="U162" s="22"/>
      <c r="V162" s="22"/>
      <c r="W162" s="22"/>
      <c r="X162" s="22"/>
      <c r="Y162" s="22"/>
      <c r="Z162" s="22"/>
      <c r="AA162" s="22"/>
    </row>
    <row r="163" spans="1:27" ht="15.75" customHeight="1" x14ac:dyDescent="0.25">
      <c r="A163" s="22"/>
      <c r="B163" s="22"/>
      <c r="C163" s="22"/>
      <c r="D163" s="23"/>
      <c r="E163" s="23"/>
      <c r="F163" s="23"/>
      <c r="G163" s="23"/>
      <c r="H163" s="23"/>
      <c r="I163" s="23"/>
      <c r="J163" s="23"/>
      <c r="K163" s="23"/>
      <c r="L163" s="23"/>
      <c r="M163" s="23"/>
      <c r="N163" s="23"/>
      <c r="O163" s="23"/>
      <c r="P163" s="23"/>
      <c r="Q163" s="22"/>
      <c r="R163" s="22"/>
      <c r="S163" s="22"/>
      <c r="T163" s="22"/>
      <c r="U163" s="22"/>
      <c r="V163" s="22"/>
      <c r="W163" s="22"/>
      <c r="X163" s="22"/>
      <c r="Y163" s="22"/>
      <c r="Z163" s="22"/>
      <c r="AA163" s="22"/>
    </row>
    <row r="164" spans="1:27" ht="15.75" customHeight="1" x14ac:dyDescent="0.25">
      <c r="A164" s="22"/>
      <c r="B164" s="22"/>
      <c r="C164" s="22"/>
      <c r="D164" s="23"/>
      <c r="E164" s="23"/>
      <c r="F164" s="23"/>
      <c r="G164" s="23"/>
      <c r="H164" s="23"/>
      <c r="I164" s="23"/>
      <c r="J164" s="23"/>
      <c r="K164" s="23"/>
      <c r="L164" s="23"/>
      <c r="M164" s="23"/>
      <c r="N164" s="23"/>
      <c r="O164" s="23"/>
      <c r="P164" s="23"/>
      <c r="Q164" s="22"/>
      <c r="R164" s="22"/>
      <c r="S164" s="22"/>
      <c r="T164" s="22"/>
      <c r="U164" s="22"/>
      <c r="V164" s="22"/>
      <c r="W164" s="22"/>
      <c r="X164" s="22"/>
      <c r="Y164" s="22"/>
      <c r="Z164" s="22"/>
      <c r="AA164" s="22"/>
    </row>
    <row r="165" spans="1:27" ht="15.75" customHeight="1" x14ac:dyDescent="0.25">
      <c r="A165" s="22"/>
      <c r="B165" s="22"/>
      <c r="C165" s="22"/>
      <c r="D165" s="23"/>
      <c r="E165" s="23"/>
      <c r="F165" s="23"/>
      <c r="G165" s="23"/>
      <c r="H165" s="23"/>
      <c r="I165" s="23"/>
      <c r="J165" s="23"/>
      <c r="K165" s="23"/>
      <c r="L165" s="23"/>
      <c r="M165" s="23"/>
      <c r="N165" s="23"/>
      <c r="O165" s="23"/>
      <c r="P165" s="23"/>
      <c r="Q165" s="22"/>
      <c r="R165" s="22"/>
      <c r="S165" s="22"/>
      <c r="T165" s="22"/>
      <c r="U165" s="22"/>
      <c r="V165" s="22"/>
      <c r="W165" s="22"/>
      <c r="X165" s="22"/>
      <c r="Y165" s="22"/>
      <c r="Z165" s="22"/>
      <c r="AA165" s="22"/>
    </row>
    <row r="166" spans="1:27" ht="15.75" customHeight="1" x14ac:dyDescent="0.25">
      <c r="A166" s="22"/>
      <c r="B166" s="22"/>
      <c r="C166" s="22"/>
      <c r="D166" s="23"/>
      <c r="E166" s="23"/>
      <c r="F166" s="23"/>
      <c r="G166" s="23"/>
      <c r="H166" s="23"/>
      <c r="I166" s="23"/>
      <c r="J166" s="23"/>
      <c r="K166" s="23"/>
      <c r="L166" s="23"/>
      <c r="M166" s="23"/>
      <c r="N166" s="23"/>
      <c r="O166" s="23"/>
      <c r="P166" s="23"/>
      <c r="Q166" s="22"/>
      <c r="R166" s="22"/>
      <c r="S166" s="22"/>
      <c r="T166" s="22"/>
      <c r="U166" s="22"/>
      <c r="V166" s="22"/>
      <c r="W166" s="22"/>
      <c r="X166" s="22"/>
      <c r="Y166" s="22"/>
      <c r="Z166" s="22"/>
      <c r="AA166" s="22"/>
    </row>
    <row r="167" spans="1:27" ht="15.75" customHeight="1" x14ac:dyDescent="0.25">
      <c r="A167" s="22"/>
      <c r="B167" s="22"/>
      <c r="C167" s="22"/>
      <c r="D167" s="23"/>
      <c r="E167" s="23"/>
      <c r="F167" s="23"/>
      <c r="G167" s="23"/>
      <c r="H167" s="23"/>
      <c r="I167" s="23"/>
      <c r="J167" s="23"/>
      <c r="K167" s="23"/>
      <c r="L167" s="23"/>
      <c r="M167" s="23"/>
      <c r="N167" s="23"/>
      <c r="O167" s="23"/>
      <c r="P167" s="23"/>
      <c r="Q167" s="22"/>
      <c r="R167" s="22"/>
      <c r="S167" s="22"/>
      <c r="T167" s="22"/>
      <c r="U167" s="22"/>
      <c r="V167" s="22"/>
      <c r="W167" s="22"/>
      <c r="X167" s="22"/>
      <c r="Y167" s="22"/>
      <c r="Z167" s="22"/>
      <c r="AA167" s="22"/>
    </row>
    <row r="168" spans="1:27" ht="15.75" customHeight="1" x14ac:dyDescent="0.25">
      <c r="A168" s="22"/>
      <c r="B168" s="22"/>
      <c r="C168" s="22"/>
      <c r="D168" s="23"/>
      <c r="E168" s="23"/>
      <c r="F168" s="23"/>
      <c r="G168" s="23"/>
      <c r="H168" s="23"/>
      <c r="I168" s="23"/>
      <c r="J168" s="23"/>
      <c r="K168" s="23"/>
      <c r="L168" s="23"/>
      <c r="M168" s="23"/>
      <c r="N168" s="23"/>
      <c r="O168" s="23"/>
      <c r="P168" s="23"/>
      <c r="Q168" s="22"/>
      <c r="R168" s="22"/>
      <c r="S168" s="22"/>
      <c r="T168" s="22"/>
      <c r="U168" s="22"/>
      <c r="V168" s="22"/>
      <c r="W168" s="22"/>
      <c r="X168" s="22"/>
      <c r="Y168" s="22"/>
      <c r="Z168" s="22"/>
      <c r="AA168" s="22"/>
    </row>
    <row r="169" spans="1:27" ht="15.75" customHeight="1" x14ac:dyDescent="0.25">
      <c r="A169" s="22"/>
      <c r="B169" s="22"/>
      <c r="C169" s="22"/>
      <c r="D169" s="23"/>
      <c r="E169" s="23"/>
      <c r="F169" s="23"/>
      <c r="G169" s="23"/>
      <c r="H169" s="23"/>
      <c r="I169" s="23"/>
      <c r="J169" s="23"/>
      <c r="K169" s="23"/>
      <c r="L169" s="23"/>
      <c r="M169" s="23"/>
      <c r="N169" s="23"/>
      <c r="O169" s="23"/>
      <c r="P169" s="23"/>
      <c r="Q169" s="22"/>
      <c r="R169" s="22"/>
      <c r="S169" s="22"/>
      <c r="T169" s="22"/>
      <c r="U169" s="22"/>
      <c r="V169" s="22"/>
      <c r="W169" s="22"/>
      <c r="X169" s="22"/>
      <c r="Y169" s="22"/>
      <c r="Z169" s="22"/>
      <c r="AA169" s="22"/>
    </row>
    <row r="170" spans="1:27" ht="15.75" customHeight="1" x14ac:dyDescent="0.25">
      <c r="A170" s="22"/>
      <c r="B170" s="22"/>
      <c r="C170" s="22"/>
      <c r="D170" s="23"/>
      <c r="E170" s="23"/>
      <c r="F170" s="23"/>
      <c r="G170" s="23"/>
      <c r="H170" s="23"/>
      <c r="I170" s="23"/>
      <c r="J170" s="23"/>
      <c r="K170" s="23"/>
      <c r="L170" s="23"/>
      <c r="M170" s="23"/>
      <c r="N170" s="23"/>
      <c r="O170" s="23"/>
      <c r="P170" s="23"/>
      <c r="Q170" s="22"/>
      <c r="R170" s="22"/>
      <c r="S170" s="22"/>
      <c r="T170" s="22"/>
      <c r="U170" s="22"/>
      <c r="V170" s="22"/>
      <c r="W170" s="22"/>
      <c r="X170" s="22"/>
      <c r="Y170" s="22"/>
      <c r="Z170" s="22"/>
      <c r="AA170" s="22"/>
    </row>
    <row r="171" spans="1:27" ht="15.75" customHeight="1" x14ac:dyDescent="0.25">
      <c r="A171" s="22"/>
      <c r="B171" s="22"/>
      <c r="C171" s="22"/>
      <c r="D171" s="23"/>
      <c r="E171" s="23"/>
      <c r="F171" s="23"/>
      <c r="G171" s="23"/>
      <c r="H171" s="23"/>
      <c r="I171" s="23"/>
      <c r="J171" s="23"/>
      <c r="K171" s="23"/>
      <c r="L171" s="23"/>
      <c r="M171" s="23"/>
      <c r="N171" s="23"/>
      <c r="O171" s="23"/>
      <c r="P171" s="23"/>
      <c r="Q171" s="22"/>
      <c r="R171" s="22"/>
      <c r="S171" s="22"/>
      <c r="T171" s="22"/>
      <c r="U171" s="22"/>
      <c r="V171" s="22"/>
      <c r="W171" s="22"/>
      <c r="X171" s="22"/>
      <c r="Y171" s="22"/>
      <c r="Z171" s="22"/>
      <c r="AA171" s="22"/>
    </row>
    <row r="172" spans="1:27" ht="15.75" customHeight="1" x14ac:dyDescent="0.25">
      <c r="A172" s="22"/>
      <c r="B172" s="22"/>
      <c r="C172" s="22"/>
      <c r="D172" s="23"/>
      <c r="E172" s="23"/>
      <c r="F172" s="23"/>
      <c r="G172" s="23"/>
      <c r="H172" s="23"/>
      <c r="I172" s="23"/>
      <c r="J172" s="23"/>
      <c r="K172" s="23"/>
      <c r="L172" s="23"/>
      <c r="M172" s="23"/>
      <c r="N172" s="23"/>
      <c r="O172" s="23"/>
      <c r="P172" s="23"/>
      <c r="Q172" s="22"/>
      <c r="R172" s="22"/>
      <c r="S172" s="22"/>
      <c r="T172" s="22"/>
      <c r="U172" s="22"/>
      <c r="V172" s="22"/>
      <c r="W172" s="22"/>
      <c r="X172" s="22"/>
      <c r="Y172" s="22"/>
      <c r="Z172" s="22"/>
      <c r="AA172" s="22"/>
    </row>
    <row r="173" spans="1:27" ht="15.75" customHeight="1" x14ac:dyDescent="0.25">
      <c r="A173" s="22"/>
      <c r="B173" s="22"/>
      <c r="C173" s="22"/>
      <c r="D173" s="23"/>
      <c r="E173" s="23"/>
      <c r="F173" s="23"/>
      <c r="G173" s="23"/>
      <c r="H173" s="23"/>
      <c r="I173" s="23"/>
      <c r="J173" s="23"/>
      <c r="K173" s="23"/>
      <c r="L173" s="23"/>
      <c r="M173" s="23"/>
      <c r="N173" s="23"/>
      <c r="O173" s="23"/>
      <c r="P173" s="23"/>
      <c r="Q173" s="22"/>
      <c r="R173" s="22"/>
      <c r="S173" s="22"/>
      <c r="T173" s="22"/>
      <c r="U173" s="22"/>
      <c r="V173" s="22"/>
      <c r="W173" s="22"/>
      <c r="X173" s="22"/>
      <c r="Y173" s="22"/>
      <c r="Z173" s="22"/>
      <c r="AA173" s="22"/>
    </row>
    <row r="174" spans="1:27" ht="15.75" customHeight="1" x14ac:dyDescent="0.25">
      <c r="A174" s="22"/>
      <c r="B174" s="22"/>
      <c r="C174" s="22"/>
      <c r="D174" s="23"/>
      <c r="E174" s="23"/>
      <c r="F174" s="23"/>
      <c r="G174" s="23"/>
      <c r="H174" s="23"/>
      <c r="I174" s="23"/>
      <c r="J174" s="23"/>
      <c r="K174" s="23"/>
      <c r="L174" s="23"/>
      <c r="M174" s="23"/>
      <c r="N174" s="23"/>
      <c r="O174" s="23"/>
      <c r="P174" s="23"/>
      <c r="Q174" s="22"/>
      <c r="R174" s="22"/>
      <c r="S174" s="22"/>
      <c r="T174" s="22"/>
      <c r="U174" s="22"/>
      <c r="V174" s="22"/>
      <c r="W174" s="22"/>
      <c r="X174" s="22"/>
      <c r="Y174" s="22"/>
      <c r="Z174" s="22"/>
      <c r="AA174" s="22"/>
    </row>
    <row r="175" spans="1:27" ht="15.75" customHeight="1" x14ac:dyDescent="0.25">
      <c r="A175" s="22"/>
      <c r="B175" s="22"/>
      <c r="C175" s="22"/>
      <c r="D175" s="23"/>
      <c r="E175" s="23"/>
      <c r="F175" s="23"/>
      <c r="G175" s="23"/>
      <c r="H175" s="23"/>
      <c r="I175" s="23"/>
      <c r="J175" s="23"/>
      <c r="K175" s="23"/>
      <c r="L175" s="23"/>
      <c r="M175" s="23"/>
      <c r="N175" s="23"/>
      <c r="O175" s="23"/>
      <c r="P175" s="23"/>
      <c r="Q175" s="22"/>
      <c r="R175" s="22"/>
      <c r="S175" s="22"/>
      <c r="T175" s="22"/>
      <c r="U175" s="22"/>
      <c r="V175" s="22"/>
      <c r="W175" s="22"/>
      <c r="X175" s="22"/>
      <c r="Y175" s="22"/>
      <c r="Z175" s="22"/>
      <c r="AA175" s="22"/>
    </row>
    <row r="176" spans="1:27" ht="15.75" customHeight="1" x14ac:dyDescent="0.25">
      <c r="A176" s="22"/>
      <c r="B176" s="22"/>
      <c r="C176" s="22"/>
      <c r="D176" s="23"/>
      <c r="E176" s="23"/>
      <c r="F176" s="23"/>
      <c r="G176" s="23"/>
      <c r="H176" s="23"/>
      <c r="I176" s="23"/>
      <c r="J176" s="23"/>
      <c r="K176" s="23"/>
      <c r="L176" s="23"/>
      <c r="M176" s="23"/>
      <c r="N176" s="23"/>
      <c r="O176" s="23"/>
      <c r="P176" s="23"/>
      <c r="Q176" s="22"/>
      <c r="R176" s="22"/>
      <c r="S176" s="22"/>
      <c r="T176" s="22"/>
      <c r="U176" s="22"/>
      <c r="V176" s="22"/>
      <c r="W176" s="22"/>
      <c r="X176" s="22"/>
      <c r="Y176" s="22"/>
      <c r="Z176" s="22"/>
      <c r="AA176" s="22"/>
    </row>
    <row r="177" spans="1:27" ht="15.75" customHeight="1" x14ac:dyDescent="0.25">
      <c r="A177" s="22"/>
      <c r="B177" s="22"/>
      <c r="C177" s="22"/>
      <c r="D177" s="23"/>
      <c r="E177" s="23"/>
      <c r="F177" s="23"/>
      <c r="G177" s="23"/>
      <c r="H177" s="23"/>
      <c r="I177" s="23"/>
      <c r="J177" s="23"/>
      <c r="K177" s="23"/>
      <c r="L177" s="23"/>
      <c r="M177" s="23"/>
      <c r="N177" s="23"/>
      <c r="O177" s="23"/>
      <c r="P177" s="23"/>
      <c r="Q177" s="22"/>
      <c r="R177" s="22"/>
      <c r="S177" s="22"/>
      <c r="T177" s="22"/>
      <c r="U177" s="22"/>
      <c r="V177" s="22"/>
      <c r="W177" s="22"/>
      <c r="X177" s="22"/>
      <c r="Y177" s="22"/>
      <c r="Z177" s="22"/>
      <c r="AA177" s="22"/>
    </row>
    <row r="178" spans="1:27" ht="15.75" customHeight="1" x14ac:dyDescent="0.25">
      <c r="A178" s="22"/>
      <c r="B178" s="22"/>
      <c r="C178" s="22"/>
      <c r="D178" s="23"/>
      <c r="E178" s="23"/>
      <c r="F178" s="23"/>
      <c r="G178" s="23"/>
      <c r="H178" s="23"/>
      <c r="I178" s="23"/>
      <c r="J178" s="23"/>
      <c r="K178" s="23"/>
      <c r="L178" s="23"/>
      <c r="M178" s="23"/>
      <c r="N178" s="23"/>
      <c r="O178" s="23"/>
      <c r="P178" s="23"/>
      <c r="Q178" s="22"/>
      <c r="R178" s="22"/>
      <c r="S178" s="22"/>
      <c r="T178" s="22"/>
      <c r="U178" s="22"/>
      <c r="V178" s="22"/>
      <c r="W178" s="22"/>
      <c r="X178" s="22"/>
      <c r="Y178" s="22"/>
      <c r="Z178" s="22"/>
      <c r="AA178" s="22"/>
    </row>
    <row r="179" spans="1:27" ht="15.75" customHeight="1" x14ac:dyDescent="0.25">
      <c r="A179" s="22"/>
      <c r="B179" s="22"/>
      <c r="C179" s="22"/>
      <c r="D179" s="23"/>
      <c r="E179" s="23"/>
      <c r="F179" s="23"/>
      <c r="G179" s="23"/>
      <c r="H179" s="23"/>
      <c r="I179" s="23"/>
      <c r="J179" s="23"/>
      <c r="K179" s="23"/>
      <c r="L179" s="23"/>
      <c r="M179" s="23"/>
      <c r="N179" s="23"/>
      <c r="O179" s="23"/>
      <c r="P179" s="23"/>
      <c r="Q179" s="22"/>
      <c r="R179" s="22"/>
      <c r="S179" s="22"/>
      <c r="T179" s="22"/>
      <c r="U179" s="22"/>
      <c r="V179" s="22"/>
      <c r="W179" s="22"/>
      <c r="X179" s="22"/>
      <c r="Y179" s="22"/>
      <c r="Z179" s="22"/>
      <c r="AA179" s="22"/>
    </row>
    <row r="180" spans="1:27" ht="15.75" customHeight="1" x14ac:dyDescent="0.25">
      <c r="A180" s="22"/>
      <c r="B180" s="22"/>
      <c r="C180" s="22"/>
      <c r="D180" s="23"/>
      <c r="E180" s="23"/>
      <c r="F180" s="23"/>
      <c r="G180" s="23"/>
      <c r="H180" s="23"/>
      <c r="I180" s="23"/>
      <c r="J180" s="23"/>
      <c r="K180" s="23"/>
      <c r="L180" s="23"/>
      <c r="M180" s="23"/>
      <c r="N180" s="23"/>
      <c r="O180" s="23"/>
      <c r="P180" s="23"/>
      <c r="Q180" s="22"/>
      <c r="R180" s="22"/>
      <c r="S180" s="22"/>
      <c r="T180" s="22"/>
      <c r="U180" s="22"/>
      <c r="V180" s="22"/>
      <c r="W180" s="22"/>
      <c r="X180" s="22"/>
      <c r="Y180" s="22"/>
      <c r="Z180" s="22"/>
      <c r="AA180" s="22"/>
    </row>
    <row r="181" spans="1:27" ht="15.75" customHeight="1" x14ac:dyDescent="0.25">
      <c r="A181" s="22"/>
      <c r="B181" s="22"/>
      <c r="C181" s="22"/>
      <c r="D181" s="23"/>
      <c r="E181" s="23"/>
      <c r="F181" s="23"/>
      <c r="G181" s="23"/>
      <c r="H181" s="23"/>
      <c r="I181" s="23"/>
      <c r="J181" s="23"/>
      <c r="K181" s="23"/>
      <c r="L181" s="23"/>
      <c r="M181" s="23"/>
      <c r="N181" s="23"/>
      <c r="O181" s="23"/>
      <c r="P181" s="23"/>
      <c r="Q181" s="22"/>
      <c r="R181" s="22"/>
      <c r="S181" s="22"/>
      <c r="T181" s="22"/>
      <c r="U181" s="22"/>
      <c r="V181" s="22"/>
      <c r="W181" s="22"/>
      <c r="X181" s="22"/>
      <c r="Y181" s="22"/>
      <c r="Z181" s="22"/>
      <c r="AA181" s="22"/>
    </row>
    <row r="182" spans="1:27" ht="15.75" customHeight="1" x14ac:dyDescent="0.25">
      <c r="A182" s="22"/>
      <c r="B182" s="22"/>
      <c r="C182" s="22"/>
      <c r="D182" s="23"/>
      <c r="E182" s="23"/>
      <c r="F182" s="23"/>
      <c r="G182" s="23"/>
      <c r="H182" s="23"/>
      <c r="I182" s="23"/>
      <c r="J182" s="23"/>
      <c r="K182" s="23"/>
      <c r="L182" s="23"/>
      <c r="M182" s="23"/>
      <c r="N182" s="23"/>
      <c r="O182" s="23"/>
      <c r="P182" s="23"/>
      <c r="Q182" s="22"/>
      <c r="R182" s="22"/>
      <c r="S182" s="22"/>
      <c r="T182" s="22"/>
      <c r="U182" s="22"/>
      <c r="V182" s="22"/>
      <c r="W182" s="22"/>
      <c r="X182" s="22"/>
      <c r="Y182" s="22"/>
      <c r="Z182" s="22"/>
      <c r="AA182" s="22"/>
    </row>
    <row r="183" spans="1:27" ht="15.75" customHeight="1" x14ac:dyDescent="0.25">
      <c r="A183" s="22"/>
      <c r="B183" s="22"/>
      <c r="C183" s="22"/>
      <c r="D183" s="23"/>
      <c r="E183" s="23"/>
      <c r="F183" s="23"/>
      <c r="G183" s="23"/>
      <c r="H183" s="23"/>
      <c r="I183" s="23"/>
      <c r="J183" s="23"/>
      <c r="K183" s="23"/>
      <c r="L183" s="23"/>
      <c r="M183" s="23"/>
      <c r="N183" s="23"/>
      <c r="O183" s="23"/>
      <c r="P183" s="23"/>
      <c r="Q183" s="22"/>
      <c r="R183" s="22"/>
      <c r="S183" s="22"/>
      <c r="T183" s="22"/>
      <c r="U183" s="22"/>
      <c r="V183" s="22"/>
      <c r="W183" s="22"/>
      <c r="X183" s="22"/>
      <c r="Y183" s="22"/>
      <c r="Z183" s="22"/>
      <c r="AA183" s="22"/>
    </row>
    <row r="184" spans="1:27" ht="15.75" customHeight="1" x14ac:dyDescent="0.25">
      <c r="A184" s="22"/>
      <c r="B184" s="22"/>
      <c r="C184" s="22"/>
      <c r="D184" s="23"/>
      <c r="E184" s="23"/>
      <c r="F184" s="23"/>
      <c r="G184" s="23"/>
      <c r="H184" s="23"/>
      <c r="I184" s="23"/>
      <c r="J184" s="23"/>
      <c r="K184" s="23"/>
      <c r="L184" s="23"/>
      <c r="M184" s="23"/>
      <c r="N184" s="23"/>
      <c r="O184" s="23"/>
      <c r="P184" s="23"/>
      <c r="Q184" s="22"/>
      <c r="R184" s="22"/>
      <c r="S184" s="22"/>
      <c r="T184" s="22"/>
      <c r="U184" s="22"/>
      <c r="V184" s="22"/>
      <c r="W184" s="22"/>
      <c r="X184" s="22"/>
      <c r="Y184" s="22"/>
      <c r="Z184" s="22"/>
      <c r="AA184" s="22"/>
    </row>
    <row r="185" spans="1:27" ht="15.75" customHeight="1" x14ac:dyDescent="0.25">
      <c r="A185" s="22"/>
      <c r="B185" s="22"/>
      <c r="C185" s="22"/>
      <c r="D185" s="23"/>
      <c r="E185" s="23"/>
      <c r="F185" s="23"/>
      <c r="G185" s="23"/>
      <c r="H185" s="23"/>
      <c r="I185" s="23"/>
      <c r="J185" s="23"/>
      <c r="K185" s="23"/>
      <c r="L185" s="23"/>
      <c r="M185" s="23"/>
      <c r="N185" s="23"/>
      <c r="O185" s="23"/>
      <c r="P185" s="23"/>
      <c r="Q185" s="22"/>
      <c r="R185" s="22"/>
      <c r="S185" s="22"/>
      <c r="T185" s="22"/>
      <c r="U185" s="22"/>
      <c r="V185" s="22"/>
      <c r="W185" s="22"/>
      <c r="X185" s="22"/>
      <c r="Y185" s="22"/>
      <c r="Z185" s="22"/>
      <c r="AA185" s="22"/>
    </row>
    <row r="186" spans="1:27" ht="15.75" customHeight="1" x14ac:dyDescent="0.25">
      <c r="A186" s="22"/>
      <c r="B186" s="22"/>
      <c r="C186" s="22"/>
      <c r="D186" s="23"/>
      <c r="E186" s="23"/>
      <c r="F186" s="23"/>
      <c r="G186" s="23"/>
      <c r="H186" s="23"/>
      <c r="I186" s="23"/>
      <c r="J186" s="23"/>
      <c r="K186" s="23"/>
      <c r="L186" s="23"/>
      <c r="M186" s="23"/>
      <c r="N186" s="23"/>
      <c r="O186" s="23"/>
      <c r="P186" s="23"/>
      <c r="Q186" s="22"/>
      <c r="R186" s="22"/>
      <c r="S186" s="22"/>
      <c r="T186" s="22"/>
      <c r="U186" s="22"/>
      <c r="V186" s="22"/>
      <c r="W186" s="22"/>
      <c r="X186" s="22"/>
      <c r="Y186" s="22"/>
      <c r="Z186" s="22"/>
      <c r="AA186" s="22"/>
    </row>
    <row r="187" spans="1:27" ht="15.75" customHeight="1" x14ac:dyDescent="0.25">
      <c r="A187" s="22"/>
      <c r="B187" s="22"/>
      <c r="C187" s="22"/>
      <c r="D187" s="23"/>
      <c r="E187" s="23"/>
      <c r="F187" s="23"/>
      <c r="G187" s="23"/>
      <c r="H187" s="23"/>
      <c r="I187" s="23"/>
      <c r="J187" s="23"/>
      <c r="K187" s="23"/>
      <c r="L187" s="23"/>
      <c r="M187" s="23"/>
      <c r="N187" s="23"/>
      <c r="O187" s="23"/>
      <c r="P187" s="23"/>
      <c r="Q187" s="22"/>
      <c r="R187" s="22"/>
      <c r="S187" s="22"/>
      <c r="T187" s="22"/>
      <c r="U187" s="22"/>
      <c r="V187" s="22"/>
      <c r="W187" s="22"/>
      <c r="X187" s="22"/>
      <c r="Y187" s="22"/>
      <c r="Z187" s="22"/>
      <c r="AA187" s="22"/>
    </row>
    <row r="188" spans="1:27" ht="15.75" customHeight="1" x14ac:dyDescent="0.25">
      <c r="A188" s="22"/>
      <c r="B188" s="22"/>
      <c r="C188" s="22"/>
      <c r="D188" s="23"/>
      <c r="E188" s="23"/>
      <c r="F188" s="23"/>
      <c r="G188" s="23"/>
      <c r="H188" s="23"/>
      <c r="I188" s="23"/>
      <c r="J188" s="23"/>
      <c r="K188" s="23"/>
      <c r="L188" s="23"/>
      <c r="M188" s="23"/>
      <c r="N188" s="23"/>
      <c r="O188" s="23"/>
      <c r="P188" s="23"/>
      <c r="Q188" s="22"/>
      <c r="R188" s="22"/>
      <c r="S188" s="22"/>
      <c r="T188" s="22"/>
      <c r="U188" s="22"/>
      <c r="V188" s="22"/>
      <c r="W188" s="22"/>
      <c r="X188" s="22"/>
      <c r="Y188" s="22"/>
      <c r="Z188" s="22"/>
      <c r="AA188" s="22"/>
    </row>
    <row r="189" spans="1:27" ht="15.75" customHeight="1" x14ac:dyDescent="0.25">
      <c r="A189" s="22"/>
      <c r="B189" s="22"/>
      <c r="C189" s="22"/>
      <c r="D189" s="23"/>
      <c r="E189" s="23"/>
      <c r="F189" s="23"/>
      <c r="G189" s="23"/>
      <c r="H189" s="23"/>
      <c r="I189" s="23"/>
      <c r="J189" s="23"/>
      <c r="K189" s="23"/>
      <c r="L189" s="23"/>
      <c r="M189" s="23"/>
      <c r="N189" s="23"/>
      <c r="O189" s="23"/>
      <c r="P189" s="23"/>
      <c r="Q189" s="22"/>
      <c r="R189" s="22"/>
      <c r="S189" s="22"/>
      <c r="T189" s="22"/>
      <c r="U189" s="22"/>
      <c r="V189" s="22"/>
      <c r="W189" s="22"/>
      <c r="X189" s="22"/>
      <c r="Y189" s="22"/>
      <c r="Z189" s="22"/>
      <c r="AA189" s="22"/>
    </row>
    <row r="190" spans="1:27" ht="15.75" customHeight="1" x14ac:dyDescent="0.25">
      <c r="A190" s="22"/>
      <c r="B190" s="22"/>
      <c r="C190" s="22"/>
      <c r="D190" s="23"/>
      <c r="E190" s="23"/>
      <c r="F190" s="23"/>
      <c r="G190" s="23"/>
      <c r="H190" s="23"/>
      <c r="I190" s="23"/>
      <c r="J190" s="23"/>
      <c r="K190" s="23"/>
      <c r="L190" s="23"/>
      <c r="M190" s="23"/>
      <c r="N190" s="23"/>
      <c r="O190" s="23"/>
      <c r="P190" s="23"/>
      <c r="Q190" s="22"/>
      <c r="R190" s="22"/>
      <c r="S190" s="22"/>
      <c r="T190" s="22"/>
      <c r="U190" s="22"/>
      <c r="V190" s="22"/>
      <c r="W190" s="22"/>
      <c r="X190" s="22"/>
      <c r="Y190" s="22"/>
      <c r="Z190" s="22"/>
      <c r="AA190" s="22"/>
    </row>
    <row r="191" spans="1:27" ht="15.75" customHeight="1" x14ac:dyDescent="0.25">
      <c r="A191" s="22"/>
      <c r="B191" s="22"/>
      <c r="C191" s="22"/>
      <c r="D191" s="23"/>
      <c r="E191" s="23"/>
      <c r="F191" s="23"/>
      <c r="G191" s="23"/>
      <c r="H191" s="23"/>
      <c r="I191" s="23"/>
      <c r="J191" s="23"/>
      <c r="K191" s="23"/>
      <c r="L191" s="23"/>
      <c r="M191" s="23"/>
      <c r="N191" s="23"/>
      <c r="O191" s="23"/>
      <c r="P191" s="23"/>
      <c r="Q191" s="22"/>
      <c r="R191" s="22"/>
      <c r="S191" s="22"/>
      <c r="T191" s="22"/>
      <c r="U191" s="22"/>
      <c r="V191" s="22"/>
      <c r="W191" s="22"/>
      <c r="X191" s="22"/>
      <c r="Y191" s="22"/>
      <c r="Z191" s="22"/>
      <c r="AA191" s="22"/>
    </row>
    <row r="192" spans="1:27" ht="15.75" customHeight="1" x14ac:dyDescent="0.25">
      <c r="A192" s="22"/>
      <c r="B192" s="22"/>
      <c r="C192" s="22"/>
      <c r="D192" s="23"/>
      <c r="E192" s="23"/>
      <c r="F192" s="23"/>
      <c r="G192" s="23"/>
      <c r="H192" s="23"/>
      <c r="I192" s="23"/>
      <c r="J192" s="23"/>
      <c r="K192" s="23"/>
      <c r="L192" s="23"/>
      <c r="M192" s="23"/>
      <c r="N192" s="23"/>
      <c r="O192" s="23"/>
      <c r="P192" s="23"/>
      <c r="Q192" s="22"/>
      <c r="R192" s="22"/>
      <c r="S192" s="22"/>
      <c r="T192" s="22"/>
      <c r="U192" s="22"/>
      <c r="V192" s="22"/>
      <c r="W192" s="22"/>
      <c r="X192" s="22"/>
      <c r="Y192" s="22"/>
      <c r="Z192" s="22"/>
      <c r="AA192" s="22"/>
    </row>
    <row r="193" spans="1:27" ht="15.75" customHeight="1" x14ac:dyDescent="0.25">
      <c r="A193" s="22"/>
      <c r="B193" s="22"/>
      <c r="C193" s="22"/>
      <c r="D193" s="23"/>
      <c r="E193" s="23"/>
      <c r="F193" s="23"/>
      <c r="G193" s="23"/>
      <c r="H193" s="23"/>
      <c r="I193" s="23"/>
      <c r="J193" s="23"/>
      <c r="K193" s="23"/>
      <c r="L193" s="23"/>
      <c r="M193" s="23"/>
      <c r="N193" s="23"/>
      <c r="O193" s="23"/>
      <c r="P193" s="23"/>
      <c r="Q193" s="22"/>
      <c r="R193" s="22"/>
      <c r="S193" s="22"/>
      <c r="T193" s="22"/>
      <c r="U193" s="22"/>
      <c r="V193" s="22"/>
      <c r="W193" s="22"/>
      <c r="X193" s="22"/>
      <c r="Y193" s="22"/>
      <c r="Z193" s="22"/>
      <c r="AA193" s="22"/>
    </row>
    <row r="194" spans="1:27" ht="15.75" customHeight="1" x14ac:dyDescent="0.25">
      <c r="A194" s="22"/>
      <c r="B194" s="22"/>
      <c r="C194" s="22"/>
      <c r="D194" s="23"/>
      <c r="E194" s="23"/>
      <c r="F194" s="23"/>
      <c r="G194" s="23"/>
      <c r="H194" s="23"/>
      <c r="I194" s="23"/>
      <c r="J194" s="23"/>
      <c r="K194" s="23"/>
      <c r="L194" s="23"/>
      <c r="M194" s="23"/>
      <c r="N194" s="23"/>
      <c r="O194" s="23"/>
      <c r="P194" s="23"/>
      <c r="Q194" s="22"/>
      <c r="R194" s="22"/>
      <c r="S194" s="22"/>
      <c r="T194" s="22"/>
      <c r="U194" s="22"/>
      <c r="V194" s="22"/>
      <c r="W194" s="22"/>
      <c r="X194" s="22"/>
      <c r="Y194" s="22"/>
      <c r="Z194" s="22"/>
      <c r="AA194" s="22"/>
    </row>
    <row r="195" spans="1:27" ht="15.75" customHeight="1" x14ac:dyDescent="0.25">
      <c r="A195" s="22"/>
      <c r="B195" s="22"/>
      <c r="C195" s="22"/>
      <c r="D195" s="23"/>
      <c r="E195" s="23"/>
      <c r="F195" s="23"/>
      <c r="G195" s="23"/>
      <c r="H195" s="23"/>
      <c r="I195" s="23"/>
      <c r="J195" s="23"/>
      <c r="K195" s="23"/>
      <c r="L195" s="23"/>
      <c r="M195" s="23"/>
      <c r="N195" s="23"/>
      <c r="O195" s="23"/>
      <c r="P195" s="23"/>
      <c r="Q195" s="22"/>
      <c r="R195" s="22"/>
      <c r="S195" s="22"/>
      <c r="T195" s="22"/>
      <c r="U195" s="22"/>
      <c r="V195" s="22"/>
      <c r="W195" s="22"/>
      <c r="X195" s="22"/>
      <c r="Y195" s="22"/>
      <c r="Z195" s="22"/>
      <c r="AA195" s="22"/>
    </row>
    <row r="196" spans="1:27" ht="15.75" customHeight="1" x14ac:dyDescent="0.25">
      <c r="A196" s="22"/>
      <c r="B196" s="22"/>
      <c r="C196" s="22"/>
      <c r="D196" s="23"/>
      <c r="E196" s="23"/>
      <c r="F196" s="23"/>
      <c r="G196" s="23"/>
      <c r="H196" s="23"/>
      <c r="I196" s="23"/>
      <c r="J196" s="23"/>
      <c r="K196" s="23"/>
      <c r="L196" s="23"/>
      <c r="M196" s="23"/>
      <c r="N196" s="23"/>
      <c r="O196" s="23"/>
      <c r="P196" s="23"/>
      <c r="Q196" s="22"/>
      <c r="R196" s="22"/>
      <c r="S196" s="22"/>
      <c r="T196" s="22"/>
      <c r="U196" s="22"/>
      <c r="V196" s="22"/>
      <c r="W196" s="22"/>
      <c r="X196" s="22"/>
      <c r="Y196" s="22"/>
      <c r="Z196" s="22"/>
      <c r="AA196" s="22"/>
    </row>
    <row r="197" spans="1:27" ht="15.75" customHeight="1" x14ac:dyDescent="0.25">
      <c r="A197" s="22"/>
      <c r="B197" s="22"/>
      <c r="C197" s="22"/>
      <c r="D197" s="23"/>
      <c r="E197" s="23"/>
      <c r="F197" s="23"/>
      <c r="G197" s="23"/>
      <c r="H197" s="23"/>
      <c r="I197" s="23"/>
      <c r="J197" s="23"/>
      <c r="K197" s="23"/>
      <c r="L197" s="23"/>
      <c r="M197" s="23"/>
      <c r="N197" s="23"/>
      <c r="O197" s="23"/>
      <c r="P197" s="23"/>
      <c r="Q197" s="22"/>
      <c r="R197" s="22"/>
      <c r="S197" s="22"/>
      <c r="T197" s="22"/>
      <c r="U197" s="22"/>
      <c r="V197" s="22"/>
      <c r="W197" s="22"/>
      <c r="X197" s="22"/>
      <c r="Y197" s="22"/>
      <c r="Z197" s="22"/>
      <c r="AA197" s="22"/>
    </row>
    <row r="198" spans="1:27" ht="15.75" customHeight="1" x14ac:dyDescent="0.25">
      <c r="A198" s="22"/>
      <c r="B198" s="22"/>
      <c r="C198" s="22"/>
      <c r="D198" s="23"/>
      <c r="E198" s="23"/>
      <c r="F198" s="23"/>
      <c r="G198" s="23"/>
      <c r="H198" s="23"/>
      <c r="I198" s="23"/>
      <c r="J198" s="23"/>
      <c r="K198" s="23"/>
      <c r="L198" s="23"/>
      <c r="M198" s="23"/>
      <c r="N198" s="23"/>
      <c r="O198" s="23"/>
      <c r="P198" s="23"/>
      <c r="Q198" s="22"/>
      <c r="R198" s="22"/>
      <c r="S198" s="22"/>
      <c r="T198" s="22"/>
      <c r="U198" s="22"/>
      <c r="V198" s="22"/>
      <c r="W198" s="22"/>
      <c r="X198" s="22"/>
      <c r="Y198" s="22"/>
      <c r="Z198" s="22"/>
      <c r="AA198" s="22"/>
    </row>
    <row r="199" spans="1:27" ht="15.75" customHeight="1" x14ac:dyDescent="0.25">
      <c r="A199" s="22"/>
      <c r="B199" s="22"/>
      <c r="C199" s="22"/>
      <c r="D199" s="23"/>
      <c r="E199" s="23"/>
      <c r="F199" s="23"/>
      <c r="G199" s="23"/>
      <c r="H199" s="23"/>
      <c r="I199" s="23"/>
      <c r="J199" s="23"/>
      <c r="K199" s="23"/>
      <c r="L199" s="23"/>
      <c r="M199" s="23"/>
      <c r="N199" s="23"/>
      <c r="O199" s="23"/>
      <c r="P199" s="23"/>
      <c r="Q199" s="22"/>
      <c r="R199" s="22"/>
      <c r="S199" s="22"/>
      <c r="T199" s="22"/>
      <c r="U199" s="22"/>
      <c r="V199" s="22"/>
      <c r="W199" s="22"/>
      <c r="X199" s="22"/>
      <c r="Y199" s="22"/>
      <c r="Z199" s="22"/>
      <c r="AA199" s="22"/>
    </row>
    <row r="200" spans="1:27" ht="15.75" customHeight="1" x14ac:dyDescent="0.25">
      <c r="A200" s="22"/>
      <c r="B200" s="22"/>
      <c r="C200" s="22"/>
      <c r="D200" s="23"/>
      <c r="E200" s="23"/>
      <c r="F200" s="23"/>
      <c r="G200" s="23"/>
      <c r="H200" s="23"/>
      <c r="I200" s="23"/>
      <c r="J200" s="23"/>
      <c r="K200" s="23"/>
      <c r="L200" s="23"/>
      <c r="M200" s="23"/>
      <c r="N200" s="23"/>
      <c r="O200" s="23"/>
      <c r="P200" s="23"/>
      <c r="Q200" s="22"/>
      <c r="R200" s="22"/>
      <c r="S200" s="22"/>
      <c r="T200" s="22"/>
      <c r="U200" s="22"/>
      <c r="V200" s="22"/>
      <c r="W200" s="22"/>
      <c r="X200" s="22"/>
      <c r="Y200" s="22"/>
      <c r="Z200" s="22"/>
      <c r="AA200" s="22"/>
    </row>
    <row r="201" spans="1:27" ht="15.75" customHeight="1" x14ac:dyDescent="0.25">
      <c r="A201" s="22"/>
      <c r="B201" s="22"/>
      <c r="C201" s="22"/>
      <c r="D201" s="23"/>
      <c r="E201" s="23"/>
      <c r="F201" s="23"/>
      <c r="G201" s="23"/>
      <c r="H201" s="23"/>
      <c r="I201" s="23"/>
      <c r="J201" s="23"/>
      <c r="K201" s="23"/>
      <c r="L201" s="23"/>
      <c r="M201" s="23"/>
      <c r="N201" s="23"/>
      <c r="O201" s="23"/>
      <c r="P201" s="23"/>
      <c r="Q201" s="22"/>
      <c r="R201" s="22"/>
      <c r="S201" s="22"/>
      <c r="T201" s="22"/>
      <c r="U201" s="22"/>
      <c r="V201" s="22"/>
      <c r="W201" s="22"/>
      <c r="X201" s="22"/>
      <c r="Y201" s="22"/>
      <c r="Z201" s="22"/>
      <c r="AA201" s="22"/>
    </row>
    <row r="202" spans="1:27" ht="15.75" customHeight="1" x14ac:dyDescent="0.25">
      <c r="A202" s="22"/>
      <c r="B202" s="22"/>
      <c r="C202" s="22"/>
      <c r="D202" s="23"/>
      <c r="E202" s="23"/>
      <c r="F202" s="23"/>
      <c r="G202" s="23"/>
      <c r="H202" s="23"/>
      <c r="I202" s="23"/>
      <c r="J202" s="23"/>
      <c r="K202" s="23"/>
      <c r="L202" s="23"/>
      <c r="M202" s="23"/>
      <c r="N202" s="23"/>
      <c r="O202" s="23"/>
      <c r="P202" s="23"/>
      <c r="Q202" s="22"/>
      <c r="R202" s="22"/>
      <c r="S202" s="22"/>
      <c r="T202" s="22"/>
      <c r="U202" s="22"/>
      <c r="V202" s="22"/>
      <c r="W202" s="22"/>
      <c r="X202" s="22"/>
      <c r="Y202" s="22"/>
      <c r="Z202" s="22"/>
      <c r="AA202" s="22"/>
    </row>
    <row r="203" spans="1:27" ht="15.75" customHeight="1" x14ac:dyDescent="0.25">
      <c r="A203" s="22"/>
      <c r="B203" s="22"/>
      <c r="C203" s="22"/>
      <c r="D203" s="23"/>
      <c r="E203" s="23"/>
      <c r="F203" s="23"/>
      <c r="G203" s="23"/>
      <c r="H203" s="23"/>
      <c r="I203" s="23"/>
      <c r="J203" s="23"/>
      <c r="K203" s="23"/>
      <c r="L203" s="23"/>
      <c r="M203" s="23"/>
      <c r="N203" s="23"/>
      <c r="O203" s="23"/>
      <c r="P203" s="23"/>
      <c r="Q203" s="22"/>
      <c r="R203" s="22"/>
      <c r="S203" s="22"/>
      <c r="T203" s="22"/>
      <c r="U203" s="22"/>
      <c r="V203" s="22"/>
      <c r="W203" s="22"/>
      <c r="X203" s="22"/>
      <c r="Y203" s="22"/>
      <c r="Z203" s="22"/>
      <c r="AA203" s="22"/>
    </row>
    <row r="204" spans="1:27" ht="15.75" customHeight="1" x14ac:dyDescent="0.25">
      <c r="A204" s="22"/>
      <c r="B204" s="22"/>
      <c r="C204" s="22"/>
      <c r="D204" s="23"/>
      <c r="E204" s="23"/>
      <c r="F204" s="23"/>
      <c r="G204" s="23"/>
      <c r="H204" s="23"/>
      <c r="I204" s="23"/>
      <c r="J204" s="23"/>
      <c r="K204" s="23"/>
      <c r="L204" s="23"/>
      <c r="M204" s="23"/>
      <c r="N204" s="23"/>
      <c r="O204" s="23"/>
      <c r="P204" s="23"/>
      <c r="Q204" s="22"/>
      <c r="R204" s="22"/>
      <c r="S204" s="22"/>
      <c r="T204" s="22"/>
      <c r="U204" s="22"/>
      <c r="V204" s="22"/>
      <c r="W204" s="22"/>
      <c r="X204" s="22"/>
      <c r="Y204" s="22"/>
      <c r="Z204" s="22"/>
      <c r="AA204" s="22"/>
    </row>
    <row r="205" spans="1:27" ht="15.75" customHeight="1" x14ac:dyDescent="0.25">
      <c r="A205" s="22"/>
      <c r="B205" s="22"/>
      <c r="C205" s="22"/>
      <c r="D205" s="23"/>
      <c r="E205" s="23"/>
      <c r="F205" s="23"/>
      <c r="G205" s="23"/>
      <c r="H205" s="23"/>
      <c r="I205" s="23"/>
      <c r="J205" s="23"/>
      <c r="K205" s="23"/>
      <c r="L205" s="23"/>
      <c r="M205" s="23"/>
      <c r="N205" s="23"/>
      <c r="O205" s="23"/>
      <c r="P205" s="23"/>
      <c r="Q205" s="22"/>
      <c r="R205" s="22"/>
      <c r="S205" s="22"/>
      <c r="T205" s="22"/>
      <c r="U205" s="22"/>
      <c r="V205" s="22"/>
      <c r="W205" s="22"/>
      <c r="X205" s="22"/>
      <c r="Y205" s="22"/>
      <c r="Z205" s="22"/>
      <c r="AA205" s="22"/>
    </row>
    <row r="206" spans="1:27" ht="15.75" customHeight="1" x14ac:dyDescent="0.25">
      <c r="A206" s="22"/>
      <c r="B206" s="22"/>
      <c r="C206" s="22"/>
      <c r="D206" s="23"/>
      <c r="E206" s="23"/>
      <c r="F206" s="23"/>
      <c r="G206" s="23"/>
      <c r="H206" s="23"/>
      <c r="I206" s="23"/>
      <c r="J206" s="23"/>
      <c r="K206" s="23"/>
      <c r="L206" s="23"/>
      <c r="M206" s="23"/>
      <c r="N206" s="23"/>
      <c r="O206" s="23"/>
      <c r="P206" s="23"/>
      <c r="Q206" s="22"/>
      <c r="R206" s="22"/>
      <c r="S206" s="22"/>
      <c r="T206" s="22"/>
      <c r="U206" s="22"/>
      <c r="V206" s="22"/>
      <c r="W206" s="22"/>
      <c r="X206" s="22"/>
      <c r="Y206" s="22"/>
      <c r="Z206" s="22"/>
      <c r="AA206" s="22"/>
    </row>
    <row r="207" spans="1:27" ht="15.75" customHeight="1" x14ac:dyDescent="0.25">
      <c r="A207" s="22"/>
      <c r="B207" s="22"/>
      <c r="C207" s="22"/>
      <c r="D207" s="23"/>
      <c r="E207" s="23"/>
      <c r="F207" s="23"/>
      <c r="G207" s="23"/>
      <c r="H207" s="23"/>
      <c r="I207" s="23"/>
      <c r="J207" s="23"/>
      <c r="K207" s="23"/>
      <c r="L207" s="23"/>
      <c r="M207" s="23"/>
      <c r="N207" s="23"/>
      <c r="O207" s="23"/>
      <c r="P207" s="23"/>
      <c r="Q207" s="22"/>
      <c r="R207" s="22"/>
      <c r="S207" s="22"/>
      <c r="T207" s="22"/>
      <c r="U207" s="22"/>
      <c r="V207" s="22"/>
      <c r="W207" s="22"/>
      <c r="X207" s="22"/>
      <c r="Y207" s="22"/>
      <c r="Z207" s="22"/>
      <c r="AA207" s="22"/>
    </row>
    <row r="208" spans="1:27" ht="15.75" customHeight="1" x14ac:dyDescent="0.25">
      <c r="A208" s="22"/>
      <c r="B208" s="22"/>
      <c r="C208" s="22"/>
      <c r="D208" s="23"/>
      <c r="E208" s="23"/>
      <c r="F208" s="23"/>
      <c r="G208" s="23"/>
      <c r="H208" s="23"/>
      <c r="I208" s="23"/>
      <c r="J208" s="23"/>
      <c r="K208" s="23"/>
      <c r="L208" s="23"/>
      <c r="M208" s="23"/>
      <c r="N208" s="23"/>
      <c r="O208" s="23"/>
      <c r="P208" s="23"/>
      <c r="Q208" s="22"/>
      <c r="R208" s="22"/>
      <c r="S208" s="22"/>
      <c r="T208" s="22"/>
      <c r="U208" s="22"/>
      <c r="V208" s="22"/>
      <c r="W208" s="22"/>
      <c r="X208" s="22"/>
      <c r="Y208" s="22"/>
      <c r="Z208" s="22"/>
      <c r="AA208" s="22"/>
    </row>
    <row r="209" spans="1:27" ht="15.75" customHeight="1" x14ac:dyDescent="0.25">
      <c r="A209" s="22"/>
      <c r="B209" s="22"/>
      <c r="C209" s="22"/>
      <c r="D209" s="23"/>
      <c r="E209" s="23"/>
      <c r="F209" s="23"/>
      <c r="G209" s="23"/>
      <c r="H209" s="23"/>
      <c r="I209" s="23"/>
      <c r="J209" s="23"/>
      <c r="K209" s="23"/>
      <c r="L209" s="23"/>
      <c r="M209" s="23"/>
      <c r="N209" s="23"/>
      <c r="O209" s="23"/>
      <c r="P209" s="23"/>
      <c r="Q209" s="22"/>
      <c r="R209" s="22"/>
      <c r="S209" s="22"/>
      <c r="T209" s="22"/>
      <c r="U209" s="22"/>
      <c r="V209" s="22"/>
      <c r="W209" s="22"/>
      <c r="X209" s="22"/>
      <c r="Y209" s="22"/>
      <c r="Z209" s="22"/>
      <c r="AA209" s="22"/>
    </row>
    <row r="210" spans="1:27" ht="15.75" customHeight="1" x14ac:dyDescent="0.25">
      <c r="A210" s="22"/>
      <c r="B210" s="22"/>
      <c r="C210" s="22"/>
      <c r="D210" s="23"/>
      <c r="E210" s="23"/>
      <c r="F210" s="23"/>
      <c r="G210" s="23"/>
      <c r="H210" s="23"/>
      <c r="I210" s="23"/>
      <c r="J210" s="23"/>
      <c r="K210" s="23"/>
      <c r="L210" s="23"/>
      <c r="M210" s="23"/>
      <c r="N210" s="23"/>
      <c r="O210" s="23"/>
      <c r="P210" s="23"/>
      <c r="Q210" s="22"/>
      <c r="R210" s="22"/>
      <c r="S210" s="22"/>
      <c r="T210" s="22"/>
      <c r="U210" s="22"/>
      <c r="V210" s="22"/>
      <c r="W210" s="22"/>
      <c r="X210" s="22"/>
      <c r="Y210" s="22"/>
      <c r="Z210" s="22"/>
      <c r="AA210" s="22"/>
    </row>
    <row r="211" spans="1:27" ht="15.75" customHeight="1" x14ac:dyDescent="0.25">
      <c r="A211" s="22"/>
      <c r="B211" s="22"/>
      <c r="C211" s="22"/>
      <c r="D211" s="23"/>
      <c r="E211" s="23"/>
      <c r="F211" s="23"/>
      <c r="G211" s="23"/>
      <c r="H211" s="23"/>
      <c r="I211" s="23"/>
      <c r="J211" s="23"/>
      <c r="K211" s="23"/>
      <c r="L211" s="23"/>
      <c r="M211" s="23"/>
      <c r="N211" s="23"/>
      <c r="O211" s="23"/>
      <c r="P211" s="23"/>
      <c r="Q211" s="22"/>
      <c r="R211" s="22"/>
      <c r="S211" s="22"/>
      <c r="T211" s="22"/>
      <c r="U211" s="22"/>
      <c r="V211" s="22"/>
      <c r="W211" s="22"/>
      <c r="X211" s="22"/>
      <c r="Y211" s="22"/>
      <c r="Z211" s="22"/>
      <c r="AA211" s="22"/>
    </row>
    <row r="212" spans="1:27" ht="15.75" customHeight="1" x14ac:dyDescent="0.25">
      <c r="A212" s="22"/>
      <c r="B212" s="22"/>
      <c r="C212" s="22"/>
      <c r="D212" s="23"/>
      <c r="E212" s="23"/>
      <c r="F212" s="23"/>
      <c r="G212" s="23"/>
      <c r="H212" s="23"/>
      <c r="I212" s="23"/>
      <c r="J212" s="23"/>
      <c r="K212" s="23"/>
      <c r="L212" s="23"/>
      <c r="M212" s="23"/>
      <c r="N212" s="23"/>
      <c r="O212" s="23"/>
      <c r="P212" s="23"/>
      <c r="Q212" s="22"/>
      <c r="R212" s="22"/>
      <c r="S212" s="22"/>
      <c r="T212" s="22"/>
      <c r="U212" s="22"/>
      <c r="V212" s="22"/>
      <c r="W212" s="22"/>
      <c r="X212" s="22"/>
      <c r="Y212" s="22"/>
      <c r="Z212" s="22"/>
      <c r="AA212" s="22"/>
    </row>
    <row r="213" spans="1:27" ht="15.75" customHeight="1" x14ac:dyDescent="0.25">
      <c r="A213" s="22"/>
      <c r="B213" s="22"/>
      <c r="C213" s="22"/>
      <c r="D213" s="23"/>
      <c r="E213" s="23"/>
      <c r="F213" s="23"/>
      <c r="G213" s="23"/>
      <c r="H213" s="23"/>
      <c r="I213" s="23"/>
      <c r="J213" s="23"/>
      <c r="K213" s="23"/>
      <c r="L213" s="23"/>
      <c r="M213" s="23"/>
      <c r="N213" s="23"/>
      <c r="O213" s="23"/>
      <c r="P213" s="23"/>
      <c r="Q213" s="22"/>
      <c r="R213" s="22"/>
      <c r="S213" s="22"/>
      <c r="T213" s="22"/>
      <c r="U213" s="22"/>
      <c r="V213" s="22"/>
      <c r="W213" s="22"/>
      <c r="X213" s="22"/>
      <c r="Y213" s="22"/>
      <c r="Z213" s="22"/>
      <c r="AA213" s="22"/>
    </row>
    <row r="214" spans="1:27" ht="15.75" customHeight="1" x14ac:dyDescent="0.25">
      <c r="A214" s="22"/>
      <c r="B214" s="22"/>
      <c r="C214" s="22"/>
      <c r="D214" s="23"/>
      <c r="E214" s="23"/>
      <c r="F214" s="23"/>
      <c r="G214" s="23"/>
      <c r="H214" s="23"/>
      <c r="I214" s="23"/>
      <c r="J214" s="23"/>
      <c r="K214" s="23"/>
      <c r="L214" s="23"/>
      <c r="M214" s="23"/>
      <c r="N214" s="23"/>
      <c r="O214" s="23"/>
      <c r="P214" s="23"/>
      <c r="Q214" s="22"/>
      <c r="R214" s="22"/>
      <c r="S214" s="22"/>
      <c r="T214" s="22"/>
      <c r="U214" s="22"/>
      <c r="V214" s="22"/>
      <c r="W214" s="22"/>
      <c r="X214" s="22"/>
      <c r="Y214" s="22"/>
      <c r="Z214" s="22"/>
      <c r="AA214" s="22"/>
    </row>
    <row r="215" spans="1:27" ht="15.75" customHeight="1" x14ac:dyDescent="0.25">
      <c r="A215" s="22"/>
      <c r="B215" s="22"/>
      <c r="C215" s="22"/>
      <c r="D215" s="23"/>
      <c r="E215" s="23"/>
      <c r="F215" s="23"/>
      <c r="G215" s="23"/>
      <c r="H215" s="23"/>
      <c r="I215" s="23"/>
      <c r="J215" s="23"/>
      <c r="K215" s="23"/>
      <c r="L215" s="23"/>
      <c r="M215" s="23"/>
      <c r="N215" s="23"/>
      <c r="O215" s="23"/>
      <c r="P215" s="23"/>
      <c r="Q215" s="22"/>
      <c r="R215" s="22"/>
      <c r="S215" s="22"/>
      <c r="T215" s="22"/>
      <c r="U215" s="22"/>
      <c r="V215" s="22"/>
      <c r="W215" s="22"/>
      <c r="X215" s="22"/>
      <c r="Y215" s="22"/>
      <c r="Z215" s="22"/>
      <c r="AA215" s="22"/>
    </row>
    <row r="216" spans="1:27" ht="15.75" customHeight="1" x14ac:dyDescent="0.25">
      <c r="A216" s="22"/>
      <c r="B216" s="22"/>
      <c r="C216" s="22"/>
      <c r="D216" s="23"/>
      <c r="E216" s="23"/>
      <c r="F216" s="23"/>
      <c r="G216" s="23"/>
      <c r="H216" s="23"/>
      <c r="I216" s="23"/>
      <c r="J216" s="23"/>
      <c r="K216" s="23"/>
      <c r="L216" s="23"/>
      <c r="M216" s="23"/>
      <c r="N216" s="23"/>
      <c r="O216" s="23"/>
      <c r="P216" s="23"/>
      <c r="Q216" s="22"/>
      <c r="R216" s="22"/>
      <c r="S216" s="22"/>
      <c r="T216" s="22"/>
      <c r="U216" s="22"/>
      <c r="V216" s="22"/>
      <c r="W216" s="22"/>
      <c r="X216" s="22"/>
      <c r="Y216" s="22"/>
      <c r="Z216" s="22"/>
      <c r="AA216" s="22"/>
    </row>
    <row r="217" spans="1:27" ht="15.75" customHeight="1" x14ac:dyDescent="0.25">
      <c r="A217" s="22"/>
      <c r="B217" s="22"/>
      <c r="C217" s="22"/>
      <c r="D217" s="23"/>
      <c r="E217" s="23"/>
      <c r="F217" s="23"/>
      <c r="G217" s="23"/>
      <c r="H217" s="23"/>
      <c r="I217" s="23"/>
      <c r="J217" s="23"/>
      <c r="K217" s="23"/>
      <c r="L217" s="23"/>
      <c r="M217" s="23"/>
      <c r="N217" s="23"/>
      <c r="O217" s="23"/>
      <c r="P217" s="23"/>
      <c r="Q217" s="22"/>
      <c r="R217" s="22"/>
      <c r="S217" s="22"/>
      <c r="T217" s="22"/>
      <c r="U217" s="22"/>
      <c r="V217" s="22"/>
      <c r="W217" s="22"/>
      <c r="X217" s="22"/>
      <c r="Y217" s="22"/>
      <c r="Z217" s="22"/>
      <c r="AA217" s="22"/>
    </row>
    <row r="218" spans="1:27" ht="15.75" customHeight="1" x14ac:dyDescent="0.25">
      <c r="A218" s="22"/>
      <c r="B218" s="22"/>
      <c r="C218" s="22"/>
      <c r="D218" s="23"/>
      <c r="E218" s="23"/>
      <c r="F218" s="23"/>
      <c r="G218" s="23"/>
      <c r="H218" s="23"/>
      <c r="I218" s="23"/>
      <c r="J218" s="23"/>
      <c r="K218" s="23"/>
      <c r="L218" s="23"/>
      <c r="M218" s="23"/>
      <c r="N218" s="23"/>
      <c r="O218" s="23"/>
      <c r="P218" s="23"/>
      <c r="Q218" s="22"/>
      <c r="R218" s="22"/>
      <c r="S218" s="22"/>
      <c r="T218" s="22"/>
      <c r="U218" s="22"/>
      <c r="V218" s="22"/>
      <c r="W218" s="22"/>
      <c r="X218" s="22"/>
      <c r="Y218" s="22"/>
      <c r="Z218" s="22"/>
      <c r="AA218" s="22"/>
    </row>
    <row r="219" spans="1:27" ht="15.75" customHeight="1" x14ac:dyDescent="0.25">
      <c r="A219" s="22"/>
      <c r="B219" s="22"/>
      <c r="C219" s="22"/>
      <c r="D219" s="23"/>
      <c r="E219" s="23"/>
      <c r="F219" s="23"/>
      <c r="G219" s="23"/>
      <c r="H219" s="23"/>
      <c r="I219" s="23"/>
      <c r="J219" s="23"/>
      <c r="K219" s="23"/>
      <c r="L219" s="23"/>
      <c r="M219" s="23"/>
      <c r="N219" s="23"/>
      <c r="O219" s="23"/>
      <c r="P219" s="23"/>
      <c r="Q219" s="22"/>
      <c r="R219" s="22"/>
      <c r="S219" s="22"/>
      <c r="T219" s="22"/>
      <c r="U219" s="22"/>
      <c r="V219" s="22"/>
      <c r="W219" s="22"/>
      <c r="X219" s="22"/>
      <c r="Y219" s="22"/>
      <c r="Z219" s="22"/>
      <c r="AA219" s="22"/>
    </row>
    <row r="220" spans="1:27" ht="15.75" customHeight="1" x14ac:dyDescent="0.25">
      <c r="A220" s="22"/>
      <c r="B220" s="22"/>
      <c r="C220" s="22"/>
      <c r="D220" s="23"/>
      <c r="E220" s="23"/>
      <c r="F220" s="23"/>
      <c r="G220" s="23"/>
      <c r="H220" s="23"/>
      <c r="I220" s="23"/>
      <c r="J220" s="23"/>
      <c r="K220" s="23"/>
      <c r="L220" s="23"/>
      <c r="M220" s="23"/>
      <c r="N220" s="23"/>
      <c r="O220" s="23"/>
      <c r="P220" s="23"/>
      <c r="Q220" s="22"/>
      <c r="R220" s="22"/>
      <c r="S220" s="22"/>
      <c r="T220" s="22"/>
      <c r="U220" s="22"/>
      <c r="V220" s="22"/>
      <c r="W220" s="22"/>
      <c r="X220" s="22"/>
      <c r="Y220" s="22"/>
      <c r="Z220" s="22"/>
      <c r="AA220" s="22"/>
    </row>
    <row r="221" spans="1:27" ht="15.75" customHeight="1" x14ac:dyDescent="0.25">
      <c r="A221" s="22"/>
      <c r="B221" s="22"/>
      <c r="C221" s="22"/>
      <c r="D221" s="23"/>
      <c r="E221" s="23"/>
      <c r="F221" s="23"/>
      <c r="G221" s="23"/>
      <c r="H221" s="23"/>
      <c r="I221" s="23"/>
      <c r="J221" s="23"/>
      <c r="K221" s="23"/>
      <c r="L221" s="23"/>
      <c r="M221" s="23"/>
      <c r="N221" s="23"/>
      <c r="O221" s="23"/>
      <c r="P221" s="23"/>
      <c r="Q221" s="22"/>
      <c r="R221" s="22"/>
      <c r="S221" s="22"/>
      <c r="T221" s="22"/>
      <c r="U221" s="22"/>
      <c r="V221" s="22"/>
      <c r="W221" s="22"/>
      <c r="X221" s="22"/>
      <c r="Y221" s="22"/>
      <c r="Z221" s="22"/>
      <c r="AA221" s="22"/>
    </row>
    <row r="222" spans="1:27" ht="15.75" customHeight="1" x14ac:dyDescent="0.25">
      <c r="A222" s="22"/>
      <c r="B222" s="22"/>
      <c r="C222" s="22"/>
      <c r="D222" s="23"/>
      <c r="E222" s="23"/>
      <c r="F222" s="23"/>
      <c r="G222" s="23"/>
      <c r="H222" s="23"/>
      <c r="I222" s="23"/>
      <c r="J222" s="23"/>
      <c r="K222" s="23"/>
      <c r="L222" s="23"/>
      <c r="M222" s="23"/>
      <c r="N222" s="23"/>
      <c r="O222" s="23"/>
      <c r="P222" s="23"/>
      <c r="Q222" s="22"/>
      <c r="R222" s="22"/>
      <c r="S222" s="22"/>
      <c r="T222" s="22"/>
      <c r="U222" s="22"/>
      <c r="V222" s="22"/>
      <c r="W222" s="22"/>
      <c r="X222" s="22"/>
      <c r="Y222" s="22"/>
      <c r="Z222" s="22"/>
      <c r="AA222" s="22"/>
    </row>
    <row r="223" spans="1:27" ht="15.75" customHeight="1" x14ac:dyDescent="0.25">
      <c r="A223" s="22"/>
      <c r="B223" s="22"/>
      <c r="C223" s="22"/>
      <c r="D223" s="23"/>
      <c r="E223" s="23"/>
      <c r="F223" s="23"/>
      <c r="G223" s="23"/>
      <c r="H223" s="23"/>
      <c r="I223" s="23"/>
      <c r="J223" s="23"/>
      <c r="K223" s="23"/>
      <c r="L223" s="23"/>
      <c r="M223" s="23"/>
      <c r="N223" s="23"/>
      <c r="O223" s="23"/>
      <c r="P223" s="23"/>
      <c r="Q223" s="22"/>
      <c r="R223" s="22"/>
      <c r="S223" s="22"/>
      <c r="T223" s="22"/>
      <c r="U223" s="22"/>
      <c r="V223" s="22"/>
      <c r="W223" s="22"/>
      <c r="X223" s="22"/>
      <c r="Y223" s="22"/>
      <c r="Z223" s="22"/>
      <c r="AA223" s="22"/>
    </row>
    <row r="224" spans="1:27" ht="15.75" customHeight="1" x14ac:dyDescent="0.25">
      <c r="A224" s="22"/>
      <c r="B224" s="22"/>
      <c r="C224" s="22"/>
      <c r="D224" s="23"/>
      <c r="E224" s="23"/>
      <c r="F224" s="23"/>
      <c r="G224" s="23"/>
      <c r="H224" s="23"/>
      <c r="I224" s="23"/>
      <c r="J224" s="23"/>
      <c r="K224" s="23"/>
      <c r="L224" s="23"/>
      <c r="M224" s="23"/>
      <c r="N224" s="23"/>
      <c r="O224" s="23"/>
      <c r="P224" s="23"/>
      <c r="Q224" s="22"/>
      <c r="R224" s="22"/>
      <c r="S224" s="22"/>
      <c r="T224" s="22"/>
      <c r="U224" s="22"/>
      <c r="V224" s="22"/>
      <c r="W224" s="22"/>
      <c r="X224" s="22"/>
      <c r="Y224" s="22"/>
      <c r="Z224" s="22"/>
      <c r="AA224" s="22"/>
    </row>
    <row r="225" spans="1:27" ht="15.75" customHeight="1" x14ac:dyDescent="0.25">
      <c r="A225" s="22"/>
      <c r="B225" s="22"/>
      <c r="C225" s="22"/>
      <c r="D225" s="23"/>
      <c r="E225" s="23"/>
      <c r="F225" s="23"/>
      <c r="G225" s="23"/>
      <c r="H225" s="23"/>
      <c r="I225" s="23"/>
      <c r="J225" s="23"/>
      <c r="K225" s="23"/>
      <c r="L225" s="23"/>
      <c r="M225" s="23"/>
      <c r="N225" s="23"/>
      <c r="O225" s="23"/>
      <c r="P225" s="23"/>
      <c r="Q225" s="22"/>
      <c r="R225" s="22"/>
      <c r="S225" s="22"/>
      <c r="T225" s="22"/>
      <c r="U225" s="22"/>
      <c r="V225" s="22"/>
      <c r="W225" s="22"/>
      <c r="X225" s="22"/>
      <c r="Y225" s="22"/>
      <c r="Z225" s="22"/>
      <c r="AA225" s="22"/>
    </row>
    <row r="226" spans="1:27" ht="15.75" customHeight="1" x14ac:dyDescent="0.25">
      <c r="A226" s="22"/>
      <c r="B226" s="22"/>
      <c r="C226" s="22"/>
      <c r="D226" s="23"/>
      <c r="E226" s="23"/>
      <c r="F226" s="23"/>
      <c r="G226" s="23"/>
      <c r="H226" s="23"/>
      <c r="I226" s="23"/>
      <c r="J226" s="23"/>
      <c r="K226" s="23"/>
      <c r="L226" s="23"/>
      <c r="M226" s="23"/>
      <c r="N226" s="23"/>
      <c r="O226" s="23"/>
      <c r="P226" s="23"/>
      <c r="Q226" s="22"/>
      <c r="R226" s="22"/>
      <c r="S226" s="22"/>
      <c r="T226" s="22"/>
      <c r="U226" s="22"/>
      <c r="V226" s="22"/>
      <c r="W226" s="22"/>
      <c r="X226" s="22"/>
      <c r="Y226" s="22"/>
      <c r="Z226" s="22"/>
      <c r="AA226" s="22"/>
    </row>
    <row r="227" spans="1:27" ht="15.75" customHeight="1" x14ac:dyDescent="0.25">
      <c r="A227" s="22"/>
      <c r="B227" s="22"/>
      <c r="C227" s="22"/>
      <c r="D227" s="23"/>
      <c r="E227" s="23"/>
      <c r="F227" s="23"/>
      <c r="G227" s="23"/>
      <c r="H227" s="23"/>
      <c r="I227" s="23"/>
      <c r="J227" s="23"/>
      <c r="K227" s="23"/>
      <c r="L227" s="23"/>
      <c r="M227" s="23"/>
      <c r="N227" s="23"/>
      <c r="O227" s="23"/>
      <c r="P227" s="23"/>
      <c r="Q227" s="22"/>
      <c r="R227" s="22"/>
      <c r="S227" s="22"/>
      <c r="T227" s="22"/>
      <c r="U227" s="22"/>
      <c r="V227" s="22"/>
      <c r="W227" s="22"/>
      <c r="X227" s="22"/>
      <c r="Y227" s="22"/>
      <c r="Z227" s="22"/>
      <c r="AA227" s="22"/>
    </row>
    <row r="228" spans="1:27" ht="15.75" customHeight="1" x14ac:dyDescent="0.25">
      <c r="A228" s="22"/>
      <c r="B228" s="22"/>
      <c r="C228" s="22"/>
      <c r="D228" s="23"/>
      <c r="E228" s="23"/>
      <c r="F228" s="23"/>
      <c r="G228" s="23"/>
      <c r="H228" s="23"/>
      <c r="I228" s="23"/>
      <c r="J228" s="23"/>
      <c r="K228" s="23"/>
      <c r="L228" s="23"/>
      <c r="M228" s="23"/>
      <c r="N228" s="23"/>
      <c r="O228" s="23"/>
      <c r="P228" s="23"/>
      <c r="Q228" s="22"/>
      <c r="R228" s="22"/>
      <c r="S228" s="22"/>
      <c r="T228" s="22"/>
      <c r="U228" s="22"/>
      <c r="V228" s="22"/>
      <c r="W228" s="22"/>
      <c r="X228" s="22"/>
      <c r="Y228" s="22"/>
      <c r="Z228" s="22"/>
      <c r="AA228" s="22"/>
    </row>
    <row r="229" spans="1:27" ht="15.75" customHeight="1" x14ac:dyDescent="0.25">
      <c r="A229" s="22"/>
      <c r="B229" s="22"/>
      <c r="C229" s="22"/>
      <c r="D229" s="23"/>
      <c r="E229" s="23"/>
      <c r="F229" s="23"/>
      <c r="G229" s="23"/>
      <c r="H229" s="23"/>
      <c r="I229" s="23"/>
      <c r="J229" s="23"/>
      <c r="K229" s="23"/>
      <c r="L229" s="23"/>
      <c r="M229" s="23"/>
      <c r="N229" s="23"/>
      <c r="O229" s="23"/>
      <c r="P229" s="23"/>
      <c r="Q229" s="22"/>
      <c r="R229" s="22"/>
      <c r="S229" s="22"/>
      <c r="T229" s="22"/>
      <c r="U229" s="22"/>
      <c r="V229" s="22"/>
      <c r="W229" s="22"/>
      <c r="X229" s="22"/>
      <c r="Y229" s="22"/>
      <c r="Z229" s="22"/>
      <c r="AA229" s="22"/>
    </row>
    <row r="230" spans="1:27" ht="15.75" customHeight="1" x14ac:dyDescent="0.25">
      <c r="A230" s="22"/>
      <c r="B230" s="22"/>
      <c r="C230" s="22"/>
      <c r="D230" s="23"/>
      <c r="E230" s="23"/>
      <c r="F230" s="23"/>
      <c r="G230" s="23"/>
      <c r="H230" s="23"/>
      <c r="I230" s="23"/>
      <c r="J230" s="23"/>
      <c r="K230" s="23"/>
      <c r="L230" s="23"/>
      <c r="M230" s="23"/>
      <c r="N230" s="23"/>
      <c r="O230" s="23"/>
      <c r="P230" s="23"/>
      <c r="Q230" s="22"/>
      <c r="R230" s="22"/>
      <c r="S230" s="22"/>
      <c r="T230" s="22"/>
      <c r="U230" s="22"/>
      <c r="V230" s="22"/>
      <c r="W230" s="22"/>
      <c r="X230" s="22"/>
      <c r="Y230" s="22"/>
      <c r="Z230" s="22"/>
      <c r="AA230" s="22"/>
    </row>
    <row r="231" spans="1:27" ht="15.75" customHeight="1" x14ac:dyDescent="0.25">
      <c r="A231" s="22"/>
      <c r="B231" s="22"/>
      <c r="C231" s="22"/>
      <c r="D231" s="23"/>
      <c r="E231" s="23"/>
      <c r="F231" s="23"/>
      <c r="G231" s="23"/>
      <c r="H231" s="23"/>
      <c r="I231" s="23"/>
      <c r="J231" s="23"/>
      <c r="K231" s="23"/>
      <c r="L231" s="23"/>
      <c r="M231" s="23"/>
      <c r="N231" s="23"/>
      <c r="O231" s="23"/>
      <c r="P231" s="23"/>
      <c r="Q231" s="22"/>
      <c r="R231" s="22"/>
      <c r="S231" s="22"/>
      <c r="T231" s="22"/>
      <c r="U231" s="22"/>
      <c r="V231" s="22"/>
      <c r="W231" s="22"/>
      <c r="X231" s="22"/>
      <c r="Y231" s="22"/>
      <c r="Z231" s="22"/>
      <c r="AA231" s="22"/>
    </row>
    <row r="232" spans="1:27" ht="15.75" customHeight="1" x14ac:dyDescent="0.25">
      <c r="A232" s="22"/>
      <c r="B232" s="22"/>
      <c r="C232" s="22"/>
      <c r="D232" s="23"/>
      <c r="E232" s="23"/>
      <c r="F232" s="23"/>
      <c r="G232" s="23"/>
      <c r="H232" s="23"/>
      <c r="I232" s="23"/>
      <c r="J232" s="23"/>
      <c r="K232" s="23"/>
      <c r="L232" s="23"/>
      <c r="M232" s="23"/>
      <c r="N232" s="23"/>
      <c r="O232" s="23"/>
      <c r="P232" s="23"/>
      <c r="Q232" s="22"/>
      <c r="R232" s="22"/>
      <c r="S232" s="22"/>
      <c r="T232" s="22"/>
      <c r="U232" s="22"/>
      <c r="V232" s="22"/>
      <c r="W232" s="22"/>
      <c r="X232" s="22"/>
      <c r="Y232" s="22"/>
      <c r="Z232" s="22"/>
      <c r="AA232" s="22"/>
    </row>
    <row r="233" spans="1:27" ht="15.75" customHeight="1" x14ac:dyDescent="0.25">
      <c r="A233" s="22"/>
      <c r="B233" s="22"/>
      <c r="C233" s="22"/>
      <c r="D233" s="23"/>
      <c r="E233" s="23"/>
      <c r="F233" s="23"/>
      <c r="G233" s="23"/>
      <c r="H233" s="23"/>
      <c r="I233" s="23"/>
      <c r="J233" s="23"/>
      <c r="K233" s="23"/>
      <c r="L233" s="23"/>
      <c r="M233" s="23"/>
      <c r="N233" s="23"/>
      <c r="O233" s="23"/>
      <c r="P233" s="23"/>
      <c r="Q233" s="22"/>
      <c r="R233" s="22"/>
      <c r="S233" s="22"/>
      <c r="T233" s="22"/>
      <c r="U233" s="22"/>
      <c r="V233" s="22"/>
      <c r="W233" s="22"/>
      <c r="X233" s="22"/>
      <c r="Y233" s="22"/>
      <c r="Z233" s="22"/>
      <c r="AA233" s="22"/>
    </row>
    <row r="234" spans="1:27" ht="15.75" customHeight="1" x14ac:dyDescent="0.25">
      <c r="A234" s="22"/>
      <c r="B234" s="22"/>
      <c r="C234" s="22"/>
      <c r="D234" s="23"/>
      <c r="E234" s="23"/>
      <c r="F234" s="23"/>
      <c r="G234" s="23"/>
      <c r="H234" s="23"/>
      <c r="I234" s="23"/>
      <c r="J234" s="23"/>
      <c r="K234" s="23"/>
      <c r="L234" s="23"/>
      <c r="M234" s="23"/>
      <c r="N234" s="23"/>
      <c r="O234" s="23"/>
      <c r="P234" s="23"/>
      <c r="Q234" s="22"/>
      <c r="R234" s="22"/>
      <c r="S234" s="22"/>
      <c r="T234" s="22"/>
      <c r="U234" s="22"/>
      <c r="V234" s="22"/>
      <c r="W234" s="22"/>
      <c r="X234" s="22"/>
      <c r="Y234" s="22"/>
      <c r="Z234" s="22"/>
      <c r="AA234" s="22"/>
    </row>
    <row r="235" spans="1:27" ht="15.75" customHeight="1" x14ac:dyDescent="0.25">
      <c r="A235" s="22"/>
      <c r="B235" s="22"/>
      <c r="C235" s="22"/>
      <c r="D235" s="23"/>
      <c r="E235" s="23"/>
      <c r="F235" s="23"/>
      <c r="G235" s="23"/>
      <c r="H235" s="23"/>
      <c r="I235" s="23"/>
      <c r="J235" s="23"/>
      <c r="K235" s="23"/>
      <c r="L235" s="23"/>
      <c r="M235" s="23"/>
      <c r="N235" s="23"/>
      <c r="O235" s="23"/>
      <c r="P235" s="23"/>
      <c r="Q235" s="22"/>
      <c r="R235" s="22"/>
      <c r="S235" s="22"/>
      <c r="T235" s="22"/>
      <c r="U235" s="22"/>
      <c r="V235" s="22"/>
      <c r="W235" s="22"/>
      <c r="X235" s="22"/>
      <c r="Y235" s="22"/>
      <c r="Z235" s="22"/>
      <c r="AA235" s="22"/>
    </row>
    <row r="236" spans="1:27" ht="15.75" customHeight="1" x14ac:dyDescent="0.25">
      <c r="A236" s="22"/>
      <c r="B236" s="22"/>
      <c r="C236" s="22"/>
      <c r="D236" s="23"/>
      <c r="E236" s="23"/>
      <c r="F236" s="23"/>
      <c r="G236" s="23"/>
      <c r="H236" s="23"/>
      <c r="I236" s="23"/>
      <c r="J236" s="23"/>
      <c r="K236" s="23"/>
      <c r="L236" s="23"/>
      <c r="M236" s="23"/>
      <c r="N236" s="23"/>
      <c r="O236" s="23"/>
      <c r="P236" s="23"/>
      <c r="Q236" s="22"/>
      <c r="R236" s="22"/>
      <c r="S236" s="22"/>
      <c r="T236" s="22"/>
      <c r="U236" s="22"/>
      <c r="V236" s="22"/>
      <c r="W236" s="22"/>
      <c r="X236" s="22"/>
      <c r="Y236" s="22"/>
      <c r="Z236" s="22"/>
      <c r="AA236" s="22"/>
    </row>
    <row r="237" spans="1:27" ht="15.75" customHeight="1" x14ac:dyDescent="0.25">
      <c r="A237" s="22"/>
      <c r="B237" s="22"/>
      <c r="C237" s="22"/>
      <c r="D237" s="23"/>
      <c r="E237" s="23"/>
      <c r="F237" s="23"/>
      <c r="G237" s="23"/>
      <c r="H237" s="23"/>
      <c r="I237" s="23"/>
      <c r="J237" s="23"/>
      <c r="K237" s="23"/>
      <c r="L237" s="23"/>
      <c r="M237" s="23"/>
      <c r="N237" s="23"/>
      <c r="O237" s="23"/>
      <c r="P237" s="23"/>
      <c r="Q237" s="22"/>
      <c r="R237" s="22"/>
      <c r="S237" s="22"/>
      <c r="T237" s="22"/>
      <c r="U237" s="22"/>
      <c r="V237" s="22"/>
      <c r="W237" s="22"/>
      <c r="X237" s="22"/>
      <c r="Y237" s="22"/>
      <c r="Z237" s="22"/>
      <c r="AA237" s="22"/>
    </row>
    <row r="238" spans="1:27" ht="15.75" customHeight="1" x14ac:dyDescent="0.25">
      <c r="A238" s="22"/>
      <c r="B238" s="22"/>
      <c r="C238" s="22"/>
      <c r="D238" s="23"/>
      <c r="E238" s="23"/>
      <c r="F238" s="23"/>
      <c r="G238" s="23"/>
      <c r="H238" s="23"/>
      <c r="I238" s="23"/>
      <c r="J238" s="23"/>
      <c r="K238" s="23"/>
      <c r="L238" s="23"/>
      <c r="M238" s="23"/>
      <c r="N238" s="23"/>
      <c r="O238" s="23"/>
      <c r="P238" s="23"/>
      <c r="Q238" s="22"/>
      <c r="R238" s="22"/>
      <c r="S238" s="22"/>
      <c r="T238" s="22"/>
      <c r="U238" s="22"/>
      <c r="V238" s="22"/>
      <c r="W238" s="22"/>
      <c r="X238" s="22"/>
      <c r="Y238" s="22"/>
      <c r="Z238" s="22"/>
      <c r="AA238" s="22"/>
    </row>
    <row r="239" spans="1:27" ht="15.75" customHeight="1" x14ac:dyDescent="0.25">
      <c r="A239" s="22"/>
      <c r="B239" s="22"/>
      <c r="C239" s="22"/>
      <c r="D239" s="23"/>
      <c r="E239" s="23"/>
      <c r="F239" s="23"/>
      <c r="G239" s="23"/>
      <c r="H239" s="23"/>
      <c r="I239" s="23"/>
      <c r="J239" s="23"/>
      <c r="K239" s="23"/>
      <c r="L239" s="23"/>
      <c r="M239" s="23"/>
      <c r="N239" s="23"/>
      <c r="O239" s="23"/>
      <c r="P239" s="23"/>
      <c r="Q239" s="22"/>
      <c r="R239" s="22"/>
      <c r="S239" s="22"/>
      <c r="T239" s="22"/>
      <c r="U239" s="22"/>
      <c r="V239" s="22"/>
      <c r="W239" s="22"/>
      <c r="X239" s="22"/>
      <c r="Y239" s="22"/>
      <c r="Z239" s="22"/>
      <c r="AA239" s="22"/>
    </row>
    <row r="240" spans="1:27" ht="15.75" customHeight="1" x14ac:dyDescent="0.25">
      <c r="A240" s="22"/>
      <c r="B240" s="22"/>
      <c r="C240" s="22"/>
      <c r="D240" s="23"/>
      <c r="E240" s="23"/>
      <c r="F240" s="23"/>
      <c r="G240" s="23"/>
      <c r="H240" s="23"/>
      <c r="I240" s="23"/>
      <c r="J240" s="23"/>
      <c r="K240" s="23"/>
      <c r="L240" s="23"/>
      <c r="M240" s="23"/>
      <c r="N240" s="23"/>
      <c r="O240" s="23"/>
      <c r="P240" s="23"/>
      <c r="Q240" s="22"/>
      <c r="R240" s="22"/>
      <c r="S240" s="22"/>
      <c r="T240" s="22"/>
      <c r="U240" s="22"/>
      <c r="V240" s="22"/>
      <c r="W240" s="22"/>
      <c r="X240" s="22"/>
      <c r="Y240" s="22"/>
      <c r="Z240" s="22"/>
      <c r="AA240" s="22"/>
    </row>
    <row r="241" spans="1:27" ht="15.75" customHeight="1" x14ac:dyDescent="0.25">
      <c r="A241" s="22"/>
      <c r="B241" s="22"/>
      <c r="C241" s="22"/>
      <c r="D241" s="23"/>
      <c r="E241" s="23"/>
      <c r="F241" s="23"/>
      <c r="G241" s="23"/>
      <c r="H241" s="23"/>
      <c r="I241" s="23"/>
      <c r="J241" s="23"/>
      <c r="K241" s="23"/>
      <c r="L241" s="23"/>
      <c r="M241" s="23"/>
      <c r="N241" s="23"/>
      <c r="O241" s="23"/>
      <c r="P241" s="23"/>
      <c r="Q241" s="22"/>
      <c r="R241" s="22"/>
      <c r="S241" s="22"/>
      <c r="T241" s="22"/>
      <c r="U241" s="22"/>
      <c r="V241" s="22"/>
      <c r="W241" s="22"/>
      <c r="X241" s="22"/>
      <c r="Y241" s="22"/>
      <c r="Z241" s="22"/>
      <c r="AA241" s="22"/>
    </row>
    <row r="242" spans="1:27" ht="15.75" customHeight="1" x14ac:dyDescent="0.25">
      <c r="A242" s="22"/>
      <c r="B242" s="22"/>
      <c r="C242" s="22"/>
      <c r="D242" s="23"/>
      <c r="E242" s="23"/>
      <c r="F242" s="23"/>
      <c r="G242" s="23"/>
      <c r="H242" s="23"/>
      <c r="I242" s="23"/>
      <c r="J242" s="23"/>
      <c r="K242" s="23"/>
      <c r="L242" s="23"/>
      <c r="M242" s="23"/>
      <c r="N242" s="23"/>
      <c r="O242" s="23"/>
      <c r="P242" s="23"/>
      <c r="Q242" s="22"/>
      <c r="R242" s="22"/>
      <c r="S242" s="22"/>
      <c r="T242" s="22"/>
      <c r="U242" s="22"/>
      <c r="V242" s="22"/>
      <c r="W242" s="22"/>
      <c r="X242" s="22"/>
      <c r="Y242" s="22"/>
      <c r="Z242" s="22"/>
      <c r="AA242" s="22"/>
    </row>
    <row r="243" spans="1:27" ht="15.75" customHeight="1" x14ac:dyDescent="0.25">
      <c r="A243" s="22"/>
      <c r="B243" s="22"/>
      <c r="C243" s="22"/>
      <c r="D243" s="23"/>
      <c r="E243" s="23"/>
      <c r="F243" s="23"/>
      <c r="G243" s="23"/>
      <c r="H243" s="23"/>
      <c r="I243" s="23"/>
      <c r="J243" s="23"/>
      <c r="K243" s="23"/>
      <c r="L243" s="23"/>
      <c r="M243" s="23"/>
      <c r="N243" s="23"/>
      <c r="O243" s="23"/>
      <c r="P243" s="23"/>
      <c r="Q243" s="22"/>
      <c r="R243" s="22"/>
      <c r="S243" s="22"/>
      <c r="T243" s="22"/>
      <c r="U243" s="22"/>
      <c r="V243" s="22"/>
      <c r="W243" s="22"/>
      <c r="X243" s="22"/>
      <c r="Y243" s="22"/>
      <c r="Z243" s="22"/>
      <c r="AA243" s="22"/>
    </row>
    <row r="244" spans="1:27" ht="15.75" customHeight="1" x14ac:dyDescent="0.25">
      <c r="A244" s="22"/>
      <c r="B244" s="22"/>
      <c r="C244" s="22"/>
      <c r="D244" s="23"/>
      <c r="E244" s="23"/>
      <c r="F244" s="23"/>
      <c r="G244" s="23"/>
      <c r="H244" s="23"/>
      <c r="I244" s="23"/>
      <c r="J244" s="23"/>
      <c r="K244" s="23"/>
      <c r="L244" s="23"/>
      <c r="M244" s="23"/>
      <c r="N244" s="23"/>
      <c r="O244" s="23"/>
      <c r="P244" s="23"/>
      <c r="Q244" s="22"/>
      <c r="R244" s="22"/>
      <c r="S244" s="22"/>
      <c r="T244" s="22"/>
      <c r="U244" s="22"/>
      <c r="V244" s="22"/>
      <c r="W244" s="22"/>
      <c r="X244" s="22"/>
      <c r="Y244" s="22"/>
      <c r="Z244" s="22"/>
      <c r="AA244" s="22"/>
    </row>
    <row r="245" spans="1:27" ht="15.75" customHeight="1" x14ac:dyDescent="0.25">
      <c r="A245" s="22"/>
      <c r="B245" s="22"/>
      <c r="C245" s="22"/>
      <c r="D245" s="23"/>
      <c r="E245" s="23"/>
      <c r="F245" s="23"/>
      <c r="G245" s="23"/>
      <c r="H245" s="23"/>
      <c r="I245" s="23"/>
      <c r="J245" s="23"/>
      <c r="K245" s="23"/>
      <c r="L245" s="23"/>
      <c r="M245" s="23"/>
      <c r="N245" s="23"/>
      <c r="O245" s="23"/>
      <c r="P245" s="23"/>
      <c r="Q245" s="22"/>
      <c r="R245" s="22"/>
      <c r="S245" s="22"/>
      <c r="T245" s="22"/>
      <c r="U245" s="22"/>
      <c r="V245" s="22"/>
      <c r="W245" s="22"/>
      <c r="X245" s="22"/>
      <c r="Y245" s="22"/>
      <c r="Z245" s="22"/>
      <c r="AA245" s="22"/>
    </row>
    <row r="246" spans="1:27" ht="15.75" customHeight="1" x14ac:dyDescent="0.25">
      <c r="A246" s="22"/>
      <c r="B246" s="22"/>
      <c r="C246" s="22"/>
      <c r="D246" s="23"/>
      <c r="E246" s="23"/>
      <c r="F246" s="23"/>
      <c r="G246" s="23"/>
      <c r="H246" s="23"/>
      <c r="I246" s="23"/>
      <c r="J246" s="23"/>
      <c r="K246" s="23"/>
      <c r="L246" s="23"/>
      <c r="M246" s="23"/>
      <c r="N246" s="23"/>
      <c r="O246" s="23"/>
      <c r="P246" s="23"/>
      <c r="Q246" s="22"/>
      <c r="R246" s="22"/>
      <c r="S246" s="22"/>
      <c r="T246" s="22"/>
      <c r="U246" s="22"/>
      <c r="V246" s="22"/>
      <c r="W246" s="22"/>
      <c r="X246" s="22"/>
      <c r="Y246" s="22"/>
      <c r="Z246" s="22"/>
      <c r="AA246" s="22"/>
    </row>
    <row r="247" spans="1:27" ht="15.75" customHeight="1" x14ac:dyDescent="0.25">
      <c r="A247" s="22"/>
      <c r="B247" s="22"/>
      <c r="C247" s="22"/>
      <c r="D247" s="23"/>
      <c r="E247" s="23"/>
      <c r="F247" s="23"/>
      <c r="G247" s="23"/>
      <c r="H247" s="23"/>
      <c r="I247" s="23"/>
      <c r="J247" s="23"/>
      <c r="K247" s="23"/>
      <c r="L247" s="23"/>
      <c r="M247" s="23"/>
      <c r="N247" s="23"/>
      <c r="O247" s="23"/>
      <c r="P247" s="23"/>
      <c r="Q247" s="22"/>
      <c r="R247" s="22"/>
      <c r="S247" s="22"/>
      <c r="T247" s="22"/>
      <c r="U247" s="22"/>
      <c r="V247" s="22"/>
      <c r="W247" s="22"/>
      <c r="X247" s="22"/>
      <c r="Y247" s="22"/>
      <c r="Z247" s="22"/>
      <c r="AA247" s="22"/>
    </row>
    <row r="248" spans="1:27" ht="15.75" customHeight="1" x14ac:dyDescent="0.25">
      <c r="A248" s="22"/>
      <c r="B248" s="22"/>
      <c r="C248" s="22"/>
      <c r="D248" s="23"/>
      <c r="E248" s="23"/>
      <c r="F248" s="23"/>
      <c r="G248" s="23"/>
      <c r="H248" s="23"/>
      <c r="I248" s="23"/>
      <c r="J248" s="23"/>
      <c r="K248" s="23"/>
      <c r="L248" s="23"/>
      <c r="M248" s="23"/>
      <c r="N248" s="23"/>
      <c r="O248" s="23"/>
      <c r="P248" s="23"/>
      <c r="Q248" s="22"/>
      <c r="R248" s="22"/>
      <c r="S248" s="22"/>
      <c r="T248" s="22"/>
      <c r="U248" s="22"/>
      <c r="V248" s="22"/>
      <c r="W248" s="22"/>
      <c r="X248" s="22"/>
      <c r="Y248" s="22"/>
      <c r="Z248" s="22"/>
      <c r="AA248" s="22"/>
    </row>
    <row r="249" spans="1:27" ht="15.75" customHeight="1" x14ac:dyDescent="0.25">
      <c r="A249" s="22"/>
      <c r="B249" s="22"/>
      <c r="C249" s="22"/>
      <c r="D249" s="23"/>
      <c r="E249" s="23"/>
      <c r="F249" s="23"/>
      <c r="G249" s="23"/>
      <c r="H249" s="23"/>
      <c r="I249" s="23"/>
      <c r="J249" s="23"/>
      <c r="K249" s="23"/>
      <c r="L249" s="23"/>
      <c r="M249" s="23"/>
      <c r="N249" s="23"/>
      <c r="O249" s="23"/>
      <c r="P249" s="23"/>
      <c r="Q249" s="22"/>
      <c r="R249" s="22"/>
      <c r="S249" s="22"/>
      <c r="T249" s="22"/>
      <c r="U249" s="22"/>
      <c r="V249" s="22"/>
      <c r="W249" s="22"/>
      <c r="X249" s="22"/>
      <c r="Y249" s="22"/>
      <c r="Z249" s="22"/>
      <c r="AA249" s="22"/>
    </row>
    <row r="250" spans="1:27" ht="15.75" customHeight="1" x14ac:dyDescent="0.25">
      <c r="A250" s="22"/>
      <c r="B250" s="22"/>
      <c r="C250" s="22"/>
      <c r="D250" s="23"/>
      <c r="E250" s="23"/>
      <c r="F250" s="23"/>
      <c r="G250" s="23"/>
      <c r="H250" s="23"/>
      <c r="I250" s="23"/>
      <c r="J250" s="23"/>
      <c r="K250" s="23"/>
      <c r="L250" s="23"/>
      <c r="M250" s="23"/>
      <c r="N250" s="23"/>
      <c r="O250" s="23"/>
      <c r="P250" s="23"/>
      <c r="Q250" s="22"/>
      <c r="R250" s="22"/>
      <c r="S250" s="22"/>
      <c r="T250" s="22"/>
      <c r="U250" s="22"/>
      <c r="V250" s="22"/>
      <c r="W250" s="22"/>
      <c r="X250" s="22"/>
      <c r="Y250" s="22"/>
      <c r="Z250" s="22"/>
      <c r="AA250" s="22"/>
    </row>
    <row r="251" spans="1:27" ht="15.75" customHeight="1" x14ac:dyDescent="0.25">
      <c r="A251" s="22"/>
      <c r="B251" s="22"/>
      <c r="C251" s="22"/>
      <c r="D251" s="23"/>
      <c r="E251" s="23"/>
      <c r="F251" s="23"/>
      <c r="G251" s="23"/>
      <c r="H251" s="23"/>
      <c r="I251" s="23"/>
      <c r="J251" s="23"/>
      <c r="K251" s="23"/>
      <c r="L251" s="23"/>
      <c r="M251" s="23"/>
      <c r="N251" s="23"/>
      <c r="O251" s="23"/>
      <c r="P251" s="23"/>
      <c r="Q251" s="22"/>
      <c r="R251" s="22"/>
      <c r="S251" s="22"/>
      <c r="T251" s="22"/>
      <c r="U251" s="22"/>
      <c r="V251" s="22"/>
      <c r="W251" s="22"/>
      <c r="X251" s="22"/>
      <c r="Y251" s="22"/>
      <c r="Z251" s="22"/>
      <c r="AA251" s="22"/>
    </row>
    <row r="252" spans="1:27" ht="15.75" customHeight="1" x14ac:dyDescent="0.25">
      <c r="A252" s="22"/>
      <c r="B252" s="22"/>
      <c r="C252" s="22"/>
      <c r="D252" s="23"/>
      <c r="E252" s="23"/>
      <c r="F252" s="23"/>
      <c r="G252" s="23"/>
      <c r="H252" s="23"/>
      <c r="I252" s="23"/>
      <c r="J252" s="23"/>
      <c r="K252" s="23"/>
      <c r="L252" s="23"/>
      <c r="M252" s="23"/>
      <c r="N252" s="23"/>
      <c r="O252" s="23"/>
      <c r="P252" s="23"/>
      <c r="Q252" s="22"/>
      <c r="R252" s="22"/>
      <c r="S252" s="22"/>
      <c r="T252" s="22"/>
      <c r="U252" s="22"/>
      <c r="V252" s="22"/>
      <c r="W252" s="22"/>
      <c r="X252" s="22"/>
      <c r="Y252" s="22"/>
      <c r="Z252" s="22"/>
      <c r="AA252" s="22"/>
    </row>
    <row r="253" spans="1:27" ht="15.75" customHeight="1" x14ac:dyDescent="0.25">
      <c r="A253" s="22"/>
      <c r="B253" s="22"/>
      <c r="C253" s="22"/>
      <c r="D253" s="23"/>
      <c r="E253" s="23"/>
      <c r="F253" s="23"/>
      <c r="G253" s="23"/>
      <c r="H253" s="23"/>
      <c r="I253" s="23"/>
      <c r="J253" s="23"/>
      <c r="K253" s="23"/>
      <c r="L253" s="23"/>
      <c r="M253" s="23"/>
      <c r="N253" s="23"/>
      <c r="O253" s="23"/>
      <c r="P253" s="23"/>
      <c r="Q253" s="22"/>
      <c r="R253" s="22"/>
      <c r="S253" s="22"/>
      <c r="T253" s="22"/>
      <c r="U253" s="22"/>
      <c r="V253" s="22"/>
      <c r="W253" s="22"/>
      <c r="X253" s="22"/>
      <c r="Y253" s="22"/>
      <c r="Z253" s="22"/>
      <c r="AA253" s="22"/>
    </row>
    <row r="254" spans="1:27" ht="15.75" customHeight="1" x14ac:dyDescent="0.25">
      <c r="A254" s="22"/>
      <c r="B254" s="22"/>
      <c r="C254" s="22"/>
      <c r="D254" s="23"/>
      <c r="E254" s="23"/>
      <c r="F254" s="23"/>
      <c r="G254" s="23"/>
      <c r="H254" s="23"/>
      <c r="I254" s="23"/>
      <c r="J254" s="23"/>
      <c r="K254" s="23"/>
      <c r="L254" s="23"/>
      <c r="M254" s="23"/>
      <c r="N254" s="23"/>
      <c r="O254" s="23"/>
      <c r="P254" s="23"/>
      <c r="Q254" s="22"/>
      <c r="R254" s="22"/>
      <c r="S254" s="22"/>
      <c r="T254" s="22"/>
      <c r="U254" s="22"/>
      <c r="V254" s="22"/>
      <c r="W254" s="22"/>
      <c r="X254" s="22"/>
      <c r="Y254" s="22"/>
      <c r="Z254" s="22"/>
      <c r="AA254" s="22"/>
    </row>
    <row r="255" spans="1:27" ht="15.75" customHeight="1" x14ac:dyDescent="0.25">
      <c r="A255" s="22"/>
      <c r="B255" s="22"/>
      <c r="C255" s="22"/>
      <c r="D255" s="23"/>
      <c r="E255" s="23"/>
      <c r="F255" s="23"/>
      <c r="G255" s="23"/>
      <c r="H255" s="23"/>
      <c r="I255" s="23"/>
      <c r="J255" s="23"/>
      <c r="K255" s="23"/>
      <c r="L255" s="23"/>
      <c r="M255" s="23"/>
      <c r="N255" s="23"/>
      <c r="O255" s="23"/>
      <c r="P255" s="23"/>
      <c r="Q255" s="22"/>
      <c r="R255" s="22"/>
      <c r="S255" s="22"/>
      <c r="T255" s="22"/>
      <c r="U255" s="22"/>
      <c r="V255" s="22"/>
      <c r="W255" s="22"/>
      <c r="X255" s="22"/>
      <c r="Y255" s="22"/>
      <c r="Z255" s="22"/>
      <c r="AA255" s="22"/>
    </row>
    <row r="256" spans="1:27" ht="15.75" customHeight="1" x14ac:dyDescent="0.25">
      <c r="A256" s="22"/>
      <c r="B256" s="22"/>
      <c r="C256" s="22"/>
      <c r="D256" s="23"/>
      <c r="E256" s="23"/>
      <c r="F256" s="23"/>
      <c r="G256" s="23"/>
      <c r="H256" s="23"/>
      <c r="I256" s="23"/>
      <c r="J256" s="23"/>
      <c r="K256" s="23"/>
      <c r="L256" s="23"/>
      <c r="M256" s="23"/>
      <c r="N256" s="23"/>
      <c r="O256" s="23"/>
      <c r="P256" s="23"/>
      <c r="Q256" s="22"/>
      <c r="R256" s="22"/>
      <c r="S256" s="22"/>
      <c r="T256" s="22"/>
      <c r="U256" s="22"/>
      <c r="V256" s="22"/>
      <c r="W256" s="22"/>
      <c r="X256" s="22"/>
      <c r="Y256" s="22"/>
      <c r="Z256" s="22"/>
      <c r="AA256" s="22"/>
    </row>
    <row r="257" spans="1:27" ht="15.75" customHeight="1" x14ac:dyDescent="0.25">
      <c r="A257" s="22"/>
      <c r="B257" s="22"/>
      <c r="C257" s="22"/>
      <c r="D257" s="23"/>
      <c r="E257" s="23"/>
      <c r="F257" s="23"/>
      <c r="G257" s="23"/>
      <c r="H257" s="23"/>
      <c r="I257" s="23"/>
      <c r="J257" s="23"/>
      <c r="K257" s="23"/>
      <c r="L257" s="23"/>
      <c r="M257" s="23"/>
      <c r="N257" s="23"/>
      <c r="O257" s="23"/>
      <c r="P257" s="23"/>
      <c r="Q257" s="22"/>
      <c r="R257" s="22"/>
      <c r="S257" s="22"/>
      <c r="T257" s="22"/>
      <c r="U257" s="22"/>
      <c r="V257" s="22"/>
      <c r="W257" s="22"/>
      <c r="X257" s="22"/>
      <c r="Y257" s="22"/>
      <c r="Z257" s="22"/>
      <c r="AA257" s="22"/>
    </row>
    <row r="258" spans="1:27" ht="15.75" customHeight="1" x14ac:dyDescent="0.25">
      <c r="A258" s="22"/>
      <c r="B258" s="22"/>
      <c r="C258" s="22"/>
      <c r="D258" s="23"/>
      <c r="E258" s="23"/>
      <c r="F258" s="23"/>
      <c r="G258" s="23"/>
      <c r="H258" s="23"/>
      <c r="I258" s="23"/>
      <c r="J258" s="23"/>
      <c r="K258" s="23"/>
      <c r="L258" s="23"/>
      <c r="M258" s="23"/>
      <c r="N258" s="23"/>
      <c r="O258" s="23"/>
      <c r="P258" s="23"/>
      <c r="Q258" s="22"/>
      <c r="R258" s="22"/>
      <c r="S258" s="22"/>
      <c r="T258" s="22"/>
      <c r="U258" s="22"/>
      <c r="V258" s="22"/>
      <c r="W258" s="22"/>
      <c r="X258" s="22"/>
      <c r="Y258" s="22"/>
      <c r="Z258" s="22"/>
      <c r="AA258" s="22"/>
    </row>
    <row r="259" spans="1:27" ht="15.75" customHeight="1" x14ac:dyDescent="0.25">
      <c r="A259" s="22"/>
      <c r="B259" s="22"/>
      <c r="C259" s="22"/>
      <c r="D259" s="23"/>
      <c r="E259" s="23"/>
      <c r="F259" s="23"/>
      <c r="G259" s="23"/>
      <c r="H259" s="23"/>
      <c r="I259" s="23"/>
      <c r="J259" s="23"/>
      <c r="K259" s="23"/>
      <c r="L259" s="23"/>
      <c r="M259" s="23"/>
      <c r="N259" s="23"/>
      <c r="O259" s="23"/>
      <c r="P259" s="23"/>
      <c r="Q259" s="22"/>
      <c r="R259" s="22"/>
      <c r="S259" s="22"/>
      <c r="T259" s="22"/>
      <c r="U259" s="22"/>
      <c r="V259" s="22"/>
      <c r="W259" s="22"/>
      <c r="X259" s="22"/>
      <c r="Y259" s="22"/>
      <c r="Z259" s="22"/>
      <c r="AA259" s="22"/>
    </row>
    <row r="260" spans="1:27" ht="15.75" customHeight="1" x14ac:dyDescent="0.25">
      <c r="A260" s="22"/>
      <c r="B260" s="22"/>
      <c r="C260" s="22"/>
      <c r="D260" s="23"/>
      <c r="E260" s="23"/>
      <c r="F260" s="23"/>
      <c r="G260" s="23"/>
      <c r="H260" s="23"/>
      <c r="I260" s="23"/>
      <c r="J260" s="23"/>
      <c r="K260" s="23"/>
      <c r="L260" s="23"/>
      <c r="M260" s="23"/>
      <c r="N260" s="23"/>
      <c r="O260" s="23"/>
      <c r="P260" s="23"/>
      <c r="Q260" s="22"/>
      <c r="R260" s="22"/>
      <c r="S260" s="22"/>
      <c r="T260" s="22"/>
      <c r="U260" s="22"/>
      <c r="V260" s="22"/>
      <c r="W260" s="22"/>
      <c r="X260" s="22"/>
      <c r="Y260" s="22"/>
      <c r="Z260" s="22"/>
      <c r="AA260" s="22"/>
    </row>
    <row r="261" spans="1:27" ht="15.75" customHeight="1" x14ac:dyDescent="0.25">
      <c r="A261" s="22"/>
      <c r="B261" s="22"/>
      <c r="C261" s="22"/>
      <c r="D261" s="23"/>
      <c r="E261" s="23"/>
      <c r="F261" s="23"/>
      <c r="G261" s="23"/>
      <c r="H261" s="23"/>
      <c r="I261" s="23"/>
      <c r="J261" s="23"/>
      <c r="K261" s="23"/>
      <c r="L261" s="23"/>
      <c r="M261" s="23"/>
      <c r="N261" s="23"/>
      <c r="O261" s="23"/>
      <c r="P261" s="23"/>
      <c r="Q261" s="22"/>
      <c r="R261" s="22"/>
      <c r="S261" s="22"/>
      <c r="T261" s="22"/>
      <c r="U261" s="22"/>
      <c r="V261" s="22"/>
      <c r="W261" s="22"/>
      <c r="X261" s="22"/>
      <c r="Y261" s="22"/>
      <c r="Z261" s="22"/>
      <c r="AA261" s="22"/>
    </row>
    <row r="262" spans="1:27" ht="15.75" customHeight="1" x14ac:dyDescent="0.25">
      <c r="A262" s="22"/>
      <c r="B262" s="22"/>
      <c r="C262" s="22"/>
      <c r="D262" s="23"/>
      <c r="E262" s="23"/>
      <c r="F262" s="23"/>
      <c r="G262" s="23"/>
      <c r="H262" s="23"/>
      <c r="I262" s="23"/>
      <c r="J262" s="23"/>
      <c r="K262" s="23"/>
      <c r="L262" s="23"/>
      <c r="M262" s="23"/>
      <c r="N262" s="23"/>
      <c r="O262" s="23"/>
      <c r="P262" s="23"/>
      <c r="Q262" s="22"/>
      <c r="R262" s="22"/>
      <c r="S262" s="22"/>
      <c r="T262" s="22"/>
      <c r="U262" s="22"/>
      <c r="V262" s="22"/>
      <c r="W262" s="22"/>
      <c r="X262" s="22"/>
      <c r="Y262" s="22"/>
      <c r="Z262" s="22"/>
      <c r="AA262" s="22"/>
    </row>
    <row r="263" spans="1:27" ht="15.75" customHeight="1" x14ac:dyDescent="0.25">
      <c r="A263" s="22"/>
      <c r="B263" s="22"/>
      <c r="C263" s="22"/>
      <c r="D263" s="23"/>
      <c r="E263" s="23"/>
      <c r="F263" s="23"/>
      <c r="G263" s="23"/>
      <c r="H263" s="23"/>
      <c r="I263" s="23"/>
      <c r="J263" s="23"/>
      <c r="K263" s="23"/>
      <c r="L263" s="23"/>
      <c r="M263" s="23"/>
      <c r="N263" s="23"/>
      <c r="O263" s="23"/>
      <c r="P263" s="23"/>
      <c r="Q263" s="22"/>
      <c r="R263" s="22"/>
      <c r="S263" s="22"/>
      <c r="T263" s="22"/>
      <c r="U263" s="22"/>
      <c r="V263" s="22"/>
      <c r="W263" s="22"/>
      <c r="X263" s="22"/>
      <c r="Y263" s="22"/>
      <c r="Z263" s="22"/>
      <c r="AA263" s="22"/>
    </row>
    <row r="264" spans="1:27" ht="15.75" customHeight="1" x14ac:dyDescent="0.25">
      <c r="A264" s="22"/>
      <c r="B264" s="22"/>
      <c r="C264" s="22"/>
      <c r="D264" s="23"/>
      <c r="E264" s="23"/>
      <c r="F264" s="23"/>
      <c r="G264" s="23"/>
      <c r="H264" s="23"/>
      <c r="I264" s="23"/>
      <c r="J264" s="23"/>
      <c r="K264" s="23"/>
      <c r="L264" s="23"/>
      <c r="M264" s="23"/>
      <c r="N264" s="23"/>
      <c r="O264" s="23"/>
      <c r="P264" s="23"/>
      <c r="Q264" s="22"/>
      <c r="R264" s="22"/>
      <c r="S264" s="22"/>
      <c r="T264" s="22"/>
      <c r="U264" s="22"/>
      <c r="V264" s="22"/>
      <c r="W264" s="22"/>
      <c r="X264" s="22"/>
      <c r="Y264" s="22"/>
      <c r="Z264" s="22"/>
      <c r="AA264" s="22"/>
    </row>
    <row r="265" spans="1:27" ht="15.75" customHeight="1" x14ac:dyDescent="0.25">
      <c r="A265" s="22"/>
      <c r="B265" s="22"/>
      <c r="C265" s="22"/>
      <c r="D265" s="23"/>
      <c r="E265" s="23"/>
      <c r="F265" s="23"/>
      <c r="G265" s="23"/>
      <c r="H265" s="23"/>
      <c r="I265" s="23"/>
      <c r="J265" s="23"/>
      <c r="K265" s="23"/>
      <c r="L265" s="23"/>
      <c r="M265" s="23"/>
      <c r="N265" s="23"/>
      <c r="O265" s="23"/>
      <c r="P265" s="23"/>
      <c r="Q265" s="22"/>
      <c r="R265" s="22"/>
      <c r="S265" s="22"/>
      <c r="T265" s="22"/>
      <c r="U265" s="22"/>
      <c r="V265" s="22"/>
      <c r="W265" s="22"/>
      <c r="X265" s="22"/>
      <c r="Y265" s="22"/>
      <c r="Z265" s="22"/>
      <c r="AA265" s="22"/>
    </row>
    <row r="266" spans="1:27" ht="15.75" customHeight="1" x14ac:dyDescent="0.25">
      <c r="A266" s="22"/>
      <c r="B266" s="22"/>
      <c r="C266" s="22"/>
      <c r="D266" s="23"/>
      <c r="E266" s="23"/>
      <c r="F266" s="23"/>
      <c r="G266" s="23"/>
      <c r="H266" s="23"/>
      <c r="I266" s="23"/>
      <c r="J266" s="23"/>
      <c r="K266" s="23"/>
      <c r="L266" s="23"/>
      <c r="M266" s="23"/>
      <c r="N266" s="23"/>
      <c r="O266" s="23"/>
      <c r="P266" s="23"/>
      <c r="Q266" s="22"/>
      <c r="R266" s="22"/>
      <c r="S266" s="22"/>
      <c r="T266" s="22"/>
      <c r="U266" s="22"/>
      <c r="V266" s="22"/>
      <c r="W266" s="22"/>
      <c r="X266" s="22"/>
      <c r="Y266" s="22"/>
      <c r="Z266" s="22"/>
      <c r="AA266" s="22"/>
    </row>
    <row r="267" spans="1:27" ht="15.75" customHeight="1" x14ac:dyDescent="0.25">
      <c r="A267" s="22"/>
      <c r="B267" s="22"/>
      <c r="C267" s="22"/>
      <c r="D267" s="23"/>
      <c r="E267" s="23"/>
      <c r="F267" s="23"/>
      <c r="G267" s="23"/>
      <c r="H267" s="23"/>
      <c r="I267" s="23"/>
      <c r="J267" s="23"/>
      <c r="K267" s="23"/>
      <c r="L267" s="23"/>
      <c r="M267" s="23"/>
      <c r="N267" s="23"/>
      <c r="O267" s="23"/>
      <c r="P267" s="23"/>
      <c r="Q267" s="22"/>
      <c r="R267" s="22"/>
      <c r="S267" s="22"/>
      <c r="T267" s="22"/>
      <c r="U267" s="22"/>
      <c r="V267" s="22"/>
      <c r="W267" s="22"/>
      <c r="X267" s="22"/>
      <c r="Y267" s="22"/>
      <c r="Z267" s="22"/>
      <c r="AA267" s="22"/>
    </row>
    <row r="268" spans="1:27" ht="15.75" customHeight="1" x14ac:dyDescent="0.25">
      <c r="A268" s="22"/>
      <c r="B268" s="22"/>
      <c r="C268" s="22"/>
      <c r="D268" s="23"/>
      <c r="E268" s="23"/>
      <c r="F268" s="23"/>
      <c r="G268" s="23"/>
      <c r="H268" s="23"/>
      <c r="I268" s="23"/>
      <c r="J268" s="23"/>
      <c r="K268" s="23"/>
      <c r="L268" s="23"/>
      <c r="M268" s="23"/>
      <c r="N268" s="23"/>
      <c r="O268" s="23"/>
      <c r="P268" s="23"/>
      <c r="Q268" s="22"/>
      <c r="R268" s="22"/>
      <c r="S268" s="22"/>
      <c r="T268" s="22"/>
      <c r="U268" s="22"/>
      <c r="V268" s="22"/>
      <c r="W268" s="22"/>
      <c r="X268" s="22"/>
      <c r="Y268" s="22"/>
      <c r="Z268" s="22"/>
      <c r="AA268" s="22"/>
    </row>
    <row r="269" spans="1:27" ht="15.75" customHeight="1" x14ac:dyDescent="0.25">
      <c r="A269" s="22"/>
      <c r="B269" s="22"/>
      <c r="C269" s="22"/>
      <c r="D269" s="23"/>
      <c r="E269" s="23"/>
      <c r="F269" s="23"/>
      <c r="G269" s="23"/>
      <c r="H269" s="23"/>
      <c r="I269" s="23"/>
      <c r="J269" s="23"/>
      <c r="K269" s="23"/>
      <c r="L269" s="23"/>
      <c r="M269" s="23"/>
      <c r="N269" s="23"/>
      <c r="O269" s="23"/>
      <c r="P269" s="23"/>
      <c r="Q269" s="22"/>
      <c r="R269" s="22"/>
      <c r="S269" s="22"/>
      <c r="T269" s="22"/>
      <c r="U269" s="22"/>
      <c r="V269" s="22"/>
      <c r="W269" s="22"/>
      <c r="X269" s="22"/>
      <c r="Y269" s="22"/>
      <c r="Z269" s="22"/>
      <c r="AA269" s="22"/>
    </row>
    <row r="270" spans="1:27" ht="15.75" customHeight="1" x14ac:dyDescent="0.25">
      <c r="A270" s="22"/>
      <c r="B270" s="22"/>
      <c r="C270" s="22"/>
      <c r="D270" s="23"/>
      <c r="E270" s="23"/>
      <c r="F270" s="23"/>
      <c r="G270" s="23"/>
      <c r="H270" s="23"/>
      <c r="I270" s="23"/>
      <c r="J270" s="23"/>
      <c r="K270" s="23"/>
      <c r="L270" s="23"/>
      <c r="M270" s="23"/>
      <c r="N270" s="23"/>
      <c r="O270" s="23"/>
      <c r="P270" s="23"/>
      <c r="Q270" s="22"/>
      <c r="R270" s="22"/>
      <c r="S270" s="22"/>
      <c r="T270" s="22"/>
      <c r="U270" s="22"/>
      <c r="V270" s="22"/>
      <c r="W270" s="22"/>
      <c r="X270" s="22"/>
      <c r="Y270" s="22"/>
      <c r="Z270" s="22"/>
      <c r="AA270" s="22"/>
    </row>
    <row r="271" spans="1:27" ht="15.75" customHeight="1" x14ac:dyDescent="0.25">
      <c r="A271" s="22"/>
      <c r="B271" s="22"/>
      <c r="C271" s="22"/>
      <c r="D271" s="23"/>
      <c r="E271" s="23"/>
      <c r="F271" s="23"/>
      <c r="G271" s="23"/>
      <c r="H271" s="23"/>
      <c r="I271" s="23"/>
      <c r="J271" s="23"/>
      <c r="K271" s="23"/>
      <c r="L271" s="23"/>
      <c r="M271" s="23"/>
      <c r="N271" s="23"/>
      <c r="O271" s="23"/>
      <c r="P271" s="23"/>
      <c r="Q271" s="22"/>
      <c r="R271" s="22"/>
      <c r="S271" s="22"/>
      <c r="T271" s="22"/>
      <c r="U271" s="22"/>
      <c r="V271" s="22"/>
      <c r="W271" s="22"/>
      <c r="X271" s="22"/>
      <c r="Y271" s="22"/>
      <c r="Z271" s="22"/>
      <c r="AA271" s="22"/>
    </row>
    <row r="272" spans="1:27" ht="15.75" customHeight="1" x14ac:dyDescent="0.25">
      <c r="A272" s="22"/>
      <c r="B272" s="22"/>
      <c r="C272" s="22"/>
      <c r="D272" s="23"/>
      <c r="E272" s="23"/>
      <c r="F272" s="23"/>
      <c r="G272" s="23"/>
      <c r="H272" s="23"/>
      <c r="I272" s="23"/>
      <c r="J272" s="23"/>
      <c r="K272" s="23"/>
      <c r="L272" s="23"/>
      <c r="M272" s="23"/>
      <c r="N272" s="23"/>
      <c r="O272" s="23"/>
      <c r="P272" s="23"/>
      <c r="Q272" s="22"/>
      <c r="R272" s="22"/>
      <c r="S272" s="22"/>
      <c r="T272" s="22"/>
      <c r="U272" s="22"/>
      <c r="V272" s="22"/>
      <c r="W272" s="22"/>
      <c r="X272" s="22"/>
      <c r="Y272" s="22"/>
      <c r="Z272" s="22"/>
      <c r="AA272" s="22"/>
    </row>
    <row r="273" spans="1:27" ht="15.75" customHeight="1" x14ac:dyDescent="0.25">
      <c r="A273" s="22"/>
      <c r="B273" s="22"/>
      <c r="C273" s="22"/>
      <c r="D273" s="23"/>
      <c r="E273" s="23"/>
      <c r="F273" s="23"/>
      <c r="G273" s="23"/>
      <c r="H273" s="23"/>
      <c r="I273" s="23"/>
      <c r="J273" s="23"/>
      <c r="K273" s="23"/>
      <c r="L273" s="23"/>
      <c r="M273" s="23"/>
      <c r="N273" s="23"/>
      <c r="O273" s="23"/>
      <c r="P273" s="23"/>
      <c r="Q273" s="22"/>
      <c r="R273" s="22"/>
      <c r="S273" s="22"/>
      <c r="T273" s="22"/>
      <c r="U273" s="22"/>
      <c r="V273" s="22"/>
      <c r="W273" s="22"/>
      <c r="X273" s="22"/>
      <c r="Y273" s="22"/>
      <c r="Z273" s="22"/>
      <c r="AA273" s="22"/>
    </row>
    <row r="274" spans="1:27" ht="15.75" customHeight="1" x14ac:dyDescent="0.25">
      <c r="A274" s="22"/>
      <c r="B274" s="22"/>
      <c r="C274" s="22"/>
      <c r="D274" s="23"/>
      <c r="E274" s="23"/>
      <c r="F274" s="23"/>
      <c r="G274" s="23"/>
      <c r="H274" s="23"/>
      <c r="I274" s="23"/>
      <c r="J274" s="23"/>
      <c r="K274" s="23"/>
      <c r="L274" s="23"/>
      <c r="M274" s="23"/>
      <c r="N274" s="23"/>
      <c r="O274" s="23"/>
      <c r="P274" s="23"/>
      <c r="Q274" s="22"/>
      <c r="R274" s="22"/>
      <c r="S274" s="22"/>
      <c r="T274" s="22"/>
      <c r="U274" s="22"/>
      <c r="V274" s="22"/>
      <c r="W274" s="22"/>
      <c r="X274" s="22"/>
      <c r="Y274" s="22"/>
      <c r="Z274" s="22"/>
      <c r="AA274" s="22"/>
    </row>
    <row r="275" spans="1:27" ht="15.75" customHeight="1" x14ac:dyDescent="0.25">
      <c r="A275" s="22"/>
      <c r="B275" s="22"/>
      <c r="C275" s="22"/>
      <c r="D275" s="23"/>
      <c r="E275" s="23"/>
      <c r="F275" s="23"/>
      <c r="G275" s="23"/>
      <c r="H275" s="23"/>
      <c r="I275" s="23"/>
      <c r="J275" s="23"/>
      <c r="K275" s="23"/>
      <c r="L275" s="23"/>
      <c r="M275" s="23"/>
      <c r="N275" s="23"/>
      <c r="O275" s="23"/>
      <c r="P275" s="23"/>
      <c r="Q275" s="22"/>
      <c r="R275" s="22"/>
      <c r="S275" s="22"/>
      <c r="T275" s="22"/>
      <c r="U275" s="22"/>
      <c r="V275" s="22"/>
      <c r="W275" s="22"/>
      <c r="X275" s="22"/>
      <c r="Y275" s="22"/>
      <c r="Z275" s="22"/>
      <c r="AA275" s="22"/>
    </row>
    <row r="276" spans="1:27" ht="15.75" customHeight="1" x14ac:dyDescent="0.25">
      <c r="A276" s="22"/>
      <c r="B276" s="22"/>
      <c r="C276" s="22"/>
      <c r="D276" s="23"/>
      <c r="E276" s="23"/>
      <c r="F276" s="23"/>
      <c r="G276" s="23"/>
      <c r="H276" s="23"/>
      <c r="I276" s="23"/>
      <c r="J276" s="23"/>
      <c r="K276" s="23"/>
      <c r="L276" s="23"/>
      <c r="M276" s="23"/>
      <c r="N276" s="23"/>
      <c r="O276" s="23"/>
      <c r="P276" s="23"/>
      <c r="Q276" s="22"/>
      <c r="R276" s="22"/>
      <c r="S276" s="22"/>
      <c r="T276" s="22"/>
      <c r="U276" s="22"/>
      <c r="V276" s="22"/>
      <c r="W276" s="22"/>
      <c r="X276" s="22"/>
      <c r="Y276" s="22"/>
      <c r="Z276" s="22"/>
      <c r="AA276" s="22"/>
    </row>
    <row r="277" spans="1:27" ht="15.75" customHeight="1" x14ac:dyDescent="0.25">
      <c r="A277" s="22"/>
      <c r="B277" s="22"/>
      <c r="C277" s="22"/>
      <c r="D277" s="23"/>
      <c r="E277" s="23"/>
      <c r="F277" s="23"/>
      <c r="G277" s="23"/>
      <c r="H277" s="23"/>
      <c r="I277" s="23"/>
      <c r="J277" s="23"/>
      <c r="K277" s="23"/>
      <c r="L277" s="23"/>
      <c r="M277" s="23"/>
      <c r="N277" s="23"/>
      <c r="O277" s="23"/>
      <c r="P277" s="23"/>
      <c r="Q277" s="22"/>
      <c r="R277" s="22"/>
      <c r="S277" s="22"/>
      <c r="T277" s="22"/>
      <c r="U277" s="22"/>
      <c r="V277" s="22"/>
      <c r="W277" s="22"/>
      <c r="X277" s="22"/>
      <c r="Y277" s="22"/>
      <c r="Z277" s="22"/>
      <c r="AA277" s="22"/>
    </row>
    <row r="278" spans="1:27" ht="15.75" customHeight="1" x14ac:dyDescent="0.25">
      <c r="A278" s="22"/>
      <c r="B278" s="22"/>
      <c r="C278" s="22"/>
      <c r="D278" s="23"/>
      <c r="E278" s="23"/>
      <c r="F278" s="23"/>
      <c r="G278" s="23"/>
      <c r="H278" s="23"/>
      <c r="I278" s="23"/>
      <c r="J278" s="23"/>
      <c r="K278" s="23"/>
      <c r="L278" s="23"/>
      <c r="M278" s="23"/>
      <c r="N278" s="23"/>
      <c r="O278" s="23"/>
      <c r="P278" s="23"/>
      <c r="Q278" s="22"/>
      <c r="R278" s="22"/>
      <c r="S278" s="22"/>
      <c r="T278" s="22"/>
      <c r="U278" s="22"/>
      <c r="V278" s="22"/>
      <c r="W278" s="22"/>
      <c r="X278" s="22"/>
      <c r="Y278" s="22"/>
      <c r="Z278" s="22"/>
      <c r="AA278" s="22"/>
    </row>
    <row r="279" spans="1:27" ht="15.75" customHeight="1" x14ac:dyDescent="0.25">
      <c r="A279" s="22"/>
      <c r="B279" s="22"/>
      <c r="C279" s="22"/>
      <c r="D279" s="23"/>
      <c r="E279" s="23"/>
      <c r="F279" s="23"/>
      <c r="G279" s="23"/>
      <c r="H279" s="23"/>
      <c r="I279" s="23"/>
      <c r="J279" s="23"/>
      <c r="K279" s="23"/>
      <c r="L279" s="23"/>
      <c r="M279" s="23"/>
      <c r="N279" s="23"/>
      <c r="O279" s="23"/>
      <c r="P279" s="23"/>
      <c r="Q279" s="22"/>
      <c r="R279" s="22"/>
      <c r="S279" s="22"/>
      <c r="T279" s="22"/>
      <c r="U279" s="22"/>
      <c r="V279" s="22"/>
      <c r="W279" s="22"/>
      <c r="X279" s="22"/>
      <c r="Y279" s="22"/>
      <c r="Z279" s="22"/>
      <c r="AA279" s="22"/>
    </row>
    <row r="280" spans="1:27" ht="15.75" customHeight="1" x14ac:dyDescent="0.25">
      <c r="A280" s="22"/>
      <c r="B280" s="22"/>
      <c r="C280" s="22"/>
      <c r="D280" s="23"/>
      <c r="E280" s="23"/>
      <c r="F280" s="23"/>
      <c r="G280" s="23"/>
      <c r="H280" s="23"/>
      <c r="I280" s="23"/>
      <c r="J280" s="23"/>
      <c r="K280" s="23"/>
      <c r="L280" s="23"/>
      <c r="M280" s="23"/>
      <c r="N280" s="23"/>
      <c r="O280" s="23"/>
      <c r="P280" s="23"/>
      <c r="Q280" s="22"/>
      <c r="R280" s="22"/>
      <c r="S280" s="22"/>
      <c r="T280" s="22"/>
      <c r="U280" s="22"/>
      <c r="V280" s="22"/>
      <c r="W280" s="22"/>
      <c r="X280" s="22"/>
      <c r="Y280" s="22"/>
      <c r="Z280" s="22"/>
      <c r="AA280" s="22"/>
    </row>
    <row r="281" spans="1:27" ht="15.75" customHeight="1" x14ac:dyDescent="0.25">
      <c r="A281" s="22"/>
      <c r="B281" s="22"/>
      <c r="C281" s="22"/>
      <c r="D281" s="23"/>
      <c r="E281" s="23"/>
      <c r="F281" s="23"/>
      <c r="G281" s="23"/>
      <c r="H281" s="23"/>
      <c r="I281" s="23"/>
      <c r="J281" s="23"/>
      <c r="K281" s="23"/>
      <c r="L281" s="23"/>
      <c r="M281" s="23"/>
      <c r="N281" s="23"/>
      <c r="O281" s="23"/>
      <c r="P281" s="23"/>
      <c r="Q281" s="22"/>
      <c r="R281" s="22"/>
      <c r="S281" s="22"/>
      <c r="T281" s="22"/>
      <c r="U281" s="22"/>
      <c r="V281" s="22"/>
      <c r="W281" s="22"/>
      <c r="X281" s="22"/>
      <c r="Y281" s="22"/>
      <c r="Z281" s="22"/>
      <c r="AA281" s="22"/>
    </row>
    <row r="282" spans="1:27" ht="15.75" customHeight="1" x14ac:dyDescent="0.25">
      <c r="A282" s="22"/>
      <c r="B282" s="22"/>
      <c r="C282" s="22"/>
      <c r="D282" s="23"/>
      <c r="E282" s="23"/>
      <c r="F282" s="23"/>
      <c r="G282" s="23"/>
      <c r="H282" s="23"/>
      <c r="I282" s="23"/>
      <c r="J282" s="23"/>
      <c r="K282" s="23"/>
      <c r="L282" s="23"/>
      <c r="M282" s="23"/>
      <c r="N282" s="23"/>
      <c r="O282" s="23"/>
      <c r="P282" s="23"/>
      <c r="Q282" s="22"/>
      <c r="R282" s="22"/>
      <c r="S282" s="22"/>
      <c r="T282" s="22"/>
      <c r="U282" s="22"/>
      <c r="V282" s="22"/>
      <c r="W282" s="22"/>
      <c r="X282" s="22"/>
      <c r="Y282" s="22"/>
      <c r="Z282" s="22"/>
      <c r="AA282" s="22"/>
    </row>
    <row r="283" spans="1:27" ht="15.75" customHeight="1" x14ac:dyDescent="0.25">
      <c r="A283" s="22"/>
      <c r="B283" s="22"/>
      <c r="C283" s="22"/>
      <c r="D283" s="23"/>
      <c r="E283" s="23"/>
      <c r="F283" s="23"/>
      <c r="G283" s="23"/>
      <c r="H283" s="23"/>
      <c r="I283" s="23"/>
      <c r="J283" s="23"/>
      <c r="K283" s="23"/>
      <c r="L283" s="23"/>
      <c r="M283" s="23"/>
      <c r="N283" s="23"/>
      <c r="O283" s="23"/>
      <c r="P283" s="23"/>
      <c r="Q283" s="22"/>
      <c r="R283" s="22"/>
      <c r="S283" s="22"/>
      <c r="T283" s="22"/>
      <c r="U283" s="22"/>
      <c r="V283" s="22"/>
      <c r="W283" s="22"/>
      <c r="X283" s="22"/>
      <c r="Y283" s="22"/>
      <c r="Z283" s="22"/>
      <c r="AA283" s="22"/>
    </row>
    <row r="284" spans="1:27" ht="15.75" customHeight="1" x14ac:dyDescent="0.25">
      <c r="A284" s="22"/>
      <c r="B284" s="22"/>
      <c r="C284" s="22"/>
      <c r="D284" s="23"/>
      <c r="E284" s="23"/>
      <c r="F284" s="23"/>
      <c r="G284" s="23"/>
      <c r="H284" s="23"/>
      <c r="I284" s="23"/>
      <c r="J284" s="23"/>
      <c r="K284" s="23"/>
      <c r="L284" s="23"/>
      <c r="M284" s="23"/>
      <c r="N284" s="23"/>
      <c r="O284" s="23"/>
      <c r="P284" s="23"/>
      <c r="Q284" s="22"/>
      <c r="R284" s="22"/>
      <c r="S284" s="22"/>
      <c r="T284" s="22"/>
      <c r="U284" s="22"/>
      <c r="V284" s="22"/>
      <c r="W284" s="22"/>
      <c r="X284" s="22"/>
      <c r="Y284" s="22"/>
      <c r="Z284" s="22"/>
      <c r="AA284" s="22"/>
    </row>
    <row r="285" spans="1:27" ht="15.75" customHeight="1" x14ac:dyDescent="0.25">
      <c r="A285" s="22"/>
      <c r="B285" s="22"/>
      <c r="C285" s="22"/>
      <c r="D285" s="23"/>
      <c r="E285" s="23"/>
      <c r="F285" s="23"/>
      <c r="G285" s="23"/>
      <c r="H285" s="23"/>
      <c r="I285" s="23"/>
      <c r="J285" s="23"/>
      <c r="K285" s="23"/>
      <c r="L285" s="23"/>
      <c r="M285" s="23"/>
      <c r="N285" s="23"/>
      <c r="O285" s="23"/>
      <c r="P285" s="23"/>
      <c r="Q285" s="22"/>
      <c r="R285" s="22"/>
      <c r="S285" s="22"/>
      <c r="T285" s="22"/>
      <c r="U285" s="22"/>
      <c r="V285" s="22"/>
      <c r="W285" s="22"/>
      <c r="X285" s="22"/>
      <c r="Y285" s="22"/>
      <c r="Z285" s="22"/>
      <c r="AA285" s="22"/>
    </row>
    <row r="286" spans="1:27" ht="15.75" customHeight="1" x14ac:dyDescent="0.25">
      <c r="A286" s="22"/>
      <c r="B286" s="22"/>
      <c r="C286" s="22"/>
      <c r="D286" s="23"/>
      <c r="E286" s="23"/>
      <c r="F286" s="23"/>
      <c r="G286" s="23"/>
      <c r="H286" s="23"/>
      <c r="I286" s="23"/>
      <c r="J286" s="23"/>
      <c r="K286" s="23"/>
      <c r="L286" s="23"/>
      <c r="M286" s="23"/>
      <c r="N286" s="23"/>
      <c r="O286" s="23"/>
      <c r="P286" s="23"/>
      <c r="Q286" s="22"/>
      <c r="R286" s="22"/>
      <c r="S286" s="22"/>
      <c r="T286" s="22"/>
      <c r="U286" s="22"/>
      <c r="V286" s="22"/>
      <c r="W286" s="22"/>
      <c r="X286" s="22"/>
      <c r="Y286" s="22"/>
      <c r="Z286" s="22"/>
      <c r="AA286" s="22"/>
    </row>
    <row r="287" spans="1:27" ht="15.75" customHeight="1" x14ac:dyDescent="0.25">
      <c r="A287" s="22"/>
      <c r="B287" s="22"/>
      <c r="C287" s="22"/>
      <c r="D287" s="23"/>
      <c r="E287" s="23"/>
      <c r="F287" s="23"/>
      <c r="G287" s="23"/>
      <c r="H287" s="23"/>
      <c r="I287" s="23"/>
      <c r="J287" s="23"/>
      <c r="K287" s="23"/>
      <c r="L287" s="23"/>
      <c r="M287" s="23"/>
      <c r="N287" s="23"/>
      <c r="O287" s="23"/>
      <c r="P287" s="23"/>
      <c r="Q287" s="22"/>
      <c r="R287" s="22"/>
      <c r="S287" s="22"/>
      <c r="T287" s="22"/>
      <c r="U287" s="22"/>
      <c r="V287" s="22"/>
      <c r="W287" s="22"/>
      <c r="X287" s="22"/>
      <c r="Y287" s="22"/>
      <c r="Z287" s="22"/>
      <c r="AA287" s="22"/>
    </row>
    <row r="288" spans="1:27" ht="15.75" customHeight="1" x14ac:dyDescent="0.25">
      <c r="A288" s="22"/>
      <c r="B288" s="22"/>
      <c r="C288" s="22"/>
      <c r="D288" s="23"/>
      <c r="E288" s="23"/>
      <c r="F288" s="23"/>
      <c r="G288" s="23"/>
      <c r="H288" s="23"/>
      <c r="I288" s="23"/>
      <c r="J288" s="23"/>
      <c r="K288" s="23"/>
      <c r="L288" s="23"/>
      <c r="M288" s="23"/>
      <c r="N288" s="23"/>
      <c r="O288" s="23"/>
      <c r="P288" s="23"/>
      <c r="Q288" s="22"/>
      <c r="R288" s="22"/>
      <c r="S288" s="22"/>
      <c r="T288" s="22"/>
      <c r="U288" s="22"/>
      <c r="V288" s="22"/>
      <c r="W288" s="22"/>
      <c r="X288" s="22"/>
      <c r="Y288" s="22"/>
      <c r="Z288" s="22"/>
      <c r="AA288" s="22"/>
    </row>
    <row r="289" spans="1:27" ht="15.75" customHeight="1" x14ac:dyDescent="0.25">
      <c r="A289" s="22"/>
      <c r="B289" s="22"/>
      <c r="C289" s="22"/>
      <c r="D289" s="23"/>
      <c r="E289" s="23"/>
      <c r="F289" s="23"/>
      <c r="G289" s="23"/>
      <c r="H289" s="23"/>
      <c r="I289" s="23"/>
      <c r="J289" s="23"/>
      <c r="K289" s="23"/>
      <c r="L289" s="23"/>
      <c r="M289" s="23"/>
      <c r="N289" s="23"/>
      <c r="O289" s="23"/>
      <c r="P289" s="23"/>
      <c r="Q289" s="22"/>
      <c r="R289" s="22"/>
      <c r="S289" s="22"/>
      <c r="T289" s="22"/>
      <c r="U289" s="22"/>
      <c r="V289" s="22"/>
      <c r="W289" s="22"/>
      <c r="X289" s="22"/>
      <c r="Y289" s="22"/>
      <c r="Z289" s="22"/>
      <c r="AA289" s="22"/>
    </row>
    <row r="290" spans="1:27" ht="15.75" customHeight="1" x14ac:dyDescent="0.25">
      <c r="A290" s="22"/>
      <c r="B290" s="22"/>
      <c r="C290" s="22"/>
      <c r="D290" s="23"/>
      <c r="E290" s="23"/>
      <c r="F290" s="23"/>
      <c r="G290" s="23"/>
      <c r="H290" s="23"/>
      <c r="I290" s="23"/>
      <c r="J290" s="23"/>
      <c r="K290" s="23"/>
      <c r="L290" s="23"/>
      <c r="M290" s="23"/>
      <c r="N290" s="23"/>
      <c r="O290" s="23"/>
      <c r="P290" s="23"/>
      <c r="Q290" s="22"/>
      <c r="R290" s="22"/>
      <c r="S290" s="22"/>
      <c r="T290" s="22"/>
      <c r="U290" s="22"/>
      <c r="V290" s="22"/>
      <c r="W290" s="22"/>
      <c r="X290" s="22"/>
      <c r="Y290" s="22"/>
      <c r="Z290" s="22"/>
      <c r="AA290" s="22"/>
    </row>
    <row r="291" spans="1:27" ht="15.75" customHeight="1" x14ac:dyDescent="0.25">
      <c r="A291" s="22"/>
      <c r="B291" s="22"/>
      <c r="C291" s="22"/>
      <c r="D291" s="23"/>
      <c r="E291" s="23"/>
      <c r="F291" s="23"/>
      <c r="G291" s="23"/>
      <c r="H291" s="23"/>
      <c r="I291" s="23"/>
      <c r="J291" s="23"/>
      <c r="K291" s="23"/>
      <c r="L291" s="23"/>
      <c r="M291" s="23"/>
      <c r="N291" s="23"/>
      <c r="O291" s="23"/>
      <c r="P291" s="23"/>
      <c r="Q291" s="22"/>
      <c r="R291" s="22"/>
      <c r="S291" s="22"/>
      <c r="T291" s="22"/>
      <c r="U291" s="22"/>
      <c r="V291" s="22"/>
      <c r="W291" s="22"/>
      <c r="X291" s="22"/>
      <c r="Y291" s="22"/>
      <c r="Z291" s="22"/>
      <c r="AA291" s="22"/>
    </row>
    <row r="292" spans="1:27" ht="15.75" customHeight="1" x14ac:dyDescent="0.25">
      <c r="A292" s="22"/>
      <c r="B292" s="22"/>
      <c r="C292" s="22"/>
      <c r="D292" s="23"/>
      <c r="E292" s="23"/>
      <c r="F292" s="23"/>
      <c r="G292" s="23"/>
      <c r="H292" s="23"/>
      <c r="I292" s="23"/>
      <c r="J292" s="23"/>
      <c r="K292" s="23"/>
      <c r="L292" s="23"/>
      <c r="M292" s="23"/>
      <c r="N292" s="23"/>
      <c r="O292" s="23"/>
      <c r="P292" s="23"/>
      <c r="Q292" s="22"/>
      <c r="R292" s="22"/>
      <c r="S292" s="22"/>
      <c r="T292" s="22"/>
      <c r="U292" s="22"/>
      <c r="V292" s="22"/>
      <c r="W292" s="22"/>
      <c r="X292" s="22"/>
      <c r="Y292" s="22"/>
      <c r="Z292" s="22"/>
      <c r="AA292" s="22"/>
    </row>
    <row r="293" spans="1:27" ht="15.75" customHeight="1" x14ac:dyDescent="0.25">
      <c r="A293" s="22"/>
      <c r="B293" s="22"/>
      <c r="C293" s="22"/>
      <c r="D293" s="23"/>
      <c r="E293" s="23"/>
      <c r="F293" s="23"/>
      <c r="G293" s="23"/>
      <c r="H293" s="23"/>
      <c r="I293" s="23"/>
      <c r="J293" s="23"/>
      <c r="K293" s="23"/>
      <c r="L293" s="23"/>
      <c r="M293" s="23"/>
      <c r="N293" s="23"/>
      <c r="O293" s="23"/>
      <c r="P293" s="23"/>
      <c r="Q293" s="22"/>
      <c r="R293" s="22"/>
      <c r="S293" s="22"/>
      <c r="T293" s="22"/>
      <c r="U293" s="22"/>
      <c r="V293" s="22"/>
      <c r="W293" s="22"/>
      <c r="X293" s="22"/>
      <c r="Y293" s="22"/>
      <c r="Z293" s="22"/>
      <c r="AA293" s="22"/>
    </row>
    <row r="294" spans="1:27" ht="15.75" customHeight="1" x14ac:dyDescent="0.25">
      <c r="A294" s="22"/>
      <c r="B294" s="22"/>
      <c r="C294" s="22"/>
      <c r="D294" s="23"/>
      <c r="E294" s="23"/>
      <c r="F294" s="23"/>
      <c r="G294" s="23"/>
      <c r="H294" s="23"/>
      <c r="I294" s="23"/>
      <c r="J294" s="23"/>
      <c r="K294" s="23"/>
      <c r="L294" s="23"/>
      <c r="M294" s="23"/>
      <c r="N294" s="23"/>
      <c r="O294" s="23"/>
      <c r="P294" s="23"/>
      <c r="Q294" s="22"/>
      <c r="R294" s="22"/>
      <c r="S294" s="22"/>
      <c r="T294" s="22"/>
      <c r="U294" s="22"/>
      <c r="V294" s="22"/>
      <c r="W294" s="22"/>
      <c r="X294" s="22"/>
      <c r="Y294" s="22"/>
      <c r="Z294" s="22"/>
      <c r="AA294" s="22"/>
    </row>
    <row r="295" spans="1:27" ht="15.75" customHeight="1" x14ac:dyDescent="0.25">
      <c r="A295" s="22"/>
      <c r="B295" s="22"/>
      <c r="C295" s="22"/>
      <c r="D295" s="23"/>
      <c r="E295" s="23"/>
      <c r="F295" s="23"/>
      <c r="G295" s="23"/>
      <c r="H295" s="23"/>
      <c r="I295" s="23"/>
      <c r="J295" s="23"/>
      <c r="K295" s="23"/>
      <c r="L295" s="23"/>
      <c r="M295" s="23"/>
      <c r="N295" s="23"/>
      <c r="O295" s="23"/>
      <c r="P295" s="23"/>
      <c r="Q295" s="22"/>
      <c r="R295" s="22"/>
      <c r="S295" s="22"/>
      <c r="T295" s="22"/>
      <c r="U295" s="22"/>
      <c r="V295" s="22"/>
      <c r="W295" s="22"/>
      <c r="X295" s="22"/>
      <c r="Y295" s="22"/>
      <c r="Z295" s="22"/>
      <c r="AA295" s="22"/>
    </row>
    <row r="296" spans="1:27" ht="15.75" customHeight="1" x14ac:dyDescent="0.25">
      <c r="A296" s="22"/>
      <c r="B296" s="22"/>
      <c r="C296" s="22"/>
      <c r="D296" s="23"/>
      <c r="E296" s="23"/>
      <c r="F296" s="23"/>
      <c r="G296" s="23"/>
      <c r="H296" s="23"/>
      <c r="I296" s="23"/>
      <c r="J296" s="23"/>
      <c r="K296" s="23"/>
      <c r="L296" s="23"/>
      <c r="M296" s="23"/>
      <c r="N296" s="23"/>
      <c r="O296" s="23"/>
      <c r="P296" s="23"/>
      <c r="Q296" s="22"/>
      <c r="R296" s="22"/>
      <c r="S296" s="22"/>
      <c r="T296" s="22"/>
      <c r="U296" s="22"/>
      <c r="V296" s="22"/>
      <c r="W296" s="22"/>
      <c r="X296" s="22"/>
      <c r="Y296" s="22"/>
      <c r="Z296" s="22"/>
      <c r="AA296" s="22"/>
    </row>
    <row r="297" spans="1:27" ht="15.75" customHeight="1" x14ac:dyDescent="0.25">
      <c r="A297" s="22"/>
      <c r="B297" s="22"/>
      <c r="C297" s="22"/>
      <c r="D297" s="23"/>
      <c r="E297" s="23"/>
      <c r="F297" s="23"/>
      <c r="G297" s="23"/>
      <c r="H297" s="23"/>
      <c r="I297" s="23"/>
      <c r="J297" s="23"/>
      <c r="K297" s="23"/>
      <c r="L297" s="23"/>
      <c r="M297" s="23"/>
      <c r="N297" s="23"/>
      <c r="O297" s="23"/>
      <c r="P297" s="23"/>
      <c r="Q297" s="22"/>
      <c r="R297" s="22"/>
      <c r="S297" s="22"/>
      <c r="T297" s="22"/>
      <c r="U297" s="22"/>
      <c r="V297" s="22"/>
      <c r="W297" s="22"/>
      <c r="X297" s="22"/>
      <c r="Y297" s="22"/>
      <c r="Z297" s="22"/>
      <c r="AA297" s="22"/>
    </row>
    <row r="298" spans="1:27" ht="15.75" customHeight="1" x14ac:dyDescent="0.25">
      <c r="A298" s="22"/>
      <c r="B298" s="22"/>
      <c r="C298" s="22"/>
      <c r="D298" s="23"/>
      <c r="E298" s="23"/>
      <c r="F298" s="23"/>
      <c r="G298" s="23"/>
      <c r="H298" s="23"/>
      <c r="I298" s="23"/>
      <c r="J298" s="23"/>
      <c r="K298" s="23"/>
      <c r="L298" s="23"/>
      <c r="M298" s="23"/>
      <c r="N298" s="23"/>
      <c r="O298" s="23"/>
      <c r="P298" s="23"/>
      <c r="Q298" s="22"/>
      <c r="R298" s="22"/>
      <c r="S298" s="22"/>
      <c r="T298" s="22"/>
      <c r="U298" s="22"/>
      <c r="V298" s="22"/>
      <c r="W298" s="22"/>
      <c r="X298" s="22"/>
      <c r="Y298" s="22"/>
      <c r="Z298" s="22"/>
      <c r="AA298" s="22"/>
    </row>
    <row r="299" spans="1:27" ht="15.75" customHeight="1" x14ac:dyDescent="0.25">
      <c r="A299" s="22"/>
      <c r="B299" s="22"/>
      <c r="C299" s="22"/>
      <c r="D299" s="23"/>
      <c r="E299" s="23"/>
      <c r="F299" s="23"/>
      <c r="G299" s="23"/>
      <c r="H299" s="23"/>
      <c r="I299" s="23"/>
      <c r="J299" s="23"/>
      <c r="K299" s="23"/>
      <c r="L299" s="23"/>
      <c r="M299" s="23"/>
      <c r="N299" s="23"/>
      <c r="O299" s="23"/>
      <c r="P299" s="23"/>
      <c r="Q299" s="22"/>
      <c r="R299" s="22"/>
      <c r="S299" s="22"/>
      <c r="T299" s="22"/>
      <c r="U299" s="22"/>
      <c r="V299" s="22"/>
      <c r="W299" s="22"/>
      <c r="X299" s="22"/>
      <c r="Y299" s="22"/>
      <c r="Z299" s="22"/>
      <c r="AA299" s="22"/>
    </row>
    <row r="300" spans="1:27" ht="15.75" customHeight="1" x14ac:dyDescent="0.25">
      <c r="A300" s="22"/>
      <c r="B300" s="22"/>
      <c r="C300" s="22"/>
      <c r="D300" s="23"/>
      <c r="E300" s="23"/>
      <c r="F300" s="23"/>
      <c r="G300" s="23"/>
      <c r="H300" s="23"/>
      <c r="I300" s="23"/>
      <c r="J300" s="23"/>
      <c r="K300" s="23"/>
      <c r="L300" s="23"/>
      <c r="M300" s="23"/>
      <c r="N300" s="23"/>
      <c r="O300" s="23"/>
      <c r="P300" s="23"/>
      <c r="Q300" s="22"/>
      <c r="R300" s="22"/>
      <c r="S300" s="22"/>
      <c r="T300" s="22"/>
      <c r="U300" s="22"/>
      <c r="V300" s="22"/>
      <c r="W300" s="22"/>
      <c r="X300" s="22"/>
      <c r="Y300" s="22"/>
      <c r="Z300" s="22"/>
      <c r="AA300" s="22"/>
    </row>
    <row r="301" spans="1:27" ht="15.75" customHeight="1" x14ac:dyDescent="0.25">
      <c r="A301" s="22"/>
      <c r="B301" s="22"/>
      <c r="C301" s="22"/>
      <c r="D301" s="23"/>
      <c r="E301" s="23"/>
      <c r="F301" s="23"/>
      <c r="G301" s="23"/>
      <c r="H301" s="23"/>
      <c r="I301" s="23"/>
      <c r="J301" s="23"/>
      <c r="K301" s="23"/>
      <c r="L301" s="23"/>
      <c r="M301" s="23"/>
      <c r="N301" s="23"/>
      <c r="O301" s="23"/>
      <c r="P301" s="23"/>
      <c r="Q301" s="22"/>
      <c r="R301" s="22"/>
      <c r="S301" s="22"/>
      <c r="T301" s="22"/>
      <c r="U301" s="22"/>
      <c r="V301" s="22"/>
      <c r="W301" s="22"/>
      <c r="X301" s="22"/>
      <c r="Y301" s="22"/>
      <c r="Z301" s="22"/>
      <c r="AA301" s="22"/>
    </row>
    <row r="302" spans="1:27" ht="15.75" customHeight="1" x14ac:dyDescent="0.25">
      <c r="A302" s="22"/>
      <c r="B302" s="22"/>
      <c r="C302" s="22"/>
      <c r="D302" s="23"/>
      <c r="E302" s="23"/>
      <c r="F302" s="23"/>
      <c r="G302" s="23"/>
      <c r="H302" s="23"/>
      <c r="I302" s="23"/>
      <c r="J302" s="23"/>
      <c r="K302" s="23"/>
      <c r="L302" s="23"/>
      <c r="M302" s="23"/>
      <c r="N302" s="23"/>
      <c r="O302" s="23"/>
      <c r="P302" s="23"/>
      <c r="Q302" s="22"/>
      <c r="R302" s="22"/>
      <c r="S302" s="22"/>
      <c r="T302" s="22"/>
      <c r="U302" s="22"/>
      <c r="V302" s="22"/>
      <c r="W302" s="22"/>
      <c r="X302" s="22"/>
      <c r="Y302" s="22"/>
      <c r="Z302" s="22"/>
      <c r="AA302" s="22"/>
    </row>
    <row r="303" spans="1:27" ht="15.75" customHeight="1" x14ac:dyDescent="0.25">
      <c r="A303" s="22"/>
      <c r="B303" s="22"/>
      <c r="C303" s="22"/>
      <c r="D303" s="23"/>
      <c r="E303" s="23"/>
      <c r="F303" s="23"/>
      <c r="G303" s="23"/>
      <c r="H303" s="23"/>
      <c r="I303" s="23"/>
      <c r="J303" s="23"/>
      <c r="K303" s="23"/>
      <c r="L303" s="23"/>
      <c r="M303" s="23"/>
      <c r="N303" s="23"/>
      <c r="O303" s="23"/>
      <c r="P303" s="23"/>
      <c r="Q303" s="22"/>
      <c r="R303" s="22"/>
      <c r="S303" s="22"/>
      <c r="T303" s="22"/>
      <c r="U303" s="22"/>
      <c r="V303" s="22"/>
      <c r="W303" s="22"/>
      <c r="X303" s="22"/>
      <c r="Y303" s="22"/>
      <c r="Z303" s="22"/>
      <c r="AA303" s="22"/>
    </row>
    <row r="304" spans="1:27" ht="15.75" customHeight="1" x14ac:dyDescent="0.25">
      <c r="A304" s="22"/>
      <c r="B304" s="22"/>
      <c r="C304" s="22"/>
      <c r="D304" s="23"/>
      <c r="E304" s="23"/>
      <c r="F304" s="23"/>
      <c r="G304" s="23"/>
      <c r="H304" s="23"/>
      <c r="I304" s="23"/>
      <c r="J304" s="23"/>
      <c r="K304" s="23"/>
      <c r="L304" s="23"/>
      <c r="M304" s="23"/>
      <c r="N304" s="23"/>
      <c r="O304" s="23"/>
      <c r="P304" s="23"/>
      <c r="Q304" s="22"/>
      <c r="R304" s="22"/>
      <c r="S304" s="22"/>
      <c r="T304" s="22"/>
      <c r="U304" s="22"/>
      <c r="V304" s="22"/>
      <c r="W304" s="22"/>
      <c r="X304" s="22"/>
      <c r="Y304" s="22"/>
      <c r="Z304" s="22"/>
      <c r="AA304" s="22"/>
    </row>
    <row r="305" spans="1:27" ht="15.75" customHeight="1" x14ac:dyDescent="0.25">
      <c r="A305" s="22"/>
      <c r="B305" s="22"/>
      <c r="C305" s="22"/>
      <c r="D305" s="23"/>
      <c r="E305" s="23"/>
      <c r="F305" s="23"/>
      <c r="G305" s="23"/>
      <c r="H305" s="23"/>
      <c r="I305" s="23"/>
      <c r="J305" s="23"/>
      <c r="K305" s="23"/>
      <c r="L305" s="23"/>
      <c r="M305" s="23"/>
      <c r="N305" s="23"/>
      <c r="O305" s="23"/>
      <c r="P305" s="23"/>
      <c r="Q305" s="22"/>
      <c r="R305" s="22"/>
      <c r="S305" s="22"/>
      <c r="T305" s="22"/>
      <c r="U305" s="22"/>
      <c r="V305" s="22"/>
      <c r="W305" s="22"/>
      <c r="X305" s="22"/>
      <c r="Y305" s="22"/>
      <c r="Z305" s="22"/>
      <c r="AA305" s="22"/>
    </row>
    <row r="306" spans="1:27" ht="15.75" customHeight="1" x14ac:dyDescent="0.25">
      <c r="A306" s="22"/>
      <c r="B306" s="22"/>
      <c r="C306" s="22"/>
      <c r="D306" s="23"/>
      <c r="E306" s="23"/>
      <c r="F306" s="23"/>
      <c r="G306" s="23"/>
      <c r="H306" s="23"/>
      <c r="I306" s="23"/>
      <c r="J306" s="23"/>
      <c r="K306" s="23"/>
      <c r="L306" s="23"/>
      <c r="M306" s="23"/>
      <c r="N306" s="23"/>
      <c r="O306" s="23"/>
      <c r="P306" s="23"/>
      <c r="Q306" s="22"/>
      <c r="R306" s="22"/>
      <c r="S306" s="22"/>
      <c r="T306" s="22"/>
      <c r="U306" s="22"/>
      <c r="V306" s="22"/>
      <c r="W306" s="22"/>
      <c r="X306" s="22"/>
      <c r="Y306" s="22"/>
      <c r="Z306" s="22"/>
      <c r="AA306" s="22"/>
    </row>
    <row r="307" spans="1:27" ht="15.75" customHeight="1" x14ac:dyDescent="0.25">
      <c r="A307" s="22"/>
      <c r="B307" s="22"/>
      <c r="C307" s="22"/>
      <c r="D307" s="23"/>
      <c r="E307" s="23"/>
      <c r="F307" s="23"/>
      <c r="G307" s="23"/>
      <c r="H307" s="23"/>
      <c r="I307" s="23"/>
      <c r="J307" s="23"/>
      <c r="K307" s="23"/>
      <c r="L307" s="23"/>
      <c r="M307" s="23"/>
      <c r="N307" s="23"/>
      <c r="O307" s="23"/>
      <c r="P307" s="23"/>
      <c r="Q307" s="22"/>
      <c r="R307" s="22"/>
      <c r="S307" s="22"/>
      <c r="T307" s="22"/>
      <c r="U307" s="22"/>
      <c r="V307" s="22"/>
      <c r="W307" s="22"/>
      <c r="X307" s="22"/>
      <c r="Y307" s="22"/>
      <c r="Z307" s="22"/>
      <c r="AA307" s="22"/>
    </row>
    <row r="308" spans="1:27" ht="15.75" customHeight="1" x14ac:dyDescent="0.25">
      <c r="A308" s="22"/>
      <c r="B308" s="22"/>
      <c r="C308" s="22"/>
      <c r="D308" s="23"/>
      <c r="E308" s="23"/>
      <c r="F308" s="23"/>
      <c r="G308" s="23"/>
      <c r="H308" s="23"/>
      <c r="I308" s="23"/>
      <c r="J308" s="23"/>
      <c r="K308" s="23"/>
      <c r="L308" s="23"/>
      <c r="M308" s="23"/>
      <c r="N308" s="23"/>
      <c r="O308" s="23"/>
      <c r="P308" s="23"/>
      <c r="Q308" s="22"/>
      <c r="R308" s="22"/>
      <c r="S308" s="22"/>
      <c r="T308" s="22"/>
      <c r="U308" s="22"/>
      <c r="V308" s="22"/>
      <c r="W308" s="22"/>
      <c r="X308" s="22"/>
      <c r="Y308" s="22"/>
      <c r="Z308" s="22"/>
      <c r="AA308" s="22"/>
    </row>
    <row r="309" spans="1:27" ht="15.75" customHeight="1" x14ac:dyDescent="0.25">
      <c r="A309" s="22"/>
      <c r="B309" s="22"/>
      <c r="C309" s="22"/>
      <c r="D309" s="23"/>
      <c r="E309" s="23"/>
      <c r="F309" s="23"/>
      <c r="G309" s="23"/>
      <c r="H309" s="23"/>
      <c r="I309" s="23"/>
      <c r="J309" s="23"/>
      <c r="K309" s="23"/>
      <c r="L309" s="23"/>
      <c r="M309" s="23"/>
      <c r="N309" s="23"/>
      <c r="O309" s="23"/>
      <c r="P309" s="23"/>
      <c r="Q309" s="22"/>
      <c r="R309" s="22"/>
      <c r="S309" s="22"/>
      <c r="T309" s="22"/>
      <c r="U309" s="22"/>
      <c r="V309" s="22"/>
      <c r="W309" s="22"/>
      <c r="X309" s="22"/>
      <c r="Y309" s="22"/>
      <c r="Z309" s="22"/>
      <c r="AA309" s="22"/>
    </row>
    <row r="310" spans="1:27" ht="15.75" customHeight="1" x14ac:dyDescent="0.25">
      <c r="A310" s="22"/>
      <c r="B310" s="22"/>
      <c r="C310" s="22"/>
      <c r="D310" s="23"/>
      <c r="E310" s="23"/>
      <c r="F310" s="23"/>
      <c r="G310" s="23"/>
      <c r="H310" s="23"/>
      <c r="I310" s="23"/>
      <c r="J310" s="23"/>
      <c r="K310" s="23"/>
      <c r="L310" s="23"/>
      <c r="M310" s="23"/>
      <c r="N310" s="23"/>
      <c r="O310" s="23"/>
      <c r="P310" s="23"/>
      <c r="Q310" s="22"/>
      <c r="R310" s="22"/>
      <c r="S310" s="22"/>
      <c r="T310" s="22"/>
      <c r="U310" s="22"/>
      <c r="V310" s="22"/>
      <c r="W310" s="22"/>
      <c r="X310" s="22"/>
      <c r="Y310" s="22"/>
      <c r="Z310" s="22"/>
      <c r="AA310" s="22"/>
    </row>
    <row r="311" spans="1:27" ht="15.75" customHeight="1" x14ac:dyDescent="0.25">
      <c r="A311" s="22"/>
      <c r="B311" s="22"/>
      <c r="C311" s="22"/>
      <c r="D311" s="23"/>
      <c r="E311" s="23"/>
      <c r="F311" s="23"/>
      <c r="G311" s="23"/>
      <c r="H311" s="23"/>
      <c r="I311" s="23"/>
      <c r="J311" s="23"/>
      <c r="K311" s="23"/>
      <c r="L311" s="23"/>
      <c r="M311" s="23"/>
      <c r="N311" s="23"/>
      <c r="O311" s="23"/>
      <c r="P311" s="23"/>
      <c r="Q311" s="22"/>
      <c r="R311" s="22"/>
      <c r="S311" s="22"/>
      <c r="T311" s="22"/>
      <c r="U311" s="22"/>
      <c r="V311" s="22"/>
      <c r="W311" s="22"/>
      <c r="X311" s="22"/>
      <c r="Y311" s="22"/>
      <c r="Z311" s="22"/>
      <c r="AA311" s="22"/>
    </row>
    <row r="312" spans="1:27" ht="15.75" customHeight="1" x14ac:dyDescent="0.25">
      <c r="A312" s="22"/>
      <c r="B312" s="22"/>
      <c r="C312" s="22"/>
      <c r="D312" s="23"/>
      <c r="E312" s="23"/>
      <c r="F312" s="23"/>
      <c r="G312" s="23"/>
      <c r="H312" s="23"/>
      <c r="I312" s="23"/>
      <c r="J312" s="23"/>
      <c r="K312" s="23"/>
      <c r="L312" s="23"/>
      <c r="M312" s="23"/>
      <c r="N312" s="23"/>
      <c r="O312" s="23"/>
      <c r="P312" s="23"/>
      <c r="Q312" s="22"/>
      <c r="R312" s="22"/>
      <c r="S312" s="22"/>
      <c r="T312" s="22"/>
      <c r="U312" s="22"/>
      <c r="V312" s="22"/>
      <c r="W312" s="22"/>
      <c r="X312" s="22"/>
      <c r="Y312" s="22"/>
      <c r="Z312" s="22"/>
      <c r="AA312" s="22"/>
    </row>
    <row r="313" spans="1:27" ht="15.75" customHeight="1" x14ac:dyDescent="0.25">
      <c r="A313" s="22"/>
      <c r="B313" s="22"/>
      <c r="C313" s="22"/>
      <c r="D313" s="23"/>
      <c r="E313" s="23"/>
      <c r="F313" s="23"/>
      <c r="G313" s="23"/>
      <c r="H313" s="23"/>
      <c r="I313" s="23"/>
      <c r="J313" s="23"/>
      <c r="K313" s="23"/>
      <c r="L313" s="23"/>
      <c r="M313" s="23"/>
      <c r="N313" s="23"/>
      <c r="O313" s="23"/>
      <c r="P313" s="23"/>
      <c r="Q313" s="22"/>
      <c r="R313" s="22"/>
      <c r="S313" s="22"/>
      <c r="T313" s="22"/>
      <c r="U313" s="22"/>
      <c r="V313" s="22"/>
      <c r="W313" s="22"/>
      <c r="X313" s="22"/>
      <c r="Y313" s="22"/>
      <c r="Z313" s="22"/>
      <c r="AA313" s="22"/>
    </row>
    <row r="314" spans="1:27" ht="15.75" customHeight="1" x14ac:dyDescent="0.25">
      <c r="A314" s="22"/>
      <c r="B314" s="22"/>
      <c r="C314" s="22"/>
      <c r="D314" s="23"/>
      <c r="E314" s="23"/>
      <c r="F314" s="23"/>
      <c r="G314" s="23"/>
      <c r="H314" s="23"/>
      <c r="I314" s="23"/>
      <c r="J314" s="23"/>
      <c r="K314" s="23"/>
      <c r="L314" s="23"/>
      <c r="M314" s="23"/>
      <c r="N314" s="23"/>
      <c r="O314" s="23"/>
      <c r="P314" s="23"/>
      <c r="Q314" s="22"/>
      <c r="R314" s="22"/>
      <c r="S314" s="22"/>
      <c r="T314" s="22"/>
      <c r="U314" s="22"/>
      <c r="V314" s="22"/>
      <c r="W314" s="22"/>
      <c r="X314" s="22"/>
      <c r="Y314" s="22"/>
      <c r="Z314" s="22"/>
      <c r="AA314" s="22"/>
    </row>
    <row r="315" spans="1:27" ht="15.75" customHeight="1" x14ac:dyDescent="0.25">
      <c r="A315" s="22"/>
      <c r="B315" s="22"/>
      <c r="C315" s="22"/>
      <c r="D315" s="23"/>
      <c r="E315" s="23"/>
      <c r="F315" s="23"/>
      <c r="G315" s="23"/>
      <c r="H315" s="23"/>
      <c r="I315" s="23"/>
      <c r="J315" s="23"/>
      <c r="K315" s="23"/>
      <c r="L315" s="23"/>
      <c r="M315" s="23"/>
      <c r="N315" s="23"/>
      <c r="O315" s="23"/>
      <c r="P315" s="23"/>
      <c r="Q315" s="22"/>
      <c r="R315" s="22"/>
      <c r="S315" s="22"/>
      <c r="T315" s="22"/>
      <c r="U315" s="22"/>
      <c r="V315" s="22"/>
      <c r="W315" s="22"/>
      <c r="X315" s="22"/>
      <c r="Y315" s="22"/>
      <c r="Z315" s="22"/>
      <c r="AA315" s="22"/>
    </row>
    <row r="316" spans="1:27" ht="15.75" customHeight="1" x14ac:dyDescent="0.25">
      <c r="A316" s="22"/>
      <c r="B316" s="22"/>
      <c r="C316" s="22"/>
      <c r="D316" s="23"/>
      <c r="E316" s="23"/>
      <c r="F316" s="23"/>
      <c r="G316" s="23"/>
      <c r="H316" s="23"/>
      <c r="I316" s="23"/>
      <c r="J316" s="23"/>
      <c r="K316" s="23"/>
      <c r="L316" s="23"/>
      <c r="M316" s="23"/>
      <c r="N316" s="23"/>
      <c r="O316" s="23"/>
      <c r="P316" s="23"/>
      <c r="Q316" s="22"/>
      <c r="R316" s="22"/>
      <c r="S316" s="22"/>
      <c r="T316" s="22"/>
      <c r="U316" s="22"/>
      <c r="V316" s="22"/>
      <c r="W316" s="22"/>
      <c r="X316" s="22"/>
      <c r="Y316" s="22"/>
      <c r="Z316" s="22"/>
      <c r="AA316" s="22"/>
    </row>
    <row r="317" spans="1:27" ht="15.75" customHeight="1" x14ac:dyDescent="0.25">
      <c r="A317" s="22"/>
      <c r="B317" s="22"/>
      <c r="C317" s="22"/>
      <c r="D317" s="23"/>
      <c r="E317" s="23"/>
      <c r="F317" s="23"/>
      <c r="G317" s="23"/>
      <c r="H317" s="23"/>
      <c r="I317" s="23"/>
      <c r="J317" s="23"/>
      <c r="K317" s="23"/>
      <c r="L317" s="23"/>
      <c r="M317" s="23"/>
      <c r="N317" s="23"/>
      <c r="O317" s="23"/>
      <c r="P317" s="23"/>
      <c r="Q317" s="22"/>
      <c r="R317" s="22"/>
      <c r="S317" s="22"/>
      <c r="T317" s="22"/>
      <c r="U317" s="22"/>
      <c r="V317" s="22"/>
      <c r="W317" s="22"/>
      <c r="X317" s="22"/>
      <c r="Y317" s="22"/>
      <c r="Z317" s="22"/>
      <c r="AA317" s="22"/>
    </row>
    <row r="318" spans="1:27" ht="15.75" customHeight="1" x14ac:dyDescent="0.25">
      <c r="A318" s="22"/>
      <c r="B318" s="22"/>
      <c r="C318" s="22"/>
      <c r="D318" s="23"/>
      <c r="E318" s="23"/>
      <c r="F318" s="23"/>
      <c r="G318" s="23"/>
      <c r="H318" s="23"/>
      <c r="I318" s="23"/>
      <c r="J318" s="23"/>
      <c r="K318" s="23"/>
      <c r="L318" s="23"/>
      <c r="M318" s="23"/>
      <c r="N318" s="23"/>
      <c r="O318" s="23"/>
      <c r="P318" s="23"/>
      <c r="Q318" s="22"/>
      <c r="R318" s="22"/>
      <c r="S318" s="22"/>
      <c r="T318" s="22"/>
      <c r="U318" s="22"/>
      <c r="V318" s="22"/>
      <c r="W318" s="22"/>
      <c r="X318" s="22"/>
      <c r="Y318" s="22"/>
      <c r="Z318" s="22"/>
      <c r="AA318" s="22"/>
    </row>
    <row r="319" spans="1:27" ht="15.75" customHeight="1" x14ac:dyDescent="0.25">
      <c r="A319" s="22"/>
      <c r="B319" s="22"/>
      <c r="C319" s="22"/>
      <c r="D319" s="23"/>
      <c r="E319" s="23"/>
      <c r="F319" s="23"/>
      <c r="G319" s="23"/>
      <c r="H319" s="23"/>
      <c r="I319" s="23"/>
      <c r="J319" s="23"/>
      <c r="K319" s="23"/>
      <c r="L319" s="23"/>
      <c r="M319" s="23"/>
      <c r="N319" s="23"/>
      <c r="O319" s="23"/>
      <c r="P319" s="23"/>
      <c r="Q319" s="22"/>
      <c r="R319" s="22"/>
      <c r="S319" s="22"/>
      <c r="T319" s="22"/>
      <c r="U319" s="22"/>
      <c r="V319" s="22"/>
      <c r="W319" s="22"/>
      <c r="X319" s="22"/>
      <c r="Y319" s="22"/>
      <c r="Z319" s="22"/>
      <c r="AA319" s="22"/>
    </row>
    <row r="320" spans="1:27" ht="15.75" customHeight="1" x14ac:dyDescent="0.25">
      <c r="A320" s="22"/>
      <c r="B320" s="22"/>
      <c r="C320" s="22"/>
      <c r="D320" s="23"/>
      <c r="E320" s="23"/>
      <c r="F320" s="23"/>
      <c r="G320" s="23"/>
      <c r="H320" s="23"/>
      <c r="I320" s="23"/>
      <c r="J320" s="23"/>
      <c r="K320" s="23"/>
      <c r="L320" s="23"/>
      <c r="M320" s="23"/>
      <c r="N320" s="23"/>
      <c r="O320" s="23"/>
      <c r="P320" s="23"/>
      <c r="Q320" s="22"/>
      <c r="R320" s="22"/>
      <c r="S320" s="22"/>
      <c r="T320" s="22"/>
      <c r="U320" s="22"/>
      <c r="V320" s="22"/>
      <c r="W320" s="22"/>
      <c r="X320" s="22"/>
      <c r="Y320" s="22"/>
      <c r="Z320" s="22"/>
      <c r="AA320" s="22"/>
    </row>
    <row r="321" spans="1:27" ht="15.75" customHeight="1" x14ac:dyDescent="0.25">
      <c r="A321" s="22"/>
      <c r="B321" s="22"/>
      <c r="C321" s="22"/>
      <c r="D321" s="23"/>
      <c r="E321" s="23"/>
      <c r="F321" s="23"/>
      <c r="G321" s="23"/>
      <c r="H321" s="23"/>
      <c r="I321" s="23"/>
      <c r="J321" s="23"/>
      <c r="K321" s="23"/>
      <c r="L321" s="23"/>
      <c r="M321" s="23"/>
      <c r="N321" s="23"/>
      <c r="O321" s="23"/>
      <c r="P321" s="23"/>
      <c r="Q321" s="22"/>
      <c r="R321" s="22"/>
      <c r="S321" s="22"/>
      <c r="T321" s="22"/>
      <c r="U321" s="22"/>
      <c r="V321" s="22"/>
      <c r="W321" s="22"/>
      <c r="X321" s="22"/>
      <c r="Y321" s="22"/>
      <c r="Z321" s="22"/>
      <c r="AA321" s="22"/>
    </row>
    <row r="322" spans="1:27" ht="15.75" customHeight="1" x14ac:dyDescent="0.25">
      <c r="A322" s="22"/>
      <c r="B322" s="22"/>
      <c r="C322" s="22"/>
      <c r="D322" s="23"/>
      <c r="E322" s="23"/>
      <c r="F322" s="23"/>
      <c r="G322" s="23"/>
      <c r="H322" s="23"/>
      <c r="I322" s="23"/>
      <c r="J322" s="23"/>
      <c r="K322" s="23"/>
      <c r="L322" s="23"/>
      <c r="M322" s="23"/>
      <c r="N322" s="23"/>
      <c r="O322" s="23"/>
      <c r="P322" s="23"/>
      <c r="Q322" s="22"/>
      <c r="R322" s="22"/>
      <c r="S322" s="22"/>
      <c r="T322" s="22"/>
      <c r="U322" s="22"/>
      <c r="V322" s="22"/>
      <c r="W322" s="22"/>
      <c r="X322" s="22"/>
      <c r="Y322" s="22"/>
      <c r="Z322" s="22"/>
      <c r="AA322" s="22"/>
    </row>
    <row r="323" spans="1:27" ht="15.75" customHeight="1" x14ac:dyDescent="0.25">
      <c r="A323" s="22"/>
      <c r="B323" s="22"/>
      <c r="C323" s="22"/>
      <c r="D323" s="23"/>
      <c r="E323" s="23"/>
      <c r="F323" s="23"/>
      <c r="G323" s="23"/>
      <c r="H323" s="23"/>
      <c r="I323" s="23"/>
      <c r="J323" s="23"/>
      <c r="K323" s="23"/>
      <c r="L323" s="23"/>
      <c r="M323" s="23"/>
      <c r="N323" s="23"/>
      <c r="O323" s="23"/>
      <c r="P323" s="23"/>
      <c r="Q323" s="22"/>
      <c r="R323" s="22"/>
      <c r="S323" s="22"/>
      <c r="T323" s="22"/>
      <c r="U323" s="22"/>
      <c r="V323" s="22"/>
      <c r="W323" s="22"/>
      <c r="X323" s="22"/>
      <c r="Y323" s="22"/>
      <c r="Z323" s="22"/>
      <c r="AA323" s="22"/>
    </row>
    <row r="324" spans="1:27" ht="15.75" customHeight="1" x14ac:dyDescent="0.25">
      <c r="A324" s="22"/>
      <c r="B324" s="22"/>
      <c r="C324" s="22"/>
      <c r="D324" s="23"/>
      <c r="E324" s="23"/>
      <c r="F324" s="23"/>
      <c r="G324" s="23"/>
      <c r="H324" s="23"/>
      <c r="I324" s="23"/>
      <c r="J324" s="23"/>
      <c r="K324" s="23"/>
      <c r="L324" s="23"/>
      <c r="M324" s="23"/>
      <c r="N324" s="23"/>
      <c r="O324" s="23"/>
      <c r="P324" s="23"/>
      <c r="Q324" s="22"/>
      <c r="R324" s="22"/>
      <c r="S324" s="22"/>
      <c r="T324" s="22"/>
      <c r="U324" s="22"/>
      <c r="V324" s="22"/>
      <c r="W324" s="22"/>
      <c r="X324" s="22"/>
      <c r="Y324" s="22"/>
      <c r="Z324" s="22"/>
      <c r="AA324" s="22"/>
    </row>
    <row r="325" spans="1:27" ht="15.75" customHeight="1" x14ac:dyDescent="0.25">
      <c r="A325" s="22"/>
      <c r="B325" s="22"/>
      <c r="C325" s="22"/>
      <c r="D325" s="23"/>
      <c r="E325" s="23"/>
      <c r="F325" s="23"/>
      <c r="G325" s="23"/>
      <c r="H325" s="23"/>
      <c r="I325" s="23"/>
      <c r="J325" s="23"/>
      <c r="K325" s="23"/>
      <c r="L325" s="23"/>
      <c r="M325" s="23"/>
      <c r="N325" s="23"/>
      <c r="O325" s="23"/>
      <c r="P325" s="23"/>
      <c r="Q325" s="22"/>
      <c r="R325" s="22"/>
      <c r="S325" s="22"/>
      <c r="T325" s="22"/>
      <c r="U325" s="22"/>
      <c r="V325" s="22"/>
      <c r="W325" s="22"/>
      <c r="X325" s="22"/>
      <c r="Y325" s="22"/>
      <c r="Z325" s="22"/>
      <c r="AA325" s="22"/>
    </row>
    <row r="326" spans="1:27" ht="15.75" customHeight="1" x14ac:dyDescent="0.25">
      <c r="A326" s="22"/>
      <c r="B326" s="22"/>
      <c r="C326" s="22"/>
      <c r="D326" s="23"/>
      <c r="E326" s="23"/>
      <c r="F326" s="23"/>
      <c r="G326" s="23"/>
      <c r="H326" s="23"/>
      <c r="I326" s="23"/>
      <c r="J326" s="23"/>
      <c r="K326" s="23"/>
      <c r="L326" s="23"/>
      <c r="M326" s="23"/>
      <c r="N326" s="23"/>
      <c r="O326" s="23"/>
      <c r="P326" s="23"/>
      <c r="Q326" s="22"/>
      <c r="R326" s="22"/>
      <c r="S326" s="22"/>
      <c r="T326" s="22"/>
      <c r="U326" s="22"/>
      <c r="V326" s="22"/>
      <c r="W326" s="22"/>
      <c r="X326" s="22"/>
      <c r="Y326" s="22"/>
      <c r="Z326" s="22"/>
      <c r="AA326" s="22"/>
    </row>
    <row r="327" spans="1:27" ht="15.75" customHeight="1" x14ac:dyDescent="0.25">
      <c r="A327" s="22"/>
      <c r="B327" s="22"/>
      <c r="C327" s="22"/>
      <c r="D327" s="23"/>
      <c r="E327" s="23"/>
      <c r="F327" s="23"/>
      <c r="G327" s="23"/>
      <c r="H327" s="23"/>
      <c r="I327" s="23"/>
      <c r="J327" s="23"/>
      <c r="K327" s="23"/>
      <c r="L327" s="23"/>
      <c r="M327" s="23"/>
      <c r="N327" s="23"/>
      <c r="O327" s="23"/>
      <c r="P327" s="23"/>
      <c r="Q327" s="22"/>
      <c r="R327" s="22"/>
      <c r="S327" s="22"/>
      <c r="T327" s="22"/>
      <c r="U327" s="22"/>
      <c r="V327" s="22"/>
      <c r="W327" s="22"/>
      <c r="X327" s="22"/>
      <c r="Y327" s="22"/>
      <c r="Z327" s="22"/>
      <c r="AA327" s="22"/>
    </row>
    <row r="328" spans="1:27" ht="15.75" customHeight="1" x14ac:dyDescent="0.25">
      <c r="A328" s="22"/>
      <c r="B328" s="22"/>
      <c r="C328" s="22"/>
      <c r="D328" s="23"/>
      <c r="E328" s="23"/>
      <c r="F328" s="23"/>
      <c r="G328" s="23"/>
      <c r="H328" s="23"/>
      <c r="I328" s="23"/>
      <c r="J328" s="23"/>
      <c r="K328" s="23"/>
      <c r="L328" s="23"/>
      <c r="M328" s="23"/>
      <c r="N328" s="23"/>
      <c r="O328" s="23"/>
      <c r="P328" s="23"/>
      <c r="Q328" s="22"/>
      <c r="R328" s="22"/>
      <c r="S328" s="22"/>
      <c r="T328" s="22"/>
      <c r="U328" s="22"/>
      <c r="V328" s="22"/>
      <c r="W328" s="22"/>
      <c r="X328" s="22"/>
      <c r="Y328" s="22"/>
      <c r="Z328" s="22"/>
      <c r="AA328" s="22"/>
    </row>
    <row r="329" spans="1:27" ht="15.75" customHeight="1" x14ac:dyDescent="0.25">
      <c r="A329" s="22"/>
      <c r="B329" s="22"/>
      <c r="C329" s="22"/>
      <c r="D329" s="23"/>
      <c r="E329" s="23"/>
      <c r="F329" s="23"/>
      <c r="G329" s="23"/>
      <c r="H329" s="23"/>
      <c r="I329" s="23"/>
      <c r="J329" s="23"/>
      <c r="K329" s="23"/>
      <c r="L329" s="23"/>
      <c r="M329" s="23"/>
      <c r="N329" s="23"/>
      <c r="O329" s="23"/>
      <c r="P329" s="23"/>
      <c r="Q329" s="22"/>
      <c r="R329" s="22"/>
      <c r="S329" s="22"/>
      <c r="T329" s="22"/>
      <c r="U329" s="22"/>
      <c r="V329" s="22"/>
      <c r="W329" s="22"/>
      <c r="X329" s="22"/>
      <c r="Y329" s="22"/>
      <c r="Z329" s="22"/>
      <c r="AA329" s="22"/>
    </row>
    <row r="330" spans="1:27" ht="15.75" customHeight="1" x14ac:dyDescent="0.25">
      <c r="A330" s="22"/>
      <c r="B330" s="22"/>
      <c r="C330" s="22"/>
      <c r="D330" s="23"/>
      <c r="E330" s="23"/>
      <c r="F330" s="23"/>
      <c r="G330" s="23"/>
      <c r="H330" s="23"/>
      <c r="I330" s="23"/>
      <c r="J330" s="23"/>
      <c r="K330" s="23"/>
      <c r="L330" s="23"/>
      <c r="M330" s="23"/>
      <c r="N330" s="23"/>
      <c r="O330" s="23"/>
      <c r="P330" s="23"/>
      <c r="Q330" s="22"/>
      <c r="R330" s="22"/>
      <c r="S330" s="22"/>
      <c r="T330" s="22"/>
      <c r="U330" s="22"/>
      <c r="V330" s="22"/>
      <c r="W330" s="22"/>
      <c r="X330" s="22"/>
      <c r="Y330" s="22"/>
      <c r="Z330" s="22"/>
      <c r="AA330" s="22"/>
    </row>
    <row r="331" spans="1:27" ht="15.75" customHeight="1" x14ac:dyDescent="0.25">
      <c r="A331" s="22"/>
      <c r="B331" s="22"/>
      <c r="C331" s="22"/>
      <c r="D331" s="23"/>
      <c r="E331" s="23"/>
      <c r="F331" s="23"/>
      <c r="G331" s="23"/>
      <c r="H331" s="23"/>
      <c r="I331" s="23"/>
      <c r="J331" s="23"/>
      <c r="K331" s="23"/>
      <c r="L331" s="23"/>
      <c r="M331" s="23"/>
      <c r="N331" s="23"/>
      <c r="O331" s="23"/>
      <c r="P331" s="23"/>
      <c r="Q331" s="22"/>
      <c r="R331" s="22"/>
      <c r="S331" s="22"/>
      <c r="T331" s="22"/>
      <c r="U331" s="22"/>
      <c r="V331" s="22"/>
      <c r="W331" s="22"/>
      <c r="X331" s="22"/>
      <c r="Y331" s="22"/>
      <c r="Z331" s="22"/>
      <c r="AA331" s="22"/>
    </row>
    <row r="332" spans="1:27" ht="15.75" customHeight="1" x14ac:dyDescent="0.25">
      <c r="A332" s="22"/>
      <c r="B332" s="22"/>
      <c r="C332" s="22"/>
      <c r="D332" s="23"/>
      <c r="E332" s="23"/>
      <c r="F332" s="23"/>
      <c r="G332" s="23"/>
      <c r="H332" s="23"/>
      <c r="I332" s="23"/>
      <c r="J332" s="23"/>
      <c r="K332" s="23"/>
      <c r="L332" s="23"/>
      <c r="M332" s="23"/>
      <c r="N332" s="23"/>
      <c r="O332" s="23"/>
      <c r="P332" s="23"/>
      <c r="Q332" s="22"/>
      <c r="R332" s="22"/>
      <c r="S332" s="22"/>
      <c r="T332" s="22"/>
      <c r="U332" s="22"/>
      <c r="V332" s="22"/>
      <c r="W332" s="22"/>
      <c r="X332" s="22"/>
      <c r="Y332" s="22"/>
      <c r="Z332" s="22"/>
      <c r="AA332" s="22"/>
    </row>
    <row r="333" spans="1:27" ht="15.75" customHeight="1" x14ac:dyDescent="0.25">
      <c r="A333" s="22"/>
      <c r="B333" s="22"/>
      <c r="C333" s="22"/>
      <c r="D333" s="23"/>
      <c r="E333" s="23"/>
      <c r="F333" s="23"/>
      <c r="G333" s="23"/>
      <c r="H333" s="23"/>
      <c r="I333" s="23"/>
      <c r="J333" s="23"/>
      <c r="K333" s="23"/>
      <c r="L333" s="23"/>
      <c r="M333" s="23"/>
      <c r="N333" s="23"/>
      <c r="O333" s="23"/>
      <c r="P333" s="23"/>
      <c r="Q333" s="22"/>
      <c r="R333" s="22"/>
      <c r="S333" s="22"/>
      <c r="T333" s="22"/>
      <c r="U333" s="22"/>
      <c r="V333" s="22"/>
      <c r="W333" s="22"/>
      <c r="X333" s="22"/>
      <c r="Y333" s="22"/>
      <c r="Z333" s="22"/>
      <c r="AA333" s="22"/>
    </row>
    <row r="334" spans="1:27" ht="15.75" customHeight="1" x14ac:dyDescent="0.25">
      <c r="A334" s="22"/>
      <c r="B334" s="22"/>
      <c r="C334" s="22"/>
      <c r="D334" s="23"/>
      <c r="E334" s="23"/>
      <c r="F334" s="23"/>
      <c r="G334" s="23"/>
      <c r="H334" s="23"/>
      <c r="I334" s="23"/>
      <c r="J334" s="23"/>
      <c r="K334" s="23"/>
      <c r="L334" s="23"/>
      <c r="M334" s="23"/>
      <c r="N334" s="23"/>
      <c r="O334" s="23"/>
      <c r="P334" s="23"/>
      <c r="Q334" s="22"/>
      <c r="R334" s="22"/>
      <c r="S334" s="22"/>
      <c r="T334" s="22"/>
      <c r="U334" s="22"/>
      <c r="V334" s="22"/>
      <c r="W334" s="22"/>
      <c r="X334" s="22"/>
      <c r="Y334" s="22"/>
      <c r="Z334" s="22"/>
      <c r="AA334" s="22"/>
    </row>
    <row r="335" spans="1:27" ht="15.75" customHeight="1" x14ac:dyDescent="0.25">
      <c r="A335" s="22"/>
      <c r="B335" s="22"/>
      <c r="C335" s="22"/>
      <c r="D335" s="23"/>
      <c r="E335" s="23"/>
      <c r="F335" s="23"/>
      <c r="G335" s="23"/>
      <c r="H335" s="23"/>
      <c r="I335" s="23"/>
      <c r="J335" s="23"/>
      <c r="K335" s="23"/>
      <c r="L335" s="23"/>
      <c r="M335" s="23"/>
      <c r="N335" s="23"/>
      <c r="O335" s="23"/>
      <c r="P335" s="23"/>
      <c r="Q335" s="22"/>
      <c r="R335" s="22"/>
      <c r="S335" s="22"/>
      <c r="T335" s="22"/>
      <c r="U335" s="22"/>
      <c r="V335" s="22"/>
      <c r="W335" s="22"/>
      <c r="X335" s="22"/>
      <c r="Y335" s="22"/>
      <c r="Z335" s="22"/>
      <c r="AA335" s="22"/>
    </row>
    <row r="336" spans="1:27" ht="15.75" customHeight="1" x14ac:dyDescent="0.25">
      <c r="A336" s="22"/>
      <c r="B336" s="22"/>
      <c r="C336" s="22"/>
      <c r="D336" s="23"/>
      <c r="E336" s="23"/>
      <c r="F336" s="23"/>
      <c r="G336" s="23"/>
      <c r="H336" s="23"/>
      <c r="I336" s="23"/>
      <c r="J336" s="23"/>
      <c r="K336" s="23"/>
      <c r="L336" s="23"/>
      <c r="M336" s="23"/>
      <c r="N336" s="23"/>
      <c r="O336" s="23"/>
      <c r="P336" s="23"/>
      <c r="Q336" s="22"/>
      <c r="R336" s="22"/>
      <c r="S336" s="22"/>
      <c r="T336" s="22"/>
      <c r="U336" s="22"/>
      <c r="V336" s="22"/>
      <c r="W336" s="22"/>
      <c r="X336" s="22"/>
      <c r="Y336" s="22"/>
      <c r="Z336" s="22"/>
      <c r="AA336" s="22"/>
    </row>
    <row r="337" spans="1:27" ht="15.75" customHeight="1" x14ac:dyDescent="0.25">
      <c r="A337" s="22"/>
      <c r="B337" s="22"/>
      <c r="C337" s="22"/>
      <c r="D337" s="23"/>
      <c r="E337" s="23"/>
      <c r="F337" s="23"/>
      <c r="G337" s="23"/>
      <c r="H337" s="23"/>
      <c r="I337" s="23"/>
      <c r="J337" s="23"/>
      <c r="K337" s="23"/>
      <c r="L337" s="23"/>
      <c r="M337" s="23"/>
      <c r="N337" s="23"/>
      <c r="O337" s="23"/>
      <c r="P337" s="23"/>
      <c r="Q337" s="22"/>
      <c r="R337" s="22"/>
      <c r="S337" s="22"/>
      <c r="T337" s="22"/>
      <c r="U337" s="22"/>
      <c r="V337" s="22"/>
      <c r="W337" s="22"/>
      <c r="X337" s="22"/>
      <c r="Y337" s="22"/>
      <c r="Z337" s="22"/>
      <c r="AA337" s="22"/>
    </row>
    <row r="338" spans="1:27" ht="15.75" customHeight="1" x14ac:dyDescent="0.25">
      <c r="A338" s="22"/>
      <c r="B338" s="22"/>
      <c r="C338" s="22"/>
      <c r="D338" s="23"/>
      <c r="E338" s="23"/>
      <c r="F338" s="23"/>
      <c r="G338" s="23"/>
      <c r="H338" s="23"/>
      <c r="I338" s="23"/>
      <c r="J338" s="23"/>
      <c r="K338" s="23"/>
      <c r="L338" s="23"/>
      <c r="M338" s="23"/>
      <c r="N338" s="23"/>
      <c r="O338" s="23"/>
      <c r="P338" s="23"/>
      <c r="Q338" s="22"/>
      <c r="R338" s="22"/>
      <c r="S338" s="22"/>
      <c r="T338" s="22"/>
      <c r="U338" s="22"/>
      <c r="V338" s="22"/>
      <c r="W338" s="22"/>
      <c r="X338" s="22"/>
      <c r="Y338" s="22"/>
      <c r="Z338" s="22"/>
      <c r="AA338" s="22"/>
    </row>
    <row r="339" spans="1:27" ht="15.75" customHeight="1" x14ac:dyDescent="0.25">
      <c r="A339" s="22"/>
      <c r="B339" s="22"/>
      <c r="C339" s="22"/>
      <c r="D339" s="23"/>
      <c r="E339" s="23"/>
      <c r="F339" s="23"/>
      <c r="G339" s="23"/>
      <c r="H339" s="23"/>
      <c r="I339" s="23"/>
      <c r="J339" s="23"/>
      <c r="K339" s="23"/>
      <c r="L339" s="23"/>
      <c r="M339" s="23"/>
      <c r="N339" s="23"/>
      <c r="O339" s="23"/>
      <c r="P339" s="23"/>
      <c r="Q339" s="22"/>
      <c r="R339" s="22"/>
      <c r="S339" s="22"/>
      <c r="T339" s="22"/>
      <c r="U339" s="22"/>
      <c r="V339" s="22"/>
      <c r="W339" s="22"/>
      <c r="X339" s="22"/>
      <c r="Y339" s="22"/>
      <c r="Z339" s="22"/>
      <c r="AA339" s="22"/>
    </row>
    <row r="340" spans="1:27" ht="15.75" customHeight="1" x14ac:dyDescent="0.25">
      <c r="A340" s="22"/>
      <c r="B340" s="22"/>
      <c r="C340" s="22"/>
      <c r="D340" s="23"/>
      <c r="E340" s="23"/>
      <c r="F340" s="23"/>
      <c r="G340" s="23"/>
      <c r="H340" s="23"/>
      <c r="I340" s="23"/>
      <c r="J340" s="23"/>
      <c r="K340" s="23"/>
      <c r="L340" s="23"/>
      <c r="M340" s="23"/>
      <c r="N340" s="23"/>
      <c r="O340" s="23"/>
      <c r="P340" s="23"/>
      <c r="Q340" s="22"/>
      <c r="R340" s="22"/>
      <c r="S340" s="22"/>
      <c r="T340" s="22"/>
      <c r="U340" s="22"/>
      <c r="V340" s="22"/>
      <c r="W340" s="22"/>
      <c r="X340" s="22"/>
      <c r="Y340" s="22"/>
      <c r="Z340" s="22"/>
      <c r="AA340" s="22"/>
    </row>
    <row r="341" spans="1:27" ht="15.75" customHeight="1" x14ac:dyDescent="0.25">
      <c r="A341" s="22"/>
      <c r="B341" s="22"/>
      <c r="C341" s="22"/>
      <c r="D341" s="23"/>
      <c r="E341" s="23"/>
      <c r="F341" s="23"/>
      <c r="G341" s="23"/>
      <c r="H341" s="23"/>
      <c r="I341" s="23"/>
      <c r="J341" s="23"/>
      <c r="K341" s="23"/>
      <c r="L341" s="23"/>
      <c r="M341" s="23"/>
      <c r="N341" s="23"/>
      <c r="O341" s="23"/>
      <c r="P341" s="23"/>
      <c r="Q341" s="22"/>
      <c r="R341" s="22"/>
      <c r="S341" s="22"/>
      <c r="T341" s="22"/>
      <c r="U341" s="22"/>
      <c r="V341" s="22"/>
      <c r="W341" s="22"/>
      <c r="X341" s="22"/>
      <c r="Y341" s="22"/>
      <c r="Z341" s="22"/>
      <c r="AA341" s="22"/>
    </row>
    <row r="342" spans="1:27" ht="15.75" customHeight="1" x14ac:dyDescent="0.25">
      <c r="A342" s="22"/>
      <c r="B342" s="22"/>
      <c r="C342" s="22"/>
      <c r="D342" s="23"/>
      <c r="E342" s="23"/>
      <c r="F342" s="23"/>
      <c r="G342" s="23"/>
      <c r="H342" s="23"/>
      <c r="I342" s="23"/>
      <c r="J342" s="23"/>
      <c r="K342" s="23"/>
      <c r="L342" s="23"/>
      <c r="M342" s="23"/>
      <c r="N342" s="23"/>
      <c r="O342" s="23"/>
      <c r="P342" s="23"/>
      <c r="Q342" s="22"/>
      <c r="R342" s="22"/>
      <c r="S342" s="22"/>
      <c r="T342" s="22"/>
      <c r="U342" s="22"/>
      <c r="V342" s="22"/>
      <c r="W342" s="22"/>
      <c r="X342" s="22"/>
      <c r="Y342" s="22"/>
      <c r="Z342" s="22"/>
      <c r="AA342" s="22"/>
    </row>
    <row r="343" spans="1:27" ht="15.75" customHeight="1" x14ac:dyDescent="0.25">
      <c r="A343" s="22"/>
      <c r="B343" s="22"/>
      <c r="C343" s="22"/>
      <c r="D343" s="23"/>
      <c r="E343" s="23"/>
      <c r="F343" s="23"/>
      <c r="G343" s="23"/>
      <c r="H343" s="23"/>
      <c r="I343" s="23"/>
      <c r="J343" s="23"/>
      <c r="K343" s="23"/>
      <c r="L343" s="23"/>
      <c r="M343" s="23"/>
      <c r="N343" s="23"/>
      <c r="O343" s="23"/>
      <c r="P343" s="23"/>
      <c r="Q343" s="22"/>
      <c r="R343" s="22"/>
      <c r="S343" s="22"/>
      <c r="T343" s="22"/>
      <c r="U343" s="22"/>
      <c r="V343" s="22"/>
      <c r="W343" s="22"/>
      <c r="X343" s="22"/>
      <c r="Y343" s="22"/>
      <c r="Z343" s="22"/>
      <c r="AA343" s="22"/>
    </row>
    <row r="344" spans="1:27" ht="15.75" customHeight="1" x14ac:dyDescent="0.25">
      <c r="A344" s="22"/>
      <c r="B344" s="22"/>
      <c r="C344" s="22"/>
      <c r="D344" s="23"/>
      <c r="E344" s="23"/>
      <c r="F344" s="23"/>
      <c r="G344" s="23"/>
      <c r="H344" s="23"/>
      <c r="I344" s="23"/>
      <c r="J344" s="23"/>
      <c r="K344" s="23"/>
      <c r="L344" s="23"/>
      <c r="M344" s="23"/>
      <c r="N344" s="23"/>
      <c r="O344" s="23"/>
      <c r="P344" s="23"/>
      <c r="Q344" s="22"/>
      <c r="R344" s="22"/>
      <c r="S344" s="22"/>
      <c r="T344" s="22"/>
      <c r="U344" s="22"/>
      <c r="V344" s="22"/>
      <c r="W344" s="22"/>
      <c r="X344" s="22"/>
      <c r="Y344" s="22"/>
      <c r="Z344" s="22"/>
      <c r="AA344" s="22"/>
    </row>
    <row r="345" spans="1:27" ht="15.75" customHeight="1" x14ac:dyDescent="0.25">
      <c r="A345" s="22"/>
      <c r="B345" s="22"/>
      <c r="C345" s="22"/>
      <c r="D345" s="23"/>
      <c r="E345" s="23"/>
      <c r="F345" s="23"/>
      <c r="G345" s="23"/>
      <c r="H345" s="23"/>
      <c r="I345" s="23"/>
      <c r="J345" s="23"/>
      <c r="K345" s="23"/>
      <c r="L345" s="23"/>
      <c r="M345" s="23"/>
      <c r="N345" s="23"/>
      <c r="O345" s="23"/>
      <c r="P345" s="23"/>
      <c r="Q345" s="22"/>
      <c r="R345" s="22"/>
      <c r="S345" s="22"/>
      <c r="T345" s="22"/>
      <c r="U345" s="22"/>
      <c r="V345" s="22"/>
      <c r="W345" s="22"/>
      <c r="X345" s="22"/>
      <c r="Y345" s="22"/>
      <c r="Z345" s="22"/>
      <c r="AA345" s="22"/>
    </row>
    <row r="346" spans="1:27" ht="15.75" customHeight="1" x14ac:dyDescent="0.25">
      <c r="A346" s="22"/>
      <c r="B346" s="22"/>
      <c r="C346" s="22"/>
      <c r="D346" s="23"/>
      <c r="E346" s="23"/>
      <c r="F346" s="23"/>
      <c r="G346" s="23"/>
      <c r="H346" s="23"/>
      <c r="I346" s="23"/>
      <c r="J346" s="23"/>
      <c r="K346" s="23"/>
      <c r="L346" s="23"/>
      <c r="M346" s="23"/>
      <c r="N346" s="23"/>
      <c r="O346" s="23"/>
      <c r="P346" s="23"/>
      <c r="Q346" s="22"/>
      <c r="R346" s="22"/>
      <c r="S346" s="22"/>
      <c r="T346" s="22"/>
      <c r="U346" s="22"/>
      <c r="V346" s="22"/>
      <c r="W346" s="22"/>
      <c r="X346" s="22"/>
      <c r="Y346" s="22"/>
      <c r="Z346" s="22"/>
      <c r="AA346" s="22"/>
    </row>
    <row r="347" spans="1:27" ht="15.75" customHeight="1" x14ac:dyDescent="0.25">
      <c r="A347" s="22"/>
      <c r="B347" s="22"/>
      <c r="C347" s="22"/>
      <c r="D347" s="23"/>
      <c r="E347" s="23"/>
      <c r="F347" s="23"/>
      <c r="G347" s="23"/>
      <c r="H347" s="23"/>
      <c r="I347" s="23"/>
      <c r="J347" s="23"/>
      <c r="K347" s="23"/>
      <c r="L347" s="23"/>
      <c r="M347" s="23"/>
      <c r="N347" s="23"/>
      <c r="O347" s="23"/>
      <c r="P347" s="23"/>
      <c r="Q347" s="22"/>
      <c r="R347" s="22"/>
      <c r="S347" s="22"/>
      <c r="T347" s="22"/>
      <c r="U347" s="22"/>
      <c r="V347" s="22"/>
      <c r="W347" s="22"/>
      <c r="X347" s="22"/>
      <c r="Y347" s="22"/>
      <c r="Z347" s="22"/>
      <c r="AA347" s="22"/>
    </row>
    <row r="348" spans="1:27" ht="15.75" customHeight="1" x14ac:dyDescent="0.25">
      <c r="A348" s="22"/>
      <c r="B348" s="22"/>
      <c r="C348" s="22"/>
      <c r="D348" s="23"/>
      <c r="E348" s="23"/>
      <c r="F348" s="23"/>
      <c r="G348" s="23"/>
      <c r="H348" s="23"/>
      <c r="I348" s="23"/>
      <c r="J348" s="23"/>
      <c r="K348" s="23"/>
      <c r="L348" s="23"/>
      <c r="M348" s="23"/>
      <c r="N348" s="23"/>
      <c r="O348" s="23"/>
      <c r="P348" s="23"/>
      <c r="Q348" s="22"/>
      <c r="R348" s="22"/>
      <c r="S348" s="22"/>
      <c r="T348" s="22"/>
      <c r="U348" s="22"/>
      <c r="V348" s="22"/>
      <c r="W348" s="22"/>
      <c r="X348" s="22"/>
      <c r="Y348" s="22"/>
      <c r="Z348" s="22"/>
      <c r="AA348" s="22"/>
    </row>
    <row r="349" spans="1:27" ht="15.75" customHeight="1" x14ac:dyDescent="0.25">
      <c r="A349" s="22"/>
      <c r="B349" s="22"/>
      <c r="C349" s="22"/>
      <c r="D349" s="23"/>
      <c r="E349" s="23"/>
      <c r="F349" s="23"/>
      <c r="G349" s="23"/>
      <c r="H349" s="23"/>
      <c r="I349" s="23"/>
      <c r="J349" s="23"/>
      <c r="K349" s="23"/>
      <c r="L349" s="23"/>
      <c r="M349" s="23"/>
      <c r="N349" s="23"/>
      <c r="O349" s="23"/>
      <c r="P349" s="23"/>
      <c r="Q349" s="22"/>
      <c r="R349" s="22"/>
      <c r="S349" s="22"/>
      <c r="T349" s="22"/>
      <c r="U349" s="22"/>
      <c r="V349" s="22"/>
      <c r="W349" s="22"/>
      <c r="X349" s="22"/>
      <c r="Y349" s="22"/>
      <c r="Z349" s="22"/>
      <c r="AA349" s="22"/>
    </row>
    <row r="350" spans="1:27" ht="15.75" customHeight="1" x14ac:dyDescent="0.25">
      <c r="A350" s="22"/>
      <c r="B350" s="22"/>
      <c r="C350" s="22"/>
      <c r="D350" s="23"/>
      <c r="E350" s="23"/>
      <c r="F350" s="23"/>
      <c r="G350" s="23"/>
      <c r="H350" s="23"/>
      <c r="I350" s="23"/>
      <c r="J350" s="23"/>
      <c r="K350" s="23"/>
      <c r="L350" s="23"/>
      <c r="M350" s="23"/>
      <c r="N350" s="23"/>
      <c r="O350" s="23"/>
      <c r="P350" s="23"/>
      <c r="Q350" s="22"/>
      <c r="R350" s="22"/>
      <c r="S350" s="22"/>
      <c r="T350" s="22"/>
      <c r="U350" s="22"/>
      <c r="V350" s="22"/>
      <c r="W350" s="22"/>
      <c r="X350" s="22"/>
      <c r="Y350" s="22"/>
      <c r="Z350" s="22"/>
      <c r="AA350" s="22"/>
    </row>
    <row r="351" spans="1:27" ht="15.75" customHeight="1" x14ac:dyDescent="0.25">
      <c r="A351" s="22"/>
      <c r="B351" s="22"/>
      <c r="C351" s="22"/>
      <c r="D351" s="23"/>
      <c r="E351" s="23"/>
      <c r="F351" s="23"/>
      <c r="G351" s="23"/>
      <c r="H351" s="23"/>
      <c r="I351" s="23"/>
      <c r="J351" s="23"/>
      <c r="K351" s="23"/>
      <c r="L351" s="23"/>
      <c r="M351" s="23"/>
      <c r="N351" s="23"/>
      <c r="O351" s="23"/>
      <c r="P351" s="23"/>
      <c r="Q351" s="22"/>
      <c r="R351" s="22"/>
      <c r="S351" s="22"/>
      <c r="T351" s="22"/>
      <c r="U351" s="22"/>
      <c r="V351" s="22"/>
      <c r="W351" s="22"/>
      <c r="X351" s="22"/>
      <c r="Y351" s="22"/>
      <c r="Z351" s="22"/>
      <c r="AA351" s="22"/>
    </row>
    <row r="352" spans="1:27" ht="15.75" customHeight="1" x14ac:dyDescent="0.25">
      <c r="A352" s="22"/>
      <c r="B352" s="22"/>
      <c r="C352" s="22"/>
      <c r="D352" s="23"/>
      <c r="E352" s="23"/>
      <c r="F352" s="23"/>
      <c r="G352" s="23"/>
      <c r="H352" s="23"/>
      <c r="I352" s="23"/>
      <c r="J352" s="23"/>
      <c r="K352" s="23"/>
      <c r="L352" s="23"/>
      <c r="M352" s="23"/>
      <c r="N352" s="23"/>
      <c r="O352" s="23"/>
      <c r="P352" s="23"/>
      <c r="Q352" s="22"/>
      <c r="R352" s="22"/>
      <c r="S352" s="22"/>
      <c r="T352" s="22"/>
      <c r="U352" s="22"/>
      <c r="V352" s="22"/>
      <c r="W352" s="22"/>
      <c r="X352" s="22"/>
      <c r="Y352" s="22"/>
      <c r="Z352" s="22"/>
      <c r="AA352" s="22"/>
    </row>
    <row r="353" spans="1:27" ht="15.75" customHeight="1" x14ac:dyDescent="0.25">
      <c r="A353" s="22"/>
      <c r="B353" s="22"/>
      <c r="C353" s="22"/>
      <c r="D353" s="23"/>
      <c r="E353" s="23"/>
      <c r="F353" s="23"/>
      <c r="G353" s="23"/>
      <c r="H353" s="23"/>
      <c r="I353" s="23"/>
      <c r="J353" s="23"/>
      <c r="K353" s="23"/>
      <c r="L353" s="23"/>
      <c r="M353" s="23"/>
      <c r="N353" s="23"/>
      <c r="O353" s="23"/>
      <c r="P353" s="23"/>
      <c r="Q353" s="22"/>
      <c r="R353" s="22"/>
      <c r="S353" s="22"/>
      <c r="T353" s="22"/>
      <c r="U353" s="22"/>
      <c r="V353" s="22"/>
      <c r="W353" s="22"/>
      <c r="X353" s="22"/>
      <c r="Y353" s="22"/>
      <c r="Z353" s="22"/>
      <c r="AA353" s="22"/>
    </row>
    <row r="354" spans="1:27" ht="15.75" customHeight="1" x14ac:dyDescent="0.25">
      <c r="A354" s="22"/>
      <c r="B354" s="22"/>
      <c r="C354" s="22"/>
      <c r="D354" s="23"/>
      <c r="E354" s="23"/>
      <c r="F354" s="23"/>
      <c r="G354" s="23"/>
      <c r="H354" s="23"/>
      <c r="I354" s="23"/>
      <c r="J354" s="23"/>
      <c r="K354" s="23"/>
      <c r="L354" s="23"/>
      <c r="M354" s="23"/>
      <c r="N354" s="23"/>
      <c r="O354" s="23"/>
      <c r="P354" s="23"/>
      <c r="Q354" s="22"/>
      <c r="R354" s="22"/>
      <c r="S354" s="22"/>
      <c r="T354" s="22"/>
      <c r="U354" s="22"/>
      <c r="V354" s="22"/>
      <c r="W354" s="22"/>
      <c r="X354" s="22"/>
      <c r="Y354" s="22"/>
      <c r="Z354" s="22"/>
      <c r="AA354" s="22"/>
    </row>
    <row r="355" spans="1:27" ht="15.75" customHeight="1" x14ac:dyDescent="0.25">
      <c r="A355" s="22"/>
      <c r="B355" s="22"/>
      <c r="C355" s="22"/>
      <c r="D355" s="23"/>
      <c r="E355" s="23"/>
      <c r="F355" s="23"/>
      <c r="G355" s="23"/>
      <c r="H355" s="23"/>
      <c r="I355" s="23"/>
      <c r="J355" s="23"/>
      <c r="K355" s="23"/>
      <c r="L355" s="23"/>
      <c r="M355" s="23"/>
      <c r="N355" s="23"/>
      <c r="O355" s="23"/>
      <c r="P355" s="23"/>
      <c r="Q355" s="22"/>
      <c r="R355" s="22"/>
      <c r="S355" s="22"/>
      <c r="T355" s="22"/>
      <c r="U355" s="22"/>
      <c r="V355" s="22"/>
      <c r="W355" s="22"/>
      <c r="X355" s="22"/>
      <c r="Y355" s="22"/>
      <c r="Z355" s="22"/>
      <c r="AA355" s="22"/>
    </row>
    <row r="356" spans="1:27" ht="15.75" customHeight="1" x14ac:dyDescent="0.25">
      <c r="A356" s="22"/>
      <c r="B356" s="22"/>
      <c r="C356" s="22"/>
      <c r="D356" s="23"/>
      <c r="E356" s="23"/>
      <c r="F356" s="23"/>
      <c r="G356" s="23"/>
      <c r="H356" s="23"/>
      <c r="I356" s="23"/>
      <c r="J356" s="23"/>
      <c r="K356" s="23"/>
      <c r="L356" s="23"/>
      <c r="M356" s="23"/>
      <c r="N356" s="23"/>
      <c r="O356" s="23"/>
      <c r="P356" s="23"/>
      <c r="Q356" s="22"/>
      <c r="R356" s="22"/>
      <c r="S356" s="22"/>
      <c r="T356" s="22"/>
      <c r="U356" s="22"/>
      <c r="V356" s="22"/>
      <c r="W356" s="22"/>
      <c r="X356" s="22"/>
      <c r="Y356" s="22"/>
      <c r="Z356" s="22"/>
      <c r="AA356" s="22"/>
    </row>
    <row r="357" spans="1:27" ht="15.75" customHeight="1" x14ac:dyDescent="0.25">
      <c r="A357" s="22"/>
      <c r="B357" s="22"/>
      <c r="C357" s="22"/>
      <c r="D357" s="23"/>
      <c r="E357" s="23"/>
      <c r="F357" s="23"/>
      <c r="G357" s="23"/>
      <c r="H357" s="23"/>
      <c r="I357" s="23"/>
      <c r="J357" s="23"/>
      <c r="K357" s="23"/>
      <c r="L357" s="23"/>
      <c r="M357" s="23"/>
      <c r="N357" s="23"/>
      <c r="O357" s="23"/>
      <c r="P357" s="23"/>
      <c r="Q357" s="22"/>
      <c r="R357" s="22"/>
      <c r="S357" s="22"/>
      <c r="T357" s="22"/>
      <c r="U357" s="22"/>
      <c r="V357" s="22"/>
      <c r="W357" s="22"/>
      <c r="X357" s="22"/>
      <c r="Y357" s="22"/>
      <c r="Z357" s="22"/>
      <c r="AA357" s="22"/>
    </row>
    <row r="358" spans="1:27" ht="15.75" customHeight="1" x14ac:dyDescent="0.25">
      <c r="A358" s="22"/>
      <c r="B358" s="22"/>
      <c r="C358" s="22"/>
      <c r="D358" s="23"/>
      <c r="E358" s="23"/>
      <c r="F358" s="23"/>
      <c r="G358" s="23"/>
      <c r="H358" s="23"/>
      <c r="I358" s="23"/>
      <c r="J358" s="23"/>
      <c r="K358" s="23"/>
      <c r="L358" s="23"/>
      <c r="M358" s="23"/>
      <c r="N358" s="23"/>
      <c r="O358" s="23"/>
      <c r="P358" s="23"/>
      <c r="Q358" s="22"/>
      <c r="R358" s="22"/>
      <c r="S358" s="22"/>
      <c r="T358" s="22"/>
      <c r="U358" s="22"/>
      <c r="V358" s="22"/>
      <c r="W358" s="22"/>
      <c r="X358" s="22"/>
      <c r="Y358" s="22"/>
      <c r="Z358" s="22"/>
      <c r="AA358" s="22"/>
    </row>
    <row r="359" spans="1:27" ht="15.75" customHeight="1" x14ac:dyDescent="0.25">
      <c r="A359" s="22"/>
      <c r="B359" s="22"/>
      <c r="C359" s="22"/>
      <c r="D359" s="23"/>
      <c r="E359" s="23"/>
      <c r="F359" s="23"/>
      <c r="G359" s="23"/>
      <c r="H359" s="23"/>
      <c r="I359" s="23"/>
      <c r="J359" s="23"/>
      <c r="K359" s="23"/>
      <c r="L359" s="23"/>
      <c r="M359" s="23"/>
      <c r="N359" s="23"/>
      <c r="O359" s="23"/>
      <c r="P359" s="23"/>
      <c r="Q359" s="22"/>
      <c r="R359" s="22"/>
      <c r="S359" s="22"/>
      <c r="T359" s="22"/>
      <c r="U359" s="22"/>
      <c r="V359" s="22"/>
      <c r="W359" s="22"/>
      <c r="X359" s="22"/>
      <c r="Y359" s="22"/>
      <c r="Z359" s="22"/>
      <c r="AA359" s="22"/>
    </row>
    <row r="360" spans="1:27" ht="15.75" customHeight="1" x14ac:dyDescent="0.25">
      <c r="A360" s="22"/>
      <c r="B360" s="22"/>
      <c r="C360" s="22"/>
      <c r="D360" s="23"/>
      <c r="E360" s="23"/>
      <c r="F360" s="23"/>
      <c r="G360" s="23"/>
      <c r="H360" s="23"/>
      <c r="I360" s="23"/>
      <c r="J360" s="23"/>
      <c r="K360" s="23"/>
      <c r="L360" s="23"/>
      <c r="M360" s="23"/>
      <c r="N360" s="23"/>
      <c r="O360" s="23"/>
      <c r="P360" s="23"/>
      <c r="Q360" s="22"/>
      <c r="R360" s="22"/>
      <c r="S360" s="22"/>
      <c r="T360" s="22"/>
      <c r="U360" s="22"/>
      <c r="V360" s="22"/>
      <c r="W360" s="22"/>
      <c r="X360" s="22"/>
      <c r="Y360" s="22"/>
      <c r="Z360" s="22"/>
      <c r="AA360" s="22"/>
    </row>
    <row r="361" spans="1:27" ht="15.75" customHeight="1" x14ac:dyDescent="0.25">
      <c r="A361" s="22"/>
      <c r="B361" s="22"/>
      <c r="C361" s="22"/>
      <c r="D361" s="23"/>
      <c r="E361" s="23"/>
      <c r="F361" s="23"/>
      <c r="G361" s="23"/>
      <c r="H361" s="23"/>
      <c r="I361" s="23"/>
      <c r="J361" s="23"/>
      <c r="K361" s="23"/>
      <c r="L361" s="23"/>
      <c r="M361" s="23"/>
      <c r="N361" s="23"/>
      <c r="O361" s="23"/>
      <c r="P361" s="23"/>
      <c r="Q361" s="22"/>
      <c r="R361" s="22"/>
      <c r="S361" s="22"/>
      <c r="T361" s="22"/>
      <c r="U361" s="22"/>
      <c r="V361" s="22"/>
      <c r="W361" s="22"/>
      <c r="X361" s="22"/>
      <c r="Y361" s="22"/>
      <c r="Z361" s="22"/>
      <c r="AA361" s="22"/>
    </row>
    <row r="362" spans="1:27" ht="15.75" customHeight="1" x14ac:dyDescent="0.25">
      <c r="A362" s="22"/>
      <c r="B362" s="22"/>
      <c r="C362" s="22"/>
      <c r="D362" s="23"/>
      <c r="E362" s="23"/>
      <c r="F362" s="23"/>
      <c r="G362" s="23"/>
      <c r="H362" s="23"/>
      <c r="I362" s="23"/>
      <c r="J362" s="23"/>
      <c r="K362" s="23"/>
      <c r="L362" s="23"/>
      <c r="M362" s="23"/>
      <c r="N362" s="23"/>
      <c r="O362" s="23"/>
      <c r="P362" s="23"/>
      <c r="Q362" s="22"/>
      <c r="R362" s="22"/>
      <c r="S362" s="22"/>
      <c r="T362" s="22"/>
      <c r="U362" s="22"/>
      <c r="V362" s="22"/>
      <c r="W362" s="22"/>
      <c r="X362" s="22"/>
      <c r="Y362" s="22"/>
      <c r="Z362" s="22"/>
      <c r="AA362" s="22"/>
    </row>
    <row r="363" spans="1:27" ht="15.75" customHeight="1" x14ac:dyDescent="0.25">
      <c r="A363" s="22"/>
      <c r="B363" s="22"/>
      <c r="C363" s="22"/>
      <c r="D363" s="23"/>
      <c r="E363" s="23"/>
      <c r="F363" s="23"/>
      <c r="G363" s="23"/>
      <c r="H363" s="23"/>
      <c r="I363" s="23"/>
      <c r="J363" s="23"/>
      <c r="K363" s="23"/>
      <c r="L363" s="23"/>
      <c r="M363" s="23"/>
      <c r="N363" s="23"/>
      <c r="O363" s="23"/>
      <c r="P363" s="23"/>
      <c r="Q363" s="22"/>
      <c r="R363" s="22"/>
      <c r="S363" s="22"/>
      <c r="T363" s="22"/>
      <c r="U363" s="22"/>
      <c r="V363" s="22"/>
      <c r="W363" s="22"/>
      <c r="X363" s="22"/>
      <c r="Y363" s="22"/>
      <c r="Z363" s="22"/>
      <c r="AA363" s="22"/>
    </row>
    <row r="364" spans="1:27" ht="15.75" customHeight="1" x14ac:dyDescent="0.25">
      <c r="A364" s="22"/>
      <c r="B364" s="22"/>
      <c r="C364" s="22"/>
      <c r="D364" s="23"/>
      <c r="E364" s="23"/>
      <c r="F364" s="23"/>
      <c r="G364" s="23"/>
      <c r="H364" s="23"/>
      <c r="I364" s="23"/>
      <c r="J364" s="23"/>
      <c r="K364" s="23"/>
      <c r="L364" s="23"/>
      <c r="M364" s="23"/>
      <c r="N364" s="23"/>
      <c r="O364" s="23"/>
      <c r="P364" s="23"/>
      <c r="Q364" s="22"/>
      <c r="R364" s="22"/>
      <c r="S364" s="22"/>
      <c r="T364" s="22"/>
      <c r="U364" s="22"/>
      <c r="V364" s="22"/>
      <c r="W364" s="22"/>
      <c r="X364" s="22"/>
      <c r="Y364" s="22"/>
      <c r="Z364" s="22"/>
      <c r="AA364" s="22"/>
    </row>
    <row r="365" spans="1:27" ht="15.75" customHeight="1" x14ac:dyDescent="0.25">
      <c r="A365" s="22"/>
      <c r="B365" s="22"/>
      <c r="C365" s="22"/>
      <c r="D365" s="23"/>
      <c r="E365" s="23"/>
      <c r="F365" s="23"/>
      <c r="G365" s="23"/>
      <c r="H365" s="23"/>
      <c r="I365" s="23"/>
      <c r="J365" s="23"/>
      <c r="K365" s="23"/>
      <c r="L365" s="23"/>
      <c r="M365" s="23"/>
      <c r="N365" s="23"/>
      <c r="O365" s="23"/>
      <c r="P365" s="23"/>
      <c r="Q365" s="22"/>
      <c r="R365" s="22"/>
      <c r="S365" s="22"/>
      <c r="T365" s="22"/>
      <c r="U365" s="22"/>
      <c r="V365" s="22"/>
      <c r="W365" s="22"/>
      <c r="X365" s="22"/>
      <c r="Y365" s="22"/>
      <c r="Z365" s="22"/>
      <c r="AA365" s="22"/>
    </row>
    <row r="366" spans="1:27" ht="15.75" customHeight="1" x14ac:dyDescent="0.25">
      <c r="A366" s="22"/>
      <c r="B366" s="22"/>
      <c r="C366" s="22"/>
      <c r="D366" s="23"/>
      <c r="E366" s="23"/>
      <c r="F366" s="23"/>
      <c r="G366" s="23"/>
      <c r="H366" s="23"/>
      <c r="I366" s="23"/>
      <c r="J366" s="23"/>
      <c r="K366" s="23"/>
      <c r="L366" s="23"/>
      <c r="M366" s="23"/>
      <c r="N366" s="23"/>
      <c r="O366" s="23"/>
      <c r="P366" s="23"/>
      <c r="Q366" s="22"/>
      <c r="R366" s="22"/>
      <c r="S366" s="22"/>
      <c r="T366" s="22"/>
      <c r="U366" s="22"/>
      <c r="V366" s="22"/>
      <c r="W366" s="22"/>
      <c r="X366" s="22"/>
      <c r="Y366" s="22"/>
      <c r="Z366" s="22"/>
      <c r="AA366" s="22"/>
    </row>
    <row r="367" spans="1:27" ht="15.75" customHeight="1" x14ac:dyDescent="0.25">
      <c r="A367" s="22"/>
      <c r="B367" s="22"/>
      <c r="C367" s="22"/>
      <c r="D367" s="23"/>
      <c r="E367" s="23"/>
      <c r="F367" s="23"/>
      <c r="G367" s="23"/>
      <c r="H367" s="23"/>
      <c r="I367" s="23"/>
      <c r="J367" s="23"/>
      <c r="K367" s="23"/>
      <c r="L367" s="23"/>
      <c r="M367" s="23"/>
      <c r="N367" s="23"/>
      <c r="O367" s="23"/>
      <c r="P367" s="23"/>
      <c r="Q367" s="22"/>
      <c r="R367" s="22"/>
      <c r="S367" s="22"/>
      <c r="T367" s="22"/>
      <c r="U367" s="22"/>
      <c r="V367" s="22"/>
      <c r="W367" s="22"/>
      <c r="X367" s="22"/>
      <c r="Y367" s="22"/>
      <c r="Z367" s="22"/>
      <c r="AA367" s="22"/>
    </row>
    <row r="368" spans="1:27" ht="15.75" customHeight="1" x14ac:dyDescent="0.25">
      <c r="A368" s="22"/>
      <c r="B368" s="22"/>
      <c r="C368" s="22"/>
      <c r="D368" s="23"/>
      <c r="E368" s="23"/>
      <c r="F368" s="23"/>
      <c r="G368" s="23"/>
      <c r="H368" s="23"/>
      <c r="I368" s="23"/>
      <c r="J368" s="23"/>
      <c r="K368" s="23"/>
      <c r="L368" s="23"/>
      <c r="M368" s="23"/>
      <c r="N368" s="23"/>
      <c r="O368" s="23"/>
      <c r="P368" s="23"/>
      <c r="Q368" s="22"/>
      <c r="R368" s="22"/>
      <c r="S368" s="22"/>
      <c r="T368" s="22"/>
      <c r="U368" s="22"/>
      <c r="V368" s="22"/>
      <c r="W368" s="22"/>
      <c r="X368" s="22"/>
      <c r="Y368" s="22"/>
      <c r="Z368" s="22"/>
      <c r="AA368" s="22"/>
    </row>
    <row r="369" spans="1:27" ht="15.75" customHeight="1" x14ac:dyDescent="0.25">
      <c r="A369" s="22"/>
      <c r="B369" s="22"/>
      <c r="C369" s="22"/>
      <c r="D369" s="23"/>
      <c r="E369" s="23"/>
      <c r="F369" s="23"/>
      <c r="G369" s="23"/>
      <c r="H369" s="23"/>
      <c r="I369" s="23"/>
      <c r="J369" s="23"/>
      <c r="K369" s="23"/>
      <c r="L369" s="23"/>
      <c r="M369" s="23"/>
      <c r="N369" s="23"/>
      <c r="O369" s="23"/>
      <c r="P369" s="23"/>
      <c r="Q369" s="22"/>
      <c r="R369" s="22"/>
      <c r="S369" s="22"/>
      <c r="T369" s="22"/>
      <c r="U369" s="22"/>
      <c r="V369" s="22"/>
      <c r="W369" s="22"/>
      <c r="X369" s="22"/>
      <c r="Y369" s="22"/>
      <c r="Z369" s="22"/>
      <c r="AA369" s="22"/>
    </row>
    <row r="370" spans="1:27" ht="15.75" customHeight="1" x14ac:dyDescent="0.25">
      <c r="A370" s="22"/>
      <c r="B370" s="22"/>
      <c r="C370" s="22"/>
      <c r="D370" s="23"/>
      <c r="E370" s="23"/>
      <c r="F370" s="23"/>
      <c r="G370" s="23"/>
      <c r="H370" s="23"/>
      <c r="I370" s="23"/>
      <c r="J370" s="23"/>
      <c r="K370" s="23"/>
      <c r="L370" s="23"/>
      <c r="M370" s="23"/>
      <c r="N370" s="23"/>
      <c r="O370" s="23"/>
      <c r="P370" s="23"/>
      <c r="Q370" s="22"/>
      <c r="R370" s="22"/>
      <c r="S370" s="22"/>
      <c r="T370" s="22"/>
      <c r="U370" s="22"/>
      <c r="V370" s="22"/>
      <c r="W370" s="22"/>
      <c r="X370" s="22"/>
      <c r="Y370" s="22"/>
      <c r="Z370" s="22"/>
      <c r="AA370" s="22"/>
    </row>
    <row r="371" spans="1:27" ht="15.75" customHeight="1" x14ac:dyDescent="0.25">
      <c r="A371" s="22"/>
      <c r="B371" s="22"/>
      <c r="C371" s="22"/>
      <c r="D371" s="23"/>
      <c r="E371" s="23"/>
      <c r="F371" s="23"/>
      <c r="G371" s="23"/>
      <c r="H371" s="23"/>
      <c r="I371" s="23"/>
      <c r="J371" s="23"/>
      <c r="K371" s="23"/>
      <c r="L371" s="23"/>
      <c r="M371" s="23"/>
      <c r="N371" s="23"/>
      <c r="O371" s="23"/>
      <c r="P371" s="23"/>
      <c r="Q371" s="22"/>
      <c r="R371" s="22"/>
      <c r="S371" s="22"/>
      <c r="T371" s="22"/>
      <c r="U371" s="22"/>
      <c r="V371" s="22"/>
      <c r="W371" s="22"/>
      <c r="X371" s="22"/>
      <c r="Y371" s="22"/>
      <c r="Z371" s="22"/>
      <c r="AA371" s="22"/>
    </row>
    <row r="372" spans="1:27" ht="15.75" customHeight="1" x14ac:dyDescent="0.25">
      <c r="A372" s="22"/>
      <c r="B372" s="22"/>
      <c r="C372" s="22"/>
      <c r="D372" s="23"/>
      <c r="E372" s="23"/>
      <c r="F372" s="23"/>
      <c r="G372" s="23"/>
      <c r="H372" s="23"/>
      <c r="I372" s="23"/>
      <c r="J372" s="23"/>
      <c r="K372" s="23"/>
      <c r="L372" s="23"/>
      <c r="M372" s="23"/>
      <c r="N372" s="23"/>
      <c r="O372" s="23"/>
      <c r="P372" s="23"/>
      <c r="Q372" s="22"/>
      <c r="R372" s="22"/>
      <c r="S372" s="22"/>
      <c r="T372" s="22"/>
      <c r="U372" s="22"/>
      <c r="V372" s="22"/>
      <c r="W372" s="22"/>
      <c r="X372" s="22"/>
      <c r="Y372" s="22"/>
      <c r="Z372" s="22"/>
      <c r="AA372" s="22"/>
    </row>
    <row r="373" spans="1:27" ht="15.75" customHeight="1" x14ac:dyDescent="0.25">
      <c r="A373" s="22"/>
      <c r="B373" s="22"/>
      <c r="C373" s="22"/>
      <c r="D373" s="23"/>
      <c r="E373" s="23"/>
      <c r="F373" s="23"/>
      <c r="G373" s="23"/>
      <c r="H373" s="23"/>
      <c r="I373" s="23"/>
      <c r="J373" s="23"/>
      <c r="K373" s="23"/>
      <c r="L373" s="23"/>
      <c r="M373" s="23"/>
      <c r="N373" s="23"/>
      <c r="O373" s="23"/>
      <c r="P373" s="23"/>
      <c r="Q373" s="22"/>
      <c r="R373" s="22"/>
      <c r="S373" s="22"/>
      <c r="T373" s="22"/>
      <c r="U373" s="22"/>
      <c r="V373" s="22"/>
      <c r="W373" s="22"/>
      <c r="X373" s="22"/>
      <c r="Y373" s="22"/>
      <c r="Z373" s="22"/>
      <c r="AA373" s="22"/>
    </row>
    <row r="374" spans="1:27" ht="15.75" customHeight="1" x14ac:dyDescent="0.25">
      <c r="A374" s="22"/>
      <c r="B374" s="22"/>
      <c r="C374" s="22"/>
      <c r="D374" s="23"/>
      <c r="E374" s="23"/>
      <c r="F374" s="23"/>
      <c r="G374" s="23"/>
      <c r="H374" s="23"/>
      <c r="I374" s="23"/>
      <c r="J374" s="23"/>
      <c r="K374" s="23"/>
      <c r="L374" s="23"/>
      <c r="M374" s="23"/>
      <c r="N374" s="23"/>
      <c r="O374" s="23"/>
      <c r="P374" s="23"/>
      <c r="Q374" s="22"/>
      <c r="R374" s="22"/>
      <c r="S374" s="22"/>
      <c r="T374" s="22"/>
      <c r="U374" s="22"/>
      <c r="V374" s="22"/>
      <c r="W374" s="22"/>
      <c r="X374" s="22"/>
      <c r="Y374" s="22"/>
      <c r="Z374" s="22"/>
      <c r="AA374" s="22"/>
    </row>
    <row r="375" spans="1:27" ht="15.75" customHeight="1" x14ac:dyDescent="0.25">
      <c r="A375" s="22"/>
      <c r="B375" s="22"/>
      <c r="C375" s="22"/>
      <c r="D375" s="23"/>
      <c r="E375" s="23"/>
      <c r="F375" s="23"/>
      <c r="G375" s="23"/>
      <c r="H375" s="23"/>
      <c r="I375" s="23"/>
      <c r="J375" s="23"/>
      <c r="K375" s="23"/>
      <c r="L375" s="23"/>
      <c r="M375" s="23"/>
      <c r="N375" s="23"/>
      <c r="O375" s="23"/>
      <c r="P375" s="23"/>
      <c r="Q375" s="22"/>
      <c r="R375" s="22"/>
      <c r="S375" s="22"/>
      <c r="T375" s="22"/>
      <c r="U375" s="22"/>
      <c r="V375" s="22"/>
      <c r="W375" s="22"/>
      <c r="X375" s="22"/>
      <c r="Y375" s="22"/>
      <c r="Z375" s="22"/>
      <c r="AA375" s="22"/>
    </row>
    <row r="376" spans="1:27" ht="15.75" customHeight="1" x14ac:dyDescent="0.25">
      <c r="A376" s="22"/>
      <c r="B376" s="22"/>
      <c r="C376" s="22"/>
      <c r="D376" s="23"/>
      <c r="E376" s="23"/>
      <c r="F376" s="23"/>
      <c r="G376" s="23"/>
      <c r="H376" s="23"/>
      <c r="I376" s="23"/>
      <c r="J376" s="23"/>
      <c r="K376" s="23"/>
      <c r="L376" s="23"/>
      <c r="M376" s="23"/>
      <c r="N376" s="23"/>
      <c r="O376" s="23"/>
      <c r="P376" s="23"/>
      <c r="Q376" s="22"/>
      <c r="R376" s="22"/>
      <c r="S376" s="22"/>
      <c r="T376" s="22"/>
      <c r="U376" s="22"/>
      <c r="V376" s="22"/>
      <c r="W376" s="22"/>
      <c r="X376" s="22"/>
      <c r="Y376" s="22"/>
      <c r="Z376" s="22"/>
      <c r="AA376" s="22"/>
    </row>
    <row r="377" spans="1:27" ht="15.75" customHeight="1" x14ac:dyDescent="0.25">
      <c r="A377" s="22"/>
      <c r="B377" s="22"/>
      <c r="C377" s="22"/>
      <c r="D377" s="23"/>
      <c r="E377" s="23"/>
      <c r="F377" s="23"/>
      <c r="G377" s="23"/>
      <c r="H377" s="23"/>
      <c r="I377" s="23"/>
      <c r="J377" s="23"/>
      <c r="K377" s="23"/>
      <c r="L377" s="23"/>
      <c r="M377" s="23"/>
      <c r="N377" s="23"/>
      <c r="O377" s="23"/>
      <c r="P377" s="23"/>
      <c r="Q377" s="22"/>
      <c r="R377" s="22"/>
      <c r="S377" s="22"/>
      <c r="T377" s="22"/>
      <c r="U377" s="22"/>
      <c r="V377" s="22"/>
      <c r="W377" s="22"/>
      <c r="X377" s="22"/>
      <c r="Y377" s="22"/>
      <c r="Z377" s="22"/>
      <c r="AA377" s="22"/>
    </row>
    <row r="378" spans="1:27" ht="15.75" customHeight="1" x14ac:dyDescent="0.25">
      <c r="A378" s="22"/>
      <c r="B378" s="22"/>
      <c r="C378" s="22"/>
      <c r="D378" s="23"/>
      <c r="E378" s="23"/>
      <c r="F378" s="23"/>
      <c r="G378" s="23"/>
      <c r="H378" s="23"/>
      <c r="I378" s="23"/>
      <c r="J378" s="23"/>
      <c r="K378" s="23"/>
      <c r="L378" s="23"/>
      <c r="M378" s="23"/>
      <c r="N378" s="23"/>
      <c r="O378" s="23"/>
      <c r="P378" s="23"/>
      <c r="Q378" s="22"/>
      <c r="R378" s="22"/>
      <c r="S378" s="22"/>
      <c r="T378" s="22"/>
      <c r="U378" s="22"/>
      <c r="V378" s="22"/>
      <c r="W378" s="22"/>
      <c r="X378" s="22"/>
      <c r="Y378" s="22"/>
      <c r="Z378" s="22"/>
      <c r="AA378" s="22"/>
    </row>
    <row r="379" spans="1:27" ht="15.75" customHeight="1" x14ac:dyDescent="0.25">
      <c r="A379" s="22"/>
      <c r="B379" s="22"/>
      <c r="C379" s="22"/>
      <c r="D379" s="23"/>
      <c r="E379" s="23"/>
      <c r="F379" s="23"/>
      <c r="G379" s="23"/>
      <c r="H379" s="23"/>
      <c r="I379" s="23"/>
      <c r="J379" s="23"/>
      <c r="K379" s="23"/>
      <c r="L379" s="23"/>
      <c r="M379" s="23"/>
      <c r="N379" s="23"/>
      <c r="O379" s="23"/>
      <c r="P379" s="23"/>
      <c r="Q379" s="22"/>
      <c r="R379" s="22"/>
      <c r="S379" s="22"/>
      <c r="T379" s="22"/>
      <c r="U379" s="22"/>
      <c r="V379" s="22"/>
      <c r="W379" s="22"/>
      <c r="X379" s="22"/>
      <c r="Y379" s="22"/>
      <c r="Z379" s="22"/>
      <c r="AA379" s="22"/>
    </row>
    <row r="380" spans="1:27" ht="15.75" customHeight="1" x14ac:dyDescent="0.25">
      <c r="A380" s="22"/>
      <c r="B380" s="22"/>
      <c r="C380" s="22"/>
      <c r="D380" s="23"/>
      <c r="E380" s="23"/>
      <c r="F380" s="23"/>
      <c r="G380" s="23"/>
      <c r="H380" s="23"/>
      <c r="I380" s="23"/>
      <c r="J380" s="23"/>
      <c r="K380" s="23"/>
      <c r="L380" s="23"/>
      <c r="M380" s="23"/>
      <c r="N380" s="23"/>
      <c r="O380" s="23"/>
      <c r="P380" s="23"/>
      <c r="Q380" s="22"/>
      <c r="R380" s="22"/>
      <c r="S380" s="22"/>
      <c r="T380" s="22"/>
      <c r="U380" s="22"/>
      <c r="V380" s="22"/>
      <c r="W380" s="22"/>
      <c r="X380" s="22"/>
      <c r="Y380" s="22"/>
      <c r="Z380" s="22"/>
      <c r="AA380" s="22"/>
    </row>
    <row r="381" spans="1:27" ht="15.75" customHeight="1" x14ac:dyDescent="0.25">
      <c r="A381" s="22"/>
      <c r="B381" s="22"/>
      <c r="C381" s="22"/>
      <c r="D381" s="23"/>
      <c r="E381" s="23"/>
      <c r="F381" s="23"/>
      <c r="G381" s="23"/>
      <c r="H381" s="23"/>
      <c r="I381" s="23"/>
      <c r="J381" s="23"/>
      <c r="K381" s="23"/>
      <c r="L381" s="23"/>
      <c r="M381" s="23"/>
      <c r="N381" s="23"/>
      <c r="O381" s="23"/>
      <c r="P381" s="23"/>
      <c r="Q381" s="22"/>
      <c r="R381" s="22"/>
      <c r="S381" s="22"/>
      <c r="T381" s="22"/>
      <c r="U381" s="22"/>
      <c r="V381" s="22"/>
      <c r="W381" s="22"/>
      <c r="X381" s="22"/>
      <c r="Y381" s="22"/>
      <c r="Z381" s="22"/>
      <c r="AA381" s="22"/>
    </row>
    <row r="382" spans="1:27" ht="15.75" customHeight="1" x14ac:dyDescent="0.25">
      <c r="A382" s="22"/>
      <c r="B382" s="22"/>
      <c r="C382" s="22"/>
      <c r="D382" s="23"/>
      <c r="E382" s="23"/>
      <c r="F382" s="23"/>
      <c r="G382" s="23"/>
      <c r="H382" s="23"/>
      <c r="I382" s="23"/>
      <c r="J382" s="23"/>
      <c r="K382" s="23"/>
      <c r="L382" s="23"/>
      <c r="M382" s="23"/>
      <c r="N382" s="23"/>
      <c r="O382" s="23"/>
      <c r="P382" s="23"/>
      <c r="Q382" s="22"/>
      <c r="R382" s="22"/>
      <c r="S382" s="22"/>
      <c r="T382" s="22"/>
      <c r="U382" s="22"/>
      <c r="V382" s="22"/>
      <c r="W382" s="22"/>
      <c r="X382" s="22"/>
      <c r="Y382" s="22"/>
      <c r="Z382" s="22"/>
      <c r="AA382" s="22"/>
    </row>
    <row r="383" spans="1:27" ht="15.75" customHeight="1" x14ac:dyDescent="0.25">
      <c r="A383" s="22"/>
      <c r="B383" s="22"/>
      <c r="C383" s="22"/>
      <c r="D383" s="23"/>
      <c r="E383" s="23"/>
      <c r="F383" s="23"/>
      <c r="G383" s="23"/>
      <c r="H383" s="23"/>
      <c r="I383" s="23"/>
      <c r="J383" s="23"/>
      <c r="K383" s="23"/>
      <c r="L383" s="23"/>
      <c r="M383" s="23"/>
      <c r="N383" s="23"/>
      <c r="O383" s="23"/>
      <c r="P383" s="23"/>
      <c r="Q383" s="22"/>
      <c r="R383" s="22"/>
      <c r="S383" s="22"/>
      <c r="T383" s="22"/>
      <c r="U383" s="22"/>
      <c r="V383" s="22"/>
      <c r="W383" s="22"/>
      <c r="X383" s="22"/>
      <c r="Y383" s="22"/>
      <c r="Z383" s="22"/>
      <c r="AA383" s="22"/>
    </row>
    <row r="384" spans="1:27" ht="15.75" customHeight="1" x14ac:dyDescent="0.25">
      <c r="A384" s="22"/>
      <c r="B384" s="22"/>
      <c r="C384" s="22"/>
      <c r="D384" s="23"/>
      <c r="E384" s="23"/>
      <c r="F384" s="23"/>
      <c r="G384" s="23"/>
      <c r="H384" s="23"/>
      <c r="I384" s="23"/>
      <c r="J384" s="23"/>
      <c r="K384" s="23"/>
      <c r="L384" s="23"/>
      <c r="M384" s="23"/>
      <c r="N384" s="23"/>
      <c r="O384" s="23"/>
      <c r="P384" s="23"/>
      <c r="Q384" s="22"/>
      <c r="R384" s="22"/>
      <c r="S384" s="22"/>
      <c r="T384" s="22"/>
      <c r="U384" s="22"/>
      <c r="V384" s="22"/>
      <c r="W384" s="22"/>
      <c r="X384" s="22"/>
      <c r="Y384" s="22"/>
      <c r="Z384" s="22"/>
      <c r="AA384" s="22"/>
    </row>
    <row r="385" spans="1:27" ht="15.75" customHeight="1" x14ac:dyDescent="0.25">
      <c r="A385" s="22"/>
      <c r="B385" s="22"/>
      <c r="C385" s="22"/>
      <c r="D385" s="23"/>
      <c r="E385" s="23"/>
      <c r="F385" s="23"/>
      <c r="G385" s="23"/>
      <c r="H385" s="23"/>
      <c r="I385" s="23"/>
      <c r="J385" s="23"/>
      <c r="K385" s="23"/>
      <c r="L385" s="23"/>
      <c r="M385" s="23"/>
      <c r="N385" s="23"/>
      <c r="O385" s="23"/>
      <c r="P385" s="23"/>
      <c r="Q385" s="22"/>
      <c r="R385" s="22"/>
      <c r="S385" s="22"/>
      <c r="T385" s="22"/>
      <c r="U385" s="22"/>
      <c r="V385" s="22"/>
      <c r="W385" s="22"/>
      <c r="X385" s="22"/>
      <c r="Y385" s="22"/>
      <c r="Z385" s="22"/>
      <c r="AA385" s="22"/>
    </row>
    <row r="386" spans="1:27" ht="15.75" customHeight="1" x14ac:dyDescent="0.25">
      <c r="A386" s="22"/>
      <c r="B386" s="22"/>
      <c r="C386" s="22"/>
      <c r="D386" s="23"/>
      <c r="E386" s="23"/>
      <c r="F386" s="23"/>
      <c r="G386" s="23"/>
      <c r="H386" s="23"/>
      <c r="I386" s="23"/>
      <c r="J386" s="23"/>
      <c r="K386" s="23"/>
      <c r="L386" s="23"/>
      <c r="M386" s="23"/>
      <c r="N386" s="23"/>
      <c r="O386" s="23"/>
      <c r="P386" s="23"/>
      <c r="Q386" s="22"/>
      <c r="R386" s="22"/>
      <c r="S386" s="22"/>
      <c r="T386" s="22"/>
      <c r="U386" s="22"/>
      <c r="V386" s="22"/>
      <c r="W386" s="22"/>
      <c r="X386" s="22"/>
      <c r="Y386" s="22"/>
      <c r="Z386" s="22"/>
      <c r="AA386" s="22"/>
    </row>
    <row r="387" spans="1:27" ht="15.75" customHeight="1" x14ac:dyDescent="0.25">
      <c r="A387" s="22"/>
      <c r="B387" s="22"/>
      <c r="C387" s="22"/>
      <c r="D387" s="23"/>
      <c r="E387" s="23"/>
      <c r="F387" s="23"/>
      <c r="G387" s="23"/>
      <c r="H387" s="23"/>
      <c r="I387" s="23"/>
      <c r="J387" s="23"/>
      <c r="K387" s="23"/>
      <c r="L387" s="23"/>
      <c r="M387" s="23"/>
      <c r="N387" s="23"/>
      <c r="O387" s="23"/>
      <c r="P387" s="23"/>
      <c r="Q387" s="22"/>
      <c r="R387" s="22"/>
      <c r="S387" s="22"/>
      <c r="T387" s="22"/>
      <c r="U387" s="22"/>
      <c r="V387" s="22"/>
      <c r="W387" s="22"/>
      <c r="X387" s="22"/>
      <c r="Y387" s="22"/>
      <c r="Z387" s="22"/>
      <c r="AA387" s="22"/>
    </row>
    <row r="388" spans="1:27" ht="15.75" customHeight="1" x14ac:dyDescent="0.25">
      <c r="A388" s="22"/>
      <c r="B388" s="22"/>
      <c r="C388" s="22"/>
      <c r="D388" s="23"/>
      <c r="E388" s="23"/>
      <c r="F388" s="23"/>
      <c r="G388" s="23"/>
      <c r="H388" s="23"/>
      <c r="I388" s="23"/>
      <c r="J388" s="23"/>
      <c r="K388" s="23"/>
      <c r="L388" s="23"/>
      <c r="M388" s="23"/>
      <c r="N388" s="23"/>
      <c r="O388" s="23"/>
      <c r="P388" s="23"/>
      <c r="Q388" s="22"/>
      <c r="R388" s="22"/>
      <c r="S388" s="22"/>
      <c r="T388" s="22"/>
      <c r="U388" s="22"/>
      <c r="V388" s="22"/>
      <c r="W388" s="22"/>
      <c r="X388" s="22"/>
      <c r="Y388" s="22"/>
      <c r="Z388" s="22"/>
      <c r="AA388" s="22"/>
    </row>
    <row r="389" spans="1:27" ht="15.75" customHeight="1" x14ac:dyDescent="0.25">
      <c r="A389" s="22"/>
      <c r="B389" s="22"/>
      <c r="C389" s="22"/>
      <c r="D389" s="23"/>
      <c r="E389" s="23"/>
      <c r="F389" s="23"/>
      <c r="G389" s="23"/>
      <c r="H389" s="23"/>
      <c r="I389" s="23"/>
      <c r="J389" s="23"/>
      <c r="K389" s="23"/>
      <c r="L389" s="23"/>
      <c r="M389" s="23"/>
      <c r="N389" s="23"/>
      <c r="O389" s="23"/>
      <c r="P389" s="23"/>
      <c r="Q389" s="22"/>
      <c r="R389" s="22"/>
      <c r="S389" s="22"/>
      <c r="T389" s="22"/>
      <c r="U389" s="22"/>
      <c r="V389" s="22"/>
      <c r="W389" s="22"/>
      <c r="X389" s="22"/>
      <c r="Y389" s="22"/>
      <c r="Z389" s="22"/>
      <c r="AA389" s="22"/>
    </row>
    <row r="390" spans="1:27" ht="15.75" customHeight="1" x14ac:dyDescent="0.25">
      <c r="A390" s="22"/>
      <c r="B390" s="22"/>
      <c r="C390" s="22"/>
      <c r="D390" s="23"/>
      <c r="E390" s="23"/>
      <c r="F390" s="23"/>
      <c r="G390" s="23"/>
      <c r="H390" s="23"/>
      <c r="I390" s="23"/>
      <c r="J390" s="23"/>
      <c r="K390" s="23"/>
      <c r="L390" s="23"/>
      <c r="M390" s="23"/>
      <c r="N390" s="23"/>
      <c r="O390" s="23"/>
      <c r="P390" s="23"/>
      <c r="Q390" s="22"/>
      <c r="R390" s="22"/>
      <c r="S390" s="22"/>
      <c r="T390" s="22"/>
      <c r="U390" s="22"/>
      <c r="V390" s="22"/>
      <c r="W390" s="22"/>
      <c r="X390" s="22"/>
      <c r="Y390" s="22"/>
      <c r="Z390" s="22"/>
      <c r="AA390" s="22"/>
    </row>
    <row r="391" spans="1:27" ht="15.75" customHeight="1" x14ac:dyDescent="0.25">
      <c r="A391" s="22"/>
      <c r="B391" s="22"/>
      <c r="C391" s="22"/>
      <c r="D391" s="23"/>
      <c r="E391" s="23"/>
      <c r="F391" s="23"/>
      <c r="G391" s="23"/>
      <c r="H391" s="23"/>
      <c r="I391" s="23"/>
      <c r="J391" s="23"/>
      <c r="K391" s="23"/>
      <c r="L391" s="23"/>
      <c r="M391" s="23"/>
      <c r="N391" s="23"/>
      <c r="O391" s="23"/>
      <c r="P391" s="23"/>
      <c r="Q391" s="22"/>
      <c r="R391" s="22"/>
      <c r="S391" s="22"/>
      <c r="T391" s="22"/>
      <c r="U391" s="22"/>
      <c r="V391" s="22"/>
      <c r="W391" s="22"/>
      <c r="X391" s="22"/>
      <c r="Y391" s="22"/>
      <c r="Z391" s="22"/>
      <c r="AA391" s="22"/>
    </row>
    <row r="392" spans="1:27" ht="15.75" customHeight="1" x14ac:dyDescent="0.25">
      <c r="A392" s="22"/>
      <c r="B392" s="22"/>
      <c r="C392" s="22"/>
      <c r="D392" s="23"/>
      <c r="E392" s="23"/>
      <c r="F392" s="23"/>
      <c r="G392" s="23"/>
      <c r="H392" s="23"/>
      <c r="I392" s="23"/>
      <c r="J392" s="23"/>
      <c r="K392" s="23"/>
      <c r="L392" s="23"/>
      <c r="M392" s="23"/>
      <c r="N392" s="23"/>
      <c r="O392" s="23"/>
      <c r="P392" s="23"/>
      <c r="Q392" s="22"/>
      <c r="R392" s="22"/>
      <c r="S392" s="22"/>
      <c r="T392" s="22"/>
      <c r="U392" s="22"/>
      <c r="V392" s="22"/>
      <c r="W392" s="22"/>
      <c r="X392" s="22"/>
      <c r="Y392" s="22"/>
      <c r="Z392" s="22"/>
      <c r="AA392" s="22"/>
    </row>
    <row r="393" spans="1:27" ht="15.75" customHeight="1" x14ac:dyDescent="0.25">
      <c r="A393" s="22"/>
      <c r="B393" s="22"/>
      <c r="C393" s="22"/>
      <c r="D393" s="23"/>
      <c r="E393" s="23"/>
      <c r="F393" s="23"/>
      <c r="G393" s="23"/>
      <c r="H393" s="23"/>
      <c r="I393" s="23"/>
      <c r="J393" s="23"/>
      <c r="K393" s="23"/>
      <c r="L393" s="23"/>
      <c r="M393" s="23"/>
      <c r="N393" s="23"/>
      <c r="O393" s="23"/>
      <c r="P393" s="23"/>
      <c r="Q393" s="22"/>
      <c r="R393" s="22"/>
      <c r="S393" s="22"/>
      <c r="T393" s="22"/>
      <c r="U393" s="22"/>
      <c r="V393" s="22"/>
      <c r="W393" s="22"/>
      <c r="X393" s="22"/>
      <c r="Y393" s="22"/>
      <c r="Z393" s="22"/>
      <c r="AA393" s="22"/>
    </row>
    <row r="394" spans="1:27" ht="15.75" customHeight="1" x14ac:dyDescent="0.25">
      <c r="A394" s="22"/>
      <c r="B394" s="22"/>
      <c r="C394" s="22"/>
      <c r="D394" s="23"/>
      <c r="E394" s="23"/>
      <c r="F394" s="23"/>
      <c r="G394" s="23"/>
      <c r="H394" s="23"/>
      <c r="I394" s="23"/>
      <c r="J394" s="23"/>
      <c r="K394" s="23"/>
      <c r="L394" s="23"/>
      <c r="M394" s="23"/>
      <c r="N394" s="23"/>
      <c r="O394" s="23"/>
      <c r="P394" s="23"/>
      <c r="Q394" s="22"/>
      <c r="R394" s="22"/>
      <c r="S394" s="22"/>
      <c r="T394" s="22"/>
      <c r="U394" s="22"/>
      <c r="V394" s="22"/>
      <c r="W394" s="22"/>
      <c r="X394" s="22"/>
      <c r="Y394" s="22"/>
      <c r="Z394" s="22"/>
      <c r="AA394" s="22"/>
    </row>
    <row r="395" spans="1:27" ht="15.75" customHeight="1" x14ac:dyDescent="0.25">
      <c r="A395" s="22"/>
      <c r="B395" s="22"/>
      <c r="C395" s="22"/>
      <c r="D395" s="23"/>
      <c r="E395" s="23"/>
      <c r="F395" s="23"/>
      <c r="G395" s="23"/>
      <c r="H395" s="23"/>
      <c r="I395" s="23"/>
      <c r="J395" s="23"/>
      <c r="K395" s="23"/>
      <c r="L395" s="23"/>
      <c r="M395" s="23"/>
      <c r="N395" s="23"/>
      <c r="O395" s="23"/>
      <c r="P395" s="23"/>
      <c r="Q395" s="22"/>
      <c r="R395" s="22"/>
      <c r="S395" s="22"/>
      <c r="T395" s="22"/>
      <c r="U395" s="22"/>
      <c r="V395" s="22"/>
      <c r="W395" s="22"/>
      <c r="X395" s="22"/>
      <c r="Y395" s="22"/>
      <c r="Z395" s="22"/>
      <c r="AA395" s="22"/>
    </row>
    <row r="396" spans="1:27" ht="15.75" customHeight="1" x14ac:dyDescent="0.25">
      <c r="A396" s="22"/>
      <c r="B396" s="22"/>
      <c r="C396" s="22"/>
      <c r="D396" s="23"/>
      <c r="E396" s="23"/>
      <c r="F396" s="23"/>
      <c r="G396" s="23"/>
      <c r="H396" s="23"/>
      <c r="I396" s="23"/>
      <c r="J396" s="23"/>
      <c r="K396" s="23"/>
      <c r="L396" s="23"/>
      <c r="M396" s="23"/>
      <c r="N396" s="23"/>
      <c r="O396" s="23"/>
      <c r="P396" s="23"/>
      <c r="Q396" s="22"/>
      <c r="R396" s="22"/>
      <c r="S396" s="22"/>
      <c r="T396" s="22"/>
      <c r="U396" s="22"/>
      <c r="V396" s="22"/>
      <c r="W396" s="22"/>
      <c r="X396" s="22"/>
      <c r="Y396" s="22"/>
      <c r="Z396" s="22"/>
      <c r="AA396" s="22"/>
    </row>
    <row r="397" spans="1:27" ht="15.75" customHeight="1" x14ac:dyDescent="0.25">
      <c r="A397" s="22"/>
      <c r="B397" s="22"/>
      <c r="C397" s="22"/>
      <c r="D397" s="23"/>
      <c r="E397" s="23"/>
      <c r="F397" s="23"/>
      <c r="G397" s="23"/>
      <c r="H397" s="23"/>
      <c r="I397" s="23"/>
      <c r="J397" s="23"/>
      <c r="K397" s="23"/>
      <c r="L397" s="23"/>
      <c r="M397" s="23"/>
      <c r="N397" s="23"/>
      <c r="O397" s="23"/>
      <c r="P397" s="23"/>
      <c r="Q397" s="22"/>
      <c r="R397" s="22"/>
      <c r="S397" s="22"/>
      <c r="T397" s="22"/>
      <c r="U397" s="22"/>
      <c r="V397" s="22"/>
      <c r="W397" s="22"/>
      <c r="X397" s="22"/>
      <c r="Y397" s="22"/>
      <c r="Z397" s="22"/>
      <c r="AA397" s="22"/>
    </row>
    <row r="398" spans="1:27" ht="15.75" customHeight="1" x14ac:dyDescent="0.25">
      <c r="A398" s="22"/>
      <c r="B398" s="22"/>
      <c r="C398" s="22"/>
      <c r="D398" s="23"/>
      <c r="E398" s="23"/>
      <c r="F398" s="23"/>
      <c r="G398" s="23"/>
      <c r="H398" s="23"/>
      <c r="I398" s="23"/>
      <c r="J398" s="23"/>
      <c r="K398" s="23"/>
      <c r="L398" s="23"/>
      <c r="M398" s="23"/>
      <c r="N398" s="23"/>
      <c r="O398" s="23"/>
      <c r="P398" s="23"/>
      <c r="Q398" s="22"/>
      <c r="R398" s="22"/>
      <c r="S398" s="22"/>
      <c r="T398" s="22"/>
      <c r="U398" s="22"/>
      <c r="V398" s="22"/>
      <c r="W398" s="22"/>
      <c r="X398" s="22"/>
      <c r="Y398" s="22"/>
      <c r="Z398" s="22"/>
      <c r="AA398" s="22"/>
    </row>
    <row r="399" spans="1:27" ht="15.75" customHeight="1" x14ac:dyDescent="0.25">
      <c r="A399" s="22"/>
      <c r="B399" s="22"/>
      <c r="C399" s="22"/>
      <c r="D399" s="23"/>
      <c r="E399" s="23"/>
      <c r="F399" s="23"/>
      <c r="G399" s="23"/>
      <c r="H399" s="23"/>
      <c r="I399" s="23"/>
      <c r="J399" s="23"/>
      <c r="K399" s="23"/>
      <c r="L399" s="23"/>
      <c r="M399" s="23"/>
      <c r="N399" s="23"/>
      <c r="O399" s="23"/>
      <c r="P399" s="23"/>
      <c r="Q399" s="22"/>
      <c r="R399" s="22"/>
      <c r="S399" s="22"/>
      <c r="T399" s="22"/>
      <c r="U399" s="22"/>
      <c r="V399" s="22"/>
      <c r="W399" s="22"/>
      <c r="X399" s="22"/>
      <c r="Y399" s="22"/>
      <c r="Z399" s="22"/>
      <c r="AA399" s="22"/>
    </row>
    <row r="400" spans="1:27" ht="15.75" customHeight="1" x14ac:dyDescent="0.25">
      <c r="A400" s="22"/>
      <c r="B400" s="22"/>
      <c r="C400" s="22"/>
      <c r="D400" s="23"/>
      <c r="E400" s="23"/>
      <c r="F400" s="23"/>
      <c r="G400" s="23"/>
      <c r="H400" s="23"/>
      <c r="I400" s="23"/>
      <c r="J400" s="23"/>
      <c r="K400" s="23"/>
      <c r="L400" s="23"/>
      <c r="M400" s="23"/>
      <c r="N400" s="23"/>
      <c r="O400" s="23"/>
      <c r="P400" s="23"/>
      <c r="Q400" s="22"/>
      <c r="R400" s="22"/>
      <c r="S400" s="22"/>
      <c r="T400" s="22"/>
      <c r="U400" s="22"/>
      <c r="V400" s="22"/>
      <c r="W400" s="22"/>
      <c r="X400" s="22"/>
      <c r="Y400" s="22"/>
      <c r="Z400" s="22"/>
      <c r="AA400" s="22"/>
    </row>
    <row r="401" spans="1:27" ht="15.75" customHeight="1" x14ac:dyDescent="0.25">
      <c r="A401" s="22"/>
      <c r="B401" s="22"/>
      <c r="C401" s="22"/>
      <c r="D401" s="23"/>
      <c r="E401" s="23"/>
      <c r="F401" s="23"/>
      <c r="G401" s="23"/>
      <c r="H401" s="23"/>
      <c r="I401" s="23"/>
      <c r="J401" s="23"/>
      <c r="K401" s="23"/>
      <c r="L401" s="23"/>
      <c r="M401" s="23"/>
      <c r="N401" s="23"/>
      <c r="O401" s="23"/>
      <c r="P401" s="23"/>
      <c r="Q401" s="22"/>
      <c r="R401" s="22"/>
      <c r="S401" s="22"/>
      <c r="T401" s="22"/>
      <c r="U401" s="22"/>
      <c r="V401" s="22"/>
      <c r="W401" s="22"/>
      <c r="X401" s="22"/>
      <c r="Y401" s="22"/>
      <c r="Z401" s="22"/>
      <c r="AA401" s="22"/>
    </row>
    <row r="402" spans="1:27" ht="15.75" customHeight="1" x14ac:dyDescent="0.25">
      <c r="A402" s="22"/>
      <c r="B402" s="22"/>
      <c r="C402" s="22"/>
      <c r="D402" s="23"/>
      <c r="E402" s="23"/>
      <c r="F402" s="23"/>
      <c r="G402" s="23"/>
      <c r="H402" s="23"/>
      <c r="I402" s="23"/>
      <c r="J402" s="23"/>
      <c r="K402" s="23"/>
      <c r="L402" s="23"/>
      <c r="M402" s="23"/>
      <c r="N402" s="23"/>
      <c r="O402" s="23"/>
      <c r="P402" s="23"/>
      <c r="Q402" s="22"/>
      <c r="R402" s="22"/>
      <c r="S402" s="22"/>
      <c r="T402" s="22"/>
      <c r="U402" s="22"/>
      <c r="V402" s="22"/>
      <c r="W402" s="22"/>
      <c r="X402" s="22"/>
      <c r="Y402" s="22"/>
      <c r="Z402" s="22"/>
      <c r="AA402" s="22"/>
    </row>
    <row r="403" spans="1:27" ht="15.75" customHeight="1" x14ac:dyDescent="0.25">
      <c r="A403" s="22"/>
      <c r="B403" s="22"/>
      <c r="C403" s="22"/>
      <c r="D403" s="23"/>
      <c r="E403" s="23"/>
      <c r="F403" s="23"/>
      <c r="G403" s="23"/>
      <c r="H403" s="23"/>
      <c r="I403" s="23"/>
      <c r="J403" s="23"/>
      <c r="K403" s="23"/>
      <c r="L403" s="23"/>
      <c r="M403" s="23"/>
      <c r="N403" s="23"/>
      <c r="O403" s="23"/>
      <c r="P403" s="23"/>
      <c r="Q403" s="22"/>
      <c r="R403" s="22"/>
      <c r="S403" s="22"/>
      <c r="T403" s="22"/>
      <c r="U403" s="22"/>
      <c r="V403" s="22"/>
      <c r="W403" s="22"/>
      <c r="X403" s="22"/>
      <c r="Y403" s="22"/>
      <c r="Z403" s="22"/>
      <c r="AA403" s="22"/>
    </row>
    <row r="404" spans="1:27" ht="15.75" customHeight="1" x14ac:dyDescent="0.25">
      <c r="A404" s="22"/>
      <c r="B404" s="22"/>
      <c r="C404" s="22"/>
      <c r="D404" s="23"/>
      <c r="E404" s="23"/>
      <c r="F404" s="23"/>
      <c r="G404" s="23"/>
      <c r="H404" s="23"/>
      <c r="I404" s="23"/>
      <c r="J404" s="23"/>
      <c r="K404" s="23"/>
      <c r="L404" s="23"/>
      <c r="M404" s="23"/>
      <c r="N404" s="23"/>
      <c r="O404" s="23"/>
      <c r="P404" s="23"/>
      <c r="Q404" s="22"/>
      <c r="R404" s="22"/>
      <c r="S404" s="22"/>
      <c r="T404" s="22"/>
      <c r="U404" s="22"/>
      <c r="V404" s="22"/>
      <c r="W404" s="22"/>
      <c r="X404" s="22"/>
      <c r="Y404" s="22"/>
      <c r="Z404" s="22"/>
      <c r="AA404" s="22"/>
    </row>
    <row r="405" spans="1:27" ht="15.75" customHeight="1" x14ac:dyDescent="0.25">
      <c r="A405" s="22"/>
      <c r="B405" s="22"/>
      <c r="C405" s="22"/>
      <c r="D405" s="23"/>
      <c r="E405" s="23"/>
      <c r="F405" s="23"/>
      <c r="G405" s="23"/>
      <c r="H405" s="23"/>
      <c r="I405" s="23"/>
      <c r="J405" s="23"/>
      <c r="K405" s="23"/>
      <c r="L405" s="23"/>
      <c r="M405" s="23"/>
      <c r="N405" s="23"/>
      <c r="O405" s="23"/>
      <c r="P405" s="23"/>
      <c r="Q405" s="22"/>
      <c r="R405" s="22"/>
      <c r="S405" s="22"/>
      <c r="T405" s="22"/>
      <c r="U405" s="22"/>
      <c r="V405" s="22"/>
      <c r="W405" s="22"/>
      <c r="X405" s="22"/>
      <c r="Y405" s="22"/>
      <c r="Z405" s="22"/>
      <c r="AA405" s="22"/>
    </row>
    <row r="406" spans="1:27" ht="15.75" customHeight="1" x14ac:dyDescent="0.25">
      <c r="A406" s="22"/>
      <c r="B406" s="22"/>
      <c r="C406" s="22"/>
      <c r="D406" s="23"/>
      <c r="E406" s="23"/>
      <c r="F406" s="23"/>
      <c r="G406" s="23"/>
      <c r="H406" s="23"/>
      <c r="I406" s="23"/>
      <c r="J406" s="23"/>
      <c r="K406" s="23"/>
      <c r="L406" s="23"/>
      <c r="M406" s="23"/>
      <c r="N406" s="23"/>
      <c r="O406" s="23"/>
      <c r="P406" s="23"/>
      <c r="Q406" s="22"/>
      <c r="R406" s="22"/>
      <c r="S406" s="22"/>
      <c r="T406" s="22"/>
      <c r="U406" s="22"/>
      <c r="V406" s="22"/>
      <c r="W406" s="22"/>
      <c r="X406" s="22"/>
      <c r="Y406" s="22"/>
      <c r="Z406" s="22"/>
      <c r="AA406" s="22"/>
    </row>
    <row r="407" spans="1:27" ht="15.75" customHeight="1" x14ac:dyDescent="0.25">
      <c r="A407" s="22"/>
      <c r="B407" s="22"/>
      <c r="C407" s="22"/>
      <c r="D407" s="23"/>
      <c r="E407" s="23"/>
      <c r="F407" s="23"/>
      <c r="G407" s="23"/>
      <c r="H407" s="23"/>
      <c r="I407" s="23"/>
      <c r="J407" s="23"/>
      <c r="K407" s="23"/>
      <c r="L407" s="23"/>
      <c r="M407" s="23"/>
      <c r="N407" s="23"/>
      <c r="O407" s="23"/>
      <c r="P407" s="23"/>
      <c r="Q407" s="22"/>
      <c r="R407" s="22"/>
      <c r="S407" s="22"/>
      <c r="T407" s="22"/>
      <c r="U407" s="22"/>
      <c r="V407" s="22"/>
      <c r="W407" s="22"/>
      <c r="X407" s="22"/>
      <c r="Y407" s="22"/>
      <c r="Z407" s="22"/>
      <c r="AA407" s="22"/>
    </row>
    <row r="408" spans="1:27" ht="15.75" customHeight="1" x14ac:dyDescent="0.25">
      <c r="A408" s="22"/>
      <c r="B408" s="22"/>
      <c r="C408" s="22"/>
      <c r="D408" s="23"/>
      <c r="E408" s="23"/>
      <c r="F408" s="23"/>
      <c r="G408" s="23"/>
      <c r="H408" s="23"/>
      <c r="I408" s="23"/>
      <c r="J408" s="23"/>
      <c r="K408" s="23"/>
      <c r="L408" s="23"/>
      <c r="M408" s="23"/>
      <c r="N408" s="23"/>
      <c r="O408" s="23"/>
      <c r="P408" s="23"/>
      <c r="Q408" s="22"/>
      <c r="R408" s="22"/>
      <c r="S408" s="22"/>
      <c r="T408" s="22"/>
      <c r="U408" s="22"/>
      <c r="V408" s="22"/>
      <c r="W408" s="22"/>
      <c r="X408" s="22"/>
      <c r="Y408" s="22"/>
      <c r="Z408" s="22"/>
      <c r="AA408" s="22"/>
    </row>
    <row r="409" spans="1:27" ht="15.75" customHeight="1" x14ac:dyDescent="0.25">
      <c r="A409" s="22"/>
      <c r="B409" s="22"/>
      <c r="C409" s="22"/>
      <c r="D409" s="23"/>
      <c r="E409" s="23"/>
      <c r="F409" s="23"/>
      <c r="G409" s="23"/>
      <c r="H409" s="23"/>
      <c r="I409" s="23"/>
      <c r="J409" s="23"/>
      <c r="K409" s="23"/>
      <c r="L409" s="23"/>
      <c r="M409" s="23"/>
      <c r="N409" s="23"/>
      <c r="O409" s="23"/>
      <c r="P409" s="23"/>
      <c r="Q409" s="22"/>
      <c r="R409" s="22"/>
      <c r="S409" s="22"/>
      <c r="T409" s="22"/>
      <c r="U409" s="22"/>
      <c r="V409" s="22"/>
      <c r="W409" s="22"/>
      <c r="X409" s="22"/>
      <c r="Y409" s="22"/>
      <c r="Z409" s="22"/>
      <c r="AA409" s="22"/>
    </row>
    <row r="410" spans="1:27" ht="15.75" customHeight="1" x14ac:dyDescent="0.25">
      <c r="A410" s="22"/>
      <c r="B410" s="22"/>
      <c r="C410" s="22"/>
      <c r="D410" s="23"/>
      <c r="E410" s="23"/>
      <c r="F410" s="23"/>
      <c r="G410" s="23"/>
      <c r="H410" s="23"/>
      <c r="I410" s="23"/>
      <c r="J410" s="23"/>
      <c r="K410" s="23"/>
      <c r="L410" s="23"/>
      <c r="M410" s="23"/>
      <c r="N410" s="23"/>
      <c r="O410" s="23"/>
      <c r="P410" s="23"/>
      <c r="Q410" s="22"/>
      <c r="R410" s="22"/>
      <c r="S410" s="22"/>
      <c r="T410" s="22"/>
      <c r="U410" s="22"/>
      <c r="V410" s="22"/>
      <c r="W410" s="22"/>
      <c r="X410" s="22"/>
      <c r="Y410" s="22"/>
      <c r="Z410" s="22"/>
      <c r="AA410" s="22"/>
    </row>
    <row r="411" spans="1:27" ht="15.75" customHeight="1" x14ac:dyDescent="0.25">
      <c r="A411" s="22"/>
      <c r="B411" s="22"/>
      <c r="C411" s="22"/>
      <c r="D411" s="23"/>
      <c r="E411" s="23"/>
      <c r="F411" s="23"/>
      <c r="G411" s="23"/>
      <c r="H411" s="23"/>
      <c r="I411" s="23"/>
      <c r="J411" s="23"/>
      <c r="K411" s="23"/>
      <c r="L411" s="23"/>
      <c r="M411" s="23"/>
      <c r="N411" s="23"/>
      <c r="O411" s="23"/>
      <c r="P411" s="23"/>
      <c r="Q411" s="22"/>
      <c r="R411" s="22"/>
      <c r="S411" s="22"/>
      <c r="T411" s="22"/>
      <c r="U411" s="22"/>
      <c r="V411" s="22"/>
      <c r="W411" s="22"/>
      <c r="X411" s="22"/>
      <c r="Y411" s="22"/>
      <c r="Z411" s="22"/>
      <c r="AA411" s="22"/>
    </row>
    <row r="412" spans="1:27" ht="15.75" customHeight="1" x14ac:dyDescent="0.25">
      <c r="A412" s="22"/>
      <c r="B412" s="22"/>
      <c r="C412" s="22"/>
      <c r="D412" s="23"/>
      <c r="E412" s="23"/>
      <c r="F412" s="23"/>
      <c r="G412" s="23"/>
      <c r="H412" s="23"/>
      <c r="I412" s="23"/>
      <c r="J412" s="23"/>
      <c r="K412" s="23"/>
      <c r="L412" s="23"/>
      <c r="M412" s="23"/>
      <c r="N412" s="23"/>
      <c r="O412" s="23"/>
      <c r="P412" s="23"/>
      <c r="Q412" s="22"/>
      <c r="R412" s="22"/>
      <c r="S412" s="22"/>
      <c r="T412" s="22"/>
      <c r="U412" s="22"/>
      <c r="V412" s="22"/>
      <c r="W412" s="22"/>
      <c r="X412" s="22"/>
      <c r="Y412" s="22"/>
      <c r="Z412" s="22"/>
      <c r="AA412" s="22"/>
    </row>
    <row r="413" spans="1:27" ht="15.75" customHeight="1" x14ac:dyDescent="0.25">
      <c r="A413" s="22"/>
      <c r="B413" s="22"/>
      <c r="C413" s="22"/>
      <c r="D413" s="23"/>
      <c r="E413" s="23"/>
      <c r="F413" s="23"/>
      <c r="G413" s="23"/>
      <c r="H413" s="23"/>
      <c r="I413" s="23"/>
      <c r="J413" s="23"/>
      <c r="K413" s="23"/>
      <c r="L413" s="23"/>
      <c r="M413" s="23"/>
      <c r="N413" s="23"/>
      <c r="O413" s="23"/>
      <c r="P413" s="23"/>
      <c r="Q413" s="22"/>
      <c r="R413" s="22"/>
      <c r="S413" s="22"/>
      <c r="T413" s="22"/>
      <c r="U413" s="22"/>
      <c r="V413" s="22"/>
      <c r="W413" s="22"/>
      <c r="X413" s="22"/>
      <c r="Y413" s="22"/>
      <c r="Z413" s="22"/>
      <c r="AA413" s="22"/>
    </row>
    <row r="414" spans="1:27" ht="15.75" customHeight="1" x14ac:dyDescent="0.25">
      <c r="A414" s="22"/>
      <c r="B414" s="22"/>
      <c r="C414" s="22"/>
      <c r="D414" s="23"/>
      <c r="E414" s="23"/>
      <c r="F414" s="23"/>
      <c r="G414" s="23"/>
      <c r="H414" s="23"/>
      <c r="I414" s="23"/>
      <c r="J414" s="23"/>
      <c r="K414" s="23"/>
      <c r="L414" s="23"/>
      <c r="M414" s="23"/>
      <c r="N414" s="23"/>
      <c r="O414" s="23"/>
      <c r="P414" s="23"/>
      <c r="Q414" s="22"/>
      <c r="R414" s="22"/>
      <c r="S414" s="22"/>
      <c r="T414" s="22"/>
      <c r="U414" s="22"/>
      <c r="V414" s="22"/>
      <c r="W414" s="22"/>
      <c r="X414" s="22"/>
      <c r="Y414" s="22"/>
      <c r="Z414" s="22"/>
      <c r="AA414" s="22"/>
    </row>
    <row r="415" spans="1:27" ht="15.75" customHeight="1" x14ac:dyDescent="0.25">
      <c r="A415" s="22"/>
      <c r="B415" s="22"/>
      <c r="C415" s="22"/>
      <c r="D415" s="23"/>
      <c r="E415" s="23"/>
      <c r="F415" s="23"/>
      <c r="G415" s="23"/>
      <c r="H415" s="23"/>
      <c r="I415" s="23"/>
      <c r="J415" s="23"/>
      <c r="K415" s="23"/>
      <c r="L415" s="23"/>
      <c r="M415" s="23"/>
      <c r="N415" s="23"/>
      <c r="O415" s="23"/>
      <c r="P415" s="23"/>
      <c r="Q415" s="22"/>
      <c r="R415" s="22"/>
      <c r="S415" s="22"/>
      <c r="T415" s="22"/>
      <c r="U415" s="22"/>
      <c r="V415" s="22"/>
      <c r="W415" s="22"/>
      <c r="X415" s="22"/>
      <c r="Y415" s="22"/>
      <c r="Z415" s="22"/>
      <c r="AA415" s="22"/>
    </row>
    <row r="416" spans="1:27" ht="15.75" customHeight="1" x14ac:dyDescent="0.25">
      <c r="A416" s="22"/>
      <c r="B416" s="22"/>
      <c r="C416" s="22"/>
      <c r="D416" s="23"/>
      <c r="E416" s="23"/>
      <c r="F416" s="23"/>
      <c r="G416" s="23"/>
      <c r="H416" s="23"/>
      <c r="I416" s="23"/>
      <c r="J416" s="23"/>
      <c r="K416" s="23"/>
      <c r="L416" s="23"/>
      <c r="M416" s="23"/>
      <c r="N416" s="23"/>
      <c r="O416" s="23"/>
      <c r="P416" s="23"/>
      <c r="Q416" s="22"/>
      <c r="R416" s="22"/>
      <c r="S416" s="22"/>
      <c r="T416" s="22"/>
      <c r="U416" s="22"/>
      <c r="V416" s="22"/>
      <c r="W416" s="22"/>
      <c r="X416" s="22"/>
      <c r="Y416" s="22"/>
      <c r="Z416" s="22"/>
      <c r="AA416" s="22"/>
    </row>
    <row r="417" spans="1:27" ht="15.75" customHeight="1" x14ac:dyDescent="0.25">
      <c r="A417" s="22"/>
      <c r="B417" s="22"/>
      <c r="C417" s="22"/>
      <c r="D417" s="23"/>
      <c r="E417" s="23"/>
      <c r="F417" s="23"/>
      <c r="G417" s="23"/>
      <c r="H417" s="23"/>
      <c r="I417" s="23"/>
      <c r="J417" s="23"/>
      <c r="K417" s="23"/>
      <c r="L417" s="23"/>
      <c r="M417" s="23"/>
      <c r="N417" s="23"/>
      <c r="O417" s="23"/>
      <c r="P417" s="23"/>
      <c r="Q417" s="22"/>
      <c r="R417" s="22"/>
      <c r="S417" s="22"/>
      <c r="T417" s="22"/>
      <c r="U417" s="22"/>
      <c r="V417" s="22"/>
      <c r="W417" s="22"/>
      <c r="X417" s="22"/>
      <c r="Y417" s="22"/>
      <c r="Z417" s="22"/>
      <c r="AA417" s="22"/>
    </row>
    <row r="418" spans="1:27" ht="15.75" customHeight="1" x14ac:dyDescent="0.25">
      <c r="A418" s="22"/>
      <c r="B418" s="22"/>
      <c r="C418" s="22"/>
      <c r="D418" s="23"/>
      <c r="E418" s="23"/>
      <c r="F418" s="23"/>
      <c r="G418" s="23"/>
      <c r="H418" s="23"/>
      <c r="I418" s="23"/>
      <c r="J418" s="23"/>
      <c r="K418" s="23"/>
      <c r="L418" s="23"/>
      <c r="M418" s="23"/>
      <c r="N418" s="23"/>
      <c r="O418" s="23"/>
      <c r="P418" s="23"/>
      <c r="Q418" s="22"/>
      <c r="R418" s="22"/>
      <c r="S418" s="22"/>
      <c r="T418" s="22"/>
      <c r="U418" s="22"/>
      <c r="V418" s="22"/>
      <c r="W418" s="22"/>
      <c r="X418" s="22"/>
      <c r="Y418" s="22"/>
      <c r="Z418" s="22"/>
      <c r="AA418" s="22"/>
    </row>
    <row r="419" spans="1:27" ht="15.75" customHeight="1" x14ac:dyDescent="0.25">
      <c r="A419" s="22"/>
      <c r="B419" s="22"/>
      <c r="C419" s="22"/>
      <c r="D419" s="23"/>
      <c r="E419" s="23"/>
      <c r="F419" s="23"/>
      <c r="G419" s="23"/>
      <c r="H419" s="23"/>
      <c r="I419" s="23"/>
      <c r="J419" s="23"/>
      <c r="K419" s="23"/>
      <c r="L419" s="23"/>
      <c r="M419" s="23"/>
      <c r="N419" s="23"/>
      <c r="O419" s="23"/>
      <c r="P419" s="23"/>
      <c r="Q419" s="22"/>
      <c r="R419" s="22"/>
      <c r="S419" s="22"/>
      <c r="T419" s="22"/>
      <c r="U419" s="22"/>
      <c r="V419" s="22"/>
      <c r="W419" s="22"/>
      <c r="X419" s="22"/>
      <c r="Y419" s="22"/>
      <c r="Z419" s="22"/>
      <c r="AA419" s="22"/>
    </row>
    <row r="420" spans="1:27" ht="15.75" customHeight="1" x14ac:dyDescent="0.25">
      <c r="A420" s="22"/>
      <c r="B420" s="22"/>
      <c r="C420" s="22"/>
      <c r="D420" s="23"/>
      <c r="E420" s="23"/>
      <c r="F420" s="23"/>
      <c r="G420" s="23"/>
      <c r="H420" s="23"/>
      <c r="I420" s="23"/>
      <c r="J420" s="23"/>
      <c r="K420" s="23"/>
      <c r="L420" s="23"/>
      <c r="M420" s="23"/>
      <c r="N420" s="23"/>
      <c r="O420" s="23"/>
      <c r="P420" s="23"/>
      <c r="Q420" s="22"/>
      <c r="R420" s="22"/>
      <c r="S420" s="22"/>
      <c r="T420" s="22"/>
      <c r="U420" s="22"/>
      <c r="V420" s="22"/>
      <c r="W420" s="22"/>
      <c r="X420" s="22"/>
      <c r="Y420" s="22"/>
      <c r="Z420" s="22"/>
      <c r="AA420" s="22"/>
    </row>
    <row r="421" spans="1:27" ht="15.75" customHeight="1" x14ac:dyDescent="0.25">
      <c r="A421" s="22"/>
      <c r="B421" s="22"/>
      <c r="C421" s="22"/>
      <c r="D421" s="23"/>
      <c r="E421" s="23"/>
      <c r="F421" s="23"/>
      <c r="G421" s="23"/>
      <c r="H421" s="23"/>
      <c r="I421" s="23"/>
      <c r="J421" s="23"/>
      <c r="K421" s="23"/>
      <c r="L421" s="23"/>
      <c r="M421" s="23"/>
      <c r="N421" s="23"/>
      <c r="O421" s="23"/>
      <c r="P421" s="23"/>
      <c r="Q421" s="22"/>
      <c r="R421" s="22"/>
      <c r="S421" s="22"/>
      <c r="T421" s="22"/>
      <c r="U421" s="22"/>
      <c r="V421" s="22"/>
      <c r="W421" s="22"/>
      <c r="X421" s="22"/>
      <c r="Y421" s="22"/>
      <c r="Z421" s="22"/>
      <c r="AA421" s="22"/>
    </row>
    <row r="422" spans="1:27" ht="15.75" customHeight="1" x14ac:dyDescent="0.25">
      <c r="A422" s="22"/>
      <c r="B422" s="22"/>
      <c r="C422" s="22"/>
      <c r="D422" s="23"/>
      <c r="E422" s="23"/>
      <c r="F422" s="23"/>
      <c r="G422" s="23"/>
      <c r="H422" s="23"/>
      <c r="I422" s="23"/>
      <c r="J422" s="23"/>
      <c r="K422" s="23"/>
      <c r="L422" s="23"/>
      <c r="M422" s="23"/>
      <c r="N422" s="23"/>
      <c r="O422" s="23"/>
      <c r="P422" s="23"/>
      <c r="Q422" s="22"/>
      <c r="R422" s="22"/>
      <c r="S422" s="22"/>
      <c r="T422" s="22"/>
      <c r="U422" s="22"/>
      <c r="V422" s="22"/>
      <c r="W422" s="22"/>
      <c r="X422" s="22"/>
      <c r="Y422" s="22"/>
      <c r="Z422" s="22"/>
      <c r="AA422" s="22"/>
    </row>
    <row r="423" spans="1:27" ht="15.75" customHeight="1" x14ac:dyDescent="0.25">
      <c r="A423" s="22"/>
      <c r="B423" s="22"/>
      <c r="C423" s="22"/>
      <c r="D423" s="23"/>
      <c r="E423" s="23"/>
      <c r="F423" s="23"/>
      <c r="G423" s="23"/>
      <c r="H423" s="23"/>
      <c r="I423" s="23"/>
      <c r="J423" s="23"/>
      <c r="K423" s="23"/>
      <c r="L423" s="23"/>
      <c r="M423" s="23"/>
      <c r="N423" s="23"/>
      <c r="O423" s="23"/>
      <c r="P423" s="23"/>
      <c r="Q423" s="22"/>
      <c r="R423" s="22"/>
      <c r="S423" s="22"/>
      <c r="T423" s="22"/>
      <c r="U423" s="22"/>
      <c r="V423" s="22"/>
      <c r="W423" s="22"/>
      <c r="X423" s="22"/>
      <c r="Y423" s="22"/>
      <c r="Z423" s="22"/>
      <c r="AA423" s="22"/>
    </row>
    <row r="424" spans="1:27" ht="15.75" customHeight="1" x14ac:dyDescent="0.25">
      <c r="A424" s="22"/>
      <c r="B424" s="22"/>
      <c r="C424" s="22"/>
      <c r="D424" s="23"/>
      <c r="E424" s="23"/>
      <c r="F424" s="23"/>
      <c r="G424" s="23"/>
      <c r="H424" s="23"/>
      <c r="I424" s="23"/>
      <c r="J424" s="23"/>
      <c r="K424" s="23"/>
      <c r="L424" s="23"/>
      <c r="M424" s="23"/>
      <c r="N424" s="23"/>
      <c r="O424" s="23"/>
      <c r="P424" s="23"/>
      <c r="Q424" s="22"/>
      <c r="R424" s="22"/>
      <c r="S424" s="22"/>
      <c r="T424" s="22"/>
      <c r="U424" s="22"/>
      <c r="V424" s="22"/>
      <c r="W424" s="22"/>
      <c r="X424" s="22"/>
      <c r="Y424" s="22"/>
      <c r="Z424" s="22"/>
      <c r="AA424" s="22"/>
    </row>
    <row r="425" spans="1:27" ht="15.75" customHeight="1" x14ac:dyDescent="0.25">
      <c r="A425" s="22"/>
      <c r="B425" s="22"/>
      <c r="C425" s="22"/>
      <c r="D425" s="23"/>
      <c r="E425" s="23"/>
      <c r="F425" s="23"/>
      <c r="G425" s="23"/>
      <c r="H425" s="23"/>
      <c r="I425" s="23"/>
      <c r="J425" s="23"/>
      <c r="K425" s="23"/>
      <c r="L425" s="23"/>
      <c r="M425" s="23"/>
      <c r="N425" s="23"/>
      <c r="O425" s="23"/>
      <c r="P425" s="23"/>
      <c r="Q425" s="22"/>
      <c r="R425" s="22"/>
      <c r="S425" s="22"/>
      <c r="T425" s="22"/>
      <c r="U425" s="22"/>
      <c r="V425" s="22"/>
      <c r="W425" s="22"/>
      <c r="X425" s="22"/>
      <c r="Y425" s="22"/>
      <c r="Z425" s="22"/>
      <c r="AA425" s="22"/>
    </row>
    <row r="426" spans="1:27" ht="15.75" customHeight="1" x14ac:dyDescent="0.25">
      <c r="A426" s="22"/>
      <c r="B426" s="22"/>
      <c r="C426" s="22"/>
      <c r="D426" s="23"/>
      <c r="E426" s="23"/>
      <c r="F426" s="23"/>
      <c r="G426" s="23"/>
      <c r="H426" s="23"/>
      <c r="I426" s="23"/>
      <c r="J426" s="23"/>
      <c r="K426" s="23"/>
      <c r="L426" s="23"/>
      <c r="M426" s="23"/>
      <c r="N426" s="23"/>
      <c r="O426" s="23"/>
      <c r="P426" s="23"/>
      <c r="Q426" s="22"/>
      <c r="R426" s="22"/>
      <c r="S426" s="22"/>
      <c r="T426" s="22"/>
      <c r="U426" s="22"/>
      <c r="V426" s="22"/>
      <c r="W426" s="22"/>
      <c r="X426" s="22"/>
      <c r="Y426" s="22"/>
      <c r="Z426" s="22"/>
      <c r="AA426" s="22"/>
    </row>
    <row r="427" spans="1:27" ht="15.75" customHeight="1" x14ac:dyDescent="0.25">
      <c r="A427" s="22"/>
      <c r="B427" s="22"/>
      <c r="C427" s="22"/>
      <c r="D427" s="23"/>
      <c r="E427" s="23"/>
      <c r="F427" s="23"/>
      <c r="G427" s="23"/>
      <c r="H427" s="23"/>
      <c r="I427" s="23"/>
      <c r="J427" s="23"/>
      <c r="K427" s="23"/>
      <c r="L427" s="23"/>
      <c r="M427" s="23"/>
      <c r="N427" s="23"/>
      <c r="O427" s="23"/>
      <c r="P427" s="23"/>
      <c r="Q427" s="22"/>
      <c r="R427" s="22"/>
      <c r="S427" s="22"/>
      <c r="T427" s="22"/>
      <c r="U427" s="22"/>
      <c r="V427" s="22"/>
      <c r="W427" s="22"/>
      <c r="X427" s="22"/>
      <c r="Y427" s="22"/>
      <c r="Z427" s="22"/>
      <c r="AA427" s="22"/>
    </row>
    <row r="428" spans="1:27" ht="15.75" customHeight="1" x14ac:dyDescent="0.25">
      <c r="A428" s="22"/>
      <c r="B428" s="22"/>
      <c r="C428" s="22"/>
      <c r="D428" s="23"/>
      <c r="E428" s="23"/>
      <c r="F428" s="23"/>
      <c r="G428" s="23"/>
      <c r="H428" s="23"/>
      <c r="I428" s="23"/>
      <c r="J428" s="23"/>
      <c r="K428" s="23"/>
      <c r="L428" s="23"/>
      <c r="M428" s="23"/>
      <c r="N428" s="23"/>
      <c r="O428" s="23"/>
      <c r="P428" s="23"/>
      <c r="Q428" s="22"/>
      <c r="R428" s="22"/>
      <c r="S428" s="22"/>
      <c r="T428" s="22"/>
      <c r="U428" s="22"/>
      <c r="V428" s="22"/>
      <c r="W428" s="22"/>
      <c r="X428" s="22"/>
      <c r="Y428" s="22"/>
      <c r="Z428" s="22"/>
      <c r="AA428" s="22"/>
    </row>
    <row r="429" spans="1:27" ht="15.75" customHeight="1" x14ac:dyDescent="0.25">
      <c r="A429" s="22"/>
      <c r="B429" s="22"/>
      <c r="C429" s="22"/>
      <c r="D429" s="23"/>
      <c r="E429" s="23"/>
      <c r="F429" s="23"/>
      <c r="G429" s="23"/>
      <c r="H429" s="23"/>
      <c r="I429" s="23"/>
      <c r="J429" s="23"/>
      <c r="K429" s="23"/>
      <c r="L429" s="23"/>
      <c r="M429" s="23"/>
      <c r="N429" s="23"/>
      <c r="O429" s="23"/>
      <c r="P429" s="23"/>
      <c r="Q429" s="22"/>
      <c r="R429" s="22"/>
      <c r="S429" s="22"/>
      <c r="T429" s="22"/>
      <c r="U429" s="22"/>
      <c r="V429" s="22"/>
      <c r="W429" s="22"/>
      <c r="X429" s="22"/>
      <c r="Y429" s="22"/>
      <c r="Z429" s="22"/>
      <c r="AA429" s="22"/>
    </row>
    <row r="430" spans="1:27" ht="15.75" customHeight="1" x14ac:dyDescent="0.25">
      <c r="A430" s="22"/>
      <c r="B430" s="22"/>
      <c r="C430" s="22"/>
      <c r="D430" s="23"/>
      <c r="E430" s="23"/>
      <c r="F430" s="23"/>
      <c r="G430" s="23"/>
      <c r="H430" s="23"/>
      <c r="I430" s="23"/>
      <c r="J430" s="23"/>
      <c r="K430" s="23"/>
      <c r="L430" s="23"/>
      <c r="M430" s="23"/>
      <c r="N430" s="23"/>
      <c r="O430" s="23"/>
      <c r="P430" s="23"/>
      <c r="Q430" s="22"/>
      <c r="R430" s="22"/>
      <c r="S430" s="22"/>
      <c r="T430" s="22"/>
      <c r="U430" s="22"/>
      <c r="V430" s="22"/>
      <c r="W430" s="22"/>
      <c r="X430" s="22"/>
      <c r="Y430" s="22"/>
      <c r="Z430" s="22"/>
      <c r="AA430" s="22"/>
    </row>
    <row r="431" spans="1:27" ht="15.75" customHeight="1" x14ac:dyDescent="0.25">
      <c r="A431" s="22"/>
      <c r="B431" s="22"/>
      <c r="C431" s="22"/>
      <c r="D431" s="23"/>
      <c r="E431" s="23"/>
      <c r="F431" s="23"/>
      <c r="G431" s="23"/>
      <c r="H431" s="23"/>
      <c r="I431" s="23"/>
      <c r="J431" s="23"/>
      <c r="K431" s="23"/>
      <c r="L431" s="23"/>
      <c r="M431" s="23"/>
      <c r="N431" s="23"/>
      <c r="O431" s="23"/>
      <c r="P431" s="23"/>
      <c r="Q431" s="22"/>
      <c r="R431" s="22"/>
      <c r="S431" s="22"/>
      <c r="T431" s="22"/>
      <c r="U431" s="22"/>
      <c r="V431" s="22"/>
      <c r="W431" s="22"/>
      <c r="X431" s="22"/>
      <c r="Y431" s="22"/>
      <c r="Z431" s="22"/>
      <c r="AA431" s="22"/>
    </row>
    <row r="432" spans="1:27" ht="15.75" customHeight="1" x14ac:dyDescent="0.25">
      <c r="A432" s="22"/>
      <c r="B432" s="22"/>
      <c r="C432" s="22"/>
      <c r="D432" s="23"/>
      <c r="E432" s="23"/>
      <c r="F432" s="23"/>
      <c r="G432" s="23"/>
      <c r="H432" s="23"/>
      <c r="I432" s="23"/>
      <c r="J432" s="23"/>
      <c r="K432" s="23"/>
      <c r="L432" s="23"/>
      <c r="M432" s="23"/>
      <c r="N432" s="23"/>
      <c r="O432" s="23"/>
      <c r="P432" s="23"/>
      <c r="Q432" s="22"/>
      <c r="R432" s="22"/>
      <c r="S432" s="22"/>
      <c r="T432" s="22"/>
      <c r="U432" s="22"/>
      <c r="V432" s="22"/>
      <c r="W432" s="22"/>
      <c r="X432" s="22"/>
      <c r="Y432" s="22"/>
      <c r="Z432" s="22"/>
      <c r="AA432" s="22"/>
    </row>
    <row r="433" spans="1:27" ht="15.75" customHeight="1" x14ac:dyDescent="0.25">
      <c r="A433" s="22"/>
      <c r="B433" s="22"/>
      <c r="C433" s="22"/>
      <c r="D433" s="23"/>
      <c r="E433" s="23"/>
      <c r="F433" s="23"/>
      <c r="G433" s="23"/>
      <c r="H433" s="23"/>
      <c r="I433" s="23"/>
      <c r="J433" s="23"/>
      <c r="K433" s="23"/>
      <c r="L433" s="23"/>
      <c r="M433" s="23"/>
      <c r="N433" s="23"/>
      <c r="O433" s="23"/>
      <c r="P433" s="23"/>
      <c r="Q433" s="22"/>
      <c r="R433" s="22"/>
      <c r="S433" s="22"/>
      <c r="T433" s="22"/>
      <c r="U433" s="22"/>
      <c r="V433" s="22"/>
      <c r="W433" s="22"/>
      <c r="X433" s="22"/>
      <c r="Y433" s="22"/>
      <c r="Z433" s="22"/>
      <c r="AA433" s="22"/>
    </row>
    <row r="434" spans="1:27" ht="15.75" customHeight="1" x14ac:dyDescent="0.25">
      <c r="A434" s="22"/>
      <c r="B434" s="22"/>
      <c r="C434" s="22"/>
      <c r="D434" s="23"/>
      <c r="E434" s="23"/>
      <c r="F434" s="23"/>
      <c r="G434" s="23"/>
      <c r="H434" s="23"/>
      <c r="I434" s="23"/>
      <c r="J434" s="23"/>
      <c r="K434" s="23"/>
      <c r="L434" s="23"/>
      <c r="M434" s="23"/>
      <c r="N434" s="23"/>
      <c r="O434" s="23"/>
      <c r="P434" s="23"/>
      <c r="Q434" s="22"/>
      <c r="R434" s="22"/>
      <c r="S434" s="22"/>
      <c r="T434" s="22"/>
      <c r="U434" s="22"/>
      <c r="V434" s="22"/>
      <c r="W434" s="22"/>
      <c r="X434" s="22"/>
      <c r="Y434" s="22"/>
      <c r="Z434" s="22"/>
      <c r="AA434" s="22"/>
    </row>
    <row r="435" spans="1:27" ht="15.75" customHeight="1" x14ac:dyDescent="0.25">
      <c r="A435" s="22"/>
      <c r="B435" s="22"/>
      <c r="C435" s="22"/>
      <c r="D435" s="23"/>
      <c r="E435" s="23"/>
      <c r="F435" s="23"/>
      <c r="G435" s="23"/>
      <c r="H435" s="23"/>
      <c r="I435" s="23"/>
      <c r="J435" s="23"/>
      <c r="K435" s="23"/>
      <c r="L435" s="23"/>
      <c r="M435" s="23"/>
      <c r="N435" s="23"/>
      <c r="O435" s="23"/>
      <c r="P435" s="23"/>
      <c r="Q435" s="22"/>
      <c r="R435" s="22"/>
      <c r="S435" s="22"/>
      <c r="T435" s="22"/>
      <c r="U435" s="22"/>
      <c r="V435" s="22"/>
      <c r="W435" s="22"/>
      <c r="X435" s="22"/>
      <c r="Y435" s="22"/>
      <c r="Z435" s="22"/>
      <c r="AA435" s="22"/>
    </row>
    <row r="436" spans="1:27" ht="15.75" customHeight="1" x14ac:dyDescent="0.25">
      <c r="A436" s="22"/>
      <c r="B436" s="22"/>
      <c r="C436" s="22"/>
      <c r="D436" s="23"/>
      <c r="E436" s="23"/>
      <c r="F436" s="23"/>
      <c r="G436" s="23"/>
      <c r="H436" s="23"/>
      <c r="I436" s="23"/>
      <c r="J436" s="23"/>
      <c r="K436" s="23"/>
      <c r="L436" s="23"/>
      <c r="M436" s="23"/>
      <c r="N436" s="23"/>
      <c r="O436" s="23"/>
      <c r="P436" s="23"/>
      <c r="Q436" s="22"/>
      <c r="R436" s="22"/>
      <c r="S436" s="22"/>
      <c r="T436" s="22"/>
      <c r="U436" s="22"/>
      <c r="V436" s="22"/>
      <c r="W436" s="22"/>
      <c r="X436" s="22"/>
      <c r="Y436" s="22"/>
      <c r="Z436" s="22"/>
      <c r="AA436" s="22"/>
    </row>
    <row r="437" spans="1:27" ht="15.75" customHeight="1" x14ac:dyDescent="0.25">
      <c r="A437" s="22"/>
      <c r="B437" s="22"/>
      <c r="C437" s="22"/>
      <c r="D437" s="23"/>
      <c r="E437" s="23"/>
      <c r="F437" s="23"/>
      <c r="G437" s="23"/>
      <c r="H437" s="23"/>
      <c r="I437" s="23"/>
      <c r="J437" s="23"/>
      <c r="K437" s="23"/>
      <c r="L437" s="23"/>
      <c r="M437" s="23"/>
      <c r="N437" s="23"/>
      <c r="O437" s="23"/>
      <c r="P437" s="23"/>
      <c r="Q437" s="22"/>
      <c r="R437" s="22"/>
      <c r="S437" s="22"/>
      <c r="T437" s="22"/>
      <c r="U437" s="22"/>
      <c r="V437" s="22"/>
      <c r="W437" s="22"/>
      <c r="X437" s="22"/>
      <c r="Y437" s="22"/>
      <c r="Z437" s="22"/>
      <c r="AA437" s="22"/>
    </row>
    <row r="438" spans="1:27" ht="15.75" customHeight="1" x14ac:dyDescent="0.25">
      <c r="A438" s="22"/>
      <c r="B438" s="22"/>
      <c r="C438" s="22"/>
      <c r="D438" s="23"/>
      <c r="E438" s="23"/>
      <c r="F438" s="23"/>
      <c r="G438" s="23"/>
      <c r="H438" s="23"/>
      <c r="I438" s="23"/>
      <c r="J438" s="23"/>
      <c r="K438" s="23"/>
      <c r="L438" s="23"/>
      <c r="M438" s="23"/>
      <c r="N438" s="23"/>
      <c r="O438" s="23"/>
      <c r="P438" s="23"/>
      <c r="Q438" s="22"/>
      <c r="R438" s="22"/>
      <c r="S438" s="22"/>
      <c r="T438" s="22"/>
      <c r="U438" s="22"/>
      <c r="V438" s="22"/>
      <c r="W438" s="22"/>
      <c r="X438" s="22"/>
      <c r="Y438" s="22"/>
      <c r="Z438" s="22"/>
      <c r="AA438" s="22"/>
    </row>
    <row r="439" spans="1:27" ht="15.75" customHeight="1" x14ac:dyDescent="0.25">
      <c r="A439" s="22"/>
      <c r="B439" s="22"/>
      <c r="C439" s="22"/>
      <c r="D439" s="23"/>
      <c r="E439" s="23"/>
      <c r="F439" s="23"/>
      <c r="G439" s="23"/>
      <c r="H439" s="23"/>
      <c r="I439" s="23"/>
      <c r="J439" s="23"/>
      <c r="K439" s="23"/>
      <c r="L439" s="23"/>
      <c r="M439" s="23"/>
      <c r="N439" s="23"/>
      <c r="O439" s="23"/>
      <c r="P439" s="23"/>
      <c r="Q439" s="22"/>
      <c r="R439" s="22"/>
      <c r="S439" s="22"/>
      <c r="T439" s="22"/>
      <c r="U439" s="22"/>
      <c r="V439" s="22"/>
      <c r="W439" s="22"/>
      <c r="X439" s="22"/>
      <c r="Y439" s="22"/>
      <c r="Z439" s="22"/>
      <c r="AA439" s="22"/>
    </row>
    <row r="440" spans="1:27" ht="15.75" customHeight="1" x14ac:dyDescent="0.25">
      <c r="A440" s="22"/>
      <c r="B440" s="22"/>
      <c r="C440" s="22"/>
      <c r="D440" s="23"/>
      <c r="E440" s="23"/>
      <c r="F440" s="23"/>
      <c r="G440" s="23"/>
      <c r="H440" s="23"/>
      <c r="I440" s="23"/>
      <c r="J440" s="23"/>
      <c r="K440" s="23"/>
      <c r="L440" s="23"/>
      <c r="M440" s="23"/>
      <c r="N440" s="23"/>
      <c r="O440" s="23"/>
      <c r="P440" s="23"/>
      <c r="Q440" s="22"/>
      <c r="R440" s="22"/>
      <c r="S440" s="22"/>
      <c r="T440" s="22"/>
      <c r="U440" s="22"/>
      <c r="V440" s="22"/>
      <c r="W440" s="22"/>
      <c r="X440" s="22"/>
      <c r="Y440" s="22"/>
      <c r="Z440" s="22"/>
      <c r="AA440" s="22"/>
    </row>
    <row r="441" spans="1:27" ht="15.75" customHeight="1" x14ac:dyDescent="0.25">
      <c r="A441" s="22"/>
      <c r="B441" s="22"/>
      <c r="C441" s="22"/>
      <c r="D441" s="23"/>
      <c r="E441" s="23"/>
      <c r="F441" s="23"/>
      <c r="G441" s="23"/>
      <c r="H441" s="23"/>
      <c r="I441" s="23"/>
      <c r="J441" s="23"/>
      <c r="K441" s="23"/>
      <c r="L441" s="23"/>
      <c r="M441" s="23"/>
      <c r="N441" s="23"/>
      <c r="O441" s="23"/>
      <c r="P441" s="23"/>
      <c r="Q441" s="22"/>
      <c r="R441" s="22"/>
      <c r="S441" s="22"/>
      <c r="T441" s="22"/>
      <c r="U441" s="22"/>
      <c r="V441" s="22"/>
      <c r="W441" s="22"/>
      <c r="X441" s="22"/>
      <c r="Y441" s="22"/>
      <c r="Z441" s="22"/>
      <c r="AA441" s="22"/>
    </row>
    <row r="442" spans="1:27" ht="15.75" customHeight="1" x14ac:dyDescent="0.25">
      <c r="A442" s="22"/>
      <c r="B442" s="22"/>
      <c r="C442" s="22"/>
      <c r="D442" s="23"/>
      <c r="E442" s="23"/>
      <c r="F442" s="23"/>
      <c r="G442" s="23"/>
      <c r="H442" s="23"/>
      <c r="I442" s="23"/>
      <c r="J442" s="23"/>
      <c r="K442" s="23"/>
      <c r="L442" s="23"/>
      <c r="M442" s="23"/>
      <c r="N442" s="23"/>
      <c r="O442" s="23"/>
      <c r="P442" s="23"/>
      <c r="Q442" s="22"/>
      <c r="R442" s="22"/>
      <c r="S442" s="22"/>
      <c r="T442" s="22"/>
      <c r="U442" s="22"/>
      <c r="V442" s="22"/>
      <c r="W442" s="22"/>
      <c r="X442" s="22"/>
      <c r="Y442" s="22"/>
      <c r="Z442" s="22"/>
      <c r="AA442" s="22"/>
    </row>
    <row r="443" spans="1:27" ht="15.75" customHeight="1" x14ac:dyDescent="0.25">
      <c r="A443" s="22"/>
      <c r="B443" s="22"/>
      <c r="C443" s="22"/>
      <c r="D443" s="23"/>
      <c r="E443" s="23"/>
      <c r="F443" s="23"/>
      <c r="G443" s="23"/>
      <c r="H443" s="23"/>
      <c r="I443" s="23"/>
      <c r="J443" s="23"/>
      <c r="K443" s="23"/>
      <c r="L443" s="23"/>
      <c r="M443" s="23"/>
      <c r="N443" s="23"/>
      <c r="O443" s="23"/>
      <c r="P443" s="23"/>
      <c r="Q443" s="22"/>
      <c r="R443" s="22"/>
      <c r="S443" s="22"/>
      <c r="T443" s="22"/>
      <c r="U443" s="22"/>
      <c r="V443" s="22"/>
      <c r="W443" s="22"/>
      <c r="X443" s="22"/>
      <c r="Y443" s="22"/>
      <c r="Z443" s="22"/>
      <c r="AA443" s="22"/>
    </row>
    <row r="444" spans="1:27" ht="15.75" customHeight="1" x14ac:dyDescent="0.25">
      <c r="A444" s="22"/>
      <c r="B444" s="22"/>
      <c r="C444" s="22"/>
      <c r="D444" s="23"/>
      <c r="E444" s="23"/>
      <c r="F444" s="23"/>
      <c r="G444" s="23"/>
      <c r="H444" s="23"/>
      <c r="I444" s="23"/>
      <c r="J444" s="23"/>
      <c r="K444" s="23"/>
      <c r="L444" s="23"/>
      <c r="M444" s="23"/>
      <c r="N444" s="23"/>
      <c r="O444" s="23"/>
      <c r="P444" s="23"/>
      <c r="Q444" s="22"/>
      <c r="R444" s="22"/>
      <c r="S444" s="22"/>
      <c r="T444" s="22"/>
      <c r="U444" s="22"/>
      <c r="V444" s="22"/>
      <c r="W444" s="22"/>
      <c r="X444" s="22"/>
      <c r="Y444" s="22"/>
      <c r="Z444" s="22"/>
      <c r="AA444" s="22"/>
    </row>
    <row r="445" spans="1:27" ht="15.75" customHeight="1" x14ac:dyDescent="0.25">
      <c r="A445" s="22"/>
      <c r="B445" s="22"/>
      <c r="C445" s="22"/>
      <c r="D445" s="23"/>
      <c r="E445" s="23"/>
      <c r="F445" s="23"/>
      <c r="G445" s="23"/>
      <c r="H445" s="23"/>
      <c r="I445" s="23"/>
      <c r="J445" s="23"/>
      <c r="K445" s="23"/>
      <c r="L445" s="23"/>
      <c r="M445" s="23"/>
      <c r="N445" s="23"/>
      <c r="O445" s="23"/>
      <c r="P445" s="23"/>
      <c r="Q445" s="22"/>
      <c r="R445" s="22"/>
      <c r="S445" s="22"/>
      <c r="T445" s="22"/>
      <c r="U445" s="22"/>
      <c r="V445" s="22"/>
      <c r="W445" s="22"/>
      <c r="X445" s="22"/>
      <c r="Y445" s="22"/>
      <c r="Z445" s="22"/>
      <c r="AA445" s="22"/>
    </row>
    <row r="446" spans="1:27" ht="15.75" customHeight="1" x14ac:dyDescent="0.25">
      <c r="A446" s="22"/>
      <c r="B446" s="22"/>
      <c r="C446" s="22"/>
      <c r="D446" s="23"/>
      <c r="E446" s="23"/>
      <c r="F446" s="23"/>
      <c r="G446" s="23"/>
      <c r="H446" s="23"/>
      <c r="I446" s="23"/>
      <c r="J446" s="23"/>
      <c r="K446" s="23"/>
      <c r="L446" s="23"/>
      <c r="M446" s="23"/>
      <c r="N446" s="23"/>
      <c r="O446" s="23"/>
      <c r="P446" s="23"/>
      <c r="Q446" s="22"/>
      <c r="R446" s="22"/>
      <c r="S446" s="22"/>
      <c r="T446" s="22"/>
      <c r="U446" s="22"/>
      <c r="V446" s="22"/>
      <c r="W446" s="22"/>
      <c r="X446" s="22"/>
      <c r="Y446" s="22"/>
      <c r="Z446" s="22"/>
      <c r="AA446" s="22"/>
    </row>
    <row r="447" spans="1:27" ht="15.75" customHeight="1" x14ac:dyDescent="0.25">
      <c r="A447" s="22"/>
      <c r="B447" s="22"/>
      <c r="C447" s="22"/>
      <c r="D447" s="23"/>
      <c r="E447" s="23"/>
      <c r="F447" s="23"/>
      <c r="G447" s="23"/>
      <c r="H447" s="23"/>
      <c r="I447" s="23"/>
      <c r="J447" s="23"/>
      <c r="K447" s="23"/>
      <c r="L447" s="23"/>
      <c r="M447" s="23"/>
      <c r="N447" s="23"/>
      <c r="O447" s="23"/>
      <c r="P447" s="23"/>
      <c r="Q447" s="22"/>
      <c r="R447" s="22"/>
      <c r="S447" s="22"/>
      <c r="T447" s="22"/>
      <c r="U447" s="22"/>
      <c r="V447" s="22"/>
      <c r="W447" s="22"/>
      <c r="X447" s="22"/>
      <c r="Y447" s="22"/>
      <c r="Z447" s="22"/>
      <c r="AA447" s="22"/>
    </row>
    <row r="448" spans="1:27" ht="15.75" customHeight="1" x14ac:dyDescent="0.25">
      <c r="A448" s="22"/>
      <c r="B448" s="22"/>
      <c r="C448" s="22"/>
      <c r="D448" s="23"/>
      <c r="E448" s="23"/>
      <c r="F448" s="23"/>
      <c r="G448" s="23"/>
      <c r="H448" s="23"/>
      <c r="I448" s="23"/>
      <c r="J448" s="23"/>
      <c r="K448" s="23"/>
      <c r="L448" s="23"/>
      <c r="M448" s="23"/>
      <c r="N448" s="23"/>
      <c r="O448" s="23"/>
      <c r="P448" s="23"/>
      <c r="Q448" s="22"/>
      <c r="R448" s="22"/>
      <c r="S448" s="22"/>
      <c r="T448" s="22"/>
      <c r="U448" s="22"/>
      <c r="V448" s="22"/>
      <c r="W448" s="22"/>
      <c r="X448" s="22"/>
      <c r="Y448" s="22"/>
      <c r="Z448" s="22"/>
      <c r="AA448" s="22"/>
    </row>
    <row r="449" spans="1:27" ht="15.75" customHeight="1" x14ac:dyDescent="0.25">
      <c r="A449" s="22"/>
      <c r="B449" s="22"/>
      <c r="C449" s="22"/>
      <c r="D449" s="23"/>
      <c r="E449" s="23"/>
      <c r="F449" s="23"/>
      <c r="G449" s="23"/>
      <c r="H449" s="23"/>
      <c r="I449" s="23"/>
      <c r="J449" s="23"/>
      <c r="K449" s="23"/>
      <c r="L449" s="23"/>
      <c r="M449" s="23"/>
      <c r="N449" s="23"/>
      <c r="O449" s="23"/>
      <c r="P449" s="23"/>
      <c r="Q449" s="22"/>
      <c r="R449" s="22"/>
      <c r="S449" s="22"/>
      <c r="T449" s="22"/>
      <c r="U449" s="22"/>
      <c r="V449" s="22"/>
      <c r="W449" s="22"/>
      <c r="X449" s="22"/>
      <c r="Y449" s="22"/>
      <c r="Z449" s="22"/>
      <c r="AA449" s="22"/>
    </row>
    <row r="450" spans="1:27" ht="15.75" customHeight="1" x14ac:dyDescent="0.25">
      <c r="A450" s="22"/>
      <c r="B450" s="22"/>
      <c r="C450" s="22"/>
      <c r="D450" s="23"/>
      <c r="E450" s="23"/>
      <c r="F450" s="23"/>
      <c r="G450" s="23"/>
      <c r="H450" s="23"/>
      <c r="I450" s="23"/>
      <c r="J450" s="23"/>
      <c r="K450" s="23"/>
      <c r="L450" s="23"/>
      <c r="M450" s="23"/>
      <c r="N450" s="23"/>
      <c r="O450" s="23"/>
      <c r="P450" s="23"/>
      <c r="Q450" s="22"/>
      <c r="R450" s="22"/>
      <c r="S450" s="22"/>
      <c r="T450" s="22"/>
      <c r="U450" s="22"/>
      <c r="V450" s="22"/>
      <c r="W450" s="22"/>
      <c r="X450" s="22"/>
      <c r="Y450" s="22"/>
      <c r="Z450" s="22"/>
      <c r="AA450" s="22"/>
    </row>
    <row r="451" spans="1:27" ht="15.75" customHeight="1" x14ac:dyDescent="0.25">
      <c r="A451" s="22"/>
      <c r="B451" s="22"/>
      <c r="C451" s="22"/>
      <c r="D451" s="23"/>
      <c r="E451" s="23"/>
      <c r="F451" s="23"/>
      <c r="G451" s="23"/>
      <c r="H451" s="23"/>
      <c r="I451" s="23"/>
      <c r="J451" s="23"/>
      <c r="K451" s="23"/>
      <c r="L451" s="23"/>
      <c r="M451" s="23"/>
      <c r="N451" s="23"/>
      <c r="O451" s="23"/>
      <c r="P451" s="23"/>
      <c r="Q451" s="22"/>
      <c r="R451" s="22"/>
      <c r="S451" s="22"/>
      <c r="T451" s="22"/>
      <c r="U451" s="22"/>
      <c r="V451" s="22"/>
      <c r="W451" s="22"/>
      <c r="X451" s="22"/>
      <c r="Y451" s="22"/>
      <c r="Z451" s="22"/>
      <c r="AA451" s="22"/>
    </row>
    <row r="452" spans="1:27" ht="15.75" customHeight="1" x14ac:dyDescent="0.25">
      <c r="A452" s="22"/>
      <c r="B452" s="22"/>
      <c r="C452" s="22"/>
      <c r="D452" s="23"/>
      <c r="E452" s="23"/>
      <c r="F452" s="23"/>
      <c r="G452" s="23"/>
      <c r="H452" s="23"/>
      <c r="I452" s="23"/>
      <c r="J452" s="23"/>
      <c r="K452" s="23"/>
      <c r="L452" s="23"/>
      <c r="M452" s="23"/>
      <c r="N452" s="23"/>
      <c r="O452" s="23"/>
      <c r="P452" s="23"/>
      <c r="Q452" s="22"/>
      <c r="R452" s="22"/>
      <c r="S452" s="22"/>
      <c r="T452" s="22"/>
      <c r="U452" s="22"/>
      <c r="V452" s="22"/>
      <c r="W452" s="22"/>
      <c r="X452" s="22"/>
      <c r="Y452" s="22"/>
      <c r="Z452" s="22"/>
      <c r="AA452" s="22"/>
    </row>
    <row r="453" spans="1:27" ht="15.75" customHeight="1" x14ac:dyDescent="0.25">
      <c r="A453" s="22"/>
      <c r="B453" s="22"/>
      <c r="C453" s="22"/>
      <c r="D453" s="23"/>
      <c r="E453" s="23"/>
      <c r="F453" s="23"/>
      <c r="G453" s="23"/>
      <c r="H453" s="23"/>
      <c r="I453" s="23"/>
      <c r="J453" s="23"/>
      <c r="K453" s="23"/>
      <c r="L453" s="23"/>
      <c r="M453" s="23"/>
      <c r="N453" s="23"/>
      <c r="O453" s="23"/>
      <c r="P453" s="23"/>
      <c r="Q453" s="22"/>
      <c r="R453" s="22"/>
      <c r="S453" s="22"/>
      <c r="T453" s="22"/>
      <c r="U453" s="22"/>
      <c r="V453" s="22"/>
      <c r="W453" s="22"/>
      <c r="X453" s="22"/>
      <c r="Y453" s="22"/>
      <c r="Z453" s="22"/>
      <c r="AA453" s="22"/>
    </row>
    <row r="454" spans="1:27" ht="15.75" customHeight="1" x14ac:dyDescent="0.25">
      <c r="A454" s="22"/>
      <c r="B454" s="22"/>
      <c r="C454" s="22"/>
      <c r="D454" s="23"/>
      <c r="E454" s="23"/>
      <c r="F454" s="23"/>
      <c r="G454" s="23"/>
      <c r="H454" s="23"/>
      <c r="I454" s="23"/>
      <c r="J454" s="23"/>
      <c r="K454" s="23"/>
      <c r="L454" s="23"/>
      <c r="M454" s="23"/>
      <c r="N454" s="23"/>
      <c r="O454" s="23"/>
      <c r="P454" s="23"/>
      <c r="Q454" s="22"/>
      <c r="R454" s="22"/>
      <c r="S454" s="22"/>
      <c r="T454" s="22"/>
      <c r="U454" s="22"/>
      <c r="V454" s="22"/>
      <c r="W454" s="22"/>
      <c r="X454" s="22"/>
      <c r="Y454" s="22"/>
      <c r="Z454" s="22"/>
      <c r="AA454" s="22"/>
    </row>
    <row r="455" spans="1:27" ht="15.75" customHeight="1" x14ac:dyDescent="0.25">
      <c r="A455" s="22"/>
      <c r="B455" s="22"/>
      <c r="C455" s="22"/>
      <c r="D455" s="23"/>
      <c r="E455" s="23"/>
      <c r="F455" s="23"/>
      <c r="G455" s="23"/>
      <c r="H455" s="23"/>
      <c r="I455" s="23"/>
      <c r="J455" s="23"/>
      <c r="K455" s="23"/>
      <c r="L455" s="23"/>
      <c r="M455" s="23"/>
      <c r="N455" s="23"/>
      <c r="O455" s="23"/>
      <c r="P455" s="23"/>
      <c r="Q455" s="22"/>
      <c r="R455" s="22"/>
      <c r="S455" s="22"/>
      <c r="T455" s="22"/>
      <c r="U455" s="22"/>
      <c r="V455" s="22"/>
      <c r="W455" s="22"/>
      <c r="X455" s="22"/>
      <c r="Y455" s="22"/>
      <c r="Z455" s="22"/>
      <c r="AA455" s="22"/>
    </row>
    <row r="456" spans="1:27" ht="15.75" customHeight="1" x14ac:dyDescent="0.25">
      <c r="A456" s="22"/>
      <c r="B456" s="22"/>
      <c r="C456" s="22"/>
      <c r="D456" s="23"/>
      <c r="E456" s="23"/>
      <c r="F456" s="23"/>
      <c r="G456" s="23"/>
      <c r="H456" s="23"/>
      <c r="I456" s="23"/>
      <c r="J456" s="23"/>
      <c r="K456" s="23"/>
      <c r="L456" s="23"/>
      <c r="M456" s="23"/>
      <c r="N456" s="23"/>
      <c r="O456" s="23"/>
      <c r="P456" s="23"/>
      <c r="Q456" s="22"/>
      <c r="R456" s="22"/>
      <c r="S456" s="22"/>
      <c r="T456" s="22"/>
      <c r="U456" s="22"/>
      <c r="V456" s="22"/>
      <c r="W456" s="22"/>
      <c r="X456" s="22"/>
      <c r="Y456" s="22"/>
      <c r="Z456" s="22"/>
      <c r="AA456" s="22"/>
    </row>
    <row r="457" spans="1:27" ht="15.75" customHeight="1" x14ac:dyDescent="0.25">
      <c r="A457" s="22"/>
      <c r="B457" s="22"/>
      <c r="C457" s="22"/>
      <c r="D457" s="23"/>
      <c r="E457" s="23"/>
      <c r="F457" s="23"/>
      <c r="G457" s="23"/>
      <c r="H457" s="23"/>
      <c r="I457" s="23"/>
      <c r="J457" s="23"/>
      <c r="K457" s="23"/>
      <c r="L457" s="23"/>
      <c r="M457" s="23"/>
      <c r="N457" s="23"/>
      <c r="O457" s="23"/>
      <c r="P457" s="23"/>
      <c r="Q457" s="22"/>
      <c r="R457" s="22"/>
      <c r="S457" s="22"/>
      <c r="T457" s="22"/>
      <c r="U457" s="22"/>
      <c r="V457" s="22"/>
      <c r="W457" s="22"/>
      <c r="X457" s="22"/>
      <c r="Y457" s="22"/>
      <c r="Z457" s="22"/>
      <c r="AA457" s="22"/>
    </row>
    <row r="458" spans="1:27" ht="15.75" customHeight="1" x14ac:dyDescent="0.25">
      <c r="A458" s="22"/>
      <c r="B458" s="22"/>
      <c r="C458" s="22"/>
      <c r="D458" s="23"/>
      <c r="E458" s="23"/>
      <c r="F458" s="23"/>
      <c r="G458" s="23"/>
      <c r="H458" s="23"/>
      <c r="I458" s="23"/>
      <c r="J458" s="23"/>
      <c r="K458" s="23"/>
      <c r="L458" s="23"/>
      <c r="M458" s="23"/>
      <c r="N458" s="23"/>
      <c r="O458" s="23"/>
      <c r="P458" s="23"/>
      <c r="Q458" s="22"/>
      <c r="R458" s="22"/>
      <c r="S458" s="22"/>
      <c r="T458" s="22"/>
      <c r="U458" s="22"/>
      <c r="V458" s="22"/>
      <c r="W458" s="22"/>
      <c r="X458" s="22"/>
      <c r="Y458" s="22"/>
      <c r="Z458" s="22"/>
      <c r="AA458" s="22"/>
    </row>
    <row r="459" spans="1:27" ht="15.75" customHeight="1" x14ac:dyDescent="0.25">
      <c r="A459" s="22"/>
      <c r="B459" s="22"/>
      <c r="C459" s="22"/>
      <c r="D459" s="23"/>
      <c r="E459" s="23"/>
      <c r="F459" s="23"/>
      <c r="G459" s="23"/>
      <c r="H459" s="23"/>
      <c r="I459" s="23"/>
      <c r="J459" s="23"/>
      <c r="K459" s="23"/>
      <c r="L459" s="23"/>
      <c r="M459" s="23"/>
      <c r="N459" s="23"/>
      <c r="O459" s="23"/>
      <c r="P459" s="23"/>
      <c r="Q459" s="22"/>
      <c r="R459" s="22"/>
      <c r="S459" s="22"/>
      <c r="T459" s="22"/>
      <c r="U459" s="22"/>
      <c r="V459" s="22"/>
      <c r="W459" s="22"/>
      <c r="X459" s="22"/>
      <c r="Y459" s="22"/>
      <c r="Z459" s="22"/>
      <c r="AA459" s="22"/>
    </row>
    <row r="460" spans="1:27" ht="15.75" customHeight="1" x14ac:dyDescent="0.25">
      <c r="A460" s="22"/>
      <c r="B460" s="22"/>
      <c r="C460" s="22"/>
      <c r="D460" s="23"/>
      <c r="E460" s="23"/>
      <c r="F460" s="23"/>
      <c r="G460" s="23"/>
      <c r="H460" s="23"/>
      <c r="I460" s="23"/>
      <c r="J460" s="23"/>
      <c r="K460" s="23"/>
      <c r="L460" s="23"/>
      <c r="M460" s="23"/>
      <c r="N460" s="23"/>
      <c r="O460" s="23"/>
      <c r="P460" s="23"/>
      <c r="Q460" s="22"/>
      <c r="R460" s="22"/>
      <c r="S460" s="22"/>
      <c r="T460" s="22"/>
      <c r="U460" s="22"/>
      <c r="V460" s="22"/>
      <c r="W460" s="22"/>
      <c r="X460" s="22"/>
      <c r="Y460" s="22"/>
      <c r="Z460" s="22"/>
      <c r="AA460" s="22"/>
    </row>
    <row r="461" spans="1:27" ht="15.75" customHeight="1" x14ac:dyDescent="0.25">
      <c r="A461" s="22"/>
      <c r="B461" s="22"/>
      <c r="C461" s="22"/>
      <c r="D461" s="23"/>
      <c r="E461" s="23"/>
      <c r="F461" s="23"/>
      <c r="G461" s="23"/>
      <c r="H461" s="23"/>
      <c r="I461" s="23"/>
      <c r="J461" s="23"/>
      <c r="K461" s="23"/>
      <c r="L461" s="23"/>
      <c r="M461" s="23"/>
      <c r="N461" s="23"/>
      <c r="O461" s="23"/>
      <c r="P461" s="23"/>
      <c r="Q461" s="22"/>
      <c r="R461" s="22"/>
      <c r="S461" s="22"/>
      <c r="T461" s="22"/>
      <c r="U461" s="22"/>
      <c r="V461" s="22"/>
      <c r="W461" s="22"/>
      <c r="X461" s="22"/>
      <c r="Y461" s="22"/>
      <c r="Z461" s="22"/>
      <c r="AA461" s="22"/>
    </row>
    <row r="462" spans="1:27" ht="15.75" customHeight="1" x14ac:dyDescent="0.25">
      <c r="A462" s="22"/>
      <c r="B462" s="22"/>
      <c r="C462" s="22"/>
      <c r="D462" s="23"/>
      <c r="E462" s="23"/>
      <c r="F462" s="23"/>
      <c r="G462" s="23"/>
      <c r="H462" s="23"/>
      <c r="I462" s="23"/>
      <c r="J462" s="23"/>
      <c r="K462" s="23"/>
      <c r="L462" s="23"/>
      <c r="M462" s="23"/>
      <c r="N462" s="23"/>
      <c r="O462" s="23"/>
      <c r="P462" s="23"/>
      <c r="Q462" s="22"/>
      <c r="R462" s="22"/>
      <c r="S462" s="22"/>
      <c r="T462" s="22"/>
      <c r="U462" s="22"/>
      <c r="V462" s="22"/>
      <c r="W462" s="22"/>
      <c r="X462" s="22"/>
      <c r="Y462" s="22"/>
      <c r="Z462" s="22"/>
      <c r="AA462" s="22"/>
    </row>
    <row r="463" spans="1:27" ht="15.75" customHeight="1" x14ac:dyDescent="0.25">
      <c r="A463" s="22"/>
      <c r="B463" s="22"/>
      <c r="C463" s="22"/>
      <c r="D463" s="23"/>
      <c r="E463" s="23"/>
      <c r="F463" s="23"/>
      <c r="G463" s="23"/>
      <c r="H463" s="23"/>
      <c r="I463" s="23"/>
      <c r="J463" s="23"/>
      <c r="K463" s="23"/>
      <c r="L463" s="23"/>
      <c r="M463" s="23"/>
      <c r="N463" s="23"/>
      <c r="O463" s="23"/>
      <c r="P463" s="23"/>
      <c r="Q463" s="22"/>
      <c r="R463" s="22"/>
      <c r="S463" s="22"/>
      <c r="T463" s="22"/>
      <c r="U463" s="22"/>
      <c r="V463" s="22"/>
      <c r="W463" s="22"/>
      <c r="X463" s="22"/>
      <c r="Y463" s="22"/>
      <c r="Z463" s="22"/>
      <c r="AA463" s="22"/>
    </row>
    <row r="464" spans="1:27" ht="15.75" customHeight="1" x14ac:dyDescent="0.25">
      <c r="A464" s="22"/>
      <c r="B464" s="22"/>
      <c r="C464" s="22"/>
      <c r="D464" s="23"/>
      <c r="E464" s="23"/>
      <c r="F464" s="23"/>
      <c r="G464" s="23"/>
      <c r="H464" s="23"/>
      <c r="I464" s="23"/>
      <c r="J464" s="23"/>
      <c r="K464" s="23"/>
      <c r="L464" s="23"/>
      <c r="M464" s="23"/>
      <c r="N464" s="23"/>
      <c r="O464" s="23"/>
      <c r="P464" s="23"/>
      <c r="Q464" s="22"/>
      <c r="R464" s="22"/>
      <c r="S464" s="22"/>
      <c r="T464" s="22"/>
      <c r="U464" s="22"/>
      <c r="V464" s="22"/>
      <c r="W464" s="22"/>
      <c r="X464" s="22"/>
      <c r="Y464" s="22"/>
      <c r="Z464" s="22"/>
      <c r="AA464" s="22"/>
    </row>
    <row r="465" spans="1:27" ht="15.75" customHeight="1" x14ac:dyDescent="0.25">
      <c r="A465" s="22"/>
      <c r="B465" s="22"/>
      <c r="C465" s="22"/>
      <c r="D465" s="23"/>
      <c r="E465" s="23"/>
      <c r="F465" s="23"/>
      <c r="G465" s="23"/>
      <c r="H465" s="23"/>
      <c r="I465" s="23"/>
      <c r="J465" s="23"/>
      <c r="K465" s="23"/>
      <c r="L465" s="23"/>
      <c r="M465" s="23"/>
      <c r="N465" s="23"/>
      <c r="O465" s="23"/>
      <c r="P465" s="23"/>
      <c r="Q465" s="22"/>
      <c r="R465" s="22"/>
      <c r="S465" s="22"/>
      <c r="T465" s="22"/>
      <c r="U465" s="22"/>
      <c r="V465" s="22"/>
      <c r="W465" s="22"/>
      <c r="X465" s="22"/>
      <c r="Y465" s="22"/>
      <c r="Z465" s="22"/>
      <c r="AA465" s="22"/>
    </row>
    <row r="466" spans="1:27" ht="15.75" customHeight="1" x14ac:dyDescent="0.25">
      <c r="A466" s="22"/>
      <c r="B466" s="22"/>
      <c r="C466" s="22"/>
      <c r="D466" s="23"/>
      <c r="E466" s="23"/>
      <c r="F466" s="23"/>
      <c r="G466" s="23"/>
      <c r="H466" s="23"/>
      <c r="I466" s="23"/>
      <c r="J466" s="23"/>
      <c r="K466" s="23"/>
      <c r="L466" s="23"/>
      <c r="M466" s="23"/>
      <c r="N466" s="23"/>
      <c r="O466" s="23"/>
      <c r="P466" s="23"/>
      <c r="Q466" s="22"/>
      <c r="R466" s="22"/>
      <c r="S466" s="22"/>
      <c r="T466" s="22"/>
      <c r="U466" s="22"/>
      <c r="V466" s="22"/>
      <c r="W466" s="22"/>
      <c r="X466" s="22"/>
      <c r="Y466" s="22"/>
      <c r="Z466" s="22"/>
      <c r="AA466" s="22"/>
    </row>
    <row r="467" spans="1:27" ht="15.75" customHeight="1" x14ac:dyDescent="0.25">
      <c r="A467" s="22"/>
      <c r="B467" s="22"/>
      <c r="C467" s="22"/>
      <c r="D467" s="23"/>
      <c r="E467" s="23"/>
      <c r="F467" s="23"/>
      <c r="G467" s="23"/>
      <c r="H467" s="23"/>
      <c r="I467" s="23"/>
      <c r="J467" s="23"/>
      <c r="K467" s="23"/>
      <c r="L467" s="23"/>
      <c r="M467" s="23"/>
      <c r="N467" s="23"/>
      <c r="O467" s="23"/>
      <c r="P467" s="23"/>
      <c r="Q467" s="22"/>
      <c r="R467" s="22"/>
      <c r="S467" s="22"/>
      <c r="T467" s="22"/>
      <c r="U467" s="22"/>
      <c r="V467" s="22"/>
      <c r="W467" s="22"/>
      <c r="X467" s="22"/>
      <c r="Y467" s="22"/>
      <c r="Z467" s="22"/>
      <c r="AA467" s="22"/>
    </row>
    <row r="468" spans="1:27" ht="15.75" customHeight="1" x14ac:dyDescent="0.25">
      <c r="A468" s="22"/>
      <c r="B468" s="22"/>
      <c r="C468" s="22"/>
      <c r="D468" s="23"/>
      <c r="E468" s="23"/>
      <c r="F468" s="23"/>
      <c r="G468" s="23"/>
      <c r="H468" s="23"/>
      <c r="I468" s="23"/>
      <c r="J468" s="23"/>
      <c r="K468" s="23"/>
      <c r="L468" s="23"/>
      <c r="M468" s="23"/>
      <c r="N468" s="23"/>
      <c r="O468" s="23"/>
      <c r="P468" s="23"/>
      <c r="Q468" s="22"/>
      <c r="R468" s="22"/>
      <c r="S468" s="22"/>
      <c r="T468" s="22"/>
      <c r="U468" s="22"/>
      <c r="V468" s="22"/>
      <c r="W468" s="22"/>
      <c r="X468" s="22"/>
      <c r="Y468" s="22"/>
      <c r="Z468" s="22"/>
      <c r="AA468" s="22"/>
    </row>
    <row r="469" spans="1:27" ht="15.75" customHeight="1" x14ac:dyDescent="0.25">
      <c r="A469" s="22"/>
      <c r="B469" s="22"/>
      <c r="C469" s="22"/>
      <c r="D469" s="23"/>
      <c r="E469" s="23"/>
      <c r="F469" s="23"/>
      <c r="G469" s="23"/>
      <c r="H469" s="23"/>
      <c r="I469" s="23"/>
      <c r="J469" s="23"/>
      <c r="K469" s="23"/>
      <c r="L469" s="23"/>
      <c r="M469" s="23"/>
      <c r="N469" s="23"/>
      <c r="O469" s="23"/>
      <c r="P469" s="23"/>
      <c r="Q469" s="22"/>
      <c r="R469" s="22"/>
      <c r="S469" s="22"/>
      <c r="T469" s="22"/>
      <c r="U469" s="22"/>
      <c r="V469" s="22"/>
      <c r="W469" s="22"/>
      <c r="X469" s="22"/>
      <c r="Y469" s="22"/>
      <c r="Z469" s="22"/>
      <c r="AA469" s="22"/>
    </row>
    <row r="470" spans="1:27" ht="15.75" customHeight="1" x14ac:dyDescent="0.25">
      <c r="A470" s="22"/>
      <c r="B470" s="22"/>
      <c r="C470" s="22"/>
      <c r="D470" s="23"/>
      <c r="E470" s="23"/>
      <c r="F470" s="23"/>
      <c r="G470" s="23"/>
      <c r="H470" s="23"/>
      <c r="I470" s="23"/>
      <c r="J470" s="23"/>
      <c r="K470" s="23"/>
      <c r="L470" s="23"/>
      <c r="M470" s="23"/>
      <c r="N470" s="23"/>
      <c r="O470" s="23"/>
      <c r="P470" s="23"/>
      <c r="Q470" s="22"/>
      <c r="R470" s="22"/>
      <c r="S470" s="22"/>
      <c r="T470" s="22"/>
      <c r="U470" s="22"/>
      <c r="V470" s="22"/>
      <c r="W470" s="22"/>
      <c r="X470" s="22"/>
      <c r="Y470" s="22"/>
      <c r="Z470" s="22"/>
      <c r="AA470" s="22"/>
    </row>
    <row r="471" spans="1:27" ht="15.75" customHeight="1" x14ac:dyDescent="0.25">
      <c r="A471" s="22"/>
      <c r="B471" s="22"/>
      <c r="C471" s="22"/>
      <c r="D471" s="23"/>
      <c r="E471" s="23"/>
      <c r="F471" s="23"/>
      <c r="G471" s="23"/>
      <c r="H471" s="23"/>
      <c r="I471" s="23"/>
      <c r="J471" s="23"/>
      <c r="K471" s="23"/>
      <c r="L471" s="23"/>
      <c r="M471" s="23"/>
      <c r="N471" s="23"/>
      <c r="O471" s="23"/>
      <c r="P471" s="23"/>
      <c r="Q471" s="22"/>
      <c r="R471" s="22"/>
      <c r="S471" s="22"/>
      <c r="T471" s="22"/>
      <c r="U471" s="22"/>
      <c r="V471" s="22"/>
      <c r="W471" s="22"/>
      <c r="X471" s="22"/>
      <c r="Y471" s="22"/>
      <c r="Z471" s="22"/>
      <c r="AA471" s="22"/>
    </row>
    <row r="472" spans="1:27" ht="15.75" customHeight="1" x14ac:dyDescent="0.25">
      <c r="A472" s="22"/>
      <c r="B472" s="22"/>
      <c r="C472" s="22"/>
      <c r="D472" s="23"/>
      <c r="E472" s="23"/>
      <c r="F472" s="23"/>
      <c r="G472" s="23"/>
      <c r="H472" s="23"/>
      <c r="I472" s="23"/>
      <c r="J472" s="23"/>
      <c r="K472" s="23"/>
      <c r="L472" s="23"/>
      <c r="M472" s="23"/>
      <c r="N472" s="23"/>
      <c r="O472" s="23"/>
      <c r="P472" s="23"/>
      <c r="Q472" s="22"/>
      <c r="R472" s="22"/>
      <c r="S472" s="22"/>
      <c r="T472" s="22"/>
      <c r="U472" s="22"/>
      <c r="V472" s="22"/>
      <c r="W472" s="22"/>
      <c r="X472" s="22"/>
      <c r="Y472" s="22"/>
      <c r="Z472" s="22"/>
      <c r="AA472" s="22"/>
    </row>
    <row r="473" spans="1:27" ht="15.75" customHeight="1" x14ac:dyDescent="0.25">
      <c r="A473" s="22"/>
      <c r="B473" s="22"/>
      <c r="C473" s="22"/>
      <c r="D473" s="23"/>
      <c r="E473" s="23"/>
      <c r="F473" s="23"/>
      <c r="G473" s="23"/>
      <c r="H473" s="23"/>
      <c r="I473" s="23"/>
      <c r="J473" s="23"/>
      <c r="K473" s="23"/>
      <c r="L473" s="23"/>
      <c r="M473" s="23"/>
      <c r="N473" s="23"/>
      <c r="O473" s="23"/>
      <c r="P473" s="23"/>
      <c r="Q473" s="22"/>
      <c r="R473" s="22"/>
      <c r="S473" s="22"/>
      <c r="T473" s="22"/>
      <c r="U473" s="22"/>
      <c r="V473" s="22"/>
      <c r="W473" s="22"/>
      <c r="X473" s="22"/>
      <c r="Y473" s="22"/>
      <c r="Z473" s="22"/>
      <c r="AA473" s="22"/>
    </row>
    <row r="474" spans="1:27" ht="15.75" customHeight="1" x14ac:dyDescent="0.25">
      <c r="A474" s="22"/>
      <c r="B474" s="22"/>
      <c r="C474" s="22"/>
      <c r="D474" s="23"/>
      <c r="E474" s="23"/>
      <c r="F474" s="23"/>
      <c r="G474" s="23"/>
      <c r="H474" s="23"/>
      <c r="I474" s="23"/>
      <c r="J474" s="23"/>
      <c r="K474" s="23"/>
      <c r="L474" s="23"/>
      <c r="M474" s="23"/>
      <c r="N474" s="23"/>
      <c r="O474" s="23"/>
      <c r="P474" s="23"/>
      <c r="Q474" s="22"/>
      <c r="R474" s="22"/>
      <c r="S474" s="22"/>
      <c r="T474" s="22"/>
      <c r="U474" s="22"/>
      <c r="V474" s="22"/>
      <c r="W474" s="22"/>
      <c r="X474" s="22"/>
      <c r="Y474" s="22"/>
      <c r="Z474" s="22"/>
      <c r="AA474" s="22"/>
    </row>
    <row r="475" spans="1:27" ht="15.75" customHeight="1" x14ac:dyDescent="0.25">
      <c r="A475" s="22"/>
      <c r="B475" s="22"/>
      <c r="C475" s="22"/>
      <c r="D475" s="23"/>
      <c r="E475" s="23"/>
      <c r="F475" s="23"/>
      <c r="G475" s="23"/>
      <c r="H475" s="23"/>
      <c r="I475" s="23"/>
      <c r="J475" s="23"/>
      <c r="K475" s="23"/>
      <c r="L475" s="23"/>
      <c r="M475" s="23"/>
      <c r="N475" s="23"/>
      <c r="O475" s="23"/>
      <c r="P475" s="23"/>
      <c r="Q475" s="22"/>
      <c r="R475" s="22"/>
      <c r="S475" s="22"/>
      <c r="T475" s="22"/>
      <c r="U475" s="22"/>
      <c r="V475" s="22"/>
      <c r="W475" s="22"/>
      <c r="X475" s="22"/>
      <c r="Y475" s="22"/>
      <c r="Z475" s="22"/>
      <c r="AA475" s="22"/>
    </row>
    <row r="476" spans="1:27" ht="15.75" customHeight="1" x14ac:dyDescent="0.25">
      <c r="A476" s="22"/>
      <c r="B476" s="22"/>
      <c r="C476" s="22"/>
      <c r="D476" s="23"/>
      <c r="E476" s="23"/>
      <c r="F476" s="23"/>
      <c r="G476" s="23"/>
      <c r="H476" s="23"/>
      <c r="I476" s="23"/>
      <c r="J476" s="23"/>
      <c r="K476" s="23"/>
      <c r="L476" s="23"/>
      <c r="M476" s="23"/>
      <c r="N476" s="23"/>
      <c r="O476" s="23"/>
      <c r="P476" s="23"/>
      <c r="Q476" s="22"/>
      <c r="R476" s="22"/>
      <c r="S476" s="22"/>
      <c r="T476" s="22"/>
      <c r="U476" s="22"/>
      <c r="V476" s="22"/>
      <c r="W476" s="22"/>
      <c r="X476" s="22"/>
      <c r="Y476" s="22"/>
      <c r="Z476" s="22"/>
      <c r="AA476" s="22"/>
    </row>
    <row r="477" spans="1:27" ht="15.75" customHeight="1" x14ac:dyDescent="0.25">
      <c r="A477" s="22"/>
      <c r="B477" s="22"/>
      <c r="C477" s="22"/>
      <c r="D477" s="23"/>
      <c r="E477" s="23"/>
      <c r="F477" s="23"/>
      <c r="G477" s="23"/>
      <c r="H477" s="23"/>
      <c r="I477" s="23"/>
      <c r="J477" s="23"/>
      <c r="K477" s="23"/>
      <c r="L477" s="23"/>
      <c r="M477" s="23"/>
      <c r="N477" s="23"/>
      <c r="O477" s="23"/>
      <c r="P477" s="23"/>
      <c r="Q477" s="22"/>
      <c r="R477" s="22"/>
      <c r="S477" s="22"/>
      <c r="T477" s="22"/>
      <c r="U477" s="22"/>
      <c r="V477" s="22"/>
      <c r="W477" s="22"/>
      <c r="X477" s="22"/>
      <c r="Y477" s="22"/>
      <c r="Z477" s="22"/>
      <c r="AA477" s="22"/>
    </row>
    <row r="478" spans="1:27" ht="15.75" customHeight="1" x14ac:dyDescent="0.25">
      <c r="A478" s="22"/>
      <c r="B478" s="22"/>
      <c r="C478" s="22"/>
      <c r="D478" s="23"/>
      <c r="E478" s="23"/>
      <c r="F478" s="23"/>
      <c r="G478" s="23"/>
      <c r="H478" s="23"/>
      <c r="I478" s="23"/>
      <c r="J478" s="23"/>
      <c r="K478" s="23"/>
      <c r="L478" s="23"/>
      <c r="M478" s="23"/>
      <c r="N478" s="23"/>
      <c r="O478" s="23"/>
      <c r="P478" s="23"/>
      <c r="Q478" s="22"/>
      <c r="R478" s="22"/>
      <c r="S478" s="22"/>
      <c r="T478" s="22"/>
      <c r="U478" s="22"/>
      <c r="V478" s="22"/>
      <c r="W478" s="22"/>
      <c r="X478" s="22"/>
      <c r="Y478" s="22"/>
      <c r="Z478" s="22"/>
      <c r="AA478" s="22"/>
    </row>
    <row r="479" spans="1:27" ht="15.75" customHeight="1" x14ac:dyDescent="0.25">
      <c r="A479" s="22"/>
      <c r="B479" s="22"/>
      <c r="C479" s="22"/>
      <c r="D479" s="23"/>
      <c r="E479" s="23"/>
      <c r="F479" s="23"/>
      <c r="G479" s="23"/>
      <c r="H479" s="23"/>
      <c r="I479" s="23"/>
      <c r="J479" s="23"/>
      <c r="K479" s="23"/>
      <c r="L479" s="23"/>
      <c r="M479" s="23"/>
      <c r="N479" s="23"/>
      <c r="O479" s="23"/>
      <c r="P479" s="23"/>
      <c r="Q479" s="22"/>
      <c r="R479" s="22"/>
      <c r="S479" s="22"/>
      <c r="T479" s="22"/>
      <c r="U479" s="22"/>
      <c r="V479" s="22"/>
      <c r="W479" s="22"/>
      <c r="X479" s="22"/>
      <c r="Y479" s="22"/>
      <c r="Z479" s="22"/>
      <c r="AA479" s="22"/>
    </row>
    <row r="480" spans="1:27" ht="15.75" customHeight="1" x14ac:dyDescent="0.25">
      <c r="A480" s="22"/>
      <c r="B480" s="22"/>
      <c r="C480" s="22"/>
      <c r="D480" s="23"/>
      <c r="E480" s="23"/>
      <c r="F480" s="23"/>
      <c r="G480" s="23"/>
      <c r="H480" s="23"/>
      <c r="I480" s="23"/>
      <c r="J480" s="23"/>
      <c r="K480" s="23"/>
      <c r="L480" s="23"/>
      <c r="M480" s="23"/>
      <c r="N480" s="23"/>
      <c r="O480" s="23"/>
      <c r="P480" s="23"/>
      <c r="Q480" s="22"/>
      <c r="R480" s="22"/>
      <c r="S480" s="22"/>
      <c r="T480" s="22"/>
      <c r="U480" s="22"/>
      <c r="V480" s="22"/>
      <c r="W480" s="22"/>
      <c r="X480" s="22"/>
      <c r="Y480" s="22"/>
      <c r="Z480" s="22"/>
      <c r="AA480" s="22"/>
    </row>
    <row r="481" spans="1:27" ht="15.75" customHeight="1" x14ac:dyDescent="0.25">
      <c r="A481" s="22"/>
      <c r="B481" s="22"/>
      <c r="C481" s="22"/>
      <c r="D481" s="23"/>
      <c r="E481" s="23"/>
      <c r="F481" s="23"/>
      <c r="G481" s="23"/>
      <c r="H481" s="23"/>
      <c r="I481" s="23"/>
      <c r="J481" s="23"/>
      <c r="K481" s="23"/>
      <c r="L481" s="23"/>
      <c r="M481" s="23"/>
      <c r="N481" s="23"/>
      <c r="O481" s="23"/>
      <c r="P481" s="23"/>
      <c r="Q481" s="22"/>
      <c r="R481" s="22"/>
      <c r="S481" s="22"/>
      <c r="T481" s="22"/>
      <c r="U481" s="22"/>
      <c r="V481" s="22"/>
      <c r="W481" s="22"/>
      <c r="X481" s="22"/>
      <c r="Y481" s="22"/>
      <c r="Z481" s="22"/>
      <c r="AA481" s="22"/>
    </row>
    <row r="482" spans="1:27" ht="15.75" customHeight="1" x14ac:dyDescent="0.25">
      <c r="A482" s="22"/>
      <c r="B482" s="22"/>
      <c r="C482" s="22"/>
      <c r="D482" s="23"/>
      <c r="E482" s="23"/>
      <c r="F482" s="23"/>
      <c r="G482" s="23"/>
      <c r="H482" s="23"/>
      <c r="I482" s="23"/>
      <c r="J482" s="23"/>
      <c r="K482" s="23"/>
      <c r="L482" s="23"/>
      <c r="M482" s="23"/>
      <c r="N482" s="23"/>
      <c r="O482" s="23"/>
      <c r="P482" s="23"/>
      <c r="Q482" s="22"/>
      <c r="R482" s="22"/>
      <c r="S482" s="22"/>
      <c r="T482" s="22"/>
      <c r="U482" s="22"/>
      <c r="V482" s="22"/>
      <c r="W482" s="22"/>
      <c r="X482" s="22"/>
      <c r="Y482" s="22"/>
      <c r="Z482" s="22"/>
      <c r="AA482" s="22"/>
    </row>
    <row r="483" spans="1:27" ht="15.75" customHeight="1" x14ac:dyDescent="0.25">
      <c r="A483" s="22"/>
      <c r="B483" s="22"/>
      <c r="C483" s="22"/>
      <c r="D483" s="23"/>
      <c r="E483" s="23"/>
      <c r="F483" s="23"/>
      <c r="G483" s="23"/>
      <c r="H483" s="23"/>
      <c r="I483" s="23"/>
      <c r="J483" s="23"/>
      <c r="K483" s="23"/>
      <c r="L483" s="23"/>
      <c r="M483" s="23"/>
      <c r="N483" s="23"/>
      <c r="O483" s="23"/>
      <c r="P483" s="23"/>
      <c r="Q483" s="22"/>
      <c r="R483" s="22"/>
      <c r="S483" s="22"/>
      <c r="T483" s="22"/>
      <c r="U483" s="22"/>
      <c r="V483" s="22"/>
      <c r="W483" s="22"/>
      <c r="X483" s="22"/>
      <c r="Y483" s="22"/>
      <c r="Z483" s="22"/>
      <c r="AA483" s="22"/>
    </row>
    <row r="484" spans="1:27" ht="15.75" customHeight="1" x14ac:dyDescent="0.25">
      <c r="A484" s="22"/>
      <c r="B484" s="22"/>
      <c r="C484" s="22"/>
      <c r="D484" s="23"/>
      <c r="E484" s="23"/>
      <c r="F484" s="23"/>
      <c r="G484" s="23"/>
      <c r="H484" s="23"/>
      <c r="I484" s="23"/>
      <c r="J484" s="23"/>
      <c r="K484" s="23"/>
      <c r="L484" s="23"/>
      <c r="M484" s="23"/>
      <c r="N484" s="23"/>
      <c r="O484" s="23"/>
      <c r="P484" s="23"/>
      <c r="Q484" s="22"/>
      <c r="R484" s="22"/>
      <c r="S484" s="22"/>
      <c r="T484" s="22"/>
      <c r="U484" s="22"/>
      <c r="V484" s="22"/>
      <c r="W484" s="22"/>
      <c r="X484" s="22"/>
      <c r="Y484" s="22"/>
      <c r="Z484" s="22"/>
      <c r="AA484" s="22"/>
    </row>
    <row r="485" spans="1:27" ht="15.75" customHeight="1" x14ac:dyDescent="0.25">
      <c r="A485" s="22"/>
      <c r="B485" s="22"/>
      <c r="C485" s="22"/>
      <c r="D485" s="23"/>
      <c r="E485" s="23"/>
      <c r="F485" s="23"/>
      <c r="G485" s="23"/>
      <c r="H485" s="23"/>
      <c r="I485" s="23"/>
      <c r="J485" s="23"/>
      <c r="K485" s="23"/>
      <c r="L485" s="23"/>
      <c r="M485" s="23"/>
      <c r="N485" s="23"/>
      <c r="O485" s="23"/>
      <c r="P485" s="23"/>
      <c r="Q485" s="22"/>
      <c r="R485" s="22"/>
      <c r="S485" s="22"/>
      <c r="T485" s="22"/>
      <c r="U485" s="22"/>
      <c r="V485" s="22"/>
      <c r="W485" s="22"/>
      <c r="X485" s="22"/>
      <c r="Y485" s="22"/>
      <c r="Z485" s="22"/>
      <c r="AA485" s="22"/>
    </row>
    <row r="486" spans="1:27" ht="15.75" customHeight="1" x14ac:dyDescent="0.25">
      <c r="A486" s="22"/>
      <c r="B486" s="22"/>
      <c r="C486" s="22"/>
      <c r="D486" s="23"/>
      <c r="E486" s="23"/>
      <c r="F486" s="23"/>
      <c r="G486" s="23"/>
      <c r="H486" s="23"/>
      <c r="I486" s="23"/>
      <c r="J486" s="23"/>
      <c r="K486" s="23"/>
      <c r="L486" s="23"/>
      <c r="M486" s="23"/>
      <c r="N486" s="23"/>
      <c r="O486" s="23"/>
      <c r="P486" s="23"/>
      <c r="Q486" s="22"/>
      <c r="R486" s="22"/>
      <c r="S486" s="22"/>
      <c r="T486" s="22"/>
      <c r="U486" s="22"/>
      <c r="V486" s="22"/>
      <c r="W486" s="22"/>
      <c r="X486" s="22"/>
      <c r="Y486" s="22"/>
      <c r="Z486" s="22"/>
      <c r="AA486" s="22"/>
    </row>
    <row r="487" spans="1:27" ht="15.75" customHeight="1" x14ac:dyDescent="0.25">
      <c r="A487" s="22"/>
      <c r="B487" s="22"/>
      <c r="C487" s="22"/>
      <c r="D487" s="23"/>
      <c r="E487" s="23"/>
      <c r="F487" s="23"/>
      <c r="G487" s="23"/>
      <c r="H487" s="23"/>
      <c r="I487" s="23"/>
      <c r="J487" s="23"/>
      <c r="K487" s="23"/>
      <c r="L487" s="23"/>
      <c r="M487" s="23"/>
      <c r="N487" s="23"/>
      <c r="O487" s="23"/>
      <c r="P487" s="23"/>
      <c r="Q487" s="22"/>
      <c r="R487" s="22"/>
      <c r="S487" s="22"/>
      <c r="T487" s="22"/>
      <c r="U487" s="22"/>
      <c r="V487" s="22"/>
      <c r="W487" s="22"/>
      <c r="X487" s="22"/>
      <c r="Y487" s="22"/>
      <c r="Z487" s="22"/>
      <c r="AA487" s="22"/>
    </row>
    <row r="488" spans="1:27" ht="15.75" customHeight="1" x14ac:dyDescent="0.25">
      <c r="A488" s="22"/>
      <c r="B488" s="22"/>
      <c r="C488" s="22"/>
      <c r="D488" s="23"/>
      <c r="E488" s="23"/>
      <c r="F488" s="23"/>
      <c r="G488" s="23"/>
      <c r="H488" s="23"/>
      <c r="I488" s="23"/>
      <c r="J488" s="23"/>
      <c r="K488" s="23"/>
      <c r="L488" s="23"/>
      <c r="M488" s="23"/>
      <c r="N488" s="23"/>
      <c r="O488" s="23"/>
      <c r="P488" s="23"/>
      <c r="Q488" s="22"/>
      <c r="R488" s="22"/>
      <c r="S488" s="22"/>
      <c r="T488" s="22"/>
      <c r="U488" s="22"/>
      <c r="V488" s="22"/>
      <c r="W488" s="22"/>
      <c r="X488" s="22"/>
      <c r="Y488" s="22"/>
      <c r="Z488" s="22"/>
      <c r="AA488" s="22"/>
    </row>
    <row r="489" spans="1:27" ht="15.75" customHeight="1" x14ac:dyDescent="0.25">
      <c r="A489" s="22"/>
      <c r="B489" s="22"/>
      <c r="C489" s="22"/>
      <c r="D489" s="23"/>
      <c r="E489" s="23"/>
      <c r="F489" s="23"/>
      <c r="G489" s="23"/>
      <c r="H489" s="23"/>
      <c r="I489" s="23"/>
      <c r="J489" s="23"/>
      <c r="K489" s="23"/>
      <c r="L489" s="23"/>
      <c r="M489" s="23"/>
      <c r="N489" s="23"/>
      <c r="O489" s="23"/>
      <c r="P489" s="23"/>
      <c r="Q489" s="22"/>
      <c r="R489" s="22"/>
      <c r="S489" s="22"/>
      <c r="T489" s="22"/>
      <c r="U489" s="22"/>
      <c r="V489" s="22"/>
      <c r="W489" s="22"/>
      <c r="X489" s="22"/>
      <c r="Y489" s="22"/>
      <c r="Z489" s="22"/>
      <c r="AA489" s="22"/>
    </row>
    <row r="490" spans="1:27" ht="15.75" customHeight="1" x14ac:dyDescent="0.25">
      <c r="A490" s="22"/>
      <c r="B490" s="22"/>
      <c r="C490" s="22"/>
      <c r="D490" s="23"/>
      <c r="E490" s="23"/>
      <c r="F490" s="23"/>
      <c r="G490" s="23"/>
      <c r="H490" s="23"/>
      <c r="I490" s="23"/>
      <c r="J490" s="23"/>
      <c r="K490" s="23"/>
      <c r="L490" s="23"/>
      <c r="M490" s="23"/>
      <c r="N490" s="23"/>
      <c r="O490" s="23"/>
      <c r="P490" s="23"/>
      <c r="Q490" s="22"/>
      <c r="R490" s="22"/>
      <c r="S490" s="22"/>
      <c r="T490" s="22"/>
      <c r="U490" s="22"/>
      <c r="V490" s="22"/>
      <c r="W490" s="22"/>
      <c r="X490" s="22"/>
      <c r="Y490" s="22"/>
      <c r="Z490" s="22"/>
      <c r="AA490" s="22"/>
    </row>
    <row r="491" spans="1:27" ht="15.75" customHeight="1" x14ac:dyDescent="0.25">
      <c r="A491" s="22"/>
      <c r="B491" s="22"/>
      <c r="C491" s="22"/>
      <c r="D491" s="23"/>
      <c r="E491" s="23"/>
      <c r="F491" s="23"/>
      <c r="G491" s="23"/>
      <c r="H491" s="23"/>
      <c r="I491" s="23"/>
      <c r="J491" s="23"/>
      <c r="K491" s="23"/>
      <c r="L491" s="23"/>
      <c r="M491" s="23"/>
      <c r="N491" s="23"/>
      <c r="O491" s="23"/>
      <c r="P491" s="23"/>
      <c r="Q491" s="22"/>
      <c r="R491" s="22"/>
      <c r="S491" s="22"/>
      <c r="T491" s="22"/>
      <c r="U491" s="22"/>
      <c r="V491" s="22"/>
      <c r="W491" s="22"/>
      <c r="X491" s="22"/>
      <c r="Y491" s="22"/>
      <c r="Z491" s="22"/>
      <c r="AA491" s="22"/>
    </row>
    <row r="492" spans="1:27" ht="15.75" customHeight="1" x14ac:dyDescent="0.25">
      <c r="A492" s="22"/>
      <c r="B492" s="22"/>
      <c r="C492" s="22"/>
      <c r="D492" s="23"/>
      <c r="E492" s="23"/>
      <c r="F492" s="23"/>
      <c r="G492" s="23"/>
      <c r="H492" s="23"/>
      <c r="I492" s="23"/>
      <c r="J492" s="23"/>
      <c r="K492" s="23"/>
      <c r="L492" s="23"/>
      <c r="M492" s="23"/>
      <c r="N492" s="23"/>
      <c r="O492" s="23"/>
      <c r="P492" s="23"/>
      <c r="Q492" s="22"/>
      <c r="R492" s="22"/>
      <c r="S492" s="22"/>
      <c r="T492" s="22"/>
      <c r="U492" s="22"/>
      <c r="V492" s="22"/>
      <c r="W492" s="22"/>
      <c r="X492" s="22"/>
      <c r="Y492" s="22"/>
      <c r="Z492" s="22"/>
      <c r="AA492" s="22"/>
    </row>
    <row r="493" spans="1:27" ht="15.75" customHeight="1" x14ac:dyDescent="0.25">
      <c r="A493" s="22"/>
      <c r="B493" s="22"/>
      <c r="C493" s="22"/>
      <c r="D493" s="23"/>
      <c r="E493" s="23"/>
      <c r="F493" s="23"/>
      <c r="G493" s="23"/>
      <c r="H493" s="23"/>
      <c r="I493" s="23"/>
      <c r="J493" s="23"/>
      <c r="K493" s="23"/>
      <c r="L493" s="23"/>
      <c r="M493" s="23"/>
      <c r="N493" s="23"/>
      <c r="O493" s="23"/>
      <c r="P493" s="23"/>
      <c r="Q493" s="22"/>
      <c r="R493" s="22"/>
      <c r="S493" s="22"/>
      <c r="T493" s="22"/>
      <c r="U493" s="22"/>
      <c r="V493" s="22"/>
      <c r="W493" s="22"/>
      <c r="X493" s="22"/>
      <c r="Y493" s="22"/>
      <c r="Z493" s="22"/>
      <c r="AA493" s="22"/>
    </row>
    <row r="494" spans="1:27" ht="15.75" customHeight="1" x14ac:dyDescent="0.25">
      <c r="A494" s="22"/>
      <c r="B494" s="22"/>
      <c r="C494" s="22"/>
      <c r="D494" s="23"/>
      <c r="E494" s="23"/>
      <c r="F494" s="23"/>
      <c r="G494" s="23"/>
      <c r="H494" s="23"/>
      <c r="I494" s="23"/>
      <c r="J494" s="23"/>
      <c r="K494" s="23"/>
      <c r="L494" s="23"/>
      <c r="M494" s="23"/>
      <c r="N494" s="23"/>
      <c r="O494" s="23"/>
      <c r="P494" s="23"/>
      <c r="Q494" s="22"/>
      <c r="R494" s="22"/>
      <c r="S494" s="22"/>
      <c r="T494" s="22"/>
      <c r="U494" s="22"/>
      <c r="V494" s="22"/>
      <c r="W494" s="22"/>
      <c r="X494" s="22"/>
      <c r="Y494" s="22"/>
      <c r="Z494" s="22"/>
      <c r="AA494" s="22"/>
    </row>
    <row r="495" spans="1:27" ht="15.75" customHeight="1" x14ac:dyDescent="0.25">
      <c r="A495" s="22"/>
      <c r="B495" s="22"/>
      <c r="C495" s="22"/>
      <c r="D495" s="23"/>
      <c r="E495" s="23"/>
      <c r="F495" s="23"/>
      <c r="G495" s="23"/>
      <c r="H495" s="23"/>
      <c r="I495" s="23"/>
      <c r="J495" s="23"/>
      <c r="K495" s="23"/>
      <c r="L495" s="23"/>
      <c r="M495" s="23"/>
      <c r="N495" s="23"/>
      <c r="O495" s="23"/>
      <c r="P495" s="23"/>
      <c r="Q495" s="22"/>
      <c r="R495" s="22"/>
      <c r="S495" s="22"/>
      <c r="T495" s="22"/>
      <c r="U495" s="22"/>
      <c r="V495" s="22"/>
      <c r="W495" s="22"/>
      <c r="X495" s="22"/>
      <c r="Y495" s="22"/>
      <c r="Z495" s="22"/>
      <c r="AA495" s="22"/>
    </row>
    <row r="496" spans="1:27" ht="15.75" customHeight="1" x14ac:dyDescent="0.25">
      <c r="A496" s="22"/>
      <c r="B496" s="22"/>
      <c r="C496" s="22"/>
      <c r="D496" s="23"/>
      <c r="E496" s="23"/>
      <c r="F496" s="23"/>
      <c r="G496" s="23"/>
      <c r="H496" s="23"/>
      <c r="I496" s="23"/>
      <c r="J496" s="23"/>
      <c r="K496" s="23"/>
      <c r="L496" s="23"/>
      <c r="M496" s="23"/>
      <c r="N496" s="23"/>
      <c r="O496" s="23"/>
      <c r="P496" s="23"/>
      <c r="Q496" s="22"/>
      <c r="R496" s="22"/>
      <c r="S496" s="22"/>
      <c r="T496" s="22"/>
      <c r="U496" s="22"/>
      <c r="V496" s="22"/>
      <c r="W496" s="22"/>
      <c r="X496" s="22"/>
      <c r="Y496" s="22"/>
      <c r="Z496" s="22"/>
      <c r="AA496" s="22"/>
    </row>
    <row r="497" spans="1:27" ht="15.75" customHeight="1" x14ac:dyDescent="0.25">
      <c r="A497" s="22"/>
      <c r="B497" s="22"/>
      <c r="C497" s="22"/>
      <c r="D497" s="23"/>
      <c r="E497" s="23"/>
      <c r="F497" s="23"/>
      <c r="G497" s="23"/>
      <c r="H497" s="23"/>
      <c r="I497" s="23"/>
      <c r="J497" s="23"/>
      <c r="K497" s="23"/>
      <c r="L497" s="23"/>
      <c r="M497" s="23"/>
      <c r="N497" s="23"/>
      <c r="O497" s="23"/>
      <c r="P497" s="23"/>
      <c r="Q497" s="22"/>
      <c r="R497" s="22"/>
      <c r="S497" s="22"/>
      <c r="T497" s="22"/>
      <c r="U497" s="22"/>
      <c r="V497" s="22"/>
      <c r="W497" s="22"/>
      <c r="X497" s="22"/>
      <c r="Y497" s="22"/>
      <c r="Z497" s="22"/>
      <c r="AA497" s="22"/>
    </row>
    <row r="498" spans="1:27" ht="15.75" customHeight="1" x14ac:dyDescent="0.25">
      <c r="A498" s="22"/>
      <c r="B498" s="22"/>
      <c r="C498" s="22"/>
      <c r="D498" s="23"/>
      <c r="E498" s="23"/>
      <c r="F498" s="23"/>
      <c r="G498" s="23"/>
      <c r="H498" s="23"/>
      <c r="I498" s="23"/>
      <c r="J498" s="23"/>
      <c r="K498" s="23"/>
      <c r="L498" s="23"/>
      <c r="M498" s="23"/>
      <c r="N498" s="23"/>
      <c r="O498" s="23"/>
      <c r="P498" s="23"/>
      <c r="Q498" s="22"/>
      <c r="R498" s="22"/>
      <c r="S498" s="22"/>
      <c r="T498" s="22"/>
      <c r="U498" s="22"/>
      <c r="V498" s="22"/>
      <c r="W498" s="22"/>
      <c r="X498" s="22"/>
      <c r="Y498" s="22"/>
      <c r="Z498" s="22"/>
      <c r="AA498" s="22"/>
    </row>
    <row r="499" spans="1:27" ht="15.75" customHeight="1" x14ac:dyDescent="0.25">
      <c r="A499" s="22"/>
      <c r="B499" s="22"/>
      <c r="C499" s="22"/>
      <c r="D499" s="23"/>
      <c r="E499" s="23"/>
      <c r="F499" s="23"/>
      <c r="G499" s="23"/>
      <c r="H499" s="23"/>
      <c r="I499" s="23"/>
      <c r="J499" s="23"/>
      <c r="K499" s="23"/>
      <c r="L499" s="23"/>
      <c r="M499" s="23"/>
      <c r="N499" s="23"/>
      <c r="O499" s="23"/>
      <c r="P499" s="23"/>
      <c r="Q499" s="22"/>
      <c r="R499" s="22"/>
      <c r="S499" s="22"/>
      <c r="T499" s="22"/>
      <c r="U499" s="22"/>
      <c r="V499" s="22"/>
      <c r="W499" s="22"/>
      <c r="X499" s="22"/>
      <c r="Y499" s="22"/>
      <c r="Z499" s="22"/>
      <c r="AA499" s="22"/>
    </row>
    <row r="500" spans="1:27" ht="15.75" customHeight="1" x14ac:dyDescent="0.25">
      <c r="A500" s="22"/>
      <c r="B500" s="22"/>
      <c r="C500" s="22"/>
      <c r="D500" s="23"/>
      <c r="E500" s="23"/>
      <c r="F500" s="23"/>
      <c r="G500" s="23"/>
      <c r="H500" s="23"/>
      <c r="I500" s="23"/>
      <c r="J500" s="23"/>
      <c r="K500" s="23"/>
      <c r="L500" s="23"/>
      <c r="M500" s="23"/>
      <c r="N500" s="23"/>
      <c r="O500" s="23"/>
      <c r="P500" s="23"/>
      <c r="Q500" s="22"/>
      <c r="R500" s="22"/>
      <c r="S500" s="22"/>
      <c r="T500" s="22"/>
      <c r="U500" s="22"/>
      <c r="V500" s="22"/>
      <c r="W500" s="22"/>
      <c r="X500" s="22"/>
      <c r="Y500" s="22"/>
      <c r="Z500" s="22"/>
      <c r="AA500" s="22"/>
    </row>
    <row r="501" spans="1:27" ht="15.75" customHeight="1" x14ac:dyDescent="0.25">
      <c r="A501" s="22"/>
      <c r="B501" s="22"/>
      <c r="C501" s="22"/>
      <c r="D501" s="23"/>
      <c r="E501" s="23"/>
      <c r="F501" s="23"/>
      <c r="G501" s="23"/>
      <c r="H501" s="23"/>
      <c r="I501" s="23"/>
      <c r="J501" s="23"/>
      <c r="K501" s="23"/>
      <c r="L501" s="23"/>
      <c r="M501" s="23"/>
      <c r="N501" s="23"/>
      <c r="O501" s="23"/>
      <c r="P501" s="23"/>
      <c r="Q501" s="22"/>
      <c r="R501" s="22"/>
      <c r="S501" s="22"/>
      <c r="T501" s="22"/>
      <c r="U501" s="22"/>
      <c r="V501" s="22"/>
      <c r="W501" s="22"/>
      <c r="X501" s="22"/>
      <c r="Y501" s="22"/>
      <c r="Z501" s="22"/>
      <c r="AA501" s="22"/>
    </row>
    <row r="502" spans="1:27" ht="15.75" customHeight="1" x14ac:dyDescent="0.25">
      <c r="A502" s="22"/>
      <c r="B502" s="22"/>
      <c r="C502" s="22"/>
      <c r="D502" s="23"/>
      <c r="E502" s="23"/>
      <c r="F502" s="23"/>
      <c r="G502" s="23"/>
      <c r="H502" s="23"/>
      <c r="I502" s="23"/>
      <c r="J502" s="23"/>
      <c r="K502" s="23"/>
      <c r="L502" s="23"/>
      <c r="M502" s="23"/>
      <c r="N502" s="23"/>
      <c r="O502" s="23"/>
      <c r="P502" s="23"/>
      <c r="Q502" s="22"/>
      <c r="R502" s="22"/>
      <c r="S502" s="22"/>
      <c r="T502" s="22"/>
      <c r="U502" s="22"/>
      <c r="V502" s="22"/>
      <c r="W502" s="22"/>
      <c r="X502" s="22"/>
      <c r="Y502" s="22"/>
      <c r="Z502" s="22"/>
      <c r="AA502" s="22"/>
    </row>
    <row r="503" spans="1:27" ht="15.75" customHeight="1" x14ac:dyDescent="0.25">
      <c r="A503" s="22"/>
      <c r="B503" s="22"/>
      <c r="C503" s="22"/>
      <c r="D503" s="23"/>
      <c r="E503" s="23"/>
      <c r="F503" s="23"/>
      <c r="G503" s="23"/>
      <c r="H503" s="23"/>
      <c r="I503" s="23"/>
      <c r="J503" s="23"/>
      <c r="K503" s="23"/>
      <c r="L503" s="23"/>
      <c r="M503" s="23"/>
      <c r="N503" s="23"/>
      <c r="O503" s="23"/>
      <c r="P503" s="23"/>
      <c r="Q503" s="22"/>
      <c r="R503" s="22"/>
      <c r="S503" s="22"/>
      <c r="T503" s="22"/>
      <c r="U503" s="22"/>
      <c r="V503" s="22"/>
      <c r="W503" s="22"/>
      <c r="X503" s="22"/>
      <c r="Y503" s="22"/>
      <c r="Z503" s="22"/>
      <c r="AA503" s="22"/>
    </row>
    <row r="504" spans="1:27" ht="15.75" customHeight="1" x14ac:dyDescent="0.25">
      <c r="A504" s="22"/>
      <c r="B504" s="22"/>
      <c r="C504" s="22"/>
      <c r="D504" s="23"/>
      <c r="E504" s="23"/>
      <c r="F504" s="23"/>
      <c r="G504" s="23"/>
      <c r="H504" s="23"/>
      <c r="I504" s="23"/>
      <c r="J504" s="23"/>
      <c r="K504" s="23"/>
      <c r="L504" s="23"/>
      <c r="M504" s="23"/>
      <c r="N504" s="23"/>
      <c r="O504" s="23"/>
      <c r="P504" s="23"/>
      <c r="Q504" s="22"/>
      <c r="R504" s="22"/>
      <c r="S504" s="22"/>
      <c r="T504" s="22"/>
      <c r="U504" s="22"/>
      <c r="V504" s="22"/>
      <c r="W504" s="22"/>
      <c r="X504" s="22"/>
      <c r="Y504" s="22"/>
      <c r="Z504" s="22"/>
      <c r="AA504" s="22"/>
    </row>
    <row r="505" spans="1:27" ht="15.75" customHeight="1" x14ac:dyDescent="0.25">
      <c r="A505" s="22"/>
      <c r="B505" s="22"/>
      <c r="C505" s="22"/>
      <c r="D505" s="23"/>
      <c r="E505" s="23"/>
      <c r="F505" s="23"/>
      <c r="G505" s="23"/>
      <c r="H505" s="23"/>
      <c r="I505" s="23"/>
      <c r="J505" s="23"/>
      <c r="K505" s="23"/>
      <c r="L505" s="23"/>
      <c r="M505" s="23"/>
      <c r="N505" s="23"/>
      <c r="O505" s="23"/>
      <c r="P505" s="23"/>
      <c r="Q505" s="22"/>
      <c r="R505" s="22"/>
      <c r="S505" s="22"/>
      <c r="T505" s="22"/>
      <c r="U505" s="22"/>
      <c r="V505" s="22"/>
      <c r="W505" s="22"/>
      <c r="X505" s="22"/>
      <c r="Y505" s="22"/>
      <c r="Z505" s="22"/>
      <c r="AA505" s="22"/>
    </row>
    <row r="506" spans="1:27" ht="15.75" customHeight="1" x14ac:dyDescent="0.25">
      <c r="A506" s="22"/>
      <c r="B506" s="22"/>
      <c r="C506" s="22"/>
      <c r="D506" s="23"/>
      <c r="E506" s="23"/>
      <c r="F506" s="23"/>
      <c r="G506" s="23"/>
      <c r="H506" s="23"/>
      <c r="I506" s="23"/>
      <c r="J506" s="23"/>
      <c r="K506" s="23"/>
      <c r="L506" s="23"/>
      <c r="M506" s="23"/>
      <c r="N506" s="23"/>
      <c r="O506" s="23"/>
      <c r="P506" s="23"/>
      <c r="Q506" s="22"/>
      <c r="R506" s="22"/>
      <c r="S506" s="22"/>
      <c r="T506" s="22"/>
      <c r="U506" s="22"/>
      <c r="V506" s="22"/>
      <c r="W506" s="22"/>
      <c r="X506" s="22"/>
      <c r="Y506" s="22"/>
      <c r="Z506" s="22"/>
      <c r="AA506" s="22"/>
    </row>
    <row r="507" spans="1:27" ht="15.75" customHeight="1" x14ac:dyDescent="0.25">
      <c r="A507" s="22"/>
      <c r="B507" s="22"/>
      <c r="C507" s="22"/>
      <c r="D507" s="23"/>
      <c r="E507" s="23"/>
      <c r="F507" s="23"/>
      <c r="G507" s="23"/>
      <c r="H507" s="23"/>
      <c r="I507" s="23"/>
      <c r="J507" s="23"/>
      <c r="K507" s="23"/>
      <c r="L507" s="23"/>
      <c r="M507" s="23"/>
      <c r="N507" s="23"/>
      <c r="O507" s="23"/>
      <c r="P507" s="23"/>
      <c r="Q507" s="22"/>
      <c r="R507" s="22"/>
      <c r="S507" s="22"/>
      <c r="T507" s="22"/>
      <c r="U507" s="22"/>
      <c r="V507" s="22"/>
      <c r="W507" s="22"/>
      <c r="X507" s="22"/>
      <c r="Y507" s="22"/>
      <c r="Z507" s="22"/>
      <c r="AA507" s="22"/>
    </row>
    <row r="508" spans="1:27" ht="15.75" customHeight="1" x14ac:dyDescent="0.25">
      <c r="A508" s="22"/>
      <c r="B508" s="22"/>
      <c r="C508" s="22"/>
      <c r="D508" s="23"/>
      <c r="E508" s="23"/>
      <c r="F508" s="23"/>
      <c r="G508" s="23"/>
      <c r="H508" s="23"/>
      <c r="I508" s="23"/>
      <c r="J508" s="23"/>
      <c r="K508" s="23"/>
      <c r="L508" s="23"/>
      <c r="M508" s="23"/>
      <c r="N508" s="23"/>
      <c r="O508" s="23"/>
      <c r="P508" s="23"/>
      <c r="Q508" s="22"/>
      <c r="R508" s="22"/>
      <c r="S508" s="22"/>
      <c r="T508" s="22"/>
      <c r="U508" s="22"/>
      <c r="V508" s="22"/>
      <c r="W508" s="22"/>
      <c r="X508" s="22"/>
      <c r="Y508" s="22"/>
      <c r="Z508" s="22"/>
      <c r="AA508" s="22"/>
    </row>
    <row r="509" spans="1:27" ht="15.75" customHeight="1" x14ac:dyDescent="0.25">
      <c r="A509" s="22"/>
      <c r="B509" s="22"/>
      <c r="C509" s="22"/>
      <c r="D509" s="23"/>
      <c r="E509" s="23"/>
      <c r="F509" s="23"/>
      <c r="G509" s="23"/>
      <c r="H509" s="23"/>
      <c r="I509" s="23"/>
      <c r="J509" s="23"/>
      <c r="K509" s="23"/>
      <c r="L509" s="23"/>
      <c r="M509" s="23"/>
      <c r="N509" s="23"/>
      <c r="O509" s="23"/>
      <c r="P509" s="23"/>
      <c r="Q509" s="22"/>
      <c r="R509" s="22"/>
      <c r="S509" s="22"/>
      <c r="T509" s="22"/>
      <c r="U509" s="22"/>
      <c r="V509" s="22"/>
      <c r="W509" s="22"/>
      <c r="X509" s="22"/>
      <c r="Y509" s="22"/>
      <c r="Z509" s="22"/>
      <c r="AA509" s="22"/>
    </row>
    <row r="510" spans="1:27" ht="15.75" customHeight="1" x14ac:dyDescent="0.25">
      <c r="A510" s="22"/>
      <c r="B510" s="22"/>
      <c r="C510" s="22"/>
      <c r="D510" s="23"/>
      <c r="E510" s="23"/>
      <c r="F510" s="23"/>
      <c r="G510" s="23"/>
      <c r="H510" s="23"/>
      <c r="I510" s="23"/>
      <c r="J510" s="23"/>
      <c r="K510" s="23"/>
      <c r="L510" s="23"/>
      <c r="M510" s="23"/>
      <c r="N510" s="23"/>
      <c r="O510" s="23"/>
      <c r="P510" s="23"/>
      <c r="Q510" s="22"/>
      <c r="R510" s="22"/>
      <c r="S510" s="22"/>
      <c r="T510" s="22"/>
      <c r="U510" s="22"/>
      <c r="V510" s="22"/>
      <c r="W510" s="22"/>
      <c r="X510" s="22"/>
      <c r="Y510" s="22"/>
      <c r="Z510" s="22"/>
      <c r="AA510" s="22"/>
    </row>
    <row r="511" spans="1:27" ht="15.75" customHeight="1" x14ac:dyDescent="0.25">
      <c r="A511" s="22"/>
      <c r="B511" s="22"/>
      <c r="C511" s="22"/>
      <c r="D511" s="23"/>
      <c r="E511" s="23"/>
      <c r="F511" s="23"/>
      <c r="G511" s="23"/>
      <c r="H511" s="23"/>
      <c r="I511" s="23"/>
      <c r="J511" s="23"/>
      <c r="K511" s="23"/>
      <c r="L511" s="23"/>
      <c r="M511" s="23"/>
      <c r="N511" s="23"/>
      <c r="O511" s="23"/>
      <c r="P511" s="23"/>
      <c r="Q511" s="22"/>
      <c r="R511" s="22"/>
      <c r="S511" s="22"/>
      <c r="T511" s="22"/>
      <c r="U511" s="22"/>
      <c r="V511" s="22"/>
      <c r="W511" s="22"/>
      <c r="X511" s="22"/>
      <c r="Y511" s="22"/>
      <c r="Z511" s="22"/>
      <c r="AA511" s="22"/>
    </row>
    <row r="512" spans="1:27" ht="15.75" customHeight="1" x14ac:dyDescent="0.25">
      <c r="A512" s="22"/>
      <c r="B512" s="22"/>
      <c r="C512" s="22"/>
      <c r="D512" s="23"/>
      <c r="E512" s="23"/>
      <c r="F512" s="23"/>
      <c r="G512" s="23"/>
      <c r="H512" s="23"/>
      <c r="I512" s="23"/>
      <c r="J512" s="23"/>
      <c r="K512" s="23"/>
      <c r="L512" s="23"/>
      <c r="M512" s="23"/>
      <c r="N512" s="23"/>
      <c r="O512" s="23"/>
      <c r="P512" s="23"/>
      <c r="Q512" s="22"/>
      <c r="R512" s="22"/>
      <c r="S512" s="22"/>
      <c r="T512" s="22"/>
      <c r="U512" s="22"/>
      <c r="V512" s="22"/>
      <c r="W512" s="22"/>
      <c r="X512" s="22"/>
      <c r="Y512" s="22"/>
      <c r="Z512" s="22"/>
      <c r="AA512" s="22"/>
    </row>
    <row r="513" spans="1:27" ht="15.75" customHeight="1" x14ac:dyDescent="0.25">
      <c r="A513" s="22"/>
      <c r="B513" s="22"/>
      <c r="C513" s="22"/>
      <c r="D513" s="23"/>
      <c r="E513" s="23"/>
      <c r="F513" s="23"/>
      <c r="G513" s="23"/>
      <c r="H513" s="23"/>
      <c r="I513" s="23"/>
      <c r="J513" s="23"/>
      <c r="K513" s="23"/>
      <c r="L513" s="23"/>
      <c r="M513" s="23"/>
      <c r="N513" s="23"/>
      <c r="O513" s="23"/>
      <c r="P513" s="23"/>
      <c r="Q513" s="22"/>
      <c r="R513" s="22"/>
      <c r="S513" s="22"/>
      <c r="T513" s="22"/>
      <c r="U513" s="22"/>
      <c r="V513" s="22"/>
      <c r="W513" s="22"/>
      <c r="X513" s="22"/>
      <c r="Y513" s="22"/>
      <c r="Z513" s="22"/>
      <c r="AA513" s="22"/>
    </row>
    <row r="514" spans="1:27" ht="15.75" customHeight="1" x14ac:dyDescent="0.25">
      <c r="A514" s="22"/>
      <c r="B514" s="22"/>
      <c r="C514" s="22"/>
      <c r="D514" s="23"/>
      <c r="E514" s="23"/>
      <c r="F514" s="23"/>
      <c r="G514" s="23"/>
      <c r="H514" s="23"/>
      <c r="I514" s="23"/>
      <c r="J514" s="23"/>
      <c r="K514" s="23"/>
      <c r="L514" s="23"/>
      <c r="M514" s="23"/>
      <c r="N514" s="23"/>
      <c r="O514" s="23"/>
      <c r="P514" s="23"/>
      <c r="Q514" s="22"/>
      <c r="R514" s="22"/>
      <c r="S514" s="22"/>
      <c r="T514" s="22"/>
      <c r="U514" s="22"/>
      <c r="V514" s="22"/>
      <c r="W514" s="22"/>
      <c r="X514" s="22"/>
      <c r="Y514" s="22"/>
      <c r="Z514" s="22"/>
      <c r="AA514" s="22"/>
    </row>
    <row r="515" spans="1:27" ht="15.75" customHeight="1" x14ac:dyDescent="0.25">
      <c r="A515" s="22"/>
      <c r="B515" s="22"/>
      <c r="C515" s="22"/>
      <c r="D515" s="23"/>
      <c r="E515" s="23"/>
      <c r="F515" s="23"/>
      <c r="G515" s="23"/>
      <c r="H515" s="23"/>
      <c r="I515" s="23"/>
      <c r="J515" s="23"/>
      <c r="K515" s="23"/>
      <c r="L515" s="23"/>
      <c r="M515" s="23"/>
      <c r="N515" s="23"/>
      <c r="O515" s="23"/>
      <c r="P515" s="23"/>
      <c r="Q515" s="22"/>
      <c r="R515" s="22"/>
      <c r="S515" s="22"/>
      <c r="T515" s="22"/>
      <c r="U515" s="22"/>
      <c r="V515" s="22"/>
      <c r="W515" s="22"/>
      <c r="X515" s="22"/>
      <c r="Y515" s="22"/>
      <c r="Z515" s="22"/>
      <c r="AA515" s="22"/>
    </row>
    <row r="516" spans="1:27" ht="15.75" customHeight="1" x14ac:dyDescent="0.25">
      <c r="A516" s="22"/>
      <c r="B516" s="22"/>
      <c r="C516" s="22"/>
      <c r="D516" s="23"/>
      <c r="E516" s="23"/>
      <c r="F516" s="23"/>
      <c r="G516" s="23"/>
      <c r="H516" s="23"/>
      <c r="I516" s="23"/>
      <c r="J516" s="23"/>
      <c r="K516" s="23"/>
      <c r="L516" s="23"/>
      <c r="M516" s="23"/>
      <c r="N516" s="23"/>
      <c r="O516" s="23"/>
      <c r="P516" s="23"/>
      <c r="Q516" s="22"/>
      <c r="R516" s="22"/>
      <c r="S516" s="22"/>
      <c r="T516" s="22"/>
      <c r="U516" s="22"/>
      <c r="V516" s="22"/>
      <c r="W516" s="22"/>
      <c r="X516" s="22"/>
      <c r="Y516" s="22"/>
      <c r="Z516" s="22"/>
      <c r="AA516" s="22"/>
    </row>
    <row r="517" spans="1:27" ht="15.75" customHeight="1" x14ac:dyDescent="0.25">
      <c r="A517" s="22"/>
      <c r="B517" s="22"/>
      <c r="C517" s="22"/>
      <c r="D517" s="23"/>
      <c r="E517" s="23"/>
      <c r="F517" s="23"/>
      <c r="G517" s="23"/>
      <c r="H517" s="23"/>
      <c r="I517" s="23"/>
      <c r="J517" s="23"/>
      <c r="K517" s="23"/>
      <c r="L517" s="23"/>
      <c r="M517" s="23"/>
      <c r="N517" s="23"/>
      <c r="O517" s="23"/>
      <c r="P517" s="23"/>
      <c r="Q517" s="22"/>
      <c r="R517" s="22"/>
      <c r="S517" s="22"/>
      <c r="T517" s="22"/>
      <c r="U517" s="22"/>
      <c r="V517" s="22"/>
      <c r="W517" s="22"/>
      <c r="X517" s="22"/>
      <c r="Y517" s="22"/>
      <c r="Z517" s="22"/>
      <c r="AA517" s="22"/>
    </row>
    <row r="518" spans="1:27" ht="15.75" customHeight="1" x14ac:dyDescent="0.25">
      <c r="A518" s="22"/>
      <c r="B518" s="22"/>
      <c r="C518" s="22"/>
      <c r="D518" s="23"/>
      <c r="E518" s="23"/>
      <c r="F518" s="23"/>
      <c r="G518" s="23"/>
      <c r="H518" s="23"/>
      <c r="I518" s="23"/>
      <c r="J518" s="23"/>
      <c r="K518" s="23"/>
      <c r="L518" s="23"/>
      <c r="M518" s="23"/>
      <c r="N518" s="23"/>
      <c r="O518" s="23"/>
      <c r="P518" s="23"/>
      <c r="Q518" s="22"/>
      <c r="R518" s="22"/>
      <c r="S518" s="22"/>
      <c r="T518" s="22"/>
      <c r="U518" s="22"/>
      <c r="V518" s="22"/>
      <c r="W518" s="22"/>
      <c r="X518" s="22"/>
      <c r="Y518" s="22"/>
      <c r="Z518" s="22"/>
      <c r="AA518" s="22"/>
    </row>
    <row r="519" spans="1:27" ht="15.75" customHeight="1" x14ac:dyDescent="0.25">
      <c r="A519" s="22"/>
      <c r="B519" s="22"/>
      <c r="C519" s="22"/>
      <c r="D519" s="23"/>
      <c r="E519" s="23"/>
      <c r="F519" s="23"/>
      <c r="G519" s="23"/>
      <c r="H519" s="23"/>
      <c r="I519" s="23"/>
      <c r="J519" s="23"/>
      <c r="K519" s="23"/>
      <c r="L519" s="23"/>
      <c r="M519" s="23"/>
      <c r="N519" s="23"/>
      <c r="O519" s="23"/>
      <c r="P519" s="23"/>
      <c r="Q519" s="22"/>
      <c r="R519" s="22"/>
      <c r="S519" s="22"/>
      <c r="T519" s="22"/>
      <c r="U519" s="22"/>
      <c r="V519" s="22"/>
      <c r="W519" s="22"/>
      <c r="X519" s="22"/>
      <c r="Y519" s="22"/>
      <c r="Z519" s="22"/>
      <c r="AA519" s="22"/>
    </row>
    <row r="520" spans="1:27" ht="15.75" customHeight="1" x14ac:dyDescent="0.25">
      <c r="A520" s="22"/>
      <c r="B520" s="22"/>
      <c r="C520" s="22"/>
      <c r="D520" s="23"/>
      <c r="E520" s="23"/>
      <c r="F520" s="23"/>
      <c r="G520" s="23"/>
      <c r="H520" s="23"/>
      <c r="I520" s="23"/>
      <c r="J520" s="23"/>
      <c r="K520" s="23"/>
      <c r="L520" s="23"/>
      <c r="M520" s="23"/>
      <c r="N520" s="23"/>
      <c r="O520" s="23"/>
      <c r="P520" s="23"/>
      <c r="Q520" s="22"/>
      <c r="R520" s="22"/>
      <c r="S520" s="22"/>
      <c r="T520" s="22"/>
      <c r="U520" s="22"/>
      <c r="V520" s="22"/>
      <c r="W520" s="22"/>
      <c r="X520" s="22"/>
      <c r="Y520" s="22"/>
      <c r="Z520" s="22"/>
      <c r="AA520" s="22"/>
    </row>
    <row r="521" spans="1:27" ht="15.75" customHeight="1" x14ac:dyDescent="0.25">
      <c r="A521" s="22"/>
      <c r="B521" s="22"/>
      <c r="C521" s="22"/>
      <c r="D521" s="23"/>
      <c r="E521" s="23"/>
      <c r="F521" s="23"/>
      <c r="G521" s="23"/>
      <c r="H521" s="23"/>
      <c r="I521" s="23"/>
      <c r="J521" s="23"/>
      <c r="K521" s="23"/>
      <c r="L521" s="23"/>
      <c r="M521" s="23"/>
      <c r="N521" s="23"/>
      <c r="O521" s="23"/>
      <c r="P521" s="23"/>
      <c r="Q521" s="22"/>
      <c r="R521" s="22"/>
      <c r="S521" s="22"/>
      <c r="T521" s="22"/>
      <c r="U521" s="22"/>
      <c r="V521" s="22"/>
      <c r="W521" s="22"/>
      <c r="X521" s="22"/>
      <c r="Y521" s="22"/>
      <c r="Z521" s="22"/>
      <c r="AA521" s="22"/>
    </row>
    <row r="522" spans="1:27" ht="15.75" customHeight="1" x14ac:dyDescent="0.25">
      <c r="A522" s="22"/>
      <c r="B522" s="22"/>
      <c r="C522" s="22"/>
      <c r="D522" s="23"/>
      <c r="E522" s="23"/>
      <c r="F522" s="23"/>
      <c r="G522" s="23"/>
      <c r="H522" s="23"/>
      <c r="I522" s="23"/>
      <c r="J522" s="23"/>
      <c r="K522" s="23"/>
      <c r="L522" s="23"/>
      <c r="M522" s="23"/>
      <c r="N522" s="23"/>
      <c r="O522" s="23"/>
      <c r="P522" s="23"/>
      <c r="Q522" s="22"/>
      <c r="R522" s="22"/>
      <c r="S522" s="22"/>
      <c r="T522" s="22"/>
      <c r="U522" s="22"/>
      <c r="V522" s="22"/>
      <c r="W522" s="22"/>
      <c r="X522" s="22"/>
      <c r="Y522" s="22"/>
      <c r="Z522" s="22"/>
      <c r="AA522" s="22"/>
    </row>
    <row r="523" spans="1:27" ht="15.75" customHeight="1" x14ac:dyDescent="0.25">
      <c r="A523" s="22"/>
      <c r="B523" s="22"/>
      <c r="C523" s="22"/>
      <c r="D523" s="23"/>
      <c r="E523" s="23"/>
      <c r="F523" s="23"/>
      <c r="G523" s="23"/>
      <c r="H523" s="23"/>
      <c r="I523" s="23"/>
      <c r="J523" s="23"/>
      <c r="K523" s="23"/>
      <c r="L523" s="23"/>
      <c r="M523" s="23"/>
      <c r="N523" s="23"/>
      <c r="O523" s="23"/>
      <c r="P523" s="23"/>
      <c r="Q523" s="22"/>
      <c r="R523" s="22"/>
      <c r="S523" s="22"/>
      <c r="T523" s="22"/>
      <c r="U523" s="22"/>
      <c r="V523" s="22"/>
      <c r="W523" s="22"/>
      <c r="X523" s="22"/>
      <c r="Y523" s="22"/>
      <c r="Z523" s="22"/>
      <c r="AA523" s="22"/>
    </row>
    <row r="524" spans="1:27" ht="15.75" customHeight="1" x14ac:dyDescent="0.25">
      <c r="A524" s="22"/>
      <c r="B524" s="22"/>
      <c r="C524" s="22"/>
      <c r="D524" s="23"/>
      <c r="E524" s="23"/>
      <c r="F524" s="23"/>
      <c r="G524" s="23"/>
      <c r="H524" s="23"/>
      <c r="I524" s="23"/>
      <c r="J524" s="23"/>
      <c r="K524" s="23"/>
      <c r="L524" s="23"/>
      <c r="M524" s="23"/>
      <c r="N524" s="23"/>
      <c r="O524" s="23"/>
      <c r="P524" s="23"/>
      <c r="Q524" s="22"/>
      <c r="R524" s="22"/>
      <c r="S524" s="22"/>
      <c r="T524" s="22"/>
      <c r="U524" s="22"/>
      <c r="V524" s="22"/>
      <c r="W524" s="22"/>
      <c r="X524" s="22"/>
      <c r="Y524" s="22"/>
      <c r="Z524" s="22"/>
      <c r="AA524" s="22"/>
    </row>
    <row r="525" spans="1:27" ht="15.75" customHeight="1" x14ac:dyDescent="0.25">
      <c r="A525" s="22"/>
      <c r="B525" s="22"/>
      <c r="C525" s="22"/>
      <c r="D525" s="23"/>
      <c r="E525" s="23"/>
      <c r="F525" s="23"/>
      <c r="G525" s="23"/>
      <c r="H525" s="23"/>
      <c r="I525" s="23"/>
      <c r="J525" s="23"/>
      <c r="K525" s="23"/>
      <c r="L525" s="23"/>
      <c r="M525" s="23"/>
      <c r="N525" s="23"/>
      <c r="O525" s="23"/>
      <c r="P525" s="23"/>
      <c r="Q525" s="22"/>
      <c r="R525" s="22"/>
      <c r="S525" s="22"/>
      <c r="T525" s="22"/>
      <c r="U525" s="22"/>
      <c r="V525" s="22"/>
      <c r="W525" s="22"/>
      <c r="X525" s="22"/>
      <c r="Y525" s="22"/>
      <c r="Z525" s="22"/>
      <c r="AA525" s="22"/>
    </row>
    <row r="526" spans="1:27" ht="15.75" customHeight="1" x14ac:dyDescent="0.25">
      <c r="A526" s="22"/>
      <c r="B526" s="22"/>
      <c r="C526" s="22"/>
      <c r="D526" s="23"/>
      <c r="E526" s="23"/>
      <c r="F526" s="23"/>
      <c r="G526" s="23"/>
      <c r="H526" s="23"/>
      <c r="I526" s="23"/>
      <c r="J526" s="23"/>
      <c r="K526" s="23"/>
      <c r="L526" s="23"/>
      <c r="M526" s="23"/>
      <c r="N526" s="23"/>
      <c r="O526" s="23"/>
      <c r="P526" s="23"/>
      <c r="Q526" s="22"/>
      <c r="R526" s="22"/>
      <c r="S526" s="22"/>
      <c r="T526" s="22"/>
      <c r="U526" s="22"/>
      <c r="V526" s="22"/>
      <c r="W526" s="22"/>
      <c r="X526" s="22"/>
      <c r="Y526" s="22"/>
      <c r="Z526" s="22"/>
      <c r="AA526" s="22"/>
    </row>
    <row r="527" spans="1:27" ht="15.75" customHeight="1" x14ac:dyDescent="0.25">
      <c r="A527" s="22"/>
      <c r="B527" s="22"/>
      <c r="C527" s="22"/>
      <c r="D527" s="23"/>
      <c r="E527" s="23"/>
      <c r="F527" s="23"/>
      <c r="G527" s="23"/>
      <c r="H527" s="23"/>
      <c r="I527" s="23"/>
      <c r="J527" s="23"/>
      <c r="K527" s="23"/>
      <c r="L527" s="23"/>
      <c r="M527" s="23"/>
      <c r="N527" s="23"/>
      <c r="O527" s="23"/>
      <c r="P527" s="23"/>
      <c r="Q527" s="22"/>
      <c r="R527" s="22"/>
      <c r="S527" s="22"/>
      <c r="T527" s="22"/>
      <c r="U527" s="22"/>
      <c r="V527" s="22"/>
      <c r="W527" s="22"/>
      <c r="X527" s="22"/>
      <c r="Y527" s="22"/>
      <c r="Z527" s="22"/>
      <c r="AA527" s="22"/>
    </row>
    <row r="528" spans="1:27" ht="15.75" customHeight="1" x14ac:dyDescent="0.25">
      <c r="A528" s="22"/>
      <c r="B528" s="22"/>
      <c r="C528" s="22"/>
      <c r="D528" s="23"/>
      <c r="E528" s="23"/>
      <c r="F528" s="23"/>
      <c r="G528" s="23"/>
      <c r="H528" s="23"/>
      <c r="I528" s="23"/>
      <c r="J528" s="23"/>
      <c r="K528" s="23"/>
      <c r="L528" s="23"/>
      <c r="M528" s="23"/>
      <c r="N528" s="23"/>
      <c r="O528" s="23"/>
      <c r="P528" s="23"/>
      <c r="Q528" s="22"/>
      <c r="R528" s="22"/>
      <c r="S528" s="22"/>
      <c r="T528" s="22"/>
      <c r="U528" s="22"/>
      <c r="V528" s="22"/>
      <c r="W528" s="22"/>
      <c r="X528" s="22"/>
      <c r="Y528" s="22"/>
      <c r="Z528" s="22"/>
      <c r="AA528" s="22"/>
    </row>
    <row r="529" spans="1:27" ht="15.75" customHeight="1" x14ac:dyDescent="0.25">
      <c r="A529" s="22"/>
      <c r="B529" s="22"/>
      <c r="C529" s="22"/>
      <c r="D529" s="23"/>
      <c r="E529" s="23"/>
      <c r="F529" s="23"/>
      <c r="G529" s="23"/>
      <c r="H529" s="23"/>
      <c r="I529" s="23"/>
      <c r="J529" s="23"/>
      <c r="K529" s="23"/>
      <c r="L529" s="23"/>
      <c r="M529" s="23"/>
      <c r="N529" s="23"/>
      <c r="O529" s="23"/>
      <c r="P529" s="23"/>
      <c r="Q529" s="22"/>
      <c r="R529" s="22"/>
      <c r="S529" s="22"/>
      <c r="T529" s="22"/>
      <c r="U529" s="22"/>
      <c r="V529" s="22"/>
      <c r="W529" s="22"/>
      <c r="X529" s="22"/>
      <c r="Y529" s="22"/>
      <c r="Z529" s="22"/>
      <c r="AA529" s="22"/>
    </row>
    <row r="530" spans="1:27" ht="15.75" customHeight="1" x14ac:dyDescent="0.25">
      <c r="A530" s="22"/>
      <c r="B530" s="22"/>
      <c r="C530" s="22"/>
      <c r="D530" s="23"/>
      <c r="E530" s="23"/>
      <c r="F530" s="23"/>
      <c r="G530" s="23"/>
      <c r="H530" s="23"/>
      <c r="I530" s="23"/>
      <c r="J530" s="23"/>
      <c r="K530" s="23"/>
      <c r="L530" s="23"/>
      <c r="M530" s="23"/>
      <c r="N530" s="23"/>
      <c r="O530" s="23"/>
      <c r="P530" s="23"/>
      <c r="Q530" s="22"/>
      <c r="R530" s="22"/>
      <c r="S530" s="22"/>
      <c r="T530" s="22"/>
      <c r="U530" s="22"/>
      <c r="V530" s="22"/>
      <c r="W530" s="22"/>
      <c r="X530" s="22"/>
      <c r="Y530" s="22"/>
      <c r="Z530" s="22"/>
      <c r="AA530" s="22"/>
    </row>
    <row r="531" spans="1:27" ht="15.75" customHeight="1" x14ac:dyDescent="0.25">
      <c r="A531" s="22"/>
      <c r="B531" s="22"/>
      <c r="C531" s="22"/>
      <c r="D531" s="23"/>
      <c r="E531" s="23"/>
      <c r="F531" s="23"/>
      <c r="G531" s="23"/>
      <c r="H531" s="23"/>
      <c r="I531" s="23"/>
      <c r="J531" s="23"/>
      <c r="K531" s="23"/>
      <c r="L531" s="23"/>
      <c r="M531" s="23"/>
      <c r="N531" s="23"/>
      <c r="O531" s="23"/>
      <c r="P531" s="23"/>
      <c r="Q531" s="22"/>
      <c r="R531" s="22"/>
      <c r="S531" s="22"/>
      <c r="T531" s="22"/>
      <c r="U531" s="22"/>
      <c r="V531" s="22"/>
      <c r="W531" s="22"/>
      <c r="X531" s="22"/>
      <c r="Y531" s="22"/>
      <c r="Z531" s="22"/>
      <c r="AA531" s="22"/>
    </row>
    <row r="532" spans="1:27" ht="15.75" customHeight="1" x14ac:dyDescent="0.25">
      <c r="A532" s="22"/>
      <c r="B532" s="22"/>
      <c r="C532" s="22"/>
      <c r="D532" s="23"/>
      <c r="E532" s="23"/>
      <c r="F532" s="23"/>
      <c r="G532" s="23"/>
      <c r="H532" s="23"/>
      <c r="I532" s="23"/>
      <c r="J532" s="23"/>
      <c r="K532" s="23"/>
      <c r="L532" s="23"/>
      <c r="M532" s="23"/>
      <c r="N532" s="23"/>
      <c r="O532" s="23"/>
      <c r="P532" s="23"/>
      <c r="Q532" s="22"/>
      <c r="R532" s="22"/>
      <c r="S532" s="22"/>
      <c r="T532" s="22"/>
      <c r="U532" s="22"/>
      <c r="V532" s="22"/>
      <c r="W532" s="22"/>
      <c r="X532" s="22"/>
      <c r="Y532" s="22"/>
      <c r="Z532" s="22"/>
      <c r="AA532" s="22"/>
    </row>
    <row r="533" spans="1:27" ht="15.75" customHeight="1" x14ac:dyDescent="0.25">
      <c r="A533" s="22"/>
      <c r="B533" s="22"/>
      <c r="C533" s="22"/>
      <c r="D533" s="23"/>
      <c r="E533" s="23"/>
      <c r="F533" s="23"/>
      <c r="G533" s="23"/>
      <c r="H533" s="23"/>
      <c r="I533" s="23"/>
      <c r="J533" s="23"/>
      <c r="K533" s="23"/>
      <c r="L533" s="23"/>
      <c r="M533" s="23"/>
      <c r="N533" s="23"/>
      <c r="O533" s="23"/>
      <c r="P533" s="23"/>
      <c r="Q533" s="22"/>
      <c r="R533" s="22"/>
      <c r="S533" s="22"/>
      <c r="T533" s="22"/>
      <c r="U533" s="22"/>
      <c r="V533" s="22"/>
      <c r="W533" s="22"/>
      <c r="X533" s="22"/>
      <c r="Y533" s="22"/>
      <c r="Z533" s="22"/>
      <c r="AA533" s="22"/>
    </row>
    <row r="534" spans="1:27" ht="15.75" customHeight="1" x14ac:dyDescent="0.25">
      <c r="A534" s="22"/>
      <c r="B534" s="22"/>
      <c r="C534" s="22"/>
      <c r="D534" s="23"/>
      <c r="E534" s="23"/>
      <c r="F534" s="23"/>
      <c r="G534" s="23"/>
      <c r="H534" s="23"/>
      <c r="I534" s="23"/>
      <c r="J534" s="23"/>
      <c r="K534" s="23"/>
      <c r="L534" s="23"/>
      <c r="M534" s="23"/>
      <c r="N534" s="23"/>
      <c r="O534" s="23"/>
      <c r="P534" s="23"/>
      <c r="Q534" s="22"/>
      <c r="R534" s="22"/>
      <c r="S534" s="22"/>
      <c r="T534" s="22"/>
      <c r="U534" s="22"/>
      <c r="V534" s="22"/>
      <c r="W534" s="22"/>
      <c r="X534" s="22"/>
      <c r="Y534" s="22"/>
      <c r="Z534" s="22"/>
      <c r="AA534" s="22"/>
    </row>
    <row r="535" spans="1:27" ht="15.75" customHeight="1" x14ac:dyDescent="0.25">
      <c r="A535" s="22"/>
      <c r="B535" s="22"/>
      <c r="C535" s="22"/>
      <c r="D535" s="23"/>
      <c r="E535" s="23"/>
      <c r="F535" s="23"/>
      <c r="G535" s="23"/>
      <c r="H535" s="23"/>
      <c r="I535" s="23"/>
      <c r="J535" s="23"/>
      <c r="K535" s="23"/>
      <c r="L535" s="23"/>
      <c r="M535" s="23"/>
      <c r="N535" s="23"/>
      <c r="O535" s="23"/>
      <c r="P535" s="23"/>
      <c r="Q535" s="22"/>
      <c r="R535" s="22"/>
      <c r="S535" s="22"/>
      <c r="T535" s="22"/>
      <c r="U535" s="22"/>
      <c r="V535" s="22"/>
      <c r="W535" s="22"/>
      <c r="X535" s="22"/>
      <c r="Y535" s="22"/>
      <c r="Z535" s="22"/>
      <c r="AA535" s="22"/>
    </row>
    <row r="536" spans="1:27" ht="15.75" customHeight="1" x14ac:dyDescent="0.25">
      <c r="A536" s="22"/>
      <c r="B536" s="22"/>
      <c r="C536" s="22"/>
      <c r="D536" s="23"/>
      <c r="E536" s="23"/>
      <c r="F536" s="23"/>
      <c r="G536" s="23"/>
      <c r="H536" s="23"/>
      <c r="I536" s="23"/>
      <c r="J536" s="23"/>
      <c r="K536" s="23"/>
      <c r="L536" s="23"/>
      <c r="M536" s="23"/>
      <c r="N536" s="23"/>
      <c r="O536" s="23"/>
      <c r="P536" s="23"/>
      <c r="Q536" s="22"/>
      <c r="R536" s="22"/>
      <c r="S536" s="22"/>
      <c r="T536" s="22"/>
      <c r="U536" s="22"/>
      <c r="V536" s="22"/>
      <c r="W536" s="22"/>
      <c r="X536" s="22"/>
      <c r="Y536" s="22"/>
      <c r="Z536" s="22"/>
      <c r="AA536" s="22"/>
    </row>
    <row r="537" spans="1:27" ht="15.75" customHeight="1" x14ac:dyDescent="0.25">
      <c r="A537" s="22"/>
      <c r="B537" s="22"/>
      <c r="C537" s="22"/>
      <c r="D537" s="23"/>
      <c r="E537" s="23"/>
      <c r="F537" s="23"/>
      <c r="G537" s="23"/>
      <c r="H537" s="23"/>
      <c r="I537" s="23"/>
      <c r="J537" s="23"/>
      <c r="K537" s="23"/>
      <c r="L537" s="23"/>
      <c r="M537" s="23"/>
      <c r="N537" s="23"/>
      <c r="O537" s="23"/>
      <c r="P537" s="23"/>
      <c r="Q537" s="22"/>
      <c r="R537" s="22"/>
      <c r="S537" s="22"/>
      <c r="T537" s="22"/>
      <c r="U537" s="22"/>
      <c r="V537" s="22"/>
      <c r="W537" s="22"/>
      <c r="X537" s="22"/>
      <c r="Y537" s="22"/>
      <c r="Z537" s="22"/>
      <c r="AA537" s="22"/>
    </row>
    <row r="538" spans="1:27" ht="15.75" customHeight="1" x14ac:dyDescent="0.25">
      <c r="A538" s="22"/>
      <c r="B538" s="22"/>
      <c r="C538" s="22"/>
      <c r="D538" s="23"/>
      <c r="E538" s="23"/>
      <c r="F538" s="23"/>
      <c r="G538" s="23"/>
      <c r="H538" s="23"/>
      <c r="I538" s="23"/>
      <c r="J538" s="23"/>
      <c r="K538" s="23"/>
      <c r="L538" s="23"/>
      <c r="M538" s="23"/>
      <c r="N538" s="23"/>
      <c r="O538" s="23"/>
      <c r="P538" s="23"/>
      <c r="Q538" s="22"/>
      <c r="R538" s="22"/>
      <c r="S538" s="22"/>
      <c r="T538" s="22"/>
      <c r="U538" s="22"/>
      <c r="V538" s="22"/>
      <c r="W538" s="22"/>
      <c r="X538" s="22"/>
      <c r="Y538" s="22"/>
      <c r="Z538" s="22"/>
      <c r="AA538" s="22"/>
    </row>
    <row r="539" spans="1:27" ht="15.75" customHeight="1" x14ac:dyDescent="0.25">
      <c r="A539" s="22"/>
      <c r="B539" s="22"/>
      <c r="C539" s="22"/>
      <c r="D539" s="23"/>
      <c r="E539" s="23"/>
      <c r="F539" s="23"/>
      <c r="G539" s="23"/>
      <c r="H539" s="23"/>
      <c r="I539" s="23"/>
      <c r="J539" s="23"/>
      <c r="K539" s="23"/>
      <c r="L539" s="23"/>
      <c r="M539" s="23"/>
      <c r="N539" s="23"/>
      <c r="O539" s="23"/>
      <c r="P539" s="23"/>
      <c r="Q539" s="22"/>
      <c r="R539" s="22"/>
      <c r="S539" s="22"/>
      <c r="T539" s="22"/>
      <c r="U539" s="22"/>
      <c r="V539" s="22"/>
      <c r="W539" s="22"/>
      <c r="X539" s="22"/>
      <c r="Y539" s="22"/>
      <c r="Z539" s="22"/>
      <c r="AA539" s="22"/>
    </row>
    <row r="540" spans="1:27" ht="15.75" customHeight="1" x14ac:dyDescent="0.25">
      <c r="A540" s="22"/>
      <c r="B540" s="22"/>
      <c r="C540" s="22"/>
      <c r="D540" s="23"/>
      <c r="E540" s="23"/>
      <c r="F540" s="23"/>
      <c r="G540" s="23"/>
      <c r="H540" s="23"/>
      <c r="I540" s="23"/>
      <c r="J540" s="23"/>
      <c r="K540" s="23"/>
      <c r="L540" s="23"/>
      <c r="M540" s="23"/>
      <c r="N540" s="23"/>
      <c r="O540" s="23"/>
      <c r="P540" s="23"/>
      <c r="Q540" s="22"/>
      <c r="R540" s="22"/>
      <c r="S540" s="22"/>
      <c r="T540" s="22"/>
      <c r="U540" s="22"/>
      <c r="V540" s="22"/>
      <c r="W540" s="22"/>
      <c r="X540" s="22"/>
      <c r="Y540" s="22"/>
      <c r="Z540" s="22"/>
      <c r="AA540" s="22"/>
    </row>
    <row r="541" spans="1:27" ht="15.75" customHeight="1" x14ac:dyDescent="0.25">
      <c r="A541" s="22"/>
      <c r="B541" s="22"/>
      <c r="C541" s="22"/>
      <c r="D541" s="23"/>
      <c r="E541" s="23"/>
      <c r="F541" s="23"/>
      <c r="G541" s="23"/>
      <c r="H541" s="23"/>
      <c r="I541" s="23"/>
      <c r="J541" s="23"/>
      <c r="K541" s="23"/>
      <c r="L541" s="23"/>
      <c r="M541" s="23"/>
      <c r="N541" s="23"/>
      <c r="O541" s="23"/>
      <c r="P541" s="23"/>
      <c r="Q541" s="22"/>
      <c r="R541" s="22"/>
      <c r="S541" s="22"/>
      <c r="T541" s="22"/>
      <c r="U541" s="22"/>
      <c r="V541" s="22"/>
      <c r="W541" s="22"/>
      <c r="X541" s="22"/>
      <c r="Y541" s="22"/>
      <c r="Z541" s="22"/>
      <c r="AA541" s="22"/>
    </row>
    <row r="542" spans="1:27" ht="15.75" customHeight="1" x14ac:dyDescent="0.25">
      <c r="A542" s="22"/>
      <c r="B542" s="22"/>
      <c r="C542" s="22"/>
      <c r="D542" s="23"/>
      <c r="E542" s="23"/>
      <c r="F542" s="23"/>
      <c r="G542" s="23"/>
      <c r="H542" s="23"/>
      <c r="I542" s="23"/>
      <c r="J542" s="23"/>
      <c r="K542" s="23"/>
      <c r="L542" s="23"/>
      <c r="M542" s="23"/>
      <c r="N542" s="23"/>
      <c r="O542" s="23"/>
      <c r="P542" s="23"/>
      <c r="Q542" s="22"/>
      <c r="R542" s="22"/>
      <c r="S542" s="22"/>
      <c r="T542" s="22"/>
      <c r="U542" s="22"/>
      <c r="V542" s="22"/>
      <c r="W542" s="22"/>
      <c r="X542" s="22"/>
      <c r="Y542" s="22"/>
      <c r="Z542" s="22"/>
      <c r="AA542" s="22"/>
    </row>
    <row r="543" spans="1:27" ht="15.75" customHeight="1" x14ac:dyDescent="0.25">
      <c r="A543" s="22"/>
      <c r="B543" s="22"/>
      <c r="C543" s="22"/>
      <c r="D543" s="23"/>
      <c r="E543" s="23"/>
      <c r="F543" s="23"/>
      <c r="G543" s="23"/>
      <c r="H543" s="23"/>
      <c r="I543" s="23"/>
      <c r="J543" s="23"/>
      <c r="K543" s="23"/>
      <c r="L543" s="23"/>
      <c r="M543" s="23"/>
      <c r="N543" s="23"/>
      <c r="O543" s="23"/>
      <c r="P543" s="23"/>
      <c r="Q543" s="22"/>
      <c r="R543" s="22"/>
      <c r="S543" s="22"/>
      <c r="T543" s="22"/>
      <c r="U543" s="22"/>
      <c r="V543" s="22"/>
      <c r="W543" s="22"/>
      <c r="X543" s="22"/>
      <c r="Y543" s="22"/>
      <c r="Z543" s="22"/>
      <c r="AA543" s="22"/>
    </row>
    <row r="544" spans="1:27" ht="15.75" customHeight="1" x14ac:dyDescent="0.25">
      <c r="A544" s="22"/>
      <c r="B544" s="22"/>
      <c r="C544" s="22"/>
      <c r="D544" s="23"/>
      <c r="E544" s="23"/>
      <c r="F544" s="23"/>
      <c r="G544" s="23"/>
      <c r="H544" s="23"/>
      <c r="I544" s="23"/>
      <c r="J544" s="23"/>
      <c r="K544" s="23"/>
      <c r="L544" s="23"/>
      <c r="M544" s="23"/>
      <c r="N544" s="23"/>
      <c r="O544" s="23"/>
      <c r="P544" s="23"/>
      <c r="Q544" s="22"/>
      <c r="R544" s="22"/>
      <c r="S544" s="22"/>
      <c r="T544" s="22"/>
      <c r="U544" s="22"/>
      <c r="V544" s="22"/>
      <c r="W544" s="22"/>
      <c r="X544" s="22"/>
      <c r="Y544" s="22"/>
      <c r="Z544" s="22"/>
      <c r="AA544" s="22"/>
    </row>
    <row r="545" spans="1:27" ht="15.75" customHeight="1" x14ac:dyDescent="0.25">
      <c r="A545" s="22"/>
      <c r="B545" s="22"/>
      <c r="C545" s="22"/>
      <c r="D545" s="23"/>
      <c r="E545" s="23"/>
      <c r="F545" s="23"/>
      <c r="G545" s="23"/>
      <c r="H545" s="23"/>
      <c r="I545" s="23"/>
      <c r="J545" s="23"/>
      <c r="K545" s="23"/>
      <c r="L545" s="23"/>
      <c r="M545" s="23"/>
      <c r="N545" s="23"/>
      <c r="O545" s="23"/>
      <c r="P545" s="23"/>
      <c r="Q545" s="22"/>
      <c r="R545" s="22"/>
      <c r="S545" s="22"/>
      <c r="T545" s="22"/>
      <c r="U545" s="22"/>
      <c r="V545" s="22"/>
      <c r="W545" s="22"/>
      <c r="X545" s="22"/>
      <c r="Y545" s="22"/>
      <c r="Z545" s="22"/>
      <c r="AA545" s="22"/>
    </row>
    <row r="546" spans="1:27" ht="15.75" customHeight="1" x14ac:dyDescent="0.25">
      <c r="A546" s="22"/>
      <c r="B546" s="22"/>
      <c r="C546" s="22"/>
      <c r="D546" s="23"/>
      <c r="E546" s="23"/>
      <c r="F546" s="23"/>
      <c r="G546" s="23"/>
      <c r="H546" s="23"/>
      <c r="I546" s="23"/>
      <c r="J546" s="23"/>
      <c r="K546" s="23"/>
      <c r="L546" s="23"/>
      <c r="M546" s="23"/>
      <c r="N546" s="23"/>
      <c r="O546" s="23"/>
      <c r="P546" s="23"/>
      <c r="Q546" s="22"/>
      <c r="R546" s="22"/>
      <c r="S546" s="22"/>
      <c r="T546" s="22"/>
      <c r="U546" s="22"/>
      <c r="V546" s="22"/>
      <c r="W546" s="22"/>
      <c r="X546" s="22"/>
      <c r="Y546" s="22"/>
      <c r="Z546" s="22"/>
      <c r="AA546" s="22"/>
    </row>
    <row r="547" spans="1:27" ht="15.75" customHeight="1" x14ac:dyDescent="0.25">
      <c r="A547" s="22"/>
      <c r="B547" s="22"/>
      <c r="C547" s="22"/>
      <c r="D547" s="23"/>
      <c r="E547" s="23"/>
      <c r="F547" s="23"/>
      <c r="G547" s="23"/>
      <c r="H547" s="23"/>
      <c r="I547" s="23"/>
      <c r="J547" s="23"/>
      <c r="K547" s="23"/>
      <c r="L547" s="23"/>
      <c r="M547" s="23"/>
      <c r="N547" s="23"/>
      <c r="O547" s="23"/>
      <c r="P547" s="23"/>
      <c r="Q547" s="22"/>
      <c r="R547" s="22"/>
      <c r="S547" s="22"/>
      <c r="T547" s="22"/>
      <c r="U547" s="22"/>
      <c r="V547" s="22"/>
      <c r="W547" s="22"/>
      <c r="X547" s="22"/>
      <c r="Y547" s="22"/>
      <c r="Z547" s="22"/>
      <c r="AA547" s="22"/>
    </row>
    <row r="548" spans="1:27" ht="15.75" customHeight="1" x14ac:dyDescent="0.25">
      <c r="A548" s="22"/>
      <c r="B548" s="22"/>
      <c r="C548" s="22"/>
      <c r="D548" s="23"/>
      <c r="E548" s="23"/>
      <c r="F548" s="23"/>
      <c r="G548" s="23"/>
      <c r="H548" s="23"/>
      <c r="I548" s="23"/>
      <c r="J548" s="23"/>
      <c r="K548" s="23"/>
      <c r="L548" s="23"/>
      <c r="M548" s="23"/>
      <c r="N548" s="23"/>
      <c r="O548" s="23"/>
      <c r="P548" s="23"/>
      <c r="Q548" s="22"/>
      <c r="R548" s="22"/>
      <c r="S548" s="22"/>
      <c r="T548" s="22"/>
      <c r="U548" s="22"/>
      <c r="V548" s="22"/>
      <c r="W548" s="22"/>
      <c r="X548" s="22"/>
      <c r="Y548" s="22"/>
      <c r="Z548" s="22"/>
      <c r="AA548" s="22"/>
    </row>
    <row r="549" spans="1:27" ht="15.75" customHeight="1" x14ac:dyDescent="0.25">
      <c r="A549" s="22"/>
      <c r="B549" s="22"/>
      <c r="C549" s="22"/>
      <c r="D549" s="23"/>
      <c r="E549" s="23"/>
      <c r="F549" s="23"/>
      <c r="G549" s="23"/>
      <c r="H549" s="23"/>
      <c r="I549" s="23"/>
      <c r="J549" s="23"/>
      <c r="K549" s="23"/>
      <c r="L549" s="23"/>
      <c r="M549" s="23"/>
      <c r="N549" s="23"/>
      <c r="O549" s="23"/>
      <c r="P549" s="23"/>
      <c r="Q549" s="22"/>
      <c r="R549" s="22"/>
      <c r="S549" s="22"/>
      <c r="T549" s="22"/>
      <c r="U549" s="22"/>
      <c r="V549" s="22"/>
      <c r="W549" s="22"/>
      <c r="X549" s="22"/>
      <c r="Y549" s="22"/>
      <c r="Z549" s="22"/>
      <c r="AA549" s="22"/>
    </row>
    <row r="550" spans="1:27" ht="15.75" customHeight="1" x14ac:dyDescent="0.25">
      <c r="A550" s="22"/>
      <c r="B550" s="22"/>
      <c r="C550" s="22"/>
      <c r="D550" s="23"/>
      <c r="E550" s="23"/>
      <c r="F550" s="23"/>
      <c r="G550" s="23"/>
      <c r="H550" s="23"/>
      <c r="I550" s="23"/>
      <c r="J550" s="23"/>
      <c r="K550" s="23"/>
      <c r="L550" s="23"/>
      <c r="M550" s="23"/>
      <c r="N550" s="23"/>
      <c r="O550" s="23"/>
      <c r="P550" s="23"/>
      <c r="Q550" s="22"/>
      <c r="R550" s="22"/>
      <c r="S550" s="22"/>
      <c r="T550" s="22"/>
      <c r="U550" s="22"/>
      <c r="V550" s="22"/>
      <c r="W550" s="22"/>
      <c r="X550" s="22"/>
      <c r="Y550" s="22"/>
      <c r="Z550" s="22"/>
      <c r="AA550" s="22"/>
    </row>
    <row r="551" spans="1:27" ht="15.75" customHeight="1" x14ac:dyDescent="0.25">
      <c r="A551" s="22"/>
      <c r="B551" s="22"/>
      <c r="C551" s="22"/>
      <c r="D551" s="23"/>
      <c r="E551" s="23"/>
      <c r="F551" s="23"/>
      <c r="G551" s="23"/>
      <c r="H551" s="23"/>
      <c r="I551" s="23"/>
      <c r="J551" s="23"/>
      <c r="K551" s="23"/>
      <c r="L551" s="23"/>
      <c r="M551" s="23"/>
      <c r="N551" s="23"/>
      <c r="O551" s="23"/>
      <c r="P551" s="23"/>
      <c r="Q551" s="22"/>
      <c r="R551" s="22"/>
      <c r="S551" s="22"/>
      <c r="T551" s="22"/>
      <c r="U551" s="22"/>
      <c r="V551" s="22"/>
      <c r="W551" s="22"/>
      <c r="X551" s="22"/>
      <c r="Y551" s="22"/>
      <c r="Z551" s="22"/>
      <c r="AA551" s="22"/>
    </row>
    <row r="552" spans="1:27" ht="15.75" customHeight="1" x14ac:dyDescent="0.25">
      <c r="A552" s="22"/>
      <c r="B552" s="22"/>
      <c r="C552" s="22"/>
      <c r="D552" s="23"/>
      <c r="E552" s="23"/>
      <c r="F552" s="23"/>
      <c r="G552" s="23"/>
      <c r="H552" s="23"/>
      <c r="I552" s="23"/>
      <c r="J552" s="23"/>
      <c r="K552" s="23"/>
      <c r="L552" s="23"/>
      <c r="M552" s="23"/>
      <c r="N552" s="23"/>
      <c r="O552" s="23"/>
      <c r="P552" s="23"/>
      <c r="Q552" s="22"/>
      <c r="R552" s="22"/>
      <c r="S552" s="22"/>
      <c r="T552" s="22"/>
      <c r="U552" s="22"/>
      <c r="V552" s="22"/>
      <c r="W552" s="22"/>
      <c r="X552" s="22"/>
      <c r="Y552" s="22"/>
      <c r="Z552" s="22"/>
      <c r="AA552" s="22"/>
    </row>
    <row r="553" spans="1:27" ht="15.75" customHeight="1" x14ac:dyDescent="0.25">
      <c r="A553" s="22"/>
      <c r="B553" s="22"/>
      <c r="C553" s="22"/>
      <c r="D553" s="23"/>
      <c r="E553" s="23"/>
      <c r="F553" s="23"/>
      <c r="G553" s="23"/>
      <c r="H553" s="23"/>
      <c r="I553" s="23"/>
      <c r="J553" s="23"/>
      <c r="K553" s="23"/>
      <c r="L553" s="23"/>
      <c r="M553" s="23"/>
      <c r="N553" s="23"/>
      <c r="O553" s="23"/>
      <c r="P553" s="23"/>
      <c r="Q553" s="22"/>
      <c r="R553" s="22"/>
      <c r="S553" s="22"/>
      <c r="T553" s="22"/>
      <c r="U553" s="22"/>
      <c r="V553" s="22"/>
      <c r="W553" s="22"/>
      <c r="X553" s="22"/>
      <c r="Y553" s="22"/>
      <c r="Z553" s="22"/>
      <c r="AA553" s="22"/>
    </row>
    <row r="554" spans="1:27" ht="15.75" customHeight="1" x14ac:dyDescent="0.25">
      <c r="A554" s="22"/>
      <c r="B554" s="22"/>
      <c r="C554" s="22"/>
      <c r="D554" s="23"/>
      <c r="E554" s="23"/>
      <c r="F554" s="23"/>
      <c r="G554" s="23"/>
      <c r="H554" s="23"/>
      <c r="I554" s="23"/>
      <c r="J554" s="23"/>
      <c r="K554" s="23"/>
      <c r="L554" s="23"/>
      <c r="M554" s="23"/>
      <c r="N554" s="23"/>
      <c r="O554" s="23"/>
      <c r="P554" s="23"/>
      <c r="Q554" s="22"/>
      <c r="R554" s="22"/>
      <c r="S554" s="22"/>
      <c r="T554" s="22"/>
      <c r="U554" s="22"/>
      <c r="V554" s="22"/>
      <c r="W554" s="22"/>
      <c r="X554" s="22"/>
      <c r="Y554" s="22"/>
      <c r="Z554" s="22"/>
      <c r="AA554" s="22"/>
    </row>
    <row r="555" spans="1:27" ht="15.75" customHeight="1" x14ac:dyDescent="0.25">
      <c r="A555" s="22"/>
      <c r="B555" s="22"/>
      <c r="C555" s="22"/>
      <c r="D555" s="23"/>
      <c r="E555" s="23"/>
      <c r="F555" s="23"/>
      <c r="G555" s="23"/>
      <c r="H555" s="23"/>
      <c r="I555" s="23"/>
      <c r="J555" s="23"/>
      <c r="K555" s="23"/>
      <c r="L555" s="23"/>
      <c r="M555" s="23"/>
      <c r="N555" s="23"/>
      <c r="O555" s="23"/>
      <c r="P555" s="23"/>
      <c r="Q555" s="22"/>
      <c r="R555" s="22"/>
      <c r="S555" s="22"/>
      <c r="T555" s="22"/>
      <c r="U555" s="22"/>
      <c r="V555" s="22"/>
      <c r="W555" s="22"/>
      <c r="X555" s="22"/>
      <c r="Y555" s="22"/>
      <c r="Z555" s="22"/>
      <c r="AA555" s="22"/>
    </row>
    <row r="556" spans="1:27" ht="15.75" customHeight="1" x14ac:dyDescent="0.25">
      <c r="A556" s="22"/>
      <c r="B556" s="22"/>
      <c r="C556" s="22"/>
      <c r="D556" s="23"/>
      <c r="E556" s="23"/>
      <c r="F556" s="23"/>
      <c r="G556" s="23"/>
      <c r="H556" s="23"/>
      <c r="I556" s="23"/>
      <c r="J556" s="23"/>
      <c r="K556" s="23"/>
      <c r="L556" s="23"/>
      <c r="M556" s="23"/>
      <c r="N556" s="23"/>
      <c r="O556" s="23"/>
      <c r="P556" s="23"/>
      <c r="Q556" s="22"/>
      <c r="R556" s="22"/>
      <c r="S556" s="22"/>
      <c r="T556" s="22"/>
      <c r="U556" s="22"/>
      <c r="V556" s="22"/>
      <c r="W556" s="22"/>
      <c r="X556" s="22"/>
      <c r="Y556" s="22"/>
      <c r="Z556" s="22"/>
      <c r="AA556" s="22"/>
    </row>
    <row r="557" spans="1:27" ht="15.75" customHeight="1" x14ac:dyDescent="0.25">
      <c r="A557" s="22"/>
      <c r="B557" s="22"/>
      <c r="C557" s="22"/>
      <c r="D557" s="23"/>
      <c r="E557" s="23"/>
      <c r="F557" s="23"/>
      <c r="G557" s="23"/>
      <c r="H557" s="23"/>
      <c r="I557" s="23"/>
      <c r="J557" s="23"/>
      <c r="K557" s="23"/>
      <c r="L557" s="23"/>
      <c r="M557" s="23"/>
      <c r="N557" s="23"/>
      <c r="O557" s="23"/>
      <c r="P557" s="23"/>
      <c r="Q557" s="22"/>
      <c r="R557" s="22"/>
      <c r="S557" s="22"/>
      <c r="T557" s="22"/>
      <c r="U557" s="22"/>
      <c r="V557" s="22"/>
      <c r="W557" s="22"/>
      <c r="X557" s="22"/>
      <c r="Y557" s="22"/>
      <c r="Z557" s="22"/>
      <c r="AA557" s="22"/>
    </row>
    <row r="558" spans="1:27" ht="15.75" customHeight="1" x14ac:dyDescent="0.25">
      <c r="A558" s="22"/>
      <c r="B558" s="22"/>
      <c r="C558" s="22"/>
      <c r="D558" s="23"/>
      <c r="E558" s="23"/>
      <c r="F558" s="23"/>
      <c r="G558" s="23"/>
      <c r="H558" s="23"/>
      <c r="I558" s="23"/>
      <c r="J558" s="23"/>
      <c r="K558" s="23"/>
      <c r="L558" s="23"/>
      <c r="M558" s="23"/>
      <c r="N558" s="23"/>
      <c r="O558" s="23"/>
      <c r="P558" s="23"/>
      <c r="Q558" s="22"/>
      <c r="R558" s="22"/>
      <c r="S558" s="22"/>
      <c r="T558" s="22"/>
      <c r="U558" s="22"/>
      <c r="V558" s="22"/>
      <c r="W558" s="22"/>
      <c r="X558" s="22"/>
      <c r="Y558" s="22"/>
      <c r="Z558" s="22"/>
      <c r="AA558" s="22"/>
    </row>
    <row r="559" spans="1:27" ht="15.75" customHeight="1" x14ac:dyDescent="0.25">
      <c r="A559" s="22"/>
      <c r="B559" s="22"/>
      <c r="C559" s="22"/>
      <c r="D559" s="23"/>
      <c r="E559" s="23"/>
      <c r="F559" s="23"/>
      <c r="G559" s="23"/>
      <c r="H559" s="23"/>
      <c r="I559" s="23"/>
      <c r="J559" s="23"/>
      <c r="K559" s="23"/>
      <c r="L559" s="23"/>
      <c r="M559" s="23"/>
      <c r="N559" s="23"/>
      <c r="O559" s="23"/>
      <c r="P559" s="23"/>
      <c r="Q559" s="22"/>
      <c r="R559" s="22"/>
      <c r="S559" s="22"/>
      <c r="T559" s="22"/>
      <c r="U559" s="22"/>
      <c r="V559" s="22"/>
      <c r="W559" s="22"/>
      <c r="X559" s="22"/>
      <c r="Y559" s="22"/>
      <c r="Z559" s="22"/>
      <c r="AA559" s="22"/>
    </row>
    <row r="560" spans="1:27" ht="15.75" customHeight="1" x14ac:dyDescent="0.25">
      <c r="A560" s="22"/>
      <c r="B560" s="22"/>
      <c r="C560" s="22"/>
      <c r="D560" s="23"/>
      <c r="E560" s="23"/>
      <c r="F560" s="23"/>
      <c r="G560" s="23"/>
      <c r="H560" s="23"/>
      <c r="I560" s="23"/>
      <c r="J560" s="23"/>
      <c r="K560" s="23"/>
      <c r="L560" s="23"/>
      <c r="M560" s="23"/>
      <c r="N560" s="23"/>
      <c r="O560" s="23"/>
      <c r="P560" s="23"/>
      <c r="Q560" s="22"/>
      <c r="R560" s="22"/>
      <c r="S560" s="22"/>
      <c r="T560" s="22"/>
      <c r="U560" s="22"/>
      <c r="V560" s="22"/>
      <c r="W560" s="22"/>
      <c r="X560" s="22"/>
      <c r="Y560" s="22"/>
      <c r="Z560" s="22"/>
      <c r="AA560" s="22"/>
    </row>
    <row r="561" spans="1:27" ht="15.75" customHeight="1" x14ac:dyDescent="0.25">
      <c r="A561" s="22"/>
      <c r="B561" s="22"/>
      <c r="C561" s="22"/>
      <c r="D561" s="23"/>
      <c r="E561" s="23"/>
      <c r="F561" s="23"/>
      <c r="G561" s="23"/>
      <c r="H561" s="23"/>
      <c r="I561" s="23"/>
      <c r="J561" s="23"/>
      <c r="K561" s="23"/>
      <c r="L561" s="23"/>
      <c r="M561" s="23"/>
      <c r="N561" s="23"/>
      <c r="O561" s="23"/>
      <c r="P561" s="23"/>
      <c r="Q561" s="22"/>
      <c r="R561" s="22"/>
      <c r="S561" s="22"/>
      <c r="T561" s="22"/>
      <c r="U561" s="22"/>
      <c r="V561" s="22"/>
      <c r="W561" s="22"/>
      <c r="X561" s="22"/>
      <c r="Y561" s="22"/>
      <c r="Z561" s="22"/>
      <c r="AA561" s="22"/>
    </row>
    <row r="562" spans="1:27" ht="15.75" customHeight="1" x14ac:dyDescent="0.25">
      <c r="A562" s="22"/>
      <c r="B562" s="22"/>
      <c r="C562" s="22"/>
      <c r="D562" s="23"/>
      <c r="E562" s="23"/>
      <c r="F562" s="23"/>
      <c r="G562" s="23"/>
      <c r="H562" s="23"/>
      <c r="I562" s="23"/>
      <c r="J562" s="23"/>
      <c r="K562" s="23"/>
      <c r="L562" s="23"/>
      <c r="M562" s="23"/>
      <c r="N562" s="23"/>
      <c r="O562" s="23"/>
      <c r="P562" s="23"/>
      <c r="Q562" s="22"/>
      <c r="R562" s="22"/>
      <c r="S562" s="22"/>
      <c r="T562" s="22"/>
      <c r="U562" s="22"/>
      <c r="V562" s="22"/>
      <c r="W562" s="22"/>
      <c r="X562" s="22"/>
      <c r="Y562" s="22"/>
      <c r="Z562" s="22"/>
      <c r="AA562" s="22"/>
    </row>
    <row r="563" spans="1:27" ht="15.75" customHeight="1" x14ac:dyDescent="0.25">
      <c r="A563" s="22"/>
      <c r="B563" s="22"/>
      <c r="C563" s="22"/>
      <c r="D563" s="23"/>
      <c r="E563" s="23"/>
      <c r="F563" s="23"/>
      <c r="G563" s="23"/>
      <c r="H563" s="23"/>
      <c r="I563" s="23"/>
      <c r="J563" s="23"/>
      <c r="K563" s="23"/>
      <c r="L563" s="23"/>
      <c r="M563" s="23"/>
      <c r="N563" s="23"/>
      <c r="O563" s="23"/>
      <c r="P563" s="23"/>
      <c r="Q563" s="22"/>
      <c r="R563" s="22"/>
      <c r="S563" s="22"/>
      <c r="T563" s="22"/>
      <c r="U563" s="22"/>
      <c r="V563" s="22"/>
      <c r="W563" s="22"/>
      <c r="X563" s="22"/>
      <c r="Y563" s="22"/>
      <c r="Z563" s="22"/>
      <c r="AA563" s="22"/>
    </row>
    <row r="564" spans="1:27" ht="15.75" customHeight="1" x14ac:dyDescent="0.25">
      <c r="A564" s="22"/>
      <c r="B564" s="22"/>
      <c r="C564" s="22"/>
      <c r="D564" s="23"/>
      <c r="E564" s="23"/>
      <c r="F564" s="23"/>
      <c r="G564" s="23"/>
      <c r="H564" s="23"/>
      <c r="I564" s="23"/>
      <c r="J564" s="23"/>
      <c r="K564" s="23"/>
      <c r="L564" s="23"/>
      <c r="M564" s="23"/>
      <c r="N564" s="23"/>
      <c r="O564" s="23"/>
      <c r="P564" s="23"/>
      <c r="Q564" s="22"/>
      <c r="R564" s="22"/>
      <c r="S564" s="22"/>
      <c r="T564" s="22"/>
      <c r="U564" s="22"/>
      <c r="V564" s="22"/>
      <c r="W564" s="22"/>
      <c r="X564" s="22"/>
      <c r="Y564" s="22"/>
      <c r="Z564" s="22"/>
      <c r="AA564" s="22"/>
    </row>
    <row r="565" spans="1:27" ht="15.75" customHeight="1" x14ac:dyDescent="0.25">
      <c r="A565" s="22"/>
      <c r="B565" s="22"/>
      <c r="C565" s="22"/>
      <c r="D565" s="23"/>
      <c r="E565" s="23"/>
      <c r="F565" s="23"/>
      <c r="G565" s="23"/>
      <c r="H565" s="23"/>
      <c r="I565" s="23"/>
      <c r="J565" s="23"/>
      <c r="K565" s="23"/>
      <c r="L565" s="23"/>
      <c r="M565" s="23"/>
      <c r="N565" s="23"/>
      <c r="O565" s="23"/>
      <c r="P565" s="23"/>
      <c r="Q565" s="22"/>
      <c r="R565" s="22"/>
      <c r="S565" s="22"/>
      <c r="T565" s="22"/>
      <c r="U565" s="22"/>
      <c r="V565" s="22"/>
      <c r="W565" s="22"/>
      <c r="X565" s="22"/>
      <c r="Y565" s="22"/>
      <c r="Z565" s="22"/>
      <c r="AA565" s="22"/>
    </row>
    <row r="566" spans="1:27" ht="15.75" customHeight="1" x14ac:dyDescent="0.25">
      <c r="A566" s="22"/>
      <c r="B566" s="22"/>
      <c r="C566" s="22"/>
      <c r="D566" s="23"/>
      <c r="E566" s="23"/>
      <c r="F566" s="23"/>
      <c r="G566" s="23"/>
      <c r="H566" s="23"/>
      <c r="I566" s="23"/>
      <c r="J566" s="23"/>
      <c r="K566" s="23"/>
      <c r="L566" s="23"/>
      <c r="M566" s="23"/>
      <c r="N566" s="23"/>
      <c r="O566" s="23"/>
      <c r="P566" s="23"/>
      <c r="Q566" s="22"/>
      <c r="R566" s="22"/>
      <c r="S566" s="22"/>
      <c r="T566" s="22"/>
      <c r="U566" s="22"/>
      <c r="V566" s="22"/>
      <c r="W566" s="22"/>
      <c r="X566" s="22"/>
      <c r="Y566" s="22"/>
      <c r="Z566" s="22"/>
      <c r="AA566" s="22"/>
    </row>
    <row r="567" spans="1:27" ht="15.75" customHeight="1" x14ac:dyDescent="0.25">
      <c r="A567" s="22"/>
      <c r="B567" s="22"/>
      <c r="C567" s="22"/>
      <c r="D567" s="23"/>
      <c r="E567" s="23"/>
      <c r="F567" s="23"/>
      <c r="G567" s="23"/>
      <c r="H567" s="23"/>
      <c r="I567" s="23"/>
      <c r="J567" s="23"/>
      <c r="K567" s="23"/>
      <c r="L567" s="23"/>
      <c r="M567" s="23"/>
      <c r="N567" s="23"/>
      <c r="O567" s="23"/>
      <c r="P567" s="23"/>
      <c r="Q567" s="22"/>
      <c r="R567" s="22"/>
      <c r="S567" s="22"/>
      <c r="T567" s="22"/>
      <c r="U567" s="22"/>
      <c r="V567" s="22"/>
      <c r="W567" s="22"/>
      <c r="X567" s="22"/>
      <c r="Y567" s="22"/>
      <c r="Z567" s="22"/>
      <c r="AA567" s="22"/>
    </row>
    <row r="568" spans="1:27" ht="15.75" customHeight="1" x14ac:dyDescent="0.25">
      <c r="A568" s="22"/>
      <c r="B568" s="22"/>
      <c r="C568" s="22"/>
      <c r="D568" s="23"/>
      <c r="E568" s="23"/>
      <c r="F568" s="23"/>
      <c r="G568" s="23"/>
      <c r="H568" s="23"/>
      <c r="I568" s="23"/>
      <c r="J568" s="23"/>
      <c r="K568" s="23"/>
      <c r="L568" s="23"/>
      <c r="M568" s="23"/>
      <c r="N568" s="23"/>
      <c r="O568" s="23"/>
      <c r="P568" s="23"/>
      <c r="Q568" s="22"/>
      <c r="R568" s="22"/>
      <c r="S568" s="22"/>
      <c r="T568" s="22"/>
      <c r="U568" s="22"/>
      <c r="V568" s="22"/>
      <c r="W568" s="22"/>
      <c r="X568" s="22"/>
      <c r="Y568" s="22"/>
      <c r="Z568" s="22"/>
      <c r="AA568" s="22"/>
    </row>
    <row r="569" spans="1:27" ht="15.75" customHeight="1" x14ac:dyDescent="0.25">
      <c r="A569" s="22"/>
      <c r="B569" s="22"/>
      <c r="C569" s="22"/>
      <c r="D569" s="23"/>
      <c r="E569" s="23"/>
      <c r="F569" s="23"/>
      <c r="G569" s="23"/>
      <c r="H569" s="23"/>
      <c r="I569" s="23"/>
      <c r="J569" s="23"/>
      <c r="K569" s="23"/>
      <c r="L569" s="23"/>
      <c r="M569" s="23"/>
      <c r="N569" s="23"/>
      <c r="O569" s="23"/>
      <c r="P569" s="23"/>
      <c r="Q569" s="22"/>
      <c r="R569" s="22"/>
      <c r="S569" s="22"/>
      <c r="T569" s="22"/>
      <c r="U569" s="22"/>
      <c r="V569" s="22"/>
      <c r="W569" s="22"/>
      <c r="X569" s="22"/>
      <c r="Y569" s="22"/>
      <c r="Z569" s="22"/>
      <c r="AA569" s="22"/>
    </row>
    <row r="570" spans="1:27" ht="15.75" customHeight="1" x14ac:dyDescent="0.25">
      <c r="A570" s="22"/>
      <c r="B570" s="22"/>
      <c r="C570" s="22"/>
      <c r="D570" s="23"/>
      <c r="E570" s="23"/>
      <c r="F570" s="23"/>
      <c r="G570" s="23"/>
      <c r="H570" s="23"/>
      <c r="I570" s="23"/>
      <c r="J570" s="23"/>
      <c r="K570" s="23"/>
      <c r="L570" s="23"/>
      <c r="M570" s="23"/>
      <c r="N570" s="23"/>
      <c r="O570" s="23"/>
      <c r="P570" s="23"/>
      <c r="Q570" s="22"/>
      <c r="R570" s="22"/>
      <c r="S570" s="22"/>
      <c r="T570" s="22"/>
      <c r="U570" s="22"/>
      <c r="V570" s="22"/>
      <c r="W570" s="22"/>
      <c r="X570" s="22"/>
      <c r="Y570" s="22"/>
      <c r="Z570" s="22"/>
      <c r="AA570" s="22"/>
    </row>
    <row r="571" spans="1:27" ht="15.75" customHeight="1" x14ac:dyDescent="0.25">
      <c r="A571" s="22"/>
      <c r="B571" s="22"/>
      <c r="C571" s="22"/>
      <c r="D571" s="23"/>
      <c r="E571" s="23"/>
      <c r="F571" s="23"/>
      <c r="G571" s="23"/>
      <c r="H571" s="23"/>
      <c r="I571" s="23"/>
      <c r="J571" s="23"/>
      <c r="K571" s="23"/>
      <c r="L571" s="23"/>
      <c r="M571" s="23"/>
      <c r="N571" s="23"/>
      <c r="O571" s="23"/>
      <c r="P571" s="23"/>
      <c r="Q571" s="22"/>
      <c r="R571" s="22"/>
      <c r="S571" s="22"/>
      <c r="T571" s="22"/>
      <c r="U571" s="22"/>
      <c r="V571" s="22"/>
      <c r="W571" s="22"/>
      <c r="X571" s="22"/>
      <c r="Y571" s="22"/>
      <c r="Z571" s="22"/>
      <c r="AA571" s="22"/>
    </row>
    <row r="572" spans="1:27" ht="15.75" customHeight="1" x14ac:dyDescent="0.25">
      <c r="A572" s="22"/>
      <c r="B572" s="22"/>
      <c r="C572" s="22"/>
      <c r="D572" s="23"/>
      <c r="E572" s="23"/>
      <c r="F572" s="23"/>
      <c r="G572" s="23"/>
      <c r="H572" s="23"/>
      <c r="I572" s="23"/>
      <c r="J572" s="23"/>
      <c r="K572" s="23"/>
      <c r="L572" s="23"/>
      <c r="M572" s="23"/>
      <c r="N572" s="23"/>
      <c r="O572" s="23"/>
      <c r="P572" s="23"/>
      <c r="Q572" s="22"/>
      <c r="R572" s="22"/>
      <c r="S572" s="22"/>
      <c r="T572" s="22"/>
      <c r="U572" s="22"/>
      <c r="V572" s="22"/>
      <c r="W572" s="22"/>
      <c r="X572" s="22"/>
      <c r="Y572" s="22"/>
      <c r="Z572" s="22"/>
      <c r="AA572" s="22"/>
    </row>
    <row r="573" spans="1:27" ht="15.75" customHeight="1" x14ac:dyDescent="0.25">
      <c r="A573" s="22"/>
      <c r="B573" s="22"/>
      <c r="C573" s="22"/>
      <c r="D573" s="23"/>
      <c r="E573" s="23"/>
      <c r="F573" s="23"/>
      <c r="G573" s="23"/>
      <c r="H573" s="23"/>
      <c r="I573" s="23"/>
      <c r="J573" s="23"/>
      <c r="K573" s="23"/>
      <c r="L573" s="23"/>
      <c r="M573" s="23"/>
      <c r="N573" s="23"/>
      <c r="O573" s="23"/>
      <c r="P573" s="23"/>
      <c r="Q573" s="22"/>
      <c r="R573" s="22"/>
      <c r="S573" s="22"/>
      <c r="T573" s="22"/>
      <c r="U573" s="22"/>
      <c r="V573" s="22"/>
      <c r="W573" s="22"/>
      <c r="X573" s="22"/>
      <c r="Y573" s="22"/>
      <c r="Z573" s="22"/>
      <c r="AA573" s="22"/>
    </row>
    <row r="574" spans="1:27" ht="15.75" customHeight="1" x14ac:dyDescent="0.25">
      <c r="A574" s="22"/>
      <c r="B574" s="22"/>
      <c r="C574" s="22"/>
      <c r="D574" s="23"/>
      <c r="E574" s="23"/>
      <c r="F574" s="23"/>
      <c r="G574" s="23"/>
      <c r="H574" s="23"/>
      <c r="I574" s="23"/>
      <c r="J574" s="23"/>
      <c r="K574" s="23"/>
      <c r="L574" s="23"/>
      <c r="M574" s="23"/>
      <c r="N574" s="23"/>
      <c r="O574" s="23"/>
      <c r="P574" s="23"/>
      <c r="Q574" s="22"/>
      <c r="R574" s="22"/>
      <c r="S574" s="22"/>
      <c r="T574" s="22"/>
      <c r="U574" s="22"/>
      <c r="V574" s="22"/>
      <c r="W574" s="22"/>
      <c r="X574" s="22"/>
      <c r="Y574" s="22"/>
      <c r="Z574" s="22"/>
      <c r="AA574" s="22"/>
    </row>
    <row r="575" spans="1:27" ht="15.75" customHeight="1" x14ac:dyDescent="0.25">
      <c r="A575" s="22"/>
      <c r="B575" s="22"/>
      <c r="C575" s="22"/>
      <c r="D575" s="23"/>
      <c r="E575" s="23"/>
      <c r="F575" s="23"/>
      <c r="G575" s="23"/>
      <c r="H575" s="23"/>
      <c r="I575" s="23"/>
      <c r="J575" s="23"/>
      <c r="K575" s="23"/>
      <c r="L575" s="23"/>
      <c r="M575" s="23"/>
      <c r="N575" s="23"/>
      <c r="O575" s="23"/>
      <c r="P575" s="23"/>
      <c r="Q575" s="22"/>
      <c r="R575" s="22"/>
      <c r="S575" s="22"/>
      <c r="T575" s="22"/>
      <c r="U575" s="22"/>
      <c r="V575" s="22"/>
      <c r="W575" s="22"/>
      <c r="X575" s="22"/>
      <c r="Y575" s="22"/>
      <c r="Z575" s="22"/>
      <c r="AA575" s="22"/>
    </row>
    <row r="576" spans="1:27" ht="15.75" customHeight="1" x14ac:dyDescent="0.25">
      <c r="A576" s="22"/>
      <c r="B576" s="22"/>
      <c r="C576" s="22"/>
      <c r="D576" s="23"/>
      <c r="E576" s="23"/>
      <c r="F576" s="23"/>
      <c r="G576" s="23"/>
      <c r="H576" s="23"/>
      <c r="I576" s="23"/>
      <c r="J576" s="23"/>
      <c r="K576" s="23"/>
      <c r="L576" s="23"/>
      <c r="M576" s="23"/>
      <c r="N576" s="23"/>
      <c r="O576" s="23"/>
      <c r="P576" s="23"/>
      <c r="Q576" s="22"/>
      <c r="R576" s="22"/>
      <c r="S576" s="22"/>
      <c r="T576" s="22"/>
      <c r="U576" s="22"/>
      <c r="V576" s="22"/>
      <c r="W576" s="22"/>
      <c r="X576" s="22"/>
      <c r="Y576" s="22"/>
      <c r="Z576" s="22"/>
      <c r="AA576" s="22"/>
    </row>
    <row r="577" spans="1:27" ht="15.75" customHeight="1" x14ac:dyDescent="0.25">
      <c r="A577" s="22"/>
      <c r="B577" s="22"/>
      <c r="C577" s="22"/>
      <c r="D577" s="23"/>
      <c r="E577" s="23"/>
      <c r="F577" s="23"/>
      <c r="G577" s="23"/>
      <c r="H577" s="23"/>
      <c r="I577" s="23"/>
      <c r="J577" s="23"/>
      <c r="K577" s="23"/>
      <c r="L577" s="23"/>
      <c r="M577" s="23"/>
      <c r="N577" s="23"/>
      <c r="O577" s="23"/>
      <c r="P577" s="23"/>
      <c r="Q577" s="22"/>
      <c r="R577" s="22"/>
      <c r="S577" s="22"/>
      <c r="T577" s="22"/>
      <c r="U577" s="22"/>
      <c r="V577" s="22"/>
      <c r="W577" s="22"/>
      <c r="X577" s="22"/>
      <c r="Y577" s="22"/>
      <c r="Z577" s="22"/>
      <c r="AA577" s="22"/>
    </row>
    <row r="578" spans="1:27" ht="15.75" customHeight="1" x14ac:dyDescent="0.25">
      <c r="A578" s="22"/>
      <c r="B578" s="22"/>
      <c r="C578" s="22"/>
      <c r="D578" s="23"/>
      <c r="E578" s="23"/>
      <c r="F578" s="23"/>
      <c r="G578" s="23"/>
      <c r="H578" s="23"/>
      <c r="I578" s="23"/>
      <c r="J578" s="23"/>
      <c r="K578" s="23"/>
      <c r="L578" s="23"/>
      <c r="M578" s="23"/>
      <c r="N578" s="23"/>
      <c r="O578" s="23"/>
      <c r="P578" s="23"/>
      <c r="Q578" s="22"/>
      <c r="R578" s="22"/>
      <c r="S578" s="22"/>
      <c r="T578" s="22"/>
      <c r="U578" s="22"/>
      <c r="V578" s="22"/>
      <c r="W578" s="22"/>
      <c r="X578" s="22"/>
      <c r="Y578" s="22"/>
      <c r="Z578" s="22"/>
      <c r="AA578" s="22"/>
    </row>
    <row r="579" spans="1:27" ht="15.75" customHeight="1" x14ac:dyDescent="0.25">
      <c r="A579" s="22"/>
      <c r="B579" s="22"/>
      <c r="C579" s="22"/>
      <c r="D579" s="23"/>
      <c r="E579" s="23"/>
      <c r="F579" s="23"/>
      <c r="G579" s="23"/>
      <c r="H579" s="23"/>
      <c r="I579" s="23"/>
      <c r="J579" s="23"/>
      <c r="K579" s="23"/>
      <c r="L579" s="23"/>
      <c r="M579" s="23"/>
      <c r="N579" s="23"/>
      <c r="O579" s="23"/>
      <c r="P579" s="23"/>
      <c r="Q579" s="22"/>
      <c r="R579" s="22"/>
      <c r="S579" s="22"/>
      <c r="T579" s="22"/>
      <c r="U579" s="22"/>
      <c r="V579" s="22"/>
      <c r="W579" s="22"/>
      <c r="X579" s="22"/>
      <c r="Y579" s="22"/>
      <c r="Z579" s="22"/>
      <c r="AA579" s="22"/>
    </row>
    <row r="580" spans="1:27" ht="15.75" customHeight="1" x14ac:dyDescent="0.25">
      <c r="A580" s="22"/>
      <c r="B580" s="22"/>
      <c r="C580" s="22"/>
      <c r="D580" s="23"/>
      <c r="E580" s="23"/>
      <c r="F580" s="23"/>
      <c r="G580" s="23"/>
      <c r="H580" s="23"/>
      <c r="I580" s="23"/>
      <c r="J580" s="23"/>
      <c r="K580" s="23"/>
      <c r="L580" s="23"/>
      <c r="M580" s="23"/>
      <c r="N580" s="23"/>
      <c r="O580" s="23"/>
      <c r="P580" s="23"/>
      <c r="Q580" s="22"/>
      <c r="R580" s="22"/>
      <c r="S580" s="22"/>
      <c r="T580" s="22"/>
      <c r="U580" s="22"/>
      <c r="V580" s="22"/>
      <c r="W580" s="22"/>
      <c r="X580" s="22"/>
      <c r="Y580" s="22"/>
      <c r="Z580" s="22"/>
      <c r="AA580" s="22"/>
    </row>
    <row r="581" spans="1:27" ht="15.75" customHeight="1" x14ac:dyDescent="0.25">
      <c r="A581" s="22"/>
      <c r="B581" s="22"/>
      <c r="C581" s="22"/>
      <c r="D581" s="23"/>
      <c r="E581" s="23"/>
      <c r="F581" s="23"/>
      <c r="G581" s="23"/>
      <c r="H581" s="23"/>
      <c r="I581" s="23"/>
      <c r="J581" s="23"/>
      <c r="K581" s="23"/>
      <c r="L581" s="23"/>
      <c r="M581" s="23"/>
      <c r="N581" s="23"/>
      <c r="O581" s="23"/>
      <c r="P581" s="23"/>
      <c r="Q581" s="22"/>
      <c r="R581" s="22"/>
      <c r="S581" s="22"/>
      <c r="T581" s="22"/>
      <c r="U581" s="22"/>
      <c r="V581" s="22"/>
      <c r="W581" s="22"/>
      <c r="X581" s="22"/>
      <c r="Y581" s="22"/>
      <c r="Z581" s="22"/>
      <c r="AA581" s="22"/>
    </row>
    <row r="582" spans="1:27" ht="15.75" customHeight="1" x14ac:dyDescent="0.25">
      <c r="A582" s="22"/>
      <c r="B582" s="22"/>
      <c r="C582" s="22"/>
      <c r="D582" s="23"/>
      <c r="E582" s="23"/>
      <c r="F582" s="23"/>
      <c r="G582" s="23"/>
      <c r="H582" s="23"/>
      <c r="I582" s="23"/>
      <c r="J582" s="23"/>
      <c r="K582" s="23"/>
      <c r="L582" s="23"/>
      <c r="M582" s="23"/>
      <c r="N582" s="23"/>
      <c r="O582" s="23"/>
      <c r="P582" s="23"/>
      <c r="Q582" s="22"/>
      <c r="R582" s="22"/>
      <c r="S582" s="22"/>
      <c r="T582" s="22"/>
      <c r="U582" s="22"/>
      <c r="V582" s="22"/>
      <c r="W582" s="22"/>
      <c r="X582" s="22"/>
      <c r="Y582" s="22"/>
      <c r="Z582" s="22"/>
      <c r="AA582" s="22"/>
    </row>
    <row r="583" spans="1:27" ht="15.75" customHeight="1" x14ac:dyDescent="0.25">
      <c r="A583" s="22"/>
      <c r="B583" s="22"/>
      <c r="C583" s="22"/>
      <c r="D583" s="23"/>
      <c r="E583" s="23"/>
      <c r="F583" s="23"/>
      <c r="G583" s="23"/>
      <c r="H583" s="23"/>
      <c r="I583" s="23"/>
      <c r="J583" s="23"/>
      <c r="K583" s="23"/>
      <c r="L583" s="23"/>
      <c r="M583" s="23"/>
      <c r="N583" s="23"/>
      <c r="O583" s="23"/>
      <c r="P583" s="23"/>
      <c r="Q583" s="22"/>
      <c r="R583" s="22"/>
      <c r="S583" s="22"/>
      <c r="T583" s="22"/>
      <c r="U583" s="22"/>
      <c r="V583" s="22"/>
      <c r="W583" s="22"/>
      <c r="X583" s="22"/>
      <c r="Y583" s="22"/>
      <c r="Z583" s="22"/>
      <c r="AA583" s="22"/>
    </row>
    <row r="584" spans="1:27" ht="15.75" customHeight="1" x14ac:dyDescent="0.25">
      <c r="A584" s="22"/>
      <c r="B584" s="22"/>
      <c r="C584" s="22"/>
      <c r="D584" s="23"/>
      <c r="E584" s="23"/>
      <c r="F584" s="23"/>
      <c r="G584" s="23"/>
      <c r="H584" s="23"/>
      <c r="I584" s="23"/>
      <c r="J584" s="23"/>
      <c r="K584" s="23"/>
      <c r="L584" s="23"/>
      <c r="M584" s="23"/>
      <c r="N584" s="23"/>
      <c r="O584" s="23"/>
      <c r="P584" s="23"/>
      <c r="Q584" s="22"/>
      <c r="R584" s="22"/>
      <c r="S584" s="22"/>
      <c r="T584" s="22"/>
      <c r="U584" s="22"/>
      <c r="V584" s="22"/>
      <c r="W584" s="22"/>
      <c r="X584" s="22"/>
      <c r="Y584" s="22"/>
      <c r="Z584" s="22"/>
      <c r="AA584" s="22"/>
    </row>
    <row r="585" spans="1:27" ht="15.75" customHeight="1" x14ac:dyDescent="0.25">
      <c r="A585" s="22"/>
      <c r="B585" s="22"/>
      <c r="C585" s="22"/>
      <c r="D585" s="23"/>
      <c r="E585" s="23"/>
      <c r="F585" s="23"/>
      <c r="G585" s="23"/>
      <c r="H585" s="23"/>
      <c r="I585" s="23"/>
      <c r="J585" s="23"/>
      <c r="K585" s="23"/>
      <c r="L585" s="23"/>
      <c r="M585" s="23"/>
      <c r="N585" s="23"/>
      <c r="O585" s="23"/>
      <c r="P585" s="23"/>
      <c r="Q585" s="22"/>
      <c r="R585" s="22"/>
      <c r="S585" s="22"/>
      <c r="T585" s="22"/>
      <c r="U585" s="22"/>
      <c r="V585" s="22"/>
      <c r="W585" s="22"/>
      <c r="X585" s="22"/>
      <c r="Y585" s="22"/>
      <c r="Z585" s="22"/>
      <c r="AA585" s="22"/>
    </row>
    <row r="586" spans="1:27" ht="15.75" customHeight="1" x14ac:dyDescent="0.25">
      <c r="A586" s="22"/>
      <c r="B586" s="22"/>
      <c r="C586" s="22"/>
      <c r="D586" s="23"/>
      <c r="E586" s="23"/>
      <c r="F586" s="23"/>
      <c r="G586" s="23"/>
      <c r="H586" s="23"/>
      <c r="I586" s="23"/>
      <c r="J586" s="23"/>
      <c r="K586" s="23"/>
      <c r="L586" s="23"/>
      <c r="M586" s="23"/>
      <c r="N586" s="23"/>
      <c r="O586" s="23"/>
      <c r="P586" s="23"/>
      <c r="Q586" s="22"/>
      <c r="R586" s="22"/>
      <c r="S586" s="22"/>
      <c r="T586" s="22"/>
      <c r="U586" s="22"/>
      <c r="V586" s="22"/>
      <c r="W586" s="22"/>
      <c r="X586" s="22"/>
      <c r="Y586" s="22"/>
      <c r="Z586" s="22"/>
      <c r="AA586" s="22"/>
    </row>
    <row r="587" spans="1:27" ht="15.75" customHeight="1" x14ac:dyDescent="0.25">
      <c r="A587" s="22"/>
      <c r="B587" s="22"/>
      <c r="C587" s="22"/>
      <c r="D587" s="23"/>
      <c r="E587" s="23"/>
      <c r="F587" s="23"/>
      <c r="G587" s="23"/>
      <c r="H587" s="23"/>
      <c r="I587" s="23"/>
      <c r="J587" s="23"/>
      <c r="K587" s="23"/>
      <c r="L587" s="23"/>
      <c r="M587" s="23"/>
      <c r="N587" s="23"/>
      <c r="O587" s="23"/>
      <c r="P587" s="23"/>
      <c r="Q587" s="22"/>
      <c r="R587" s="22"/>
      <c r="S587" s="22"/>
      <c r="T587" s="22"/>
      <c r="U587" s="22"/>
      <c r="V587" s="22"/>
      <c r="W587" s="22"/>
      <c r="X587" s="22"/>
      <c r="Y587" s="22"/>
      <c r="Z587" s="22"/>
      <c r="AA587" s="22"/>
    </row>
    <row r="588" spans="1:27" ht="15.75" customHeight="1" x14ac:dyDescent="0.25">
      <c r="A588" s="22"/>
      <c r="B588" s="22"/>
      <c r="C588" s="22"/>
      <c r="D588" s="23"/>
      <c r="E588" s="23"/>
      <c r="F588" s="23"/>
      <c r="G588" s="23"/>
      <c r="H588" s="23"/>
      <c r="I588" s="23"/>
      <c r="J588" s="23"/>
      <c r="K588" s="23"/>
      <c r="L588" s="23"/>
      <c r="M588" s="23"/>
      <c r="N588" s="23"/>
      <c r="O588" s="23"/>
      <c r="P588" s="23"/>
      <c r="Q588" s="22"/>
      <c r="R588" s="22"/>
      <c r="S588" s="22"/>
      <c r="T588" s="22"/>
      <c r="U588" s="22"/>
      <c r="V588" s="22"/>
      <c r="W588" s="22"/>
      <c r="X588" s="22"/>
      <c r="Y588" s="22"/>
      <c r="Z588" s="22"/>
      <c r="AA588" s="22"/>
    </row>
    <row r="589" spans="1:27" ht="15.75" customHeight="1" x14ac:dyDescent="0.25">
      <c r="A589" s="22"/>
      <c r="B589" s="22"/>
      <c r="C589" s="22"/>
      <c r="D589" s="23"/>
      <c r="E589" s="23"/>
      <c r="F589" s="23"/>
      <c r="G589" s="23"/>
      <c r="H589" s="23"/>
      <c r="I589" s="23"/>
      <c r="J589" s="23"/>
      <c r="K589" s="23"/>
      <c r="L589" s="23"/>
      <c r="M589" s="23"/>
      <c r="N589" s="23"/>
      <c r="O589" s="23"/>
      <c r="P589" s="23"/>
      <c r="Q589" s="22"/>
      <c r="R589" s="22"/>
      <c r="S589" s="22"/>
      <c r="T589" s="22"/>
      <c r="U589" s="22"/>
      <c r="V589" s="22"/>
      <c r="W589" s="22"/>
      <c r="X589" s="22"/>
      <c r="Y589" s="22"/>
      <c r="Z589" s="22"/>
      <c r="AA589" s="22"/>
    </row>
    <row r="590" spans="1:27" ht="15.75" customHeight="1" x14ac:dyDescent="0.25">
      <c r="A590" s="22"/>
      <c r="B590" s="22"/>
      <c r="C590" s="22"/>
      <c r="D590" s="23"/>
      <c r="E590" s="23"/>
      <c r="F590" s="23"/>
      <c r="G590" s="23"/>
      <c r="H590" s="23"/>
      <c r="I590" s="23"/>
      <c r="J590" s="23"/>
      <c r="K590" s="23"/>
      <c r="L590" s="23"/>
      <c r="M590" s="23"/>
      <c r="N590" s="23"/>
      <c r="O590" s="23"/>
      <c r="P590" s="23"/>
      <c r="Q590" s="22"/>
      <c r="R590" s="22"/>
      <c r="S590" s="22"/>
      <c r="T590" s="22"/>
      <c r="U590" s="22"/>
      <c r="V590" s="22"/>
      <c r="W590" s="22"/>
      <c r="X590" s="22"/>
      <c r="Y590" s="22"/>
      <c r="Z590" s="22"/>
      <c r="AA590" s="22"/>
    </row>
    <row r="591" spans="1:27" ht="15.75" customHeight="1" x14ac:dyDescent="0.25">
      <c r="A591" s="22"/>
      <c r="B591" s="22"/>
      <c r="C591" s="22"/>
      <c r="D591" s="23"/>
      <c r="E591" s="23"/>
      <c r="F591" s="23"/>
      <c r="G591" s="23"/>
      <c r="H591" s="23"/>
      <c r="I591" s="23"/>
      <c r="J591" s="23"/>
      <c r="K591" s="23"/>
      <c r="L591" s="23"/>
      <c r="M591" s="23"/>
      <c r="N591" s="23"/>
      <c r="O591" s="23"/>
      <c r="P591" s="23"/>
      <c r="Q591" s="22"/>
      <c r="R591" s="22"/>
      <c r="S591" s="22"/>
      <c r="T591" s="22"/>
      <c r="U591" s="22"/>
      <c r="V591" s="22"/>
      <c r="W591" s="22"/>
      <c r="X591" s="22"/>
      <c r="Y591" s="22"/>
      <c r="Z591" s="22"/>
      <c r="AA591" s="22"/>
    </row>
    <row r="592" spans="1:27" ht="15.75" customHeight="1" x14ac:dyDescent="0.25">
      <c r="A592" s="22"/>
      <c r="B592" s="22"/>
      <c r="C592" s="22"/>
      <c r="D592" s="23"/>
      <c r="E592" s="23"/>
      <c r="F592" s="23"/>
      <c r="G592" s="23"/>
      <c r="H592" s="23"/>
      <c r="I592" s="23"/>
      <c r="J592" s="23"/>
      <c r="K592" s="23"/>
      <c r="L592" s="23"/>
      <c r="M592" s="23"/>
      <c r="N592" s="23"/>
      <c r="O592" s="23"/>
      <c r="P592" s="23"/>
      <c r="Q592" s="22"/>
      <c r="R592" s="22"/>
      <c r="S592" s="22"/>
      <c r="T592" s="22"/>
      <c r="U592" s="22"/>
      <c r="V592" s="22"/>
      <c r="W592" s="22"/>
      <c r="X592" s="22"/>
      <c r="Y592" s="22"/>
      <c r="Z592" s="22"/>
      <c r="AA592" s="22"/>
    </row>
    <row r="593" spans="1:27" ht="15.75" customHeight="1" x14ac:dyDescent="0.25">
      <c r="A593" s="22"/>
      <c r="B593" s="22"/>
      <c r="C593" s="22"/>
      <c r="D593" s="23"/>
      <c r="E593" s="23"/>
      <c r="F593" s="23"/>
      <c r="G593" s="23"/>
      <c r="H593" s="23"/>
      <c r="I593" s="23"/>
      <c r="J593" s="23"/>
      <c r="K593" s="23"/>
      <c r="L593" s="23"/>
      <c r="M593" s="23"/>
      <c r="N593" s="23"/>
      <c r="O593" s="23"/>
      <c r="P593" s="23"/>
      <c r="Q593" s="22"/>
      <c r="R593" s="22"/>
      <c r="S593" s="22"/>
      <c r="T593" s="22"/>
      <c r="U593" s="22"/>
      <c r="V593" s="22"/>
      <c r="W593" s="22"/>
      <c r="X593" s="22"/>
      <c r="Y593" s="22"/>
      <c r="Z593" s="22"/>
      <c r="AA593" s="22"/>
    </row>
    <row r="594" spans="1:27" ht="15.75" customHeight="1" x14ac:dyDescent="0.25">
      <c r="A594" s="22"/>
      <c r="B594" s="22"/>
      <c r="C594" s="22"/>
      <c r="D594" s="23"/>
      <c r="E594" s="23"/>
      <c r="F594" s="23"/>
      <c r="G594" s="23"/>
      <c r="H594" s="23"/>
      <c r="I594" s="23"/>
      <c r="J594" s="23"/>
      <c r="K594" s="23"/>
      <c r="L594" s="23"/>
      <c r="M594" s="23"/>
      <c r="N594" s="23"/>
      <c r="O594" s="23"/>
      <c r="P594" s="23"/>
      <c r="Q594" s="22"/>
      <c r="R594" s="22"/>
      <c r="S594" s="22"/>
      <c r="T594" s="22"/>
      <c r="U594" s="22"/>
      <c r="V594" s="22"/>
      <c r="W594" s="22"/>
      <c r="X594" s="22"/>
      <c r="Y594" s="22"/>
      <c r="Z594" s="22"/>
      <c r="AA594" s="22"/>
    </row>
    <row r="595" spans="1:27" ht="15.75" customHeight="1" x14ac:dyDescent="0.25">
      <c r="A595" s="22"/>
      <c r="B595" s="22"/>
      <c r="C595" s="22"/>
      <c r="D595" s="23"/>
      <c r="E595" s="23"/>
      <c r="F595" s="23"/>
      <c r="G595" s="23"/>
      <c r="H595" s="23"/>
      <c r="I595" s="23"/>
      <c r="J595" s="23"/>
      <c r="K595" s="23"/>
      <c r="L595" s="23"/>
      <c r="M595" s="23"/>
      <c r="N595" s="23"/>
      <c r="O595" s="23"/>
      <c r="P595" s="23"/>
      <c r="Q595" s="22"/>
      <c r="R595" s="22"/>
      <c r="S595" s="22"/>
      <c r="T595" s="22"/>
      <c r="U595" s="22"/>
      <c r="V595" s="22"/>
      <c r="W595" s="22"/>
      <c r="X595" s="22"/>
      <c r="Y595" s="22"/>
      <c r="Z595" s="22"/>
      <c r="AA595" s="22"/>
    </row>
    <row r="596" spans="1:27" ht="15.75" customHeight="1" x14ac:dyDescent="0.25">
      <c r="A596" s="22"/>
      <c r="B596" s="22"/>
      <c r="C596" s="22"/>
      <c r="D596" s="23"/>
      <c r="E596" s="23"/>
      <c r="F596" s="23"/>
      <c r="G596" s="23"/>
      <c r="H596" s="23"/>
      <c r="I596" s="23"/>
      <c r="J596" s="23"/>
      <c r="K596" s="23"/>
      <c r="L596" s="23"/>
      <c r="M596" s="23"/>
      <c r="N596" s="23"/>
      <c r="O596" s="23"/>
      <c r="P596" s="23"/>
      <c r="Q596" s="22"/>
      <c r="R596" s="22"/>
      <c r="S596" s="22"/>
      <c r="T596" s="22"/>
      <c r="U596" s="22"/>
      <c r="V596" s="22"/>
      <c r="W596" s="22"/>
      <c r="X596" s="22"/>
      <c r="Y596" s="22"/>
      <c r="Z596" s="22"/>
      <c r="AA596" s="22"/>
    </row>
    <row r="597" spans="1:27" ht="15.75" customHeight="1" x14ac:dyDescent="0.25">
      <c r="A597" s="22"/>
      <c r="B597" s="22"/>
      <c r="C597" s="22"/>
      <c r="D597" s="23"/>
      <c r="E597" s="23"/>
      <c r="F597" s="23"/>
      <c r="G597" s="23"/>
      <c r="H597" s="23"/>
      <c r="I597" s="23"/>
      <c r="J597" s="23"/>
      <c r="K597" s="23"/>
      <c r="L597" s="23"/>
      <c r="M597" s="23"/>
      <c r="N597" s="23"/>
      <c r="O597" s="23"/>
      <c r="P597" s="23"/>
      <c r="Q597" s="22"/>
      <c r="R597" s="22"/>
      <c r="S597" s="22"/>
      <c r="T597" s="22"/>
      <c r="U597" s="22"/>
      <c r="V597" s="22"/>
      <c r="W597" s="22"/>
      <c r="X597" s="22"/>
      <c r="Y597" s="22"/>
      <c r="Z597" s="22"/>
      <c r="AA597" s="22"/>
    </row>
    <row r="598" spans="1:27" ht="15.75" customHeight="1" x14ac:dyDescent="0.25">
      <c r="A598" s="22"/>
      <c r="B598" s="22"/>
      <c r="C598" s="22"/>
      <c r="D598" s="23"/>
      <c r="E598" s="23"/>
      <c r="F598" s="23"/>
      <c r="G598" s="23"/>
      <c r="H598" s="23"/>
      <c r="I598" s="23"/>
      <c r="J598" s="23"/>
      <c r="K598" s="23"/>
      <c r="L598" s="23"/>
      <c r="M598" s="23"/>
      <c r="N598" s="23"/>
      <c r="O598" s="23"/>
      <c r="P598" s="23"/>
      <c r="Q598" s="22"/>
      <c r="R598" s="22"/>
      <c r="S598" s="22"/>
      <c r="T598" s="22"/>
      <c r="U598" s="22"/>
      <c r="V598" s="22"/>
      <c r="W598" s="22"/>
      <c r="X598" s="22"/>
      <c r="Y598" s="22"/>
      <c r="Z598" s="22"/>
      <c r="AA598" s="22"/>
    </row>
    <row r="599" spans="1:27" ht="15.75" customHeight="1" x14ac:dyDescent="0.25">
      <c r="A599" s="22"/>
      <c r="B599" s="22"/>
      <c r="C599" s="22"/>
      <c r="D599" s="23"/>
      <c r="E599" s="23"/>
      <c r="F599" s="23"/>
      <c r="G599" s="23"/>
      <c r="H599" s="23"/>
      <c r="I599" s="23"/>
      <c r="J599" s="23"/>
      <c r="K599" s="23"/>
      <c r="L599" s="23"/>
      <c r="M599" s="23"/>
      <c r="N599" s="23"/>
      <c r="O599" s="23"/>
      <c r="P599" s="23"/>
      <c r="Q599" s="22"/>
      <c r="R599" s="22"/>
      <c r="S599" s="22"/>
      <c r="T599" s="22"/>
      <c r="U599" s="22"/>
      <c r="V599" s="22"/>
      <c r="W599" s="22"/>
      <c r="X599" s="22"/>
      <c r="Y599" s="22"/>
      <c r="Z599" s="22"/>
      <c r="AA599" s="22"/>
    </row>
    <row r="600" spans="1:27" ht="15.75" customHeight="1" x14ac:dyDescent="0.25">
      <c r="A600" s="22"/>
      <c r="B600" s="22"/>
      <c r="C600" s="22"/>
      <c r="D600" s="23"/>
      <c r="E600" s="23"/>
      <c r="F600" s="23"/>
      <c r="G600" s="23"/>
      <c r="H600" s="23"/>
      <c r="I600" s="23"/>
      <c r="J600" s="23"/>
      <c r="K600" s="23"/>
      <c r="L600" s="23"/>
      <c r="M600" s="23"/>
      <c r="N600" s="23"/>
      <c r="O600" s="23"/>
      <c r="P600" s="23"/>
      <c r="Q600" s="22"/>
      <c r="R600" s="22"/>
      <c r="S600" s="22"/>
      <c r="T600" s="22"/>
      <c r="U600" s="22"/>
      <c r="V600" s="22"/>
      <c r="W600" s="22"/>
      <c r="X600" s="22"/>
      <c r="Y600" s="22"/>
      <c r="Z600" s="22"/>
      <c r="AA600" s="22"/>
    </row>
    <row r="601" spans="1:27" ht="15.75" customHeight="1" x14ac:dyDescent="0.25">
      <c r="A601" s="22"/>
      <c r="B601" s="22"/>
      <c r="C601" s="22"/>
      <c r="D601" s="23"/>
      <c r="E601" s="23"/>
      <c r="F601" s="23"/>
      <c r="G601" s="23"/>
      <c r="H601" s="23"/>
      <c r="I601" s="23"/>
      <c r="J601" s="23"/>
      <c r="K601" s="23"/>
      <c r="L601" s="23"/>
      <c r="M601" s="23"/>
      <c r="N601" s="23"/>
      <c r="O601" s="23"/>
      <c r="P601" s="23"/>
      <c r="Q601" s="22"/>
      <c r="R601" s="22"/>
      <c r="S601" s="22"/>
      <c r="T601" s="22"/>
      <c r="U601" s="22"/>
      <c r="V601" s="22"/>
      <c r="W601" s="22"/>
      <c r="X601" s="22"/>
      <c r="Y601" s="22"/>
      <c r="Z601" s="22"/>
      <c r="AA601" s="22"/>
    </row>
    <row r="602" spans="1:27" ht="15.75" customHeight="1" x14ac:dyDescent="0.25">
      <c r="A602" s="22"/>
      <c r="B602" s="22"/>
      <c r="C602" s="22"/>
      <c r="D602" s="23"/>
      <c r="E602" s="23"/>
      <c r="F602" s="23"/>
      <c r="G602" s="23"/>
      <c r="H602" s="23"/>
      <c r="I602" s="23"/>
      <c r="J602" s="23"/>
      <c r="K602" s="23"/>
      <c r="L602" s="23"/>
      <c r="M602" s="23"/>
      <c r="N602" s="23"/>
      <c r="O602" s="23"/>
      <c r="P602" s="23"/>
      <c r="Q602" s="22"/>
      <c r="R602" s="22"/>
      <c r="S602" s="22"/>
      <c r="T602" s="22"/>
      <c r="U602" s="22"/>
      <c r="V602" s="22"/>
      <c r="W602" s="22"/>
      <c r="X602" s="22"/>
      <c r="Y602" s="22"/>
      <c r="Z602" s="22"/>
      <c r="AA602" s="22"/>
    </row>
    <row r="603" spans="1:27" ht="15.75" customHeight="1" x14ac:dyDescent="0.25">
      <c r="A603" s="22"/>
      <c r="B603" s="22"/>
      <c r="C603" s="22"/>
      <c r="D603" s="23"/>
      <c r="E603" s="23"/>
      <c r="F603" s="23"/>
      <c r="G603" s="23"/>
      <c r="H603" s="23"/>
      <c r="I603" s="23"/>
      <c r="J603" s="23"/>
      <c r="K603" s="23"/>
      <c r="L603" s="23"/>
      <c r="M603" s="23"/>
      <c r="N603" s="23"/>
      <c r="O603" s="23"/>
      <c r="P603" s="23"/>
      <c r="Q603" s="22"/>
      <c r="R603" s="22"/>
      <c r="S603" s="22"/>
      <c r="T603" s="22"/>
      <c r="U603" s="22"/>
      <c r="V603" s="22"/>
      <c r="W603" s="22"/>
      <c r="X603" s="22"/>
      <c r="Y603" s="22"/>
      <c r="Z603" s="22"/>
      <c r="AA603" s="22"/>
    </row>
    <row r="604" spans="1:27" ht="15.75" customHeight="1" x14ac:dyDescent="0.25">
      <c r="A604" s="22"/>
      <c r="B604" s="22"/>
      <c r="C604" s="22"/>
      <c r="D604" s="23"/>
      <c r="E604" s="23"/>
      <c r="F604" s="23"/>
      <c r="G604" s="23"/>
      <c r="H604" s="23"/>
      <c r="I604" s="23"/>
      <c r="J604" s="23"/>
      <c r="K604" s="23"/>
      <c r="L604" s="23"/>
      <c r="M604" s="23"/>
      <c r="N604" s="23"/>
      <c r="O604" s="23"/>
      <c r="P604" s="23"/>
      <c r="Q604" s="22"/>
      <c r="R604" s="22"/>
      <c r="S604" s="22"/>
      <c r="T604" s="22"/>
      <c r="U604" s="22"/>
      <c r="V604" s="22"/>
      <c r="W604" s="22"/>
      <c r="X604" s="22"/>
      <c r="Y604" s="22"/>
      <c r="Z604" s="22"/>
      <c r="AA604" s="22"/>
    </row>
    <row r="605" spans="1:27" ht="15.75" customHeight="1" x14ac:dyDescent="0.25">
      <c r="A605" s="22"/>
      <c r="B605" s="22"/>
      <c r="C605" s="22"/>
      <c r="D605" s="23"/>
      <c r="E605" s="23"/>
      <c r="F605" s="23"/>
      <c r="G605" s="23"/>
      <c r="H605" s="23"/>
      <c r="I605" s="23"/>
      <c r="J605" s="23"/>
      <c r="K605" s="23"/>
      <c r="L605" s="23"/>
      <c r="M605" s="23"/>
      <c r="N605" s="23"/>
      <c r="O605" s="23"/>
      <c r="P605" s="23"/>
      <c r="Q605" s="22"/>
      <c r="R605" s="22"/>
      <c r="S605" s="22"/>
      <c r="T605" s="22"/>
      <c r="U605" s="22"/>
      <c r="V605" s="22"/>
      <c r="W605" s="22"/>
      <c r="X605" s="22"/>
      <c r="Y605" s="22"/>
      <c r="Z605" s="22"/>
      <c r="AA605" s="22"/>
    </row>
    <row r="606" spans="1:27" ht="15.75" customHeight="1" x14ac:dyDescent="0.25">
      <c r="A606" s="22"/>
      <c r="B606" s="22"/>
      <c r="C606" s="22"/>
      <c r="D606" s="23"/>
      <c r="E606" s="23"/>
      <c r="F606" s="23"/>
      <c r="G606" s="23"/>
      <c r="H606" s="23"/>
      <c r="I606" s="23"/>
      <c r="J606" s="23"/>
      <c r="K606" s="23"/>
      <c r="L606" s="23"/>
      <c r="M606" s="23"/>
      <c r="N606" s="23"/>
      <c r="O606" s="23"/>
      <c r="P606" s="23"/>
      <c r="Q606" s="22"/>
      <c r="R606" s="22"/>
      <c r="S606" s="22"/>
      <c r="T606" s="22"/>
      <c r="U606" s="22"/>
      <c r="V606" s="22"/>
      <c r="W606" s="22"/>
      <c r="X606" s="22"/>
      <c r="Y606" s="22"/>
      <c r="Z606" s="22"/>
      <c r="AA606" s="22"/>
    </row>
    <row r="607" spans="1:27" ht="15.75" customHeight="1" x14ac:dyDescent="0.25">
      <c r="A607" s="22"/>
      <c r="B607" s="22"/>
      <c r="C607" s="22"/>
      <c r="D607" s="23"/>
      <c r="E607" s="23"/>
      <c r="F607" s="23"/>
      <c r="G607" s="23"/>
      <c r="H607" s="23"/>
      <c r="I607" s="23"/>
      <c r="J607" s="23"/>
      <c r="K607" s="23"/>
      <c r="L607" s="23"/>
      <c r="M607" s="23"/>
      <c r="N607" s="23"/>
      <c r="O607" s="23"/>
      <c r="P607" s="23"/>
      <c r="Q607" s="22"/>
      <c r="R607" s="22"/>
      <c r="S607" s="22"/>
      <c r="T607" s="22"/>
      <c r="U607" s="22"/>
      <c r="V607" s="22"/>
      <c r="W607" s="22"/>
      <c r="X607" s="22"/>
      <c r="Y607" s="22"/>
      <c r="Z607" s="22"/>
      <c r="AA607" s="22"/>
    </row>
    <row r="608" spans="1:27" ht="15.75" customHeight="1" x14ac:dyDescent="0.25">
      <c r="A608" s="22"/>
      <c r="B608" s="22"/>
      <c r="C608" s="22"/>
      <c r="D608" s="23"/>
      <c r="E608" s="23"/>
      <c r="F608" s="23"/>
      <c r="G608" s="23"/>
      <c r="H608" s="23"/>
      <c r="I608" s="23"/>
      <c r="J608" s="23"/>
      <c r="K608" s="23"/>
      <c r="L608" s="23"/>
      <c r="M608" s="23"/>
      <c r="N608" s="23"/>
      <c r="O608" s="23"/>
      <c r="P608" s="23"/>
      <c r="Q608" s="22"/>
      <c r="R608" s="22"/>
      <c r="S608" s="22"/>
      <c r="T608" s="22"/>
      <c r="U608" s="22"/>
      <c r="V608" s="22"/>
      <c r="W608" s="22"/>
      <c r="X608" s="22"/>
      <c r="Y608" s="22"/>
      <c r="Z608" s="22"/>
      <c r="AA608" s="22"/>
    </row>
    <row r="609" spans="1:27" ht="15.75" customHeight="1" x14ac:dyDescent="0.25">
      <c r="A609" s="22"/>
      <c r="B609" s="22"/>
      <c r="C609" s="22"/>
      <c r="D609" s="23"/>
      <c r="E609" s="23"/>
      <c r="F609" s="23"/>
      <c r="G609" s="23"/>
      <c r="H609" s="23"/>
      <c r="I609" s="23"/>
      <c r="J609" s="23"/>
      <c r="K609" s="23"/>
      <c r="L609" s="23"/>
      <c r="M609" s="23"/>
      <c r="N609" s="23"/>
      <c r="O609" s="23"/>
      <c r="P609" s="23"/>
      <c r="Q609" s="22"/>
      <c r="R609" s="22"/>
      <c r="S609" s="22"/>
      <c r="T609" s="22"/>
      <c r="U609" s="22"/>
      <c r="V609" s="22"/>
      <c r="W609" s="22"/>
      <c r="X609" s="22"/>
      <c r="Y609" s="22"/>
      <c r="Z609" s="22"/>
      <c r="AA609" s="22"/>
    </row>
    <row r="610" spans="1:27" ht="15.75" customHeight="1" x14ac:dyDescent="0.25">
      <c r="A610" s="22"/>
      <c r="B610" s="22"/>
      <c r="C610" s="22"/>
      <c r="D610" s="23"/>
      <c r="E610" s="23"/>
      <c r="F610" s="23"/>
      <c r="G610" s="23"/>
      <c r="H610" s="23"/>
      <c r="I610" s="23"/>
      <c r="J610" s="23"/>
      <c r="K610" s="23"/>
      <c r="L610" s="23"/>
      <c r="M610" s="23"/>
      <c r="N610" s="23"/>
      <c r="O610" s="23"/>
      <c r="P610" s="23"/>
      <c r="Q610" s="22"/>
      <c r="R610" s="22"/>
      <c r="S610" s="22"/>
      <c r="T610" s="22"/>
      <c r="U610" s="22"/>
      <c r="V610" s="22"/>
      <c r="W610" s="22"/>
      <c r="X610" s="22"/>
      <c r="Y610" s="22"/>
      <c r="Z610" s="22"/>
      <c r="AA610" s="22"/>
    </row>
    <row r="611" spans="1:27" ht="15.75" customHeight="1" x14ac:dyDescent="0.25">
      <c r="A611" s="22"/>
      <c r="B611" s="22"/>
      <c r="C611" s="22"/>
      <c r="D611" s="23"/>
      <c r="E611" s="23"/>
      <c r="F611" s="23"/>
      <c r="G611" s="23"/>
      <c r="H611" s="23"/>
      <c r="I611" s="23"/>
      <c r="J611" s="23"/>
      <c r="K611" s="23"/>
      <c r="L611" s="23"/>
      <c r="M611" s="23"/>
      <c r="N611" s="23"/>
      <c r="O611" s="23"/>
      <c r="P611" s="23"/>
      <c r="Q611" s="22"/>
      <c r="R611" s="22"/>
      <c r="S611" s="22"/>
      <c r="T611" s="22"/>
      <c r="U611" s="22"/>
      <c r="V611" s="22"/>
      <c r="W611" s="22"/>
      <c r="X611" s="22"/>
      <c r="Y611" s="22"/>
      <c r="Z611" s="22"/>
      <c r="AA611" s="22"/>
    </row>
    <row r="612" spans="1:27" ht="15.75" customHeight="1" x14ac:dyDescent="0.25">
      <c r="A612" s="22"/>
      <c r="B612" s="22"/>
      <c r="C612" s="22"/>
      <c r="D612" s="23"/>
      <c r="E612" s="23"/>
      <c r="F612" s="23"/>
      <c r="G612" s="23"/>
      <c r="H612" s="23"/>
      <c r="I612" s="23"/>
      <c r="J612" s="23"/>
      <c r="K612" s="23"/>
      <c r="L612" s="23"/>
      <c r="M612" s="23"/>
      <c r="N612" s="23"/>
      <c r="O612" s="23"/>
      <c r="P612" s="23"/>
      <c r="Q612" s="22"/>
      <c r="R612" s="22"/>
      <c r="S612" s="22"/>
      <c r="T612" s="22"/>
      <c r="U612" s="22"/>
      <c r="V612" s="22"/>
      <c r="W612" s="22"/>
      <c r="X612" s="22"/>
      <c r="Y612" s="22"/>
      <c r="Z612" s="22"/>
      <c r="AA612" s="22"/>
    </row>
    <row r="613" spans="1:27" ht="15.75" customHeight="1" x14ac:dyDescent="0.25">
      <c r="A613" s="22"/>
      <c r="B613" s="22"/>
      <c r="C613" s="22"/>
      <c r="D613" s="23"/>
      <c r="E613" s="23"/>
      <c r="F613" s="23"/>
      <c r="G613" s="23"/>
      <c r="H613" s="23"/>
      <c r="I613" s="23"/>
      <c r="J613" s="23"/>
      <c r="K613" s="23"/>
      <c r="L613" s="23"/>
      <c r="M613" s="23"/>
      <c r="N613" s="23"/>
      <c r="O613" s="23"/>
      <c r="P613" s="23"/>
      <c r="Q613" s="22"/>
      <c r="R613" s="22"/>
      <c r="S613" s="22"/>
      <c r="T613" s="22"/>
      <c r="U613" s="22"/>
      <c r="V613" s="22"/>
      <c r="W613" s="22"/>
      <c r="X613" s="22"/>
      <c r="Y613" s="22"/>
      <c r="Z613" s="22"/>
      <c r="AA613" s="22"/>
    </row>
    <row r="614" spans="1:27" ht="15.75" customHeight="1" x14ac:dyDescent="0.25">
      <c r="A614" s="22"/>
      <c r="B614" s="22"/>
      <c r="C614" s="22"/>
      <c r="D614" s="23"/>
      <c r="E614" s="23"/>
      <c r="F614" s="23"/>
      <c r="G614" s="23"/>
      <c r="H614" s="23"/>
      <c r="I614" s="23"/>
      <c r="J614" s="23"/>
      <c r="K614" s="23"/>
      <c r="L614" s="23"/>
      <c r="M614" s="23"/>
      <c r="N614" s="23"/>
      <c r="O614" s="23"/>
      <c r="P614" s="23"/>
      <c r="Q614" s="22"/>
      <c r="R614" s="22"/>
      <c r="S614" s="22"/>
      <c r="T614" s="22"/>
      <c r="U614" s="22"/>
      <c r="V614" s="22"/>
      <c r="W614" s="22"/>
      <c r="X614" s="22"/>
      <c r="Y614" s="22"/>
      <c r="Z614" s="22"/>
      <c r="AA614" s="22"/>
    </row>
    <row r="615" spans="1:27" ht="15.75" customHeight="1" x14ac:dyDescent="0.25">
      <c r="A615" s="22"/>
      <c r="B615" s="22"/>
      <c r="C615" s="22"/>
      <c r="D615" s="23"/>
      <c r="E615" s="23"/>
      <c r="F615" s="23"/>
      <c r="G615" s="23"/>
      <c r="H615" s="23"/>
      <c r="I615" s="23"/>
      <c r="J615" s="23"/>
      <c r="K615" s="23"/>
      <c r="L615" s="23"/>
      <c r="M615" s="23"/>
      <c r="N615" s="23"/>
      <c r="O615" s="23"/>
      <c r="P615" s="23"/>
      <c r="Q615" s="22"/>
      <c r="R615" s="22"/>
      <c r="S615" s="22"/>
      <c r="T615" s="22"/>
      <c r="U615" s="22"/>
      <c r="V615" s="22"/>
      <c r="W615" s="22"/>
      <c r="X615" s="22"/>
      <c r="Y615" s="22"/>
      <c r="Z615" s="22"/>
      <c r="AA615" s="22"/>
    </row>
    <row r="616" spans="1:27" ht="15.75" customHeight="1" x14ac:dyDescent="0.25">
      <c r="A616" s="22"/>
      <c r="B616" s="22"/>
      <c r="C616" s="22"/>
      <c r="D616" s="23"/>
      <c r="E616" s="23"/>
      <c r="F616" s="23"/>
      <c r="G616" s="23"/>
      <c r="H616" s="23"/>
      <c r="I616" s="23"/>
      <c r="J616" s="23"/>
      <c r="K616" s="23"/>
      <c r="L616" s="23"/>
      <c r="M616" s="23"/>
      <c r="N616" s="23"/>
      <c r="O616" s="23"/>
      <c r="P616" s="23"/>
      <c r="Q616" s="22"/>
      <c r="R616" s="22"/>
      <c r="S616" s="22"/>
      <c r="T616" s="22"/>
      <c r="U616" s="22"/>
      <c r="V616" s="22"/>
      <c r="W616" s="22"/>
      <c r="X616" s="22"/>
      <c r="Y616" s="22"/>
      <c r="Z616" s="22"/>
      <c r="AA616" s="22"/>
    </row>
    <row r="617" spans="1:27" ht="15.75" customHeight="1" x14ac:dyDescent="0.25">
      <c r="A617" s="22"/>
      <c r="B617" s="22"/>
      <c r="C617" s="22"/>
      <c r="D617" s="23"/>
      <c r="E617" s="23"/>
      <c r="F617" s="23"/>
      <c r="G617" s="23"/>
      <c r="H617" s="23"/>
      <c r="I617" s="23"/>
      <c r="J617" s="23"/>
      <c r="K617" s="23"/>
      <c r="L617" s="23"/>
      <c r="M617" s="23"/>
      <c r="N617" s="23"/>
      <c r="O617" s="23"/>
      <c r="P617" s="23"/>
      <c r="Q617" s="22"/>
      <c r="R617" s="22"/>
      <c r="S617" s="22"/>
      <c r="T617" s="22"/>
      <c r="U617" s="22"/>
      <c r="V617" s="22"/>
      <c r="W617" s="22"/>
      <c r="X617" s="22"/>
      <c r="Y617" s="22"/>
      <c r="Z617" s="22"/>
      <c r="AA617" s="22"/>
    </row>
    <row r="618" spans="1:27" ht="15.75" customHeight="1" x14ac:dyDescent="0.25">
      <c r="A618" s="22"/>
      <c r="B618" s="22"/>
      <c r="C618" s="22"/>
      <c r="D618" s="23"/>
      <c r="E618" s="23"/>
      <c r="F618" s="23"/>
      <c r="G618" s="23"/>
      <c r="H618" s="23"/>
      <c r="I618" s="23"/>
      <c r="J618" s="23"/>
      <c r="K618" s="23"/>
      <c r="L618" s="23"/>
      <c r="M618" s="23"/>
      <c r="N618" s="23"/>
      <c r="O618" s="23"/>
      <c r="P618" s="23"/>
      <c r="Q618" s="22"/>
      <c r="R618" s="22"/>
      <c r="S618" s="22"/>
      <c r="T618" s="22"/>
      <c r="U618" s="22"/>
      <c r="V618" s="22"/>
      <c r="W618" s="22"/>
      <c r="X618" s="22"/>
      <c r="Y618" s="22"/>
      <c r="Z618" s="22"/>
      <c r="AA618" s="22"/>
    </row>
    <row r="619" spans="1:27" ht="15.75" customHeight="1" x14ac:dyDescent="0.25">
      <c r="A619" s="22"/>
      <c r="B619" s="22"/>
      <c r="C619" s="22"/>
      <c r="D619" s="23"/>
      <c r="E619" s="23"/>
      <c r="F619" s="23"/>
      <c r="G619" s="23"/>
      <c r="H619" s="23"/>
      <c r="I619" s="23"/>
      <c r="J619" s="23"/>
      <c r="K619" s="23"/>
      <c r="L619" s="23"/>
      <c r="M619" s="23"/>
      <c r="N619" s="23"/>
      <c r="O619" s="23"/>
      <c r="P619" s="23"/>
      <c r="Q619" s="22"/>
      <c r="R619" s="22"/>
      <c r="S619" s="22"/>
      <c r="T619" s="22"/>
      <c r="U619" s="22"/>
      <c r="V619" s="22"/>
      <c r="W619" s="22"/>
      <c r="X619" s="22"/>
      <c r="Y619" s="22"/>
      <c r="Z619" s="22"/>
      <c r="AA619" s="22"/>
    </row>
    <row r="620" spans="1:27" ht="15.75" customHeight="1" x14ac:dyDescent="0.25">
      <c r="A620" s="22"/>
      <c r="B620" s="22"/>
      <c r="C620" s="22"/>
      <c r="D620" s="23"/>
      <c r="E620" s="23"/>
      <c r="F620" s="23"/>
      <c r="G620" s="23"/>
      <c r="H620" s="23"/>
      <c r="I620" s="23"/>
      <c r="J620" s="23"/>
      <c r="K620" s="23"/>
      <c r="L620" s="23"/>
      <c r="M620" s="23"/>
      <c r="N620" s="23"/>
      <c r="O620" s="23"/>
      <c r="P620" s="23"/>
      <c r="Q620" s="22"/>
      <c r="R620" s="22"/>
      <c r="S620" s="22"/>
      <c r="T620" s="22"/>
      <c r="U620" s="22"/>
      <c r="V620" s="22"/>
      <c r="W620" s="22"/>
      <c r="X620" s="22"/>
      <c r="Y620" s="22"/>
      <c r="Z620" s="22"/>
      <c r="AA620" s="22"/>
    </row>
    <row r="621" spans="1:27" ht="15.75" customHeight="1" x14ac:dyDescent="0.25">
      <c r="A621" s="22"/>
      <c r="B621" s="22"/>
      <c r="C621" s="22"/>
      <c r="D621" s="23"/>
      <c r="E621" s="23"/>
      <c r="F621" s="23"/>
      <c r="G621" s="23"/>
      <c r="H621" s="23"/>
      <c r="I621" s="23"/>
      <c r="J621" s="23"/>
      <c r="K621" s="23"/>
      <c r="L621" s="23"/>
      <c r="M621" s="23"/>
      <c r="N621" s="23"/>
      <c r="O621" s="23"/>
      <c r="P621" s="23"/>
      <c r="Q621" s="22"/>
      <c r="R621" s="22"/>
      <c r="S621" s="22"/>
      <c r="T621" s="22"/>
      <c r="U621" s="22"/>
      <c r="V621" s="22"/>
      <c r="W621" s="22"/>
      <c r="X621" s="22"/>
      <c r="Y621" s="22"/>
      <c r="Z621" s="22"/>
      <c r="AA621" s="22"/>
    </row>
    <row r="622" spans="1:27" ht="15.75" customHeight="1" x14ac:dyDescent="0.25">
      <c r="A622" s="22"/>
      <c r="B622" s="22"/>
      <c r="C622" s="22"/>
      <c r="D622" s="23"/>
      <c r="E622" s="23"/>
      <c r="F622" s="23"/>
      <c r="G622" s="23"/>
      <c r="H622" s="23"/>
      <c r="I622" s="23"/>
      <c r="J622" s="23"/>
      <c r="K622" s="23"/>
      <c r="L622" s="23"/>
      <c r="M622" s="23"/>
      <c r="N622" s="23"/>
      <c r="O622" s="23"/>
      <c r="P622" s="23"/>
      <c r="Q622" s="22"/>
      <c r="R622" s="22"/>
      <c r="S622" s="22"/>
      <c r="T622" s="22"/>
      <c r="U622" s="22"/>
      <c r="V622" s="22"/>
      <c r="W622" s="22"/>
      <c r="X622" s="22"/>
      <c r="Y622" s="22"/>
      <c r="Z622" s="22"/>
      <c r="AA622" s="22"/>
    </row>
    <row r="623" spans="1:27" ht="15.75" customHeight="1" x14ac:dyDescent="0.25">
      <c r="A623" s="22"/>
      <c r="B623" s="22"/>
      <c r="C623" s="22"/>
      <c r="D623" s="23"/>
      <c r="E623" s="23"/>
      <c r="F623" s="23"/>
      <c r="G623" s="23"/>
      <c r="H623" s="23"/>
      <c r="I623" s="23"/>
      <c r="J623" s="23"/>
      <c r="K623" s="23"/>
      <c r="L623" s="23"/>
      <c r="M623" s="23"/>
      <c r="N623" s="23"/>
      <c r="O623" s="23"/>
      <c r="P623" s="23"/>
      <c r="Q623" s="22"/>
      <c r="R623" s="22"/>
      <c r="S623" s="22"/>
      <c r="T623" s="22"/>
      <c r="U623" s="22"/>
      <c r="V623" s="22"/>
      <c r="W623" s="22"/>
      <c r="X623" s="22"/>
      <c r="Y623" s="22"/>
      <c r="Z623" s="22"/>
      <c r="AA623" s="22"/>
    </row>
    <row r="624" spans="1:27" ht="15.75" customHeight="1" x14ac:dyDescent="0.25">
      <c r="A624" s="22"/>
      <c r="B624" s="22"/>
      <c r="C624" s="22"/>
      <c r="D624" s="23"/>
      <c r="E624" s="23"/>
      <c r="F624" s="23"/>
      <c r="G624" s="23"/>
      <c r="H624" s="23"/>
      <c r="I624" s="23"/>
      <c r="J624" s="23"/>
      <c r="K624" s="23"/>
      <c r="L624" s="23"/>
      <c r="M624" s="23"/>
      <c r="N624" s="23"/>
      <c r="O624" s="23"/>
      <c r="P624" s="23"/>
      <c r="Q624" s="22"/>
      <c r="R624" s="22"/>
      <c r="S624" s="22"/>
      <c r="T624" s="22"/>
      <c r="U624" s="22"/>
      <c r="V624" s="22"/>
      <c r="W624" s="22"/>
      <c r="X624" s="22"/>
      <c r="Y624" s="22"/>
      <c r="Z624" s="22"/>
      <c r="AA624" s="22"/>
    </row>
    <row r="625" spans="1:27" ht="15.75" customHeight="1" x14ac:dyDescent="0.25">
      <c r="A625" s="22"/>
      <c r="B625" s="22"/>
      <c r="C625" s="22"/>
      <c r="D625" s="23"/>
      <c r="E625" s="23"/>
      <c r="F625" s="23"/>
      <c r="G625" s="23"/>
      <c r="H625" s="23"/>
      <c r="I625" s="23"/>
      <c r="J625" s="23"/>
      <c r="K625" s="23"/>
      <c r="L625" s="23"/>
      <c r="M625" s="23"/>
      <c r="N625" s="23"/>
      <c r="O625" s="23"/>
      <c r="P625" s="23"/>
      <c r="Q625" s="22"/>
      <c r="R625" s="22"/>
      <c r="S625" s="22"/>
      <c r="T625" s="22"/>
      <c r="U625" s="22"/>
      <c r="V625" s="22"/>
      <c r="W625" s="22"/>
      <c r="X625" s="22"/>
      <c r="Y625" s="22"/>
      <c r="Z625" s="22"/>
      <c r="AA625" s="22"/>
    </row>
    <row r="626" spans="1:27" ht="15.75" customHeight="1" x14ac:dyDescent="0.25">
      <c r="A626" s="22"/>
      <c r="B626" s="22"/>
      <c r="C626" s="22"/>
      <c r="D626" s="23"/>
      <c r="E626" s="23"/>
      <c r="F626" s="23"/>
      <c r="G626" s="23"/>
      <c r="H626" s="23"/>
      <c r="I626" s="23"/>
      <c r="J626" s="23"/>
      <c r="K626" s="23"/>
      <c r="L626" s="23"/>
      <c r="M626" s="23"/>
      <c r="N626" s="23"/>
      <c r="O626" s="23"/>
      <c r="P626" s="23"/>
      <c r="Q626" s="22"/>
      <c r="R626" s="22"/>
      <c r="S626" s="22"/>
      <c r="T626" s="22"/>
      <c r="U626" s="22"/>
      <c r="V626" s="22"/>
      <c r="W626" s="22"/>
      <c r="X626" s="22"/>
      <c r="Y626" s="22"/>
      <c r="Z626" s="22"/>
      <c r="AA626" s="22"/>
    </row>
    <row r="627" spans="1:27" ht="15.75" customHeight="1" x14ac:dyDescent="0.25">
      <c r="A627" s="22"/>
      <c r="B627" s="22"/>
      <c r="C627" s="22"/>
      <c r="D627" s="23"/>
      <c r="E627" s="23"/>
      <c r="F627" s="23"/>
      <c r="G627" s="23"/>
      <c r="H627" s="23"/>
      <c r="I627" s="23"/>
      <c r="J627" s="23"/>
      <c r="K627" s="23"/>
      <c r="L627" s="23"/>
      <c r="M627" s="23"/>
      <c r="N627" s="23"/>
      <c r="O627" s="23"/>
      <c r="P627" s="23"/>
      <c r="Q627" s="22"/>
      <c r="R627" s="22"/>
      <c r="S627" s="22"/>
      <c r="T627" s="22"/>
      <c r="U627" s="22"/>
      <c r="V627" s="22"/>
      <c r="W627" s="22"/>
      <c r="X627" s="22"/>
      <c r="Y627" s="22"/>
      <c r="Z627" s="22"/>
      <c r="AA627" s="22"/>
    </row>
    <row r="628" spans="1:27" ht="15.75" customHeight="1" x14ac:dyDescent="0.25">
      <c r="A628" s="22"/>
      <c r="B628" s="22"/>
      <c r="C628" s="22"/>
      <c r="D628" s="23"/>
      <c r="E628" s="23"/>
      <c r="F628" s="23"/>
      <c r="G628" s="23"/>
      <c r="H628" s="23"/>
      <c r="I628" s="23"/>
      <c r="J628" s="23"/>
      <c r="K628" s="23"/>
      <c r="L628" s="23"/>
      <c r="M628" s="23"/>
      <c r="N628" s="23"/>
      <c r="O628" s="23"/>
      <c r="P628" s="23"/>
      <c r="Q628" s="22"/>
      <c r="R628" s="22"/>
      <c r="S628" s="22"/>
      <c r="T628" s="22"/>
      <c r="U628" s="22"/>
      <c r="V628" s="22"/>
      <c r="W628" s="22"/>
      <c r="X628" s="22"/>
      <c r="Y628" s="22"/>
      <c r="Z628" s="22"/>
      <c r="AA628" s="22"/>
    </row>
    <row r="629" spans="1:27" ht="15.75" customHeight="1" x14ac:dyDescent="0.25">
      <c r="A629" s="22"/>
      <c r="B629" s="22"/>
      <c r="C629" s="22"/>
      <c r="D629" s="23"/>
      <c r="E629" s="23"/>
      <c r="F629" s="23"/>
      <c r="G629" s="23"/>
      <c r="H629" s="23"/>
      <c r="I629" s="23"/>
      <c r="J629" s="23"/>
      <c r="K629" s="23"/>
      <c r="L629" s="23"/>
      <c r="M629" s="23"/>
      <c r="N629" s="23"/>
      <c r="O629" s="23"/>
      <c r="P629" s="23"/>
      <c r="Q629" s="22"/>
      <c r="R629" s="22"/>
      <c r="S629" s="22"/>
      <c r="T629" s="22"/>
      <c r="U629" s="22"/>
      <c r="V629" s="22"/>
      <c r="W629" s="22"/>
      <c r="X629" s="22"/>
      <c r="Y629" s="22"/>
      <c r="Z629" s="22"/>
      <c r="AA629" s="22"/>
    </row>
    <row r="630" spans="1:27" ht="15.75" customHeight="1" x14ac:dyDescent="0.25">
      <c r="A630" s="22"/>
      <c r="B630" s="22"/>
      <c r="C630" s="22"/>
      <c r="D630" s="23"/>
      <c r="E630" s="23"/>
      <c r="F630" s="23"/>
      <c r="G630" s="23"/>
      <c r="H630" s="23"/>
      <c r="I630" s="23"/>
      <c r="J630" s="23"/>
      <c r="K630" s="23"/>
      <c r="L630" s="23"/>
      <c r="M630" s="23"/>
      <c r="N630" s="23"/>
      <c r="O630" s="23"/>
      <c r="P630" s="23"/>
      <c r="Q630" s="22"/>
      <c r="R630" s="22"/>
      <c r="S630" s="22"/>
      <c r="T630" s="22"/>
      <c r="U630" s="22"/>
      <c r="V630" s="22"/>
      <c r="W630" s="22"/>
      <c r="X630" s="22"/>
      <c r="Y630" s="22"/>
      <c r="Z630" s="22"/>
      <c r="AA630" s="22"/>
    </row>
    <row r="631" spans="1:27" ht="15.75" customHeight="1" x14ac:dyDescent="0.25">
      <c r="A631" s="22"/>
      <c r="B631" s="22"/>
      <c r="C631" s="22"/>
      <c r="D631" s="23"/>
      <c r="E631" s="23"/>
      <c r="F631" s="23"/>
      <c r="G631" s="23"/>
      <c r="H631" s="23"/>
      <c r="I631" s="23"/>
      <c r="J631" s="23"/>
      <c r="K631" s="23"/>
      <c r="L631" s="23"/>
      <c r="M631" s="23"/>
      <c r="N631" s="23"/>
      <c r="O631" s="23"/>
      <c r="P631" s="23"/>
      <c r="Q631" s="22"/>
      <c r="R631" s="22"/>
      <c r="S631" s="22"/>
      <c r="T631" s="22"/>
      <c r="U631" s="22"/>
      <c r="V631" s="22"/>
      <c r="W631" s="22"/>
      <c r="X631" s="22"/>
      <c r="Y631" s="22"/>
      <c r="Z631" s="22"/>
      <c r="AA631" s="22"/>
    </row>
    <row r="632" spans="1:27" ht="15.75" customHeight="1" x14ac:dyDescent="0.25">
      <c r="A632" s="22"/>
      <c r="B632" s="22"/>
      <c r="C632" s="22"/>
      <c r="D632" s="23"/>
      <c r="E632" s="23"/>
      <c r="F632" s="23"/>
      <c r="G632" s="23"/>
      <c r="H632" s="23"/>
      <c r="I632" s="23"/>
      <c r="J632" s="23"/>
      <c r="K632" s="23"/>
      <c r="L632" s="23"/>
      <c r="M632" s="23"/>
      <c r="N632" s="23"/>
      <c r="O632" s="23"/>
      <c r="P632" s="23"/>
      <c r="Q632" s="22"/>
      <c r="R632" s="22"/>
      <c r="S632" s="22"/>
      <c r="T632" s="22"/>
      <c r="U632" s="22"/>
      <c r="V632" s="22"/>
      <c r="W632" s="22"/>
      <c r="X632" s="22"/>
      <c r="Y632" s="22"/>
      <c r="Z632" s="22"/>
      <c r="AA632" s="22"/>
    </row>
    <row r="633" spans="1:27" ht="15.75" customHeight="1" x14ac:dyDescent="0.25">
      <c r="A633" s="22"/>
      <c r="B633" s="22"/>
      <c r="C633" s="22"/>
      <c r="D633" s="23"/>
      <c r="E633" s="23"/>
      <c r="F633" s="23"/>
      <c r="G633" s="23"/>
      <c r="H633" s="23"/>
      <c r="I633" s="23"/>
      <c r="J633" s="23"/>
      <c r="K633" s="23"/>
      <c r="L633" s="23"/>
      <c r="M633" s="23"/>
      <c r="N633" s="23"/>
      <c r="O633" s="23"/>
      <c r="P633" s="23"/>
      <c r="Q633" s="22"/>
      <c r="R633" s="22"/>
      <c r="S633" s="22"/>
      <c r="T633" s="22"/>
      <c r="U633" s="22"/>
      <c r="V633" s="22"/>
      <c r="W633" s="22"/>
      <c r="X633" s="22"/>
      <c r="Y633" s="22"/>
      <c r="Z633" s="22"/>
      <c r="AA633" s="22"/>
    </row>
    <row r="634" spans="1:27" ht="15.75" customHeight="1" x14ac:dyDescent="0.25">
      <c r="A634" s="22"/>
      <c r="B634" s="22"/>
      <c r="C634" s="22"/>
      <c r="D634" s="23"/>
      <c r="E634" s="23"/>
      <c r="F634" s="23"/>
      <c r="G634" s="23"/>
      <c r="H634" s="23"/>
      <c r="I634" s="23"/>
      <c r="J634" s="23"/>
      <c r="K634" s="23"/>
      <c r="L634" s="23"/>
      <c r="M634" s="23"/>
      <c r="N634" s="23"/>
      <c r="O634" s="23"/>
      <c r="P634" s="23"/>
      <c r="Q634" s="22"/>
      <c r="R634" s="22"/>
      <c r="S634" s="22"/>
      <c r="T634" s="22"/>
      <c r="U634" s="22"/>
      <c r="V634" s="22"/>
      <c r="W634" s="22"/>
      <c r="X634" s="22"/>
      <c r="Y634" s="22"/>
      <c r="Z634" s="22"/>
      <c r="AA634" s="22"/>
    </row>
    <row r="635" spans="1:27" ht="15.75" customHeight="1" x14ac:dyDescent="0.25">
      <c r="A635" s="22"/>
      <c r="B635" s="22"/>
      <c r="C635" s="22"/>
      <c r="D635" s="23"/>
      <c r="E635" s="23"/>
      <c r="F635" s="23"/>
      <c r="G635" s="23"/>
      <c r="H635" s="23"/>
      <c r="I635" s="23"/>
      <c r="J635" s="23"/>
      <c r="K635" s="23"/>
      <c r="L635" s="23"/>
      <c r="M635" s="23"/>
      <c r="N635" s="23"/>
      <c r="O635" s="23"/>
      <c r="P635" s="23"/>
      <c r="Q635" s="22"/>
      <c r="R635" s="22"/>
      <c r="S635" s="22"/>
      <c r="T635" s="22"/>
      <c r="U635" s="22"/>
      <c r="V635" s="22"/>
      <c r="W635" s="22"/>
      <c r="X635" s="22"/>
      <c r="Y635" s="22"/>
      <c r="Z635" s="22"/>
      <c r="AA635" s="22"/>
    </row>
    <row r="636" spans="1:27" ht="15.75" customHeight="1" x14ac:dyDescent="0.25">
      <c r="A636" s="22"/>
      <c r="B636" s="22"/>
      <c r="C636" s="22"/>
      <c r="D636" s="23"/>
      <c r="E636" s="23"/>
      <c r="F636" s="23"/>
      <c r="G636" s="23"/>
      <c r="H636" s="23"/>
      <c r="I636" s="23"/>
      <c r="J636" s="23"/>
      <c r="K636" s="23"/>
      <c r="L636" s="23"/>
      <c r="M636" s="23"/>
      <c r="N636" s="23"/>
      <c r="O636" s="23"/>
      <c r="P636" s="23"/>
      <c r="Q636" s="22"/>
      <c r="R636" s="22"/>
      <c r="S636" s="22"/>
      <c r="T636" s="22"/>
      <c r="U636" s="22"/>
      <c r="V636" s="22"/>
      <c r="W636" s="22"/>
      <c r="X636" s="22"/>
      <c r="Y636" s="22"/>
      <c r="Z636" s="22"/>
      <c r="AA636" s="22"/>
    </row>
    <row r="637" spans="1:27" ht="15.75" customHeight="1" x14ac:dyDescent="0.25">
      <c r="A637" s="22"/>
      <c r="B637" s="22"/>
      <c r="C637" s="22"/>
      <c r="D637" s="23"/>
      <c r="E637" s="23"/>
      <c r="F637" s="23"/>
      <c r="G637" s="23"/>
      <c r="H637" s="23"/>
      <c r="I637" s="23"/>
      <c r="J637" s="23"/>
      <c r="K637" s="23"/>
      <c r="L637" s="23"/>
      <c r="M637" s="23"/>
      <c r="N637" s="23"/>
      <c r="O637" s="23"/>
      <c r="P637" s="23"/>
      <c r="Q637" s="22"/>
      <c r="R637" s="22"/>
      <c r="S637" s="22"/>
      <c r="T637" s="22"/>
      <c r="U637" s="22"/>
      <c r="V637" s="22"/>
      <c r="W637" s="22"/>
      <c r="X637" s="22"/>
      <c r="Y637" s="22"/>
      <c r="Z637" s="22"/>
      <c r="AA637" s="22"/>
    </row>
    <row r="638" spans="1:27" ht="15.75" customHeight="1" x14ac:dyDescent="0.25">
      <c r="A638" s="22"/>
      <c r="B638" s="22"/>
      <c r="C638" s="22"/>
      <c r="D638" s="23"/>
      <c r="E638" s="23"/>
      <c r="F638" s="23"/>
      <c r="G638" s="23"/>
      <c r="H638" s="23"/>
      <c r="I638" s="23"/>
      <c r="J638" s="23"/>
      <c r="K638" s="23"/>
      <c r="L638" s="23"/>
      <c r="M638" s="23"/>
      <c r="N638" s="23"/>
      <c r="O638" s="23"/>
      <c r="P638" s="23"/>
      <c r="Q638" s="22"/>
      <c r="R638" s="22"/>
      <c r="S638" s="22"/>
      <c r="T638" s="22"/>
      <c r="U638" s="22"/>
      <c r="V638" s="22"/>
      <c r="W638" s="22"/>
      <c r="X638" s="22"/>
      <c r="Y638" s="22"/>
      <c r="Z638" s="22"/>
      <c r="AA638" s="22"/>
    </row>
    <row r="639" spans="1:27" ht="15.75" customHeight="1" x14ac:dyDescent="0.25">
      <c r="A639" s="22"/>
      <c r="B639" s="22"/>
      <c r="C639" s="22"/>
      <c r="D639" s="23"/>
      <c r="E639" s="23"/>
      <c r="F639" s="23"/>
      <c r="G639" s="23"/>
      <c r="H639" s="23"/>
      <c r="I639" s="23"/>
      <c r="J639" s="23"/>
      <c r="K639" s="23"/>
      <c r="L639" s="23"/>
      <c r="M639" s="23"/>
      <c r="N639" s="23"/>
      <c r="O639" s="23"/>
      <c r="P639" s="23"/>
      <c r="Q639" s="22"/>
      <c r="R639" s="22"/>
      <c r="S639" s="22"/>
      <c r="T639" s="22"/>
      <c r="U639" s="22"/>
      <c r="V639" s="22"/>
      <c r="W639" s="22"/>
      <c r="X639" s="22"/>
      <c r="Y639" s="22"/>
      <c r="Z639" s="22"/>
      <c r="AA639" s="22"/>
    </row>
    <row r="640" spans="1:27" ht="15.75" customHeight="1" x14ac:dyDescent="0.25">
      <c r="A640" s="22"/>
      <c r="B640" s="22"/>
      <c r="C640" s="22"/>
      <c r="D640" s="23"/>
      <c r="E640" s="23"/>
      <c r="F640" s="23"/>
      <c r="G640" s="23"/>
      <c r="H640" s="23"/>
      <c r="I640" s="23"/>
      <c r="J640" s="23"/>
      <c r="K640" s="23"/>
      <c r="L640" s="23"/>
      <c r="M640" s="23"/>
      <c r="N640" s="23"/>
      <c r="O640" s="23"/>
      <c r="P640" s="23"/>
      <c r="Q640" s="22"/>
      <c r="R640" s="22"/>
      <c r="S640" s="22"/>
      <c r="T640" s="22"/>
      <c r="U640" s="22"/>
      <c r="V640" s="22"/>
      <c r="W640" s="22"/>
      <c r="X640" s="22"/>
      <c r="Y640" s="22"/>
      <c r="Z640" s="22"/>
      <c r="AA640" s="22"/>
    </row>
    <row r="641" spans="1:27" ht="15.75" customHeight="1" x14ac:dyDescent="0.25">
      <c r="A641" s="22"/>
      <c r="B641" s="22"/>
      <c r="C641" s="22"/>
      <c r="D641" s="23"/>
      <c r="E641" s="23"/>
      <c r="F641" s="23"/>
      <c r="G641" s="23"/>
      <c r="H641" s="23"/>
      <c r="I641" s="23"/>
      <c r="J641" s="23"/>
      <c r="K641" s="23"/>
      <c r="L641" s="23"/>
      <c r="M641" s="23"/>
      <c r="N641" s="23"/>
      <c r="O641" s="23"/>
      <c r="P641" s="23"/>
      <c r="Q641" s="22"/>
      <c r="R641" s="22"/>
      <c r="S641" s="22"/>
      <c r="T641" s="22"/>
      <c r="U641" s="22"/>
      <c r="V641" s="22"/>
      <c r="W641" s="22"/>
      <c r="X641" s="22"/>
      <c r="Y641" s="22"/>
      <c r="Z641" s="22"/>
      <c r="AA641" s="22"/>
    </row>
    <row r="642" spans="1:27" ht="15.75" customHeight="1" x14ac:dyDescent="0.25">
      <c r="A642" s="22"/>
      <c r="B642" s="22"/>
      <c r="C642" s="22"/>
      <c r="D642" s="23"/>
      <c r="E642" s="23"/>
      <c r="F642" s="23"/>
      <c r="G642" s="23"/>
      <c r="H642" s="23"/>
      <c r="I642" s="23"/>
      <c r="J642" s="23"/>
      <c r="K642" s="23"/>
      <c r="L642" s="23"/>
      <c r="M642" s="23"/>
      <c r="N642" s="23"/>
      <c r="O642" s="23"/>
      <c r="P642" s="23"/>
      <c r="Q642" s="22"/>
      <c r="R642" s="22"/>
      <c r="S642" s="22"/>
      <c r="T642" s="22"/>
      <c r="U642" s="22"/>
      <c r="V642" s="22"/>
      <c r="W642" s="22"/>
      <c r="X642" s="22"/>
      <c r="Y642" s="22"/>
      <c r="Z642" s="22"/>
      <c r="AA642" s="22"/>
    </row>
    <row r="643" spans="1:27" ht="15.75" customHeight="1" x14ac:dyDescent="0.25">
      <c r="A643" s="22"/>
      <c r="B643" s="22"/>
      <c r="C643" s="22"/>
      <c r="D643" s="23"/>
      <c r="E643" s="23"/>
      <c r="F643" s="23"/>
      <c r="G643" s="23"/>
      <c r="H643" s="23"/>
      <c r="I643" s="23"/>
      <c r="J643" s="23"/>
      <c r="K643" s="23"/>
      <c r="L643" s="23"/>
      <c r="M643" s="23"/>
      <c r="N643" s="23"/>
      <c r="O643" s="23"/>
      <c r="P643" s="23"/>
      <c r="Q643" s="22"/>
      <c r="R643" s="22"/>
      <c r="S643" s="22"/>
      <c r="T643" s="22"/>
      <c r="U643" s="22"/>
      <c r="V643" s="22"/>
      <c r="W643" s="22"/>
      <c r="X643" s="22"/>
      <c r="Y643" s="22"/>
      <c r="Z643" s="22"/>
      <c r="AA643" s="22"/>
    </row>
    <row r="644" spans="1:27" ht="15.75" customHeight="1" x14ac:dyDescent="0.25">
      <c r="A644" s="22"/>
      <c r="B644" s="22"/>
      <c r="C644" s="22"/>
      <c r="D644" s="23"/>
      <c r="E644" s="23"/>
      <c r="F644" s="23"/>
      <c r="G644" s="23"/>
      <c r="H644" s="23"/>
      <c r="I644" s="23"/>
      <c r="J644" s="23"/>
      <c r="K644" s="23"/>
      <c r="L644" s="23"/>
      <c r="M644" s="23"/>
      <c r="N644" s="23"/>
      <c r="O644" s="23"/>
      <c r="P644" s="23"/>
      <c r="Q644" s="22"/>
      <c r="R644" s="22"/>
      <c r="S644" s="22"/>
      <c r="T644" s="22"/>
      <c r="U644" s="22"/>
      <c r="V644" s="22"/>
      <c r="W644" s="22"/>
      <c r="X644" s="22"/>
      <c r="Y644" s="22"/>
      <c r="Z644" s="22"/>
      <c r="AA644" s="22"/>
    </row>
    <row r="645" spans="1:27" ht="15.75" customHeight="1" x14ac:dyDescent="0.25">
      <c r="A645" s="22"/>
      <c r="B645" s="22"/>
      <c r="C645" s="22"/>
      <c r="D645" s="23"/>
      <c r="E645" s="23"/>
      <c r="F645" s="23"/>
      <c r="G645" s="23"/>
      <c r="H645" s="23"/>
      <c r="I645" s="23"/>
      <c r="J645" s="23"/>
      <c r="K645" s="23"/>
      <c r="L645" s="23"/>
      <c r="M645" s="23"/>
      <c r="N645" s="23"/>
      <c r="O645" s="23"/>
      <c r="P645" s="23"/>
      <c r="Q645" s="22"/>
      <c r="R645" s="22"/>
      <c r="S645" s="22"/>
      <c r="T645" s="22"/>
      <c r="U645" s="22"/>
      <c r="V645" s="22"/>
      <c r="W645" s="22"/>
      <c r="X645" s="22"/>
      <c r="Y645" s="22"/>
      <c r="Z645" s="22"/>
      <c r="AA645" s="22"/>
    </row>
    <row r="646" spans="1:27" ht="15.75" customHeight="1" x14ac:dyDescent="0.25">
      <c r="A646" s="22"/>
      <c r="B646" s="22"/>
      <c r="C646" s="22"/>
      <c r="D646" s="23"/>
      <c r="E646" s="23"/>
      <c r="F646" s="23"/>
      <c r="G646" s="23"/>
      <c r="H646" s="23"/>
      <c r="I646" s="23"/>
      <c r="J646" s="23"/>
      <c r="K646" s="23"/>
      <c r="L646" s="23"/>
      <c r="M646" s="23"/>
      <c r="N646" s="23"/>
      <c r="O646" s="23"/>
      <c r="P646" s="23"/>
      <c r="Q646" s="22"/>
      <c r="R646" s="22"/>
      <c r="S646" s="22"/>
      <c r="T646" s="22"/>
      <c r="U646" s="22"/>
      <c r="V646" s="22"/>
      <c r="W646" s="22"/>
      <c r="X646" s="22"/>
      <c r="Y646" s="22"/>
      <c r="Z646" s="22"/>
      <c r="AA646" s="22"/>
    </row>
    <row r="647" spans="1:27" ht="15.75" customHeight="1" x14ac:dyDescent="0.25">
      <c r="A647" s="22"/>
      <c r="B647" s="22"/>
      <c r="C647" s="22"/>
      <c r="D647" s="23"/>
      <c r="E647" s="23"/>
      <c r="F647" s="23"/>
      <c r="G647" s="23"/>
      <c r="H647" s="23"/>
      <c r="I647" s="23"/>
      <c r="J647" s="23"/>
      <c r="K647" s="23"/>
      <c r="L647" s="23"/>
      <c r="M647" s="23"/>
      <c r="N647" s="23"/>
      <c r="O647" s="23"/>
      <c r="P647" s="23"/>
      <c r="Q647" s="22"/>
      <c r="R647" s="22"/>
      <c r="S647" s="22"/>
      <c r="T647" s="22"/>
      <c r="U647" s="22"/>
      <c r="V647" s="22"/>
      <c r="W647" s="22"/>
      <c r="X647" s="22"/>
      <c r="Y647" s="22"/>
      <c r="Z647" s="22"/>
      <c r="AA647" s="22"/>
    </row>
    <row r="648" spans="1:27" ht="15.75" customHeight="1" x14ac:dyDescent="0.25">
      <c r="A648" s="22"/>
      <c r="B648" s="22"/>
      <c r="C648" s="22"/>
      <c r="D648" s="23"/>
      <c r="E648" s="23"/>
      <c r="F648" s="23"/>
      <c r="G648" s="23"/>
      <c r="H648" s="23"/>
      <c r="I648" s="23"/>
      <c r="J648" s="23"/>
      <c r="K648" s="23"/>
      <c r="L648" s="23"/>
      <c r="M648" s="23"/>
      <c r="N648" s="23"/>
      <c r="O648" s="23"/>
      <c r="P648" s="23"/>
      <c r="Q648" s="22"/>
      <c r="R648" s="22"/>
      <c r="S648" s="22"/>
      <c r="T648" s="22"/>
      <c r="U648" s="22"/>
      <c r="V648" s="22"/>
      <c r="W648" s="22"/>
      <c r="X648" s="22"/>
      <c r="Y648" s="22"/>
      <c r="Z648" s="22"/>
      <c r="AA648" s="22"/>
    </row>
    <row r="649" spans="1:27" ht="15.75" customHeight="1" x14ac:dyDescent="0.25">
      <c r="A649" s="22"/>
      <c r="B649" s="22"/>
      <c r="C649" s="22"/>
      <c r="D649" s="23"/>
      <c r="E649" s="23"/>
      <c r="F649" s="23"/>
      <c r="G649" s="23"/>
      <c r="H649" s="23"/>
      <c r="I649" s="23"/>
      <c r="J649" s="23"/>
      <c r="K649" s="23"/>
      <c r="L649" s="23"/>
      <c r="M649" s="23"/>
      <c r="N649" s="23"/>
      <c r="O649" s="23"/>
      <c r="P649" s="23"/>
      <c r="Q649" s="22"/>
      <c r="R649" s="22"/>
      <c r="S649" s="22"/>
      <c r="T649" s="22"/>
      <c r="U649" s="22"/>
      <c r="V649" s="22"/>
      <c r="W649" s="22"/>
      <c r="X649" s="22"/>
      <c r="Y649" s="22"/>
      <c r="Z649" s="22"/>
      <c r="AA649" s="22"/>
    </row>
    <row r="650" spans="1:27" ht="15.75" customHeight="1" x14ac:dyDescent="0.25">
      <c r="A650" s="22"/>
      <c r="B650" s="22"/>
      <c r="C650" s="22"/>
      <c r="D650" s="23"/>
      <c r="E650" s="23"/>
      <c r="F650" s="23"/>
      <c r="G650" s="23"/>
      <c r="H650" s="23"/>
      <c r="I650" s="23"/>
      <c r="J650" s="23"/>
      <c r="K650" s="23"/>
      <c r="L650" s="23"/>
      <c r="M650" s="23"/>
      <c r="N650" s="23"/>
      <c r="O650" s="23"/>
      <c r="P650" s="23"/>
      <c r="Q650" s="22"/>
      <c r="R650" s="22"/>
      <c r="S650" s="22"/>
      <c r="T650" s="22"/>
      <c r="U650" s="22"/>
      <c r="V650" s="22"/>
      <c r="W650" s="22"/>
      <c r="X650" s="22"/>
      <c r="Y650" s="22"/>
      <c r="Z650" s="22"/>
      <c r="AA650" s="22"/>
    </row>
    <row r="651" spans="1:27" ht="15.75" customHeight="1" x14ac:dyDescent="0.25">
      <c r="A651" s="22"/>
      <c r="B651" s="22"/>
      <c r="C651" s="22"/>
      <c r="D651" s="23"/>
      <c r="E651" s="23"/>
      <c r="F651" s="23"/>
      <c r="G651" s="23"/>
      <c r="H651" s="23"/>
      <c r="I651" s="23"/>
      <c r="J651" s="23"/>
      <c r="K651" s="23"/>
      <c r="L651" s="23"/>
      <c r="M651" s="23"/>
      <c r="N651" s="23"/>
      <c r="O651" s="23"/>
      <c r="P651" s="23"/>
      <c r="Q651" s="22"/>
      <c r="R651" s="22"/>
      <c r="S651" s="22"/>
      <c r="T651" s="22"/>
      <c r="U651" s="22"/>
      <c r="V651" s="22"/>
      <c r="W651" s="22"/>
      <c r="X651" s="22"/>
      <c r="Y651" s="22"/>
      <c r="Z651" s="22"/>
      <c r="AA651" s="22"/>
    </row>
    <row r="652" spans="1:27" ht="15.75" customHeight="1" x14ac:dyDescent="0.25">
      <c r="A652" s="22"/>
      <c r="B652" s="22"/>
      <c r="C652" s="22"/>
      <c r="D652" s="23"/>
      <c r="E652" s="23"/>
      <c r="F652" s="23"/>
      <c r="G652" s="23"/>
      <c r="H652" s="23"/>
      <c r="I652" s="23"/>
      <c r="J652" s="23"/>
      <c r="K652" s="23"/>
      <c r="L652" s="23"/>
      <c r="M652" s="23"/>
      <c r="N652" s="23"/>
      <c r="O652" s="23"/>
      <c r="P652" s="23"/>
      <c r="Q652" s="22"/>
      <c r="R652" s="22"/>
      <c r="S652" s="22"/>
      <c r="T652" s="22"/>
      <c r="U652" s="22"/>
      <c r="V652" s="22"/>
      <c r="W652" s="22"/>
      <c r="X652" s="22"/>
      <c r="Y652" s="22"/>
      <c r="Z652" s="22"/>
      <c r="AA652" s="22"/>
    </row>
    <row r="653" spans="1:27" ht="15.75" customHeight="1" x14ac:dyDescent="0.25">
      <c r="A653" s="22"/>
      <c r="B653" s="22"/>
      <c r="C653" s="22"/>
      <c r="D653" s="23"/>
      <c r="E653" s="23"/>
      <c r="F653" s="23"/>
      <c r="G653" s="23"/>
      <c r="H653" s="23"/>
      <c r="I653" s="23"/>
      <c r="J653" s="23"/>
      <c r="K653" s="23"/>
      <c r="L653" s="23"/>
      <c r="M653" s="23"/>
      <c r="N653" s="23"/>
      <c r="O653" s="23"/>
      <c r="P653" s="23"/>
      <c r="Q653" s="22"/>
      <c r="R653" s="22"/>
      <c r="S653" s="22"/>
      <c r="T653" s="22"/>
      <c r="U653" s="22"/>
      <c r="V653" s="22"/>
      <c r="W653" s="22"/>
      <c r="X653" s="22"/>
      <c r="Y653" s="22"/>
      <c r="Z653" s="22"/>
      <c r="AA653" s="22"/>
    </row>
    <row r="654" spans="1:27" ht="15.75" customHeight="1" x14ac:dyDescent="0.25">
      <c r="A654" s="22"/>
      <c r="B654" s="22"/>
      <c r="C654" s="22"/>
      <c r="D654" s="23"/>
      <c r="E654" s="23"/>
      <c r="F654" s="23"/>
      <c r="G654" s="23"/>
      <c r="H654" s="23"/>
      <c r="I654" s="23"/>
      <c r="J654" s="23"/>
      <c r="K654" s="23"/>
      <c r="L654" s="23"/>
      <c r="M654" s="23"/>
      <c r="N654" s="23"/>
      <c r="O654" s="23"/>
      <c r="P654" s="23"/>
      <c r="Q654" s="22"/>
      <c r="R654" s="22"/>
      <c r="S654" s="22"/>
      <c r="T654" s="22"/>
      <c r="U654" s="22"/>
      <c r="V654" s="22"/>
      <c r="W654" s="22"/>
      <c r="X654" s="22"/>
      <c r="Y654" s="22"/>
      <c r="Z654" s="22"/>
      <c r="AA654" s="22"/>
    </row>
    <row r="655" spans="1:27" ht="15.75" customHeight="1" x14ac:dyDescent="0.25">
      <c r="A655" s="22"/>
      <c r="B655" s="22"/>
      <c r="C655" s="22"/>
      <c r="D655" s="23"/>
      <c r="E655" s="23"/>
      <c r="F655" s="23"/>
      <c r="G655" s="23"/>
      <c r="H655" s="23"/>
      <c r="I655" s="23"/>
      <c r="J655" s="23"/>
      <c r="K655" s="23"/>
      <c r="L655" s="23"/>
      <c r="M655" s="23"/>
      <c r="N655" s="23"/>
      <c r="O655" s="23"/>
      <c r="P655" s="23"/>
      <c r="Q655" s="22"/>
      <c r="R655" s="22"/>
      <c r="S655" s="22"/>
      <c r="T655" s="22"/>
      <c r="U655" s="22"/>
      <c r="V655" s="22"/>
      <c r="W655" s="22"/>
      <c r="X655" s="22"/>
      <c r="Y655" s="22"/>
      <c r="Z655" s="22"/>
      <c r="AA655" s="22"/>
    </row>
    <row r="656" spans="1:27" ht="15.75" customHeight="1" x14ac:dyDescent="0.25">
      <c r="A656" s="22"/>
      <c r="B656" s="22"/>
      <c r="C656" s="22"/>
      <c r="D656" s="23"/>
      <c r="E656" s="23"/>
      <c r="F656" s="23"/>
      <c r="G656" s="23"/>
      <c r="H656" s="23"/>
      <c r="I656" s="23"/>
      <c r="J656" s="23"/>
      <c r="K656" s="23"/>
      <c r="L656" s="23"/>
      <c r="M656" s="23"/>
      <c r="N656" s="23"/>
      <c r="O656" s="23"/>
      <c r="P656" s="23"/>
      <c r="Q656" s="22"/>
      <c r="R656" s="22"/>
      <c r="S656" s="22"/>
      <c r="T656" s="22"/>
      <c r="U656" s="22"/>
      <c r="V656" s="22"/>
      <c r="W656" s="22"/>
      <c r="X656" s="22"/>
      <c r="Y656" s="22"/>
      <c r="Z656" s="22"/>
      <c r="AA656" s="22"/>
    </row>
    <row r="657" spans="1:27" ht="15.75" customHeight="1" x14ac:dyDescent="0.25">
      <c r="A657" s="22"/>
      <c r="B657" s="22"/>
      <c r="C657" s="22"/>
      <c r="D657" s="23"/>
      <c r="E657" s="23"/>
      <c r="F657" s="23"/>
      <c r="G657" s="23"/>
      <c r="H657" s="23"/>
      <c r="I657" s="23"/>
      <c r="J657" s="23"/>
      <c r="K657" s="23"/>
      <c r="L657" s="23"/>
      <c r="M657" s="23"/>
      <c r="N657" s="23"/>
      <c r="O657" s="23"/>
      <c r="P657" s="23"/>
      <c r="Q657" s="22"/>
      <c r="R657" s="22"/>
      <c r="S657" s="22"/>
      <c r="T657" s="22"/>
      <c r="U657" s="22"/>
      <c r="V657" s="22"/>
      <c r="W657" s="22"/>
      <c r="X657" s="22"/>
      <c r="Y657" s="22"/>
      <c r="Z657" s="22"/>
      <c r="AA657" s="22"/>
    </row>
    <row r="658" spans="1:27" ht="15.75" customHeight="1" x14ac:dyDescent="0.25">
      <c r="A658" s="22"/>
      <c r="B658" s="22"/>
      <c r="C658" s="22"/>
      <c r="D658" s="23"/>
      <c r="E658" s="23"/>
      <c r="F658" s="23"/>
      <c r="G658" s="23"/>
      <c r="H658" s="23"/>
      <c r="I658" s="23"/>
      <c r="J658" s="23"/>
      <c r="K658" s="23"/>
      <c r="L658" s="23"/>
      <c r="M658" s="23"/>
      <c r="N658" s="23"/>
      <c r="O658" s="23"/>
      <c r="P658" s="23"/>
      <c r="Q658" s="22"/>
      <c r="R658" s="22"/>
      <c r="S658" s="22"/>
      <c r="T658" s="22"/>
      <c r="U658" s="22"/>
      <c r="V658" s="22"/>
      <c r="W658" s="22"/>
      <c r="X658" s="22"/>
      <c r="Y658" s="22"/>
      <c r="Z658" s="22"/>
      <c r="AA658" s="22"/>
    </row>
    <row r="659" spans="1:27" ht="15.75" customHeight="1" x14ac:dyDescent="0.25">
      <c r="A659" s="22"/>
      <c r="B659" s="22"/>
      <c r="C659" s="22"/>
      <c r="D659" s="23"/>
      <c r="E659" s="23"/>
      <c r="F659" s="23"/>
      <c r="G659" s="23"/>
      <c r="H659" s="23"/>
      <c r="I659" s="23"/>
      <c r="J659" s="23"/>
      <c r="K659" s="23"/>
      <c r="L659" s="23"/>
      <c r="M659" s="23"/>
      <c r="N659" s="23"/>
      <c r="O659" s="23"/>
      <c r="P659" s="23"/>
      <c r="Q659" s="22"/>
      <c r="R659" s="22"/>
      <c r="S659" s="22"/>
      <c r="T659" s="22"/>
      <c r="U659" s="22"/>
      <c r="V659" s="22"/>
      <c r="W659" s="22"/>
      <c r="X659" s="22"/>
      <c r="Y659" s="22"/>
      <c r="Z659" s="22"/>
      <c r="AA659" s="22"/>
    </row>
    <row r="660" spans="1:27" ht="15.75" customHeight="1" x14ac:dyDescent="0.25">
      <c r="A660" s="22"/>
      <c r="B660" s="22"/>
      <c r="C660" s="22"/>
      <c r="D660" s="23"/>
      <c r="E660" s="23"/>
      <c r="F660" s="23"/>
      <c r="G660" s="23"/>
      <c r="H660" s="23"/>
      <c r="I660" s="23"/>
      <c r="J660" s="23"/>
      <c r="K660" s="23"/>
      <c r="L660" s="23"/>
      <c r="M660" s="23"/>
      <c r="N660" s="23"/>
      <c r="O660" s="23"/>
      <c r="P660" s="23"/>
      <c r="Q660" s="22"/>
      <c r="R660" s="22"/>
      <c r="S660" s="22"/>
      <c r="T660" s="22"/>
      <c r="U660" s="22"/>
      <c r="V660" s="22"/>
      <c r="W660" s="22"/>
      <c r="X660" s="22"/>
      <c r="Y660" s="22"/>
      <c r="Z660" s="22"/>
      <c r="AA660" s="22"/>
    </row>
    <row r="661" spans="1:27" ht="15.75" customHeight="1" x14ac:dyDescent="0.25">
      <c r="A661" s="22"/>
      <c r="B661" s="22"/>
      <c r="C661" s="22"/>
      <c r="D661" s="23"/>
      <c r="E661" s="23"/>
      <c r="F661" s="23"/>
      <c r="G661" s="23"/>
      <c r="H661" s="23"/>
      <c r="I661" s="23"/>
      <c r="J661" s="23"/>
      <c r="K661" s="23"/>
      <c r="L661" s="23"/>
      <c r="M661" s="23"/>
      <c r="N661" s="23"/>
      <c r="O661" s="23"/>
      <c r="P661" s="23"/>
      <c r="Q661" s="22"/>
      <c r="R661" s="22"/>
      <c r="S661" s="22"/>
      <c r="T661" s="22"/>
      <c r="U661" s="22"/>
      <c r="V661" s="22"/>
      <c r="W661" s="22"/>
      <c r="X661" s="22"/>
      <c r="Y661" s="22"/>
      <c r="Z661" s="22"/>
      <c r="AA661" s="22"/>
    </row>
    <row r="662" spans="1:27" ht="15.75" customHeight="1" x14ac:dyDescent="0.25">
      <c r="A662" s="22"/>
      <c r="B662" s="22"/>
      <c r="C662" s="22"/>
      <c r="D662" s="23"/>
      <c r="E662" s="23"/>
      <c r="F662" s="23"/>
      <c r="G662" s="23"/>
      <c r="H662" s="23"/>
      <c r="I662" s="23"/>
      <c r="J662" s="23"/>
      <c r="K662" s="23"/>
      <c r="L662" s="23"/>
      <c r="M662" s="23"/>
      <c r="N662" s="23"/>
      <c r="O662" s="23"/>
      <c r="P662" s="23"/>
      <c r="Q662" s="22"/>
      <c r="R662" s="22"/>
      <c r="S662" s="22"/>
      <c r="T662" s="22"/>
      <c r="U662" s="22"/>
      <c r="V662" s="22"/>
      <c r="W662" s="22"/>
      <c r="X662" s="22"/>
      <c r="Y662" s="22"/>
      <c r="Z662" s="22"/>
      <c r="AA662" s="22"/>
    </row>
    <row r="663" spans="1:27" ht="15.75" customHeight="1" x14ac:dyDescent="0.25">
      <c r="A663" s="22"/>
      <c r="B663" s="22"/>
      <c r="C663" s="22"/>
      <c r="D663" s="23"/>
      <c r="E663" s="23"/>
      <c r="F663" s="23"/>
      <c r="G663" s="23"/>
      <c r="H663" s="23"/>
      <c r="I663" s="23"/>
      <c r="J663" s="23"/>
      <c r="K663" s="23"/>
      <c r="L663" s="23"/>
      <c r="M663" s="23"/>
      <c r="N663" s="23"/>
      <c r="O663" s="23"/>
      <c r="P663" s="23"/>
      <c r="Q663" s="22"/>
      <c r="R663" s="22"/>
      <c r="S663" s="22"/>
      <c r="T663" s="22"/>
      <c r="U663" s="22"/>
      <c r="V663" s="22"/>
      <c r="W663" s="22"/>
      <c r="X663" s="22"/>
      <c r="Y663" s="22"/>
      <c r="Z663" s="22"/>
      <c r="AA663" s="22"/>
    </row>
    <row r="664" spans="1:27" ht="15.75" customHeight="1" x14ac:dyDescent="0.25">
      <c r="A664" s="22"/>
      <c r="B664" s="22"/>
      <c r="C664" s="22"/>
      <c r="D664" s="23"/>
      <c r="E664" s="23"/>
      <c r="F664" s="23"/>
      <c r="G664" s="23"/>
      <c r="H664" s="23"/>
      <c r="I664" s="23"/>
      <c r="J664" s="23"/>
      <c r="K664" s="23"/>
      <c r="L664" s="23"/>
      <c r="M664" s="23"/>
      <c r="N664" s="23"/>
      <c r="O664" s="23"/>
      <c r="P664" s="23"/>
      <c r="Q664" s="22"/>
      <c r="R664" s="22"/>
      <c r="S664" s="22"/>
      <c r="T664" s="22"/>
      <c r="U664" s="22"/>
      <c r="V664" s="22"/>
      <c r="W664" s="22"/>
      <c r="X664" s="22"/>
      <c r="Y664" s="22"/>
      <c r="Z664" s="22"/>
      <c r="AA664" s="22"/>
    </row>
    <row r="665" spans="1:27" ht="15.75" customHeight="1" x14ac:dyDescent="0.25">
      <c r="A665" s="22"/>
      <c r="B665" s="22"/>
      <c r="C665" s="22"/>
      <c r="D665" s="23"/>
      <c r="E665" s="23"/>
      <c r="F665" s="23"/>
      <c r="G665" s="23"/>
      <c r="H665" s="23"/>
      <c r="I665" s="23"/>
      <c r="J665" s="23"/>
      <c r="K665" s="23"/>
      <c r="L665" s="23"/>
      <c r="M665" s="23"/>
      <c r="N665" s="23"/>
      <c r="O665" s="23"/>
      <c r="P665" s="23"/>
      <c r="Q665" s="22"/>
      <c r="R665" s="22"/>
      <c r="S665" s="22"/>
      <c r="T665" s="22"/>
      <c r="U665" s="22"/>
      <c r="V665" s="22"/>
      <c r="W665" s="22"/>
      <c r="X665" s="22"/>
      <c r="Y665" s="22"/>
      <c r="Z665" s="22"/>
      <c r="AA665" s="22"/>
    </row>
    <row r="666" spans="1:27" ht="15.75" customHeight="1" x14ac:dyDescent="0.25">
      <c r="A666" s="22"/>
      <c r="B666" s="22"/>
      <c r="C666" s="22"/>
      <c r="D666" s="23"/>
      <c r="E666" s="23"/>
      <c r="F666" s="23"/>
      <c r="G666" s="23"/>
      <c r="H666" s="23"/>
      <c r="I666" s="23"/>
      <c r="J666" s="23"/>
      <c r="K666" s="23"/>
      <c r="L666" s="23"/>
      <c r="M666" s="23"/>
      <c r="N666" s="23"/>
      <c r="O666" s="23"/>
      <c r="P666" s="23"/>
      <c r="Q666" s="22"/>
      <c r="R666" s="22"/>
      <c r="S666" s="22"/>
      <c r="T666" s="22"/>
      <c r="U666" s="22"/>
      <c r="V666" s="22"/>
      <c r="W666" s="22"/>
      <c r="X666" s="22"/>
      <c r="Y666" s="22"/>
      <c r="Z666" s="22"/>
      <c r="AA666" s="22"/>
    </row>
    <row r="667" spans="1:27" ht="15.75" customHeight="1" x14ac:dyDescent="0.25">
      <c r="A667" s="22"/>
      <c r="B667" s="22"/>
      <c r="C667" s="22"/>
      <c r="D667" s="23"/>
      <c r="E667" s="23"/>
      <c r="F667" s="23"/>
      <c r="G667" s="23"/>
      <c r="H667" s="23"/>
      <c r="I667" s="23"/>
      <c r="J667" s="23"/>
      <c r="K667" s="23"/>
      <c r="L667" s="23"/>
      <c r="M667" s="23"/>
      <c r="N667" s="23"/>
      <c r="O667" s="23"/>
      <c r="P667" s="23"/>
      <c r="Q667" s="22"/>
      <c r="R667" s="22"/>
      <c r="S667" s="22"/>
      <c r="T667" s="22"/>
      <c r="U667" s="22"/>
      <c r="V667" s="22"/>
      <c r="W667" s="22"/>
      <c r="X667" s="22"/>
      <c r="Y667" s="22"/>
      <c r="Z667" s="22"/>
      <c r="AA667" s="22"/>
    </row>
    <row r="668" spans="1:27" ht="15.75" customHeight="1" x14ac:dyDescent="0.25">
      <c r="A668" s="22"/>
      <c r="B668" s="22"/>
      <c r="C668" s="22"/>
      <c r="D668" s="23"/>
      <c r="E668" s="23"/>
      <c r="F668" s="23"/>
      <c r="G668" s="23"/>
      <c r="H668" s="23"/>
      <c r="I668" s="23"/>
      <c r="J668" s="23"/>
      <c r="K668" s="23"/>
      <c r="L668" s="23"/>
      <c r="M668" s="23"/>
      <c r="N668" s="23"/>
      <c r="O668" s="23"/>
      <c r="P668" s="23"/>
      <c r="Q668" s="22"/>
      <c r="R668" s="22"/>
      <c r="S668" s="22"/>
      <c r="T668" s="22"/>
      <c r="U668" s="22"/>
      <c r="V668" s="22"/>
      <c r="W668" s="22"/>
      <c r="X668" s="22"/>
      <c r="Y668" s="22"/>
      <c r="Z668" s="22"/>
      <c r="AA668" s="22"/>
    </row>
    <row r="669" spans="1:27" ht="15.75" customHeight="1" x14ac:dyDescent="0.25">
      <c r="A669" s="22"/>
      <c r="B669" s="22"/>
      <c r="C669" s="22"/>
      <c r="D669" s="23"/>
      <c r="E669" s="23"/>
      <c r="F669" s="23"/>
      <c r="G669" s="23"/>
      <c r="H669" s="23"/>
      <c r="I669" s="23"/>
      <c r="J669" s="23"/>
      <c r="K669" s="23"/>
      <c r="L669" s="23"/>
      <c r="M669" s="23"/>
      <c r="N669" s="23"/>
      <c r="O669" s="23"/>
      <c r="P669" s="23"/>
      <c r="Q669" s="22"/>
      <c r="R669" s="22"/>
      <c r="S669" s="22"/>
      <c r="T669" s="22"/>
      <c r="U669" s="22"/>
      <c r="V669" s="22"/>
      <c r="W669" s="22"/>
      <c r="X669" s="22"/>
      <c r="Y669" s="22"/>
      <c r="Z669" s="22"/>
      <c r="AA669" s="22"/>
    </row>
    <row r="670" spans="1:27" ht="15.75" customHeight="1" x14ac:dyDescent="0.25">
      <c r="A670" s="22"/>
      <c r="B670" s="22"/>
      <c r="C670" s="22"/>
      <c r="D670" s="23"/>
      <c r="E670" s="23"/>
      <c r="F670" s="23"/>
      <c r="G670" s="23"/>
      <c r="H670" s="23"/>
      <c r="I670" s="23"/>
      <c r="J670" s="23"/>
      <c r="K670" s="23"/>
      <c r="L670" s="23"/>
      <c r="M670" s="23"/>
      <c r="N670" s="23"/>
      <c r="O670" s="23"/>
      <c r="P670" s="23"/>
      <c r="Q670" s="22"/>
      <c r="R670" s="22"/>
      <c r="S670" s="22"/>
      <c r="T670" s="22"/>
      <c r="U670" s="22"/>
      <c r="V670" s="22"/>
      <c r="W670" s="22"/>
      <c r="X670" s="22"/>
      <c r="Y670" s="22"/>
      <c r="Z670" s="22"/>
      <c r="AA670" s="22"/>
    </row>
    <row r="671" spans="1:27" ht="15.75" customHeight="1" x14ac:dyDescent="0.25">
      <c r="A671" s="22"/>
      <c r="B671" s="22"/>
      <c r="C671" s="22"/>
      <c r="D671" s="23"/>
      <c r="E671" s="23"/>
      <c r="F671" s="23"/>
      <c r="G671" s="23"/>
      <c r="H671" s="23"/>
      <c r="I671" s="23"/>
      <c r="J671" s="23"/>
      <c r="K671" s="23"/>
      <c r="L671" s="23"/>
      <c r="M671" s="23"/>
      <c r="N671" s="23"/>
      <c r="O671" s="23"/>
      <c r="P671" s="23"/>
      <c r="Q671" s="22"/>
      <c r="R671" s="22"/>
      <c r="S671" s="22"/>
      <c r="T671" s="22"/>
      <c r="U671" s="22"/>
      <c r="V671" s="22"/>
      <c r="W671" s="22"/>
      <c r="X671" s="22"/>
      <c r="Y671" s="22"/>
      <c r="Z671" s="22"/>
      <c r="AA671" s="22"/>
    </row>
    <row r="672" spans="1:27" ht="15.75" customHeight="1" x14ac:dyDescent="0.25">
      <c r="A672" s="22"/>
      <c r="B672" s="22"/>
      <c r="C672" s="22"/>
      <c r="D672" s="23"/>
      <c r="E672" s="23"/>
      <c r="F672" s="23"/>
      <c r="G672" s="23"/>
      <c r="H672" s="23"/>
      <c r="I672" s="23"/>
      <c r="J672" s="23"/>
      <c r="K672" s="23"/>
      <c r="L672" s="23"/>
      <c r="M672" s="23"/>
      <c r="N672" s="23"/>
      <c r="O672" s="23"/>
      <c r="P672" s="23"/>
      <c r="Q672" s="22"/>
      <c r="R672" s="22"/>
      <c r="S672" s="22"/>
      <c r="T672" s="22"/>
      <c r="U672" s="22"/>
      <c r="V672" s="22"/>
      <c r="W672" s="22"/>
      <c r="X672" s="22"/>
      <c r="Y672" s="22"/>
      <c r="Z672" s="22"/>
      <c r="AA672" s="22"/>
    </row>
    <row r="673" spans="1:27" ht="15.75" customHeight="1" x14ac:dyDescent="0.25">
      <c r="A673" s="22"/>
      <c r="B673" s="22"/>
      <c r="C673" s="22"/>
      <c r="D673" s="23"/>
      <c r="E673" s="23"/>
      <c r="F673" s="23"/>
      <c r="G673" s="23"/>
      <c r="H673" s="23"/>
      <c r="I673" s="23"/>
      <c r="J673" s="23"/>
      <c r="K673" s="23"/>
      <c r="L673" s="23"/>
      <c r="M673" s="23"/>
      <c r="N673" s="23"/>
      <c r="O673" s="23"/>
      <c r="P673" s="23"/>
      <c r="Q673" s="22"/>
      <c r="R673" s="22"/>
      <c r="S673" s="22"/>
      <c r="T673" s="22"/>
      <c r="U673" s="22"/>
      <c r="V673" s="22"/>
      <c r="W673" s="22"/>
      <c r="X673" s="22"/>
      <c r="Y673" s="22"/>
      <c r="Z673" s="22"/>
      <c r="AA673" s="22"/>
    </row>
    <row r="674" spans="1:27" ht="15.75" customHeight="1" x14ac:dyDescent="0.25">
      <c r="A674" s="22"/>
      <c r="B674" s="22"/>
      <c r="C674" s="22"/>
      <c r="D674" s="23"/>
      <c r="E674" s="23"/>
      <c r="F674" s="23"/>
      <c r="G674" s="23"/>
      <c r="H674" s="23"/>
      <c r="I674" s="23"/>
      <c r="J674" s="23"/>
      <c r="K674" s="23"/>
      <c r="L674" s="23"/>
      <c r="M674" s="23"/>
      <c r="N674" s="23"/>
      <c r="O674" s="23"/>
      <c r="P674" s="23"/>
      <c r="Q674" s="22"/>
      <c r="R674" s="22"/>
      <c r="S674" s="22"/>
      <c r="T674" s="22"/>
      <c r="U674" s="22"/>
      <c r="V674" s="22"/>
      <c r="W674" s="22"/>
      <c r="X674" s="22"/>
      <c r="Y674" s="22"/>
      <c r="Z674" s="22"/>
      <c r="AA674" s="22"/>
    </row>
    <row r="675" spans="1:27" ht="15.75" customHeight="1" x14ac:dyDescent="0.25">
      <c r="A675" s="22"/>
      <c r="B675" s="22"/>
      <c r="C675" s="22"/>
      <c r="D675" s="23"/>
      <c r="E675" s="23"/>
      <c r="F675" s="23"/>
      <c r="G675" s="23"/>
      <c r="H675" s="23"/>
      <c r="I675" s="23"/>
      <c r="J675" s="23"/>
      <c r="K675" s="23"/>
      <c r="L675" s="23"/>
      <c r="M675" s="23"/>
      <c r="N675" s="23"/>
      <c r="O675" s="23"/>
      <c r="P675" s="23"/>
      <c r="Q675" s="22"/>
      <c r="R675" s="22"/>
      <c r="S675" s="22"/>
      <c r="T675" s="22"/>
      <c r="U675" s="22"/>
      <c r="V675" s="22"/>
      <c r="W675" s="22"/>
      <c r="X675" s="22"/>
      <c r="Y675" s="22"/>
      <c r="Z675" s="22"/>
      <c r="AA675" s="22"/>
    </row>
    <row r="676" spans="1:27" ht="15.75" customHeight="1" x14ac:dyDescent="0.25">
      <c r="A676" s="22"/>
      <c r="B676" s="22"/>
      <c r="C676" s="22"/>
      <c r="D676" s="23"/>
      <c r="E676" s="23"/>
      <c r="F676" s="23"/>
      <c r="G676" s="23"/>
      <c r="H676" s="23"/>
      <c r="I676" s="23"/>
      <c r="J676" s="23"/>
      <c r="K676" s="23"/>
      <c r="L676" s="23"/>
      <c r="M676" s="23"/>
      <c r="N676" s="23"/>
      <c r="O676" s="23"/>
      <c r="P676" s="23"/>
      <c r="Q676" s="22"/>
      <c r="R676" s="22"/>
      <c r="S676" s="22"/>
      <c r="T676" s="22"/>
      <c r="U676" s="22"/>
      <c r="V676" s="22"/>
      <c r="W676" s="22"/>
      <c r="X676" s="22"/>
      <c r="Y676" s="22"/>
      <c r="Z676" s="22"/>
      <c r="AA676" s="22"/>
    </row>
    <row r="677" spans="1:27" ht="15.75" customHeight="1" x14ac:dyDescent="0.25">
      <c r="A677" s="22"/>
      <c r="B677" s="22"/>
      <c r="C677" s="22"/>
      <c r="D677" s="23"/>
      <c r="E677" s="23"/>
      <c r="F677" s="23"/>
      <c r="G677" s="23"/>
      <c r="H677" s="23"/>
      <c r="I677" s="23"/>
      <c r="J677" s="23"/>
      <c r="K677" s="23"/>
      <c r="L677" s="23"/>
      <c r="M677" s="23"/>
      <c r="N677" s="23"/>
      <c r="O677" s="23"/>
      <c r="P677" s="23"/>
      <c r="Q677" s="22"/>
      <c r="R677" s="22"/>
      <c r="S677" s="22"/>
      <c r="T677" s="22"/>
      <c r="U677" s="22"/>
      <c r="V677" s="22"/>
      <c r="W677" s="22"/>
      <c r="X677" s="22"/>
      <c r="Y677" s="22"/>
      <c r="Z677" s="22"/>
      <c r="AA677" s="22"/>
    </row>
    <row r="678" spans="1:27" ht="15.75" customHeight="1" x14ac:dyDescent="0.25">
      <c r="A678" s="22"/>
      <c r="B678" s="22"/>
      <c r="C678" s="22"/>
      <c r="D678" s="23"/>
      <c r="E678" s="23"/>
      <c r="F678" s="23"/>
      <c r="G678" s="23"/>
      <c r="H678" s="23"/>
      <c r="I678" s="23"/>
      <c r="J678" s="23"/>
      <c r="K678" s="23"/>
      <c r="L678" s="23"/>
      <c r="M678" s="23"/>
      <c r="N678" s="23"/>
      <c r="O678" s="23"/>
      <c r="P678" s="23"/>
      <c r="Q678" s="22"/>
      <c r="R678" s="22"/>
      <c r="S678" s="22"/>
      <c r="T678" s="22"/>
      <c r="U678" s="22"/>
      <c r="V678" s="22"/>
      <c r="W678" s="22"/>
      <c r="X678" s="22"/>
      <c r="Y678" s="22"/>
      <c r="Z678" s="22"/>
      <c r="AA678" s="22"/>
    </row>
    <row r="679" spans="1:27" ht="15.75" customHeight="1" x14ac:dyDescent="0.25">
      <c r="A679" s="22"/>
      <c r="B679" s="22"/>
      <c r="C679" s="22"/>
      <c r="D679" s="23"/>
      <c r="E679" s="23"/>
      <c r="F679" s="23"/>
      <c r="G679" s="23"/>
      <c r="H679" s="23"/>
      <c r="I679" s="23"/>
      <c r="J679" s="23"/>
      <c r="K679" s="23"/>
      <c r="L679" s="23"/>
      <c r="M679" s="23"/>
      <c r="N679" s="23"/>
      <c r="O679" s="23"/>
      <c r="P679" s="23"/>
      <c r="Q679" s="22"/>
      <c r="R679" s="22"/>
      <c r="S679" s="22"/>
      <c r="T679" s="22"/>
      <c r="U679" s="22"/>
      <c r="V679" s="22"/>
      <c r="W679" s="22"/>
      <c r="X679" s="22"/>
      <c r="Y679" s="22"/>
      <c r="Z679" s="22"/>
      <c r="AA679" s="22"/>
    </row>
    <row r="680" spans="1:27" ht="15.75" customHeight="1" x14ac:dyDescent="0.25">
      <c r="A680" s="22"/>
      <c r="B680" s="22"/>
      <c r="C680" s="22"/>
      <c r="D680" s="23"/>
      <c r="E680" s="23"/>
      <c r="F680" s="23"/>
      <c r="G680" s="23"/>
      <c r="H680" s="23"/>
      <c r="I680" s="23"/>
      <c r="J680" s="23"/>
      <c r="K680" s="23"/>
      <c r="L680" s="23"/>
      <c r="M680" s="23"/>
      <c r="N680" s="23"/>
      <c r="O680" s="23"/>
      <c r="P680" s="23"/>
      <c r="Q680" s="22"/>
      <c r="R680" s="22"/>
      <c r="S680" s="22"/>
      <c r="T680" s="22"/>
      <c r="U680" s="22"/>
      <c r="V680" s="22"/>
      <c r="W680" s="22"/>
      <c r="X680" s="22"/>
      <c r="Y680" s="22"/>
      <c r="Z680" s="22"/>
      <c r="AA680" s="22"/>
    </row>
    <row r="681" spans="1:27" ht="15.75" customHeight="1" x14ac:dyDescent="0.25">
      <c r="A681" s="22"/>
      <c r="B681" s="22"/>
      <c r="C681" s="22"/>
      <c r="D681" s="23"/>
      <c r="E681" s="23"/>
      <c r="F681" s="23"/>
      <c r="G681" s="23"/>
      <c r="H681" s="23"/>
      <c r="I681" s="23"/>
      <c r="J681" s="23"/>
      <c r="K681" s="23"/>
      <c r="L681" s="23"/>
      <c r="M681" s="23"/>
      <c r="N681" s="23"/>
      <c r="O681" s="23"/>
      <c r="P681" s="23"/>
      <c r="Q681" s="22"/>
      <c r="R681" s="22"/>
      <c r="S681" s="22"/>
      <c r="T681" s="22"/>
      <c r="U681" s="22"/>
      <c r="V681" s="22"/>
      <c r="W681" s="22"/>
      <c r="X681" s="22"/>
      <c r="Y681" s="22"/>
      <c r="Z681" s="22"/>
      <c r="AA681" s="22"/>
    </row>
    <row r="682" spans="1:27" ht="15.75" customHeight="1" x14ac:dyDescent="0.25">
      <c r="A682" s="22"/>
      <c r="B682" s="22"/>
      <c r="C682" s="22"/>
      <c r="D682" s="23"/>
      <c r="E682" s="23"/>
      <c r="F682" s="23"/>
      <c r="G682" s="23"/>
      <c r="H682" s="23"/>
      <c r="I682" s="23"/>
      <c r="J682" s="23"/>
      <c r="K682" s="23"/>
      <c r="L682" s="23"/>
      <c r="M682" s="23"/>
      <c r="N682" s="23"/>
      <c r="O682" s="23"/>
      <c r="P682" s="23"/>
      <c r="Q682" s="22"/>
      <c r="R682" s="22"/>
      <c r="S682" s="22"/>
      <c r="T682" s="22"/>
      <c r="U682" s="22"/>
      <c r="V682" s="22"/>
      <c r="W682" s="22"/>
      <c r="X682" s="22"/>
      <c r="Y682" s="22"/>
      <c r="Z682" s="22"/>
      <c r="AA682" s="22"/>
    </row>
    <row r="683" spans="1:27" ht="15.75" customHeight="1" x14ac:dyDescent="0.25">
      <c r="A683" s="22"/>
      <c r="B683" s="22"/>
      <c r="C683" s="22"/>
      <c r="D683" s="23"/>
      <c r="E683" s="23"/>
      <c r="F683" s="23"/>
      <c r="G683" s="23"/>
      <c r="H683" s="23"/>
      <c r="I683" s="23"/>
      <c r="J683" s="23"/>
      <c r="K683" s="23"/>
      <c r="L683" s="23"/>
      <c r="M683" s="23"/>
      <c r="N683" s="23"/>
      <c r="O683" s="23"/>
      <c r="P683" s="23"/>
      <c r="Q683" s="22"/>
      <c r="R683" s="22"/>
      <c r="S683" s="22"/>
      <c r="T683" s="22"/>
      <c r="U683" s="22"/>
      <c r="V683" s="22"/>
      <c r="W683" s="22"/>
      <c r="X683" s="22"/>
      <c r="Y683" s="22"/>
      <c r="Z683" s="22"/>
      <c r="AA683" s="22"/>
    </row>
    <row r="684" spans="1:27" ht="15.75" customHeight="1" x14ac:dyDescent="0.25">
      <c r="A684" s="22"/>
      <c r="B684" s="22"/>
      <c r="C684" s="22"/>
      <c r="D684" s="23"/>
      <c r="E684" s="23"/>
      <c r="F684" s="23"/>
      <c r="G684" s="23"/>
      <c r="H684" s="23"/>
      <c r="I684" s="23"/>
      <c r="J684" s="23"/>
      <c r="K684" s="23"/>
      <c r="L684" s="23"/>
      <c r="M684" s="23"/>
      <c r="N684" s="23"/>
      <c r="O684" s="23"/>
      <c r="P684" s="23"/>
      <c r="Q684" s="22"/>
      <c r="R684" s="22"/>
      <c r="S684" s="22"/>
      <c r="T684" s="22"/>
      <c r="U684" s="22"/>
      <c r="V684" s="22"/>
      <c r="W684" s="22"/>
      <c r="X684" s="22"/>
      <c r="Y684" s="22"/>
      <c r="Z684" s="22"/>
      <c r="AA684" s="22"/>
    </row>
    <row r="685" spans="1:27" ht="15.75" customHeight="1" x14ac:dyDescent="0.25">
      <c r="A685" s="22"/>
      <c r="B685" s="22"/>
      <c r="C685" s="22"/>
      <c r="D685" s="23"/>
      <c r="E685" s="23"/>
      <c r="F685" s="23"/>
      <c r="G685" s="23"/>
      <c r="H685" s="23"/>
      <c r="I685" s="23"/>
      <c r="J685" s="23"/>
      <c r="K685" s="23"/>
      <c r="L685" s="23"/>
      <c r="M685" s="23"/>
      <c r="N685" s="23"/>
      <c r="O685" s="23"/>
      <c r="P685" s="23"/>
      <c r="Q685" s="22"/>
      <c r="R685" s="22"/>
      <c r="S685" s="22"/>
      <c r="T685" s="22"/>
      <c r="U685" s="22"/>
      <c r="V685" s="22"/>
      <c r="W685" s="22"/>
      <c r="X685" s="22"/>
      <c r="Y685" s="22"/>
      <c r="Z685" s="22"/>
      <c r="AA685" s="22"/>
    </row>
    <row r="686" spans="1:27" ht="15.75" customHeight="1" x14ac:dyDescent="0.25">
      <c r="A686" s="22"/>
      <c r="B686" s="22"/>
      <c r="C686" s="22"/>
      <c r="D686" s="23"/>
      <c r="E686" s="23"/>
      <c r="F686" s="23"/>
      <c r="G686" s="23"/>
      <c r="H686" s="23"/>
      <c r="I686" s="23"/>
      <c r="J686" s="23"/>
      <c r="K686" s="23"/>
      <c r="L686" s="23"/>
      <c r="M686" s="23"/>
      <c r="N686" s="23"/>
      <c r="O686" s="23"/>
      <c r="P686" s="23"/>
      <c r="Q686" s="22"/>
      <c r="R686" s="22"/>
      <c r="S686" s="22"/>
      <c r="T686" s="22"/>
      <c r="U686" s="22"/>
      <c r="V686" s="22"/>
      <c r="W686" s="22"/>
      <c r="X686" s="22"/>
      <c r="Y686" s="22"/>
      <c r="Z686" s="22"/>
      <c r="AA686" s="22"/>
    </row>
    <row r="687" spans="1:27" ht="15.75" customHeight="1" x14ac:dyDescent="0.25">
      <c r="A687" s="22"/>
      <c r="B687" s="22"/>
      <c r="C687" s="22"/>
      <c r="D687" s="23"/>
      <c r="E687" s="23"/>
      <c r="F687" s="23"/>
      <c r="G687" s="23"/>
      <c r="H687" s="23"/>
      <c r="I687" s="23"/>
      <c r="J687" s="23"/>
      <c r="K687" s="23"/>
      <c r="L687" s="23"/>
      <c r="M687" s="23"/>
      <c r="N687" s="23"/>
      <c r="O687" s="23"/>
      <c r="P687" s="23"/>
      <c r="Q687" s="22"/>
      <c r="R687" s="22"/>
      <c r="S687" s="22"/>
      <c r="T687" s="22"/>
      <c r="U687" s="22"/>
      <c r="V687" s="22"/>
      <c r="W687" s="22"/>
      <c r="X687" s="22"/>
      <c r="Y687" s="22"/>
      <c r="Z687" s="22"/>
      <c r="AA687" s="22"/>
    </row>
    <row r="688" spans="1:27" ht="15.75" customHeight="1" x14ac:dyDescent="0.25">
      <c r="A688" s="22"/>
      <c r="B688" s="22"/>
      <c r="C688" s="22"/>
      <c r="D688" s="23"/>
      <c r="E688" s="23"/>
      <c r="F688" s="23"/>
      <c r="G688" s="23"/>
      <c r="H688" s="23"/>
      <c r="I688" s="23"/>
      <c r="J688" s="23"/>
      <c r="K688" s="23"/>
      <c r="L688" s="23"/>
      <c r="M688" s="23"/>
      <c r="N688" s="23"/>
      <c r="O688" s="23"/>
      <c r="P688" s="23"/>
      <c r="Q688" s="22"/>
      <c r="R688" s="22"/>
      <c r="S688" s="22"/>
      <c r="T688" s="22"/>
      <c r="U688" s="22"/>
      <c r="V688" s="22"/>
      <c r="W688" s="22"/>
      <c r="X688" s="22"/>
      <c r="Y688" s="22"/>
      <c r="Z688" s="22"/>
      <c r="AA688" s="22"/>
    </row>
    <row r="689" spans="1:27" ht="15.75" customHeight="1" x14ac:dyDescent="0.25">
      <c r="A689" s="22"/>
      <c r="B689" s="22"/>
      <c r="C689" s="22"/>
      <c r="D689" s="23"/>
      <c r="E689" s="23"/>
      <c r="F689" s="23"/>
      <c r="G689" s="23"/>
      <c r="H689" s="23"/>
      <c r="I689" s="23"/>
      <c r="J689" s="23"/>
      <c r="K689" s="23"/>
      <c r="L689" s="23"/>
      <c r="M689" s="23"/>
      <c r="N689" s="23"/>
      <c r="O689" s="23"/>
      <c r="P689" s="23"/>
      <c r="Q689" s="22"/>
      <c r="R689" s="22"/>
      <c r="S689" s="22"/>
      <c r="T689" s="22"/>
      <c r="U689" s="22"/>
      <c r="V689" s="22"/>
      <c r="W689" s="22"/>
      <c r="X689" s="22"/>
      <c r="Y689" s="22"/>
      <c r="Z689" s="22"/>
      <c r="AA689" s="22"/>
    </row>
    <row r="690" spans="1:27" ht="15.75" customHeight="1" x14ac:dyDescent="0.25">
      <c r="A690" s="22"/>
      <c r="B690" s="22"/>
      <c r="C690" s="22"/>
      <c r="D690" s="23"/>
      <c r="E690" s="23"/>
      <c r="F690" s="23"/>
      <c r="G690" s="23"/>
      <c r="H690" s="23"/>
      <c r="I690" s="23"/>
      <c r="J690" s="23"/>
      <c r="K690" s="23"/>
      <c r="L690" s="23"/>
      <c r="M690" s="23"/>
      <c r="N690" s="23"/>
      <c r="O690" s="23"/>
      <c r="P690" s="23"/>
      <c r="Q690" s="22"/>
      <c r="R690" s="22"/>
      <c r="S690" s="22"/>
      <c r="T690" s="22"/>
      <c r="U690" s="22"/>
      <c r="V690" s="22"/>
      <c r="W690" s="22"/>
      <c r="X690" s="22"/>
      <c r="Y690" s="22"/>
      <c r="Z690" s="22"/>
      <c r="AA690" s="22"/>
    </row>
    <row r="691" spans="1:27" ht="15.75" customHeight="1" x14ac:dyDescent="0.25">
      <c r="A691" s="22"/>
      <c r="B691" s="22"/>
      <c r="C691" s="22"/>
      <c r="D691" s="23"/>
      <c r="E691" s="23"/>
      <c r="F691" s="23"/>
      <c r="G691" s="23"/>
      <c r="H691" s="23"/>
      <c r="I691" s="23"/>
      <c r="J691" s="23"/>
      <c r="K691" s="23"/>
      <c r="L691" s="23"/>
      <c r="M691" s="23"/>
      <c r="N691" s="23"/>
      <c r="O691" s="23"/>
      <c r="P691" s="23"/>
      <c r="Q691" s="22"/>
      <c r="R691" s="22"/>
      <c r="S691" s="22"/>
      <c r="T691" s="22"/>
      <c r="U691" s="22"/>
      <c r="V691" s="22"/>
      <c r="W691" s="22"/>
      <c r="X691" s="22"/>
      <c r="Y691" s="22"/>
      <c r="Z691" s="22"/>
      <c r="AA691" s="22"/>
    </row>
    <row r="692" spans="1:27" ht="15.75" customHeight="1" x14ac:dyDescent="0.25">
      <c r="A692" s="22"/>
      <c r="B692" s="22"/>
      <c r="C692" s="22"/>
      <c r="D692" s="23"/>
      <c r="E692" s="23"/>
      <c r="F692" s="23"/>
      <c r="G692" s="23"/>
      <c r="H692" s="23"/>
      <c r="I692" s="23"/>
      <c r="J692" s="23"/>
      <c r="K692" s="23"/>
      <c r="L692" s="23"/>
      <c r="M692" s="23"/>
      <c r="N692" s="23"/>
      <c r="O692" s="23"/>
      <c r="P692" s="23"/>
      <c r="Q692" s="22"/>
      <c r="R692" s="22"/>
      <c r="S692" s="22"/>
      <c r="T692" s="22"/>
      <c r="U692" s="22"/>
      <c r="V692" s="22"/>
      <c r="W692" s="22"/>
      <c r="X692" s="22"/>
      <c r="Y692" s="22"/>
      <c r="Z692" s="22"/>
      <c r="AA692" s="22"/>
    </row>
    <row r="693" spans="1:27" ht="15.75" customHeight="1" x14ac:dyDescent="0.25">
      <c r="A693" s="22"/>
      <c r="B693" s="22"/>
      <c r="C693" s="22"/>
      <c r="D693" s="23"/>
      <c r="E693" s="23"/>
      <c r="F693" s="23"/>
      <c r="G693" s="23"/>
      <c r="H693" s="23"/>
      <c r="I693" s="23"/>
      <c r="J693" s="23"/>
      <c r="K693" s="23"/>
      <c r="L693" s="23"/>
      <c r="M693" s="23"/>
      <c r="N693" s="23"/>
      <c r="O693" s="23"/>
      <c r="P693" s="23"/>
      <c r="Q693" s="22"/>
      <c r="R693" s="22"/>
      <c r="S693" s="22"/>
      <c r="T693" s="22"/>
      <c r="U693" s="22"/>
      <c r="V693" s="22"/>
      <c r="W693" s="22"/>
      <c r="X693" s="22"/>
      <c r="Y693" s="22"/>
      <c r="Z693" s="22"/>
      <c r="AA693" s="22"/>
    </row>
    <row r="694" spans="1:27" ht="15.75" customHeight="1" x14ac:dyDescent="0.25">
      <c r="A694" s="22"/>
      <c r="B694" s="22"/>
      <c r="C694" s="22"/>
      <c r="D694" s="23"/>
      <c r="E694" s="23"/>
      <c r="F694" s="23"/>
      <c r="G694" s="23"/>
      <c r="H694" s="23"/>
      <c r="I694" s="23"/>
      <c r="J694" s="23"/>
      <c r="K694" s="23"/>
      <c r="L694" s="23"/>
      <c r="M694" s="23"/>
      <c r="N694" s="23"/>
      <c r="O694" s="23"/>
      <c r="P694" s="23"/>
      <c r="Q694" s="22"/>
      <c r="R694" s="22"/>
      <c r="S694" s="22"/>
      <c r="T694" s="22"/>
      <c r="U694" s="22"/>
      <c r="V694" s="22"/>
      <c r="W694" s="22"/>
      <c r="X694" s="22"/>
      <c r="Y694" s="22"/>
      <c r="Z694" s="22"/>
      <c r="AA694" s="22"/>
    </row>
    <row r="695" spans="1:27" ht="15.75" customHeight="1" x14ac:dyDescent="0.25">
      <c r="A695" s="22"/>
      <c r="B695" s="22"/>
      <c r="C695" s="22"/>
      <c r="D695" s="23"/>
      <c r="E695" s="23"/>
      <c r="F695" s="23"/>
      <c r="G695" s="23"/>
      <c r="H695" s="23"/>
      <c r="I695" s="23"/>
      <c r="J695" s="23"/>
      <c r="K695" s="23"/>
      <c r="L695" s="23"/>
      <c r="M695" s="23"/>
      <c r="N695" s="23"/>
      <c r="O695" s="23"/>
      <c r="P695" s="23"/>
      <c r="Q695" s="22"/>
      <c r="R695" s="22"/>
      <c r="S695" s="22"/>
      <c r="T695" s="22"/>
      <c r="U695" s="22"/>
      <c r="V695" s="22"/>
      <c r="W695" s="22"/>
      <c r="X695" s="22"/>
      <c r="Y695" s="22"/>
      <c r="Z695" s="22"/>
      <c r="AA695" s="22"/>
    </row>
    <row r="696" spans="1:27" ht="15.75" customHeight="1" x14ac:dyDescent="0.25">
      <c r="A696" s="22"/>
      <c r="B696" s="22"/>
      <c r="C696" s="22"/>
      <c r="D696" s="23"/>
      <c r="E696" s="23"/>
      <c r="F696" s="23"/>
      <c r="G696" s="23"/>
      <c r="H696" s="23"/>
      <c r="I696" s="23"/>
      <c r="J696" s="23"/>
      <c r="K696" s="23"/>
      <c r="L696" s="23"/>
      <c r="M696" s="23"/>
      <c r="N696" s="23"/>
      <c r="O696" s="23"/>
      <c r="P696" s="23"/>
      <c r="Q696" s="22"/>
      <c r="R696" s="22"/>
      <c r="S696" s="22"/>
      <c r="T696" s="22"/>
      <c r="U696" s="22"/>
      <c r="V696" s="22"/>
      <c r="W696" s="22"/>
      <c r="X696" s="22"/>
      <c r="Y696" s="22"/>
      <c r="Z696" s="22"/>
      <c r="AA696" s="22"/>
    </row>
    <row r="697" spans="1:27" ht="15.75" customHeight="1" x14ac:dyDescent="0.25">
      <c r="A697" s="22"/>
      <c r="B697" s="22"/>
      <c r="C697" s="22"/>
      <c r="D697" s="23"/>
      <c r="E697" s="23"/>
      <c r="F697" s="23"/>
      <c r="G697" s="23"/>
      <c r="H697" s="23"/>
      <c r="I697" s="23"/>
      <c r="J697" s="23"/>
      <c r="K697" s="23"/>
      <c r="L697" s="23"/>
      <c r="M697" s="23"/>
      <c r="N697" s="23"/>
      <c r="O697" s="23"/>
      <c r="P697" s="23"/>
      <c r="Q697" s="22"/>
      <c r="R697" s="22"/>
      <c r="S697" s="22"/>
      <c r="T697" s="22"/>
      <c r="U697" s="22"/>
      <c r="V697" s="22"/>
      <c r="W697" s="22"/>
      <c r="X697" s="22"/>
      <c r="Y697" s="22"/>
      <c r="Z697" s="22"/>
      <c r="AA697" s="22"/>
    </row>
    <row r="698" spans="1:27" ht="15.75" customHeight="1" x14ac:dyDescent="0.25">
      <c r="A698" s="22"/>
      <c r="B698" s="22"/>
      <c r="C698" s="22"/>
      <c r="D698" s="23"/>
      <c r="E698" s="23"/>
      <c r="F698" s="23"/>
      <c r="G698" s="23"/>
      <c r="H698" s="23"/>
      <c r="I698" s="23"/>
      <c r="J698" s="23"/>
      <c r="K698" s="23"/>
      <c r="L698" s="23"/>
      <c r="M698" s="23"/>
      <c r="N698" s="23"/>
      <c r="O698" s="23"/>
      <c r="P698" s="23"/>
      <c r="Q698" s="22"/>
      <c r="R698" s="22"/>
      <c r="S698" s="22"/>
      <c r="T698" s="22"/>
      <c r="U698" s="22"/>
      <c r="V698" s="22"/>
      <c r="W698" s="22"/>
      <c r="X698" s="22"/>
      <c r="Y698" s="22"/>
      <c r="Z698" s="22"/>
      <c r="AA698" s="22"/>
    </row>
    <row r="699" spans="1:27" ht="15.75" customHeight="1" x14ac:dyDescent="0.25">
      <c r="A699" s="22"/>
      <c r="B699" s="22"/>
      <c r="C699" s="22"/>
      <c r="D699" s="23"/>
      <c r="E699" s="23"/>
      <c r="F699" s="23"/>
      <c r="G699" s="23"/>
      <c r="H699" s="23"/>
      <c r="I699" s="23"/>
      <c r="J699" s="23"/>
      <c r="K699" s="23"/>
      <c r="L699" s="23"/>
      <c r="M699" s="23"/>
      <c r="N699" s="23"/>
      <c r="O699" s="23"/>
      <c r="P699" s="23"/>
      <c r="Q699" s="22"/>
      <c r="R699" s="22"/>
      <c r="S699" s="22"/>
      <c r="T699" s="22"/>
      <c r="U699" s="22"/>
      <c r="V699" s="22"/>
      <c r="W699" s="22"/>
      <c r="X699" s="22"/>
      <c r="Y699" s="22"/>
      <c r="Z699" s="22"/>
      <c r="AA699" s="22"/>
    </row>
    <row r="700" spans="1:27" ht="15.75" customHeight="1" x14ac:dyDescent="0.25">
      <c r="A700" s="22"/>
      <c r="B700" s="22"/>
      <c r="C700" s="22"/>
      <c r="D700" s="23"/>
      <c r="E700" s="23"/>
      <c r="F700" s="23"/>
      <c r="G700" s="23"/>
      <c r="H700" s="23"/>
      <c r="I700" s="23"/>
      <c r="J700" s="23"/>
      <c r="K700" s="23"/>
      <c r="L700" s="23"/>
      <c r="M700" s="23"/>
      <c r="N700" s="23"/>
      <c r="O700" s="23"/>
      <c r="P700" s="23"/>
      <c r="Q700" s="22"/>
      <c r="R700" s="22"/>
      <c r="S700" s="22"/>
      <c r="T700" s="22"/>
      <c r="U700" s="22"/>
      <c r="V700" s="22"/>
      <c r="W700" s="22"/>
      <c r="X700" s="22"/>
      <c r="Y700" s="22"/>
      <c r="Z700" s="22"/>
      <c r="AA700" s="22"/>
    </row>
    <row r="701" spans="1:27" ht="15.75" customHeight="1" x14ac:dyDescent="0.25">
      <c r="A701" s="22"/>
      <c r="B701" s="22"/>
      <c r="C701" s="22"/>
      <c r="D701" s="23"/>
      <c r="E701" s="23"/>
      <c r="F701" s="23"/>
      <c r="G701" s="23"/>
      <c r="H701" s="23"/>
      <c r="I701" s="23"/>
      <c r="J701" s="23"/>
      <c r="K701" s="23"/>
      <c r="L701" s="23"/>
      <c r="M701" s="23"/>
      <c r="N701" s="23"/>
      <c r="O701" s="23"/>
      <c r="P701" s="23"/>
      <c r="Q701" s="22"/>
      <c r="R701" s="22"/>
      <c r="S701" s="22"/>
      <c r="T701" s="22"/>
      <c r="U701" s="22"/>
      <c r="V701" s="22"/>
      <c r="W701" s="22"/>
      <c r="X701" s="22"/>
      <c r="Y701" s="22"/>
      <c r="Z701" s="22"/>
      <c r="AA701" s="22"/>
    </row>
    <row r="702" spans="1:27" ht="15.75" customHeight="1" x14ac:dyDescent="0.25">
      <c r="A702" s="22"/>
      <c r="B702" s="22"/>
      <c r="C702" s="22"/>
      <c r="D702" s="23"/>
      <c r="E702" s="23"/>
      <c r="F702" s="23"/>
      <c r="G702" s="23"/>
      <c r="H702" s="23"/>
      <c r="I702" s="23"/>
      <c r="J702" s="23"/>
      <c r="K702" s="23"/>
      <c r="L702" s="23"/>
      <c r="M702" s="23"/>
      <c r="N702" s="23"/>
      <c r="O702" s="23"/>
      <c r="P702" s="23"/>
      <c r="Q702" s="22"/>
      <c r="R702" s="22"/>
      <c r="S702" s="22"/>
      <c r="T702" s="22"/>
      <c r="U702" s="22"/>
      <c r="V702" s="22"/>
      <c r="W702" s="22"/>
      <c r="X702" s="22"/>
      <c r="Y702" s="22"/>
      <c r="Z702" s="22"/>
      <c r="AA702" s="22"/>
    </row>
    <row r="703" spans="1:27" ht="15.75" customHeight="1" x14ac:dyDescent="0.25">
      <c r="A703" s="22"/>
      <c r="B703" s="22"/>
      <c r="C703" s="22"/>
      <c r="D703" s="23"/>
      <c r="E703" s="23"/>
      <c r="F703" s="23"/>
      <c r="G703" s="23"/>
      <c r="H703" s="23"/>
      <c r="I703" s="23"/>
      <c r="J703" s="23"/>
      <c r="K703" s="23"/>
      <c r="L703" s="23"/>
      <c r="M703" s="23"/>
      <c r="N703" s="23"/>
      <c r="O703" s="23"/>
      <c r="P703" s="23"/>
      <c r="Q703" s="22"/>
      <c r="R703" s="22"/>
      <c r="S703" s="22"/>
      <c r="T703" s="22"/>
      <c r="U703" s="22"/>
      <c r="V703" s="22"/>
      <c r="W703" s="22"/>
      <c r="X703" s="22"/>
      <c r="Y703" s="22"/>
      <c r="Z703" s="22"/>
      <c r="AA703" s="22"/>
    </row>
    <row r="704" spans="1:27" ht="15.75" customHeight="1" x14ac:dyDescent="0.25">
      <c r="A704" s="22"/>
      <c r="B704" s="22"/>
      <c r="C704" s="22"/>
      <c r="D704" s="23"/>
      <c r="E704" s="23"/>
      <c r="F704" s="23"/>
      <c r="G704" s="23"/>
      <c r="H704" s="23"/>
      <c r="I704" s="23"/>
      <c r="J704" s="23"/>
      <c r="K704" s="23"/>
      <c r="L704" s="23"/>
      <c r="M704" s="23"/>
      <c r="N704" s="23"/>
      <c r="O704" s="23"/>
      <c r="P704" s="23"/>
      <c r="Q704" s="22"/>
      <c r="R704" s="22"/>
      <c r="S704" s="22"/>
      <c r="T704" s="22"/>
      <c r="U704" s="22"/>
      <c r="V704" s="22"/>
      <c r="W704" s="22"/>
      <c r="X704" s="22"/>
      <c r="Y704" s="22"/>
      <c r="Z704" s="22"/>
      <c r="AA704" s="22"/>
    </row>
    <row r="705" spans="1:27" ht="15.75" customHeight="1" x14ac:dyDescent="0.25">
      <c r="A705" s="22"/>
      <c r="B705" s="22"/>
      <c r="C705" s="22"/>
      <c r="D705" s="23"/>
      <c r="E705" s="23"/>
      <c r="F705" s="23"/>
      <c r="G705" s="23"/>
      <c r="H705" s="23"/>
      <c r="I705" s="23"/>
      <c r="J705" s="23"/>
      <c r="K705" s="23"/>
      <c r="L705" s="23"/>
      <c r="M705" s="23"/>
      <c r="N705" s="23"/>
      <c r="O705" s="23"/>
      <c r="P705" s="23"/>
      <c r="Q705" s="22"/>
      <c r="R705" s="22"/>
      <c r="S705" s="22"/>
      <c r="T705" s="22"/>
      <c r="U705" s="22"/>
      <c r="V705" s="22"/>
      <c r="W705" s="22"/>
      <c r="X705" s="22"/>
      <c r="Y705" s="22"/>
      <c r="Z705" s="22"/>
      <c r="AA705" s="22"/>
    </row>
    <row r="706" spans="1:27" ht="15.75" customHeight="1" x14ac:dyDescent="0.25">
      <c r="A706" s="22"/>
      <c r="B706" s="22"/>
      <c r="C706" s="22"/>
      <c r="D706" s="23"/>
      <c r="E706" s="23"/>
      <c r="F706" s="23"/>
      <c r="G706" s="23"/>
      <c r="H706" s="23"/>
      <c r="I706" s="23"/>
      <c r="J706" s="23"/>
      <c r="K706" s="23"/>
      <c r="L706" s="23"/>
      <c r="M706" s="23"/>
      <c r="N706" s="23"/>
      <c r="O706" s="23"/>
      <c r="P706" s="23"/>
      <c r="Q706" s="22"/>
      <c r="R706" s="22"/>
      <c r="S706" s="22"/>
      <c r="T706" s="22"/>
      <c r="U706" s="22"/>
      <c r="V706" s="22"/>
      <c r="W706" s="22"/>
      <c r="X706" s="22"/>
      <c r="Y706" s="22"/>
      <c r="Z706" s="22"/>
      <c r="AA706" s="22"/>
    </row>
    <row r="707" spans="1:27" ht="15.75" customHeight="1" x14ac:dyDescent="0.25">
      <c r="A707" s="22"/>
      <c r="B707" s="22"/>
      <c r="C707" s="22"/>
      <c r="D707" s="23"/>
      <c r="E707" s="23"/>
      <c r="F707" s="23"/>
      <c r="G707" s="23"/>
      <c r="H707" s="23"/>
      <c r="I707" s="23"/>
      <c r="J707" s="23"/>
      <c r="K707" s="23"/>
      <c r="L707" s="23"/>
      <c r="M707" s="23"/>
      <c r="N707" s="23"/>
      <c r="O707" s="23"/>
      <c r="P707" s="23"/>
      <c r="Q707" s="22"/>
      <c r="R707" s="22"/>
      <c r="S707" s="22"/>
      <c r="T707" s="22"/>
      <c r="U707" s="22"/>
      <c r="V707" s="22"/>
      <c r="W707" s="22"/>
      <c r="X707" s="22"/>
      <c r="Y707" s="22"/>
      <c r="Z707" s="22"/>
      <c r="AA707" s="22"/>
    </row>
    <row r="708" spans="1:27" ht="15.75" customHeight="1" x14ac:dyDescent="0.25">
      <c r="A708" s="22"/>
      <c r="B708" s="22"/>
      <c r="C708" s="22"/>
      <c r="D708" s="23"/>
      <c r="E708" s="23"/>
      <c r="F708" s="23"/>
      <c r="G708" s="23"/>
      <c r="H708" s="23"/>
      <c r="I708" s="23"/>
      <c r="J708" s="23"/>
      <c r="K708" s="23"/>
      <c r="L708" s="23"/>
      <c r="M708" s="23"/>
      <c r="N708" s="23"/>
      <c r="O708" s="23"/>
      <c r="P708" s="23"/>
      <c r="Q708" s="22"/>
      <c r="R708" s="22"/>
      <c r="S708" s="22"/>
      <c r="T708" s="22"/>
      <c r="U708" s="22"/>
      <c r="V708" s="22"/>
      <c r="W708" s="22"/>
      <c r="X708" s="22"/>
      <c r="Y708" s="22"/>
      <c r="Z708" s="22"/>
      <c r="AA708" s="22"/>
    </row>
    <row r="709" spans="1:27" ht="15.75" customHeight="1" x14ac:dyDescent="0.25">
      <c r="A709" s="22"/>
      <c r="B709" s="22"/>
      <c r="C709" s="22"/>
      <c r="D709" s="23"/>
      <c r="E709" s="23"/>
      <c r="F709" s="23"/>
      <c r="G709" s="23"/>
      <c r="H709" s="23"/>
      <c r="I709" s="23"/>
      <c r="J709" s="23"/>
      <c r="K709" s="23"/>
      <c r="L709" s="23"/>
      <c r="M709" s="23"/>
      <c r="N709" s="23"/>
      <c r="O709" s="23"/>
      <c r="P709" s="23"/>
      <c r="Q709" s="22"/>
      <c r="R709" s="22"/>
      <c r="S709" s="22"/>
      <c r="T709" s="22"/>
      <c r="U709" s="22"/>
      <c r="V709" s="22"/>
      <c r="W709" s="22"/>
      <c r="X709" s="22"/>
      <c r="Y709" s="22"/>
      <c r="Z709" s="22"/>
      <c r="AA709" s="22"/>
    </row>
    <row r="710" spans="1:27" ht="15.75" customHeight="1" x14ac:dyDescent="0.25">
      <c r="A710" s="22"/>
      <c r="B710" s="22"/>
      <c r="C710" s="22"/>
      <c r="D710" s="23"/>
      <c r="E710" s="23"/>
      <c r="F710" s="23"/>
      <c r="G710" s="23"/>
      <c r="H710" s="23"/>
      <c r="I710" s="23"/>
      <c r="J710" s="23"/>
      <c r="K710" s="23"/>
      <c r="L710" s="23"/>
      <c r="M710" s="23"/>
      <c r="N710" s="23"/>
      <c r="O710" s="23"/>
      <c r="P710" s="23"/>
      <c r="Q710" s="22"/>
      <c r="R710" s="22"/>
      <c r="S710" s="22"/>
      <c r="T710" s="22"/>
      <c r="U710" s="22"/>
      <c r="V710" s="22"/>
      <c r="W710" s="22"/>
      <c r="X710" s="22"/>
      <c r="Y710" s="22"/>
      <c r="Z710" s="22"/>
      <c r="AA710" s="22"/>
    </row>
    <row r="711" spans="1:27" ht="15.75" customHeight="1" x14ac:dyDescent="0.25">
      <c r="A711" s="22"/>
      <c r="B711" s="22"/>
      <c r="C711" s="22"/>
      <c r="D711" s="23"/>
      <c r="E711" s="23"/>
      <c r="F711" s="23"/>
      <c r="G711" s="23"/>
      <c r="H711" s="23"/>
      <c r="I711" s="23"/>
      <c r="J711" s="23"/>
      <c r="K711" s="23"/>
      <c r="L711" s="23"/>
      <c r="M711" s="23"/>
      <c r="N711" s="23"/>
      <c r="O711" s="23"/>
      <c r="P711" s="23"/>
      <c r="Q711" s="22"/>
      <c r="R711" s="22"/>
      <c r="S711" s="22"/>
      <c r="T711" s="22"/>
      <c r="U711" s="22"/>
      <c r="V711" s="22"/>
      <c r="W711" s="22"/>
      <c r="X711" s="22"/>
      <c r="Y711" s="22"/>
      <c r="Z711" s="22"/>
      <c r="AA711" s="22"/>
    </row>
    <row r="712" spans="1:27" ht="15.75" customHeight="1" x14ac:dyDescent="0.25">
      <c r="A712" s="22"/>
      <c r="B712" s="22"/>
      <c r="C712" s="22"/>
      <c r="D712" s="23"/>
      <c r="E712" s="23"/>
      <c r="F712" s="23"/>
      <c r="G712" s="23"/>
      <c r="H712" s="23"/>
      <c r="I712" s="23"/>
      <c r="J712" s="23"/>
      <c r="K712" s="23"/>
      <c r="L712" s="23"/>
      <c r="M712" s="23"/>
      <c r="N712" s="23"/>
      <c r="O712" s="23"/>
      <c r="P712" s="23"/>
      <c r="Q712" s="22"/>
      <c r="R712" s="22"/>
      <c r="S712" s="22"/>
      <c r="T712" s="22"/>
      <c r="U712" s="22"/>
      <c r="V712" s="22"/>
      <c r="W712" s="22"/>
      <c r="X712" s="22"/>
      <c r="Y712" s="22"/>
      <c r="Z712" s="22"/>
      <c r="AA712" s="22"/>
    </row>
    <row r="713" spans="1:27" ht="15.75" customHeight="1" x14ac:dyDescent="0.25">
      <c r="A713" s="22"/>
      <c r="B713" s="22"/>
      <c r="C713" s="22"/>
      <c r="D713" s="23"/>
      <c r="E713" s="23"/>
      <c r="F713" s="23"/>
      <c r="G713" s="23"/>
      <c r="H713" s="23"/>
      <c r="I713" s="23"/>
      <c r="J713" s="23"/>
      <c r="K713" s="23"/>
      <c r="L713" s="23"/>
      <c r="M713" s="23"/>
      <c r="N713" s="23"/>
      <c r="O713" s="23"/>
      <c r="P713" s="23"/>
      <c r="Q713" s="22"/>
      <c r="R713" s="22"/>
      <c r="S713" s="22"/>
      <c r="T713" s="22"/>
      <c r="U713" s="22"/>
      <c r="V713" s="22"/>
      <c r="W713" s="22"/>
      <c r="X713" s="22"/>
      <c r="Y713" s="22"/>
      <c r="Z713" s="22"/>
      <c r="AA713" s="22"/>
    </row>
    <row r="714" spans="1:27" ht="15.75" customHeight="1" x14ac:dyDescent="0.25">
      <c r="A714" s="22"/>
      <c r="B714" s="22"/>
      <c r="C714" s="22"/>
      <c r="D714" s="23"/>
      <c r="E714" s="23"/>
      <c r="F714" s="23"/>
      <c r="G714" s="23"/>
      <c r="H714" s="23"/>
      <c r="I714" s="23"/>
      <c r="J714" s="23"/>
      <c r="K714" s="23"/>
      <c r="L714" s="23"/>
      <c r="M714" s="23"/>
      <c r="N714" s="23"/>
      <c r="O714" s="23"/>
      <c r="P714" s="23"/>
      <c r="Q714" s="22"/>
      <c r="R714" s="22"/>
      <c r="S714" s="22"/>
      <c r="T714" s="22"/>
      <c r="U714" s="22"/>
      <c r="V714" s="22"/>
      <c r="W714" s="22"/>
      <c r="X714" s="22"/>
      <c r="Y714" s="22"/>
      <c r="Z714" s="22"/>
      <c r="AA714" s="22"/>
    </row>
    <row r="715" spans="1:27" ht="15.75" customHeight="1" x14ac:dyDescent="0.25">
      <c r="A715" s="22"/>
      <c r="B715" s="22"/>
      <c r="C715" s="22"/>
      <c r="D715" s="23"/>
      <c r="E715" s="23"/>
      <c r="F715" s="23"/>
      <c r="G715" s="23"/>
      <c r="H715" s="23"/>
      <c r="I715" s="23"/>
      <c r="J715" s="23"/>
      <c r="K715" s="23"/>
      <c r="L715" s="23"/>
      <c r="M715" s="23"/>
      <c r="N715" s="23"/>
      <c r="O715" s="23"/>
      <c r="P715" s="23"/>
      <c r="Q715" s="22"/>
      <c r="R715" s="22"/>
      <c r="S715" s="22"/>
      <c r="T715" s="22"/>
      <c r="U715" s="22"/>
      <c r="V715" s="22"/>
      <c r="W715" s="22"/>
      <c r="X715" s="22"/>
      <c r="Y715" s="22"/>
      <c r="Z715" s="22"/>
      <c r="AA715" s="22"/>
    </row>
    <row r="716" spans="1:27" ht="15.75" customHeight="1" x14ac:dyDescent="0.25">
      <c r="A716" s="22"/>
      <c r="B716" s="22"/>
      <c r="C716" s="22"/>
      <c r="D716" s="23"/>
      <c r="E716" s="23"/>
      <c r="F716" s="23"/>
      <c r="G716" s="23"/>
      <c r="H716" s="23"/>
      <c r="I716" s="23"/>
      <c r="J716" s="23"/>
      <c r="K716" s="23"/>
      <c r="L716" s="23"/>
      <c r="M716" s="23"/>
      <c r="N716" s="23"/>
      <c r="O716" s="23"/>
      <c r="P716" s="23"/>
      <c r="Q716" s="22"/>
      <c r="R716" s="22"/>
      <c r="S716" s="22"/>
      <c r="T716" s="22"/>
      <c r="U716" s="22"/>
      <c r="V716" s="22"/>
      <c r="W716" s="22"/>
      <c r="X716" s="22"/>
      <c r="Y716" s="22"/>
      <c r="Z716" s="22"/>
      <c r="AA716" s="22"/>
    </row>
    <row r="717" spans="1:27" ht="15.75" customHeight="1" x14ac:dyDescent="0.25">
      <c r="A717" s="22"/>
      <c r="B717" s="22"/>
      <c r="C717" s="22"/>
      <c r="D717" s="23"/>
      <c r="E717" s="23"/>
      <c r="F717" s="23"/>
      <c r="G717" s="23"/>
      <c r="H717" s="23"/>
      <c r="I717" s="23"/>
      <c r="J717" s="23"/>
      <c r="K717" s="23"/>
      <c r="L717" s="23"/>
      <c r="M717" s="23"/>
      <c r="N717" s="23"/>
      <c r="O717" s="23"/>
      <c r="P717" s="23"/>
      <c r="Q717" s="22"/>
      <c r="R717" s="22"/>
      <c r="S717" s="22"/>
      <c r="T717" s="22"/>
      <c r="U717" s="22"/>
      <c r="V717" s="22"/>
      <c r="W717" s="22"/>
      <c r="X717" s="22"/>
      <c r="Y717" s="22"/>
      <c r="Z717" s="22"/>
      <c r="AA717" s="22"/>
    </row>
    <row r="718" spans="1:27" ht="15.75" customHeight="1" x14ac:dyDescent="0.25">
      <c r="A718" s="22"/>
      <c r="B718" s="22"/>
      <c r="C718" s="22"/>
      <c r="D718" s="23"/>
      <c r="E718" s="23"/>
      <c r="F718" s="23"/>
      <c r="G718" s="23"/>
      <c r="H718" s="23"/>
      <c r="I718" s="23"/>
      <c r="J718" s="23"/>
      <c r="K718" s="23"/>
      <c r="L718" s="23"/>
      <c r="M718" s="23"/>
      <c r="N718" s="23"/>
      <c r="O718" s="23"/>
      <c r="P718" s="23"/>
      <c r="Q718" s="22"/>
      <c r="R718" s="22"/>
      <c r="S718" s="22"/>
      <c r="T718" s="22"/>
      <c r="U718" s="22"/>
      <c r="V718" s="22"/>
      <c r="W718" s="22"/>
      <c r="X718" s="22"/>
      <c r="Y718" s="22"/>
      <c r="Z718" s="22"/>
      <c r="AA718" s="22"/>
    </row>
    <row r="719" spans="1:27" ht="15.75" customHeight="1" x14ac:dyDescent="0.25">
      <c r="A719" s="22"/>
      <c r="B719" s="22"/>
      <c r="C719" s="22"/>
      <c r="D719" s="23"/>
      <c r="E719" s="23"/>
      <c r="F719" s="23"/>
      <c r="G719" s="23"/>
      <c r="H719" s="23"/>
      <c r="I719" s="23"/>
      <c r="J719" s="23"/>
      <c r="K719" s="23"/>
      <c r="L719" s="23"/>
      <c r="M719" s="23"/>
      <c r="N719" s="23"/>
      <c r="O719" s="23"/>
      <c r="P719" s="23"/>
      <c r="Q719" s="22"/>
      <c r="R719" s="22"/>
      <c r="S719" s="22"/>
      <c r="T719" s="22"/>
      <c r="U719" s="22"/>
      <c r="V719" s="22"/>
      <c r="W719" s="22"/>
      <c r="X719" s="22"/>
      <c r="Y719" s="22"/>
      <c r="Z719" s="22"/>
      <c r="AA719" s="22"/>
    </row>
    <row r="720" spans="1:27" ht="15.75" customHeight="1" x14ac:dyDescent="0.25">
      <c r="A720" s="22"/>
      <c r="B720" s="22"/>
      <c r="C720" s="22"/>
      <c r="D720" s="23"/>
      <c r="E720" s="23"/>
      <c r="F720" s="23"/>
      <c r="G720" s="23"/>
      <c r="H720" s="23"/>
      <c r="I720" s="23"/>
      <c r="J720" s="23"/>
      <c r="K720" s="23"/>
      <c r="L720" s="23"/>
      <c r="M720" s="23"/>
      <c r="N720" s="23"/>
      <c r="O720" s="23"/>
      <c r="P720" s="23"/>
      <c r="Q720" s="22"/>
      <c r="R720" s="22"/>
      <c r="S720" s="22"/>
      <c r="T720" s="22"/>
      <c r="U720" s="22"/>
      <c r="V720" s="22"/>
      <c r="W720" s="22"/>
      <c r="X720" s="22"/>
      <c r="Y720" s="22"/>
      <c r="Z720" s="22"/>
      <c r="AA720" s="22"/>
    </row>
    <row r="721" spans="1:27" ht="15.75" customHeight="1" x14ac:dyDescent="0.25">
      <c r="A721" s="22"/>
      <c r="B721" s="22"/>
      <c r="C721" s="22"/>
      <c r="D721" s="23"/>
      <c r="E721" s="23"/>
      <c r="F721" s="23"/>
      <c r="G721" s="23"/>
      <c r="H721" s="23"/>
      <c r="I721" s="23"/>
      <c r="J721" s="23"/>
      <c r="K721" s="23"/>
      <c r="L721" s="23"/>
      <c r="M721" s="23"/>
      <c r="N721" s="23"/>
      <c r="O721" s="23"/>
      <c r="P721" s="23"/>
      <c r="Q721" s="22"/>
      <c r="R721" s="22"/>
      <c r="S721" s="22"/>
      <c r="T721" s="22"/>
      <c r="U721" s="22"/>
      <c r="V721" s="22"/>
      <c r="W721" s="22"/>
      <c r="X721" s="22"/>
      <c r="Y721" s="22"/>
      <c r="Z721" s="22"/>
      <c r="AA721" s="22"/>
    </row>
    <row r="722" spans="1:27" ht="15.75" customHeight="1" x14ac:dyDescent="0.25">
      <c r="A722" s="22"/>
      <c r="B722" s="22"/>
      <c r="C722" s="22"/>
      <c r="D722" s="23"/>
      <c r="E722" s="23"/>
      <c r="F722" s="23"/>
      <c r="G722" s="23"/>
      <c r="H722" s="23"/>
      <c r="I722" s="23"/>
      <c r="J722" s="23"/>
      <c r="K722" s="23"/>
      <c r="L722" s="23"/>
      <c r="M722" s="23"/>
      <c r="N722" s="23"/>
      <c r="O722" s="23"/>
      <c r="P722" s="23"/>
      <c r="Q722" s="22"/>
      <c r="R722" s="22"/>
      <c r="S722" s="22"/>
      <c r="T722" s="22"/>
      <c r="U722" s="22"/>
      <c r="V722" s="22"/>
      <c r="W722" s="22"/>
      <c r="X722" s="22"/>
      <c r="Y722" s="22"/>
      <c r="Z722" s="22"/>
      <c r="AA722" s="22"/>
    </row>
    <row r="723" spans="1:27" ht="15.75" customHeight="1" x14ac:dyDescent="0.25">
      <c r="A723" s="22"/>
      <c r="B723" s="22"/>
      <c r="C723" s="22"/>
      <c r="D723" s="23"/>
      <c r="E723" s="23"/>
      <c r="F723" s="23"/>
      <c r="G723" s="23"/>
      <c r="H723" s="23"/>
      <c r="I723" s="23"/>
      <c r="J723" s="23"/>
      <c r="K723" s="23"/>
      <c r="L723" s="23"/>
      <c r="M723" s="23"/>
      <c r="N723" s="23"/>
      <c r="O723" s="23"/>
      <c r="P723" s="23"/>
      <c r="Q723" s="22"/>
      <c r="R723" s="22"/>
      <c r="S723" s="22"/>
      <c r="T723" s="22"/>
      <c r="U723" s="22"/>
      <c r="V723" s="22"/>
      <c r="W723" s="22"/>
      <c r="X723" s="22"/>
      <c r="Y723" s="22"/>
      <c r="Z723" s="22"/>
      <c r="AA723" s="22"/>
    </row>
    <row r="724" spans="1:27" ht="15.75" customHeight="1" x14ac:dyDescent="0.25">
      <c r="A724" s="22"/>
      <c r="B724" s="22"/>
      <c r="C724" s="22"/>
      <c r="D724" s="23"/>
      <c r="E724" s="23"/>
      <c r="F724" s="23"/>
      <c r="G724" s="23"/>
      <c r="H724" s="23"/>
      <c r="I724" s="23"/>
      <c r="J724" s="23"/>
      <c r="K724" s="23"/>
      <c r="L724" s="23"/>
      <c r="M724" s="23"/>
      <c r="N724" s="23"/>
      <c r="O724" s="23"/>
      <c r="P724" s="23"/>
      <c r="Q724" s="22"/>
      <c r="R724" s="22"/>
      <c r="S724" s="22"/>
      <c r="T724" s="22"/>
      <c r="U724" s="22"/>
      <c r="V724" s="22"/>
      <c r="W724" s="22"/>
      <c r="X724" s="22"/>
      <c r="Y724" s="22"/>
      <c r="Z724" s="22"/>
      <c r="AA724" s="22"/>
    </row>
    <row r="725" spans="1:27" ht="15.75" customHeight="1" x14ac:dyDescent="0.25">
      <c r="A725" s="22"/>
      <c r="B725" s="22"/>
      <c r="C725" s="22"/>
      <c r="D725" s="23"/>
      <c r="E725" s="23"/>
      <c r="F725" s="23"/>
      <c r="G725" s="23"/>
      <c r="H725" s="23"/>
      <c r="I725" s="23"/>
      <c r="J725" s="23"/>
      <c r="K725" s="23"/>
      <c r="L725" s="23"/>
      <c r="M725" s="23"/>
      <c r="N725" s="23"/>
      <c r="O725" s="23"/>
      <c r="P725" s="23"/>
      <c r="Q725" s="22"/>
      <c r="R725" s="22"/>
      <c r="S725" s="22"/>
      <c r="T725" s="22"/>
      <c r="U725" s="22"/>
      <c r="V725" s="22"/>
      <c r="W725" s="22"/>
      <c r="X725" s="22"/>
      <c r="Y725" s="22"/>
      <c r="Z725" s="22"/>
      <c r="AA725" s="22"/>
    </row>
    <row r="726" spans="1:27" ht="15.75" customHeight="1" x14ac:dyDescent="0.25">
      <c r="A726" s="22"/>
      <c r="B726" s="22"/>
      <c r="C726" s="22"/>
      <c r="D726" s="23"/>
      <c r="E726" s="23"/>
      <c r="F726" s="23"/>
      <c r="G726" s="23"/>
      <c r="H726" s="23"/>
      <c r="I726" s="23"/>
      <c r="J726" s="23"/>
      <c r="K726" s="23"/>
      <c r="L726" s="23"/>
      <c r="M726" s="23"/>
      <c r="N726" s="23"/>
      <c r="O726" s="23"/>
      <c r="P726" s="23"/>
      <c r="Q726" s="22"/>
      <c r="R726" s="22"/>
      <c r="S726" s="22"/>
      <c r="T726" s="22"/>
      <c r="U726" s="22"/>
      <c r="V726" s="22"/>
      <c r="W726" s="22"/>
      <c r="X726" s="22"/>
      <c r="Y726" s="22"/>
      <c r="Z726" s="22"/>
      <c r="AA726" s="22"/>
    </row>
    <row r="727" spans="1:27" ht="15.75" customHeight="1" x14ac:dyDescent="0.25">
      <c r="A727" s="22"/>
      <c r="B727" s="22"/>
      <c r="C727" s="22"/>
      <c r="D727" s="23"/>
      <c r="E727" s="23"/>
      <c r="F727" s="23"/>
      <c r="G727" s="23"/>
      <c r="H727" s="23"/>
      <c r="I727" s="23"/>
      <c r="J727" s="23"/>
      <c r="K727" s="23"/>
      <c r="L727" s="23"/>
      <c r="M727" s="23"/>
      <c r="N727" s="23"/>
      <c r="O727" s="23"/>
      <c r="P727" s="23"/>
      <c r="Q727" s="22"/>
      <c r="R727" s="22"/>
      <c r="S727" s="22"/>
      <c r="T727" s="22"/>
      <c r="U727" s="22"/>
      <c r="V727" s="22"/>
      <c r="W727" s="22"/>
      <c r="X727" s="22"/>
      <c r="Y727" s="22"/>
      <c r="Z727" s="22"/>
      <c r="AA727" s="22"/>
    </row>
    <row r="728" spans="1:27" ht="15.75" customHeight="1" x14ac:dyDescent="0.25">
      <c r="A728" s="22"/>
      <c r="B728" s="22"/>
      <c r="C728" s="22"/>
      <c r="D728" s="23"/>
      <c r="E728" s="23"/>
      <c r="F728" s="23"/>
      <c r="G728" s="23"/>
      <c r="H728" s="23"/>
      <c r="I728" s="23"/>
      <c r="J728" s="23"/>
      <c r="K728" s="23"/>
      <c r="L728" s="23"/>
      <c r="M728" s="23"/>
      <c r="N728" s="23"/>
      <c r="O728" s="23"/>
      <c r="P728" s="23"/>
      <c r="Q728" s="22"/>
      <c r="R728" s="22"/>
      <c r="S728" s="22"/>
      <c r="T728" s="22"/>
      <c r="U728" s="22"/>
      <c r="V728" s="22"/>
      <c r="W728" s="22"/>
      <c r="X728" s="22"/>
      <c r="Y728" s="22"/>
      <c r="Z728" s="22"/>
      <c r="AA728" s="22"/>
    </row>
    <row r="729" spans="1:27" ht="15.75" customHeight="1" x14ac:dyDescent="0.25">
      <c r="A729" s="22"/>
      <c r="B729" s="22"/>
      <c r="C729" s="22"/>
      <c r="D729" s="23"/>
      <c r="E729" s="23"/>
      <c r="F729" s="23"/>
      <c r="G729" s="23"/>
      <c r="H729" s="23"/>
      <c r="I729" s="23"/>
      <c r="J729" s="23"/>
      <c r="K729" s="23"/>
      <c r="L729" s="23"/>
      <c r="M729" s="23"/>
      <c r="N729" s="23"/>
      <c r="O729" s="23"/>
      <c r="P729" s="23"/>
      <c r="Q729" s="22"/>
      <c r="R729" s="22"/>
      <c r="S729" s="22"/>
      <c r="T729" s="22"/>
      <c r="U729" s="22"/>
      <c r="V729" s="22"/>
      <c r="W729" s="22"/>
      <c r="X729" s="22"/>
      <c r="Y729" s="22"/>
      <c r="Z729" s="22"/>
      <c r="AA729" s="22"/>
    </row>
    <row r="730" spans="1:27" ht="15.75" customHeight="1" x14ac:dyDescent="0.25">
      <c r="A730" s="22"/>
      <c r="B730" s="22"/>
      <c r="C730" s="22"/>
      <c r="D730" s="23"/>
      <c r="E730" s="23"/>
      <c r="F730" s="23"/>
      <c r="G730" s="23"/>
      <c r="H730" s="23"/>
      <c r="I730" s="23"/>
      <c r="J730" s="23"/>
      <c r="K730" s="23"/>
      <c r="L730" s="23"/>
      <c r="M730" s="23"/>
      <c r="N730" s="23"/>
      <c r="O730" s="23"/>
      <c r="P730" s="23"/>
      <c r="Q730" s="22"/>
      <c r="R730" s="22"/>
      <c r="S730" s="22"/>
      <c r="T730" s="22"/>
      <c r="U730" s="22"/>
      <c r="V730" s="22"/>
      <c r="W730" s="22"/>
      <c r="X730" s="22"/>
      <c r="Y730" s="22"/>
      <c r="Z730" s="22"/>
      <c r="AA730" s="22"/>
    </row>
    <row r="731" spans="1:27" ht="15.75" customHeight="1" x14ac:dyDescent="0.25">
      <c r="A731" s="22"/>
      <c r="B731" s="22"/>
      <c r="C731" s="22"/>
      <c r="D731" s="23"/>
      <c r="E731" s="23"/>
      <c r="F731" s="23"/>
      <c r="G731" s="23"/>
      <c r="H731" s="23"/>
      <c r="I731" s="23"/>
      <c r="J731" s="23"/>
      <c r="K731" s="23"/>
      <c r="L731" s="23"/>
      <c r="M731" s="23"/>
      <c r="N731" s="23"/>
      <c r="O731" s="23"/>
      <c r="P731" s="23"/>
      <c r="Q731" s="22"/>
      <c r="R731" s="22"/>
      <c r="S731" s="22"/>
      <c r="T731" s="22"/>
      <c r="U731" s="22"/>
      <c r="V731" s="22"/>
      <c r="W731" s="22"/>
      <c r="X731" s="22"/>
      <c r="Y731" s="22"/>
      <c r="Z731" s="22"/>
      <c r="AA731" s="22"/>
    </row>
    <row r="732" spans="1:27" ht="15.75" customHeight="1" x14ac:dyDescent="0.25">
      <c r="A732" s="22"/>
      <c r="B732" s="22"/>
      <c r="C732" s="22"/>
      <c r="D732" s="23"/>
      <c r="E732" s="23"/>
      <c r="F732" s="23"/>
      <c r="G732" s="23"/>
      <c r="H732" s="23"/>
      <c r="I732" s="23"/>
      <c r="J732" s="23"/>
      <c r="K732" s="23"/>
      <c r="L732" s="23"/>
      <c r="M732" s="23"/>
      <c r="N732" s="23"/>
      <c r="O732" s="23"/>
      <c r="P732" s="23"/>
      <c r="Q732" s="22"/>
      <c r="R732" s="22"/>
      <c r="S732" s="22"/>
      <c r="T732" s="22"/>
      <c r="U732" s="22"/>
      <c r="V732" s="22"/>
      <c r="W732" s="22"/>
      <c r="X732" s="22"/>
      <c r="Y732" s="22"/>
      <c r="Z732" s="22"/>
      <c r="AA732" s="22"/>
    </row>
    <row r="733" spans="1:27" ht="15.75" customHeight="1" x14ac:dyDescent="0.25">
      <c r="A733" s="22"/>
      <c r="B733" s="22"/>
      <c r="C733" s="22"/>
      <c r="D733" s="23"/>
      <c r="E733" s="23"/>
      <c r="F733" s="23"/>
      <c r="G733" s="23"/>
      <c r="H733" s="23"/>
      <c r="I733" s="23"/>
      <c r="J733" s="23"/>
      <c r="K733" s="23"/>
      <c r="L733" s="23"/>
      <c r="M733" s="23"/>
      <c r="N733" s="23"/>
      <c r="O733" s="23"/>
      <c r="P733" s="23"/>
      <c r="Q733" s="22"/>
      <c r="R733" s="22"/>
      <c r="S733" s="22"/>
      <c r="T733" s="22"/>
      <c r="U733" s="22"/>
      <c r="V733" s="22"/>
      <c r="W733" s="22"/>
      <c r="X733" s="22"/>
      <c r="Y733" s="22"/>
      <c r="Z733" s="22"/>
      <c r="AA733" s="22"/>
    </row>
    <row r="734" spans="1:27" ht="15.75" customHeight="1" x14ac:dyDescent="0.25">
      <c r="A734" s="22"/>
      <c r="B734" s="22"/>
      <c r="C734" s="22"/>
      <c r="D734" s="23"/>
      <c r="E734" s="23"/>
      <c r="F734" s="23"/>
      <c r="G734" s="23"/>
      <c r="H734" s="23"/>
      <c r="I734" s="23"/>
      <c r="J734" s="23"/>
      <c r="K734" s="23"/>
      <c r="L734" s="23"/>
      <c r="M734" s="23"/>
      <c r="N734" s="23"/>
      <c r="O734" s="23"/>
      <c r="P734" s="23"/>
      <c r="Q734" s="22"/>
      <c r="R734" s="22"/>
      <c r="S734" s="22"/>
      <c r="T734" s="22"/>
      <c r="U734" s="22"/>
      <c r="V734" s="22"/>
      <c r="W734" s="22"/>
      <c r="X734" s="22"/>
      <c r="Y734" s="22"/>
      <c r="Z734" s="22"/>
      <c r="AA734" s="22"/>
    </row>
    <row r="735" spans="1:27" ht="15.75" customHeight="1" x14ac:dyDescent="0.25">
      <c r="A735" s="22"/>
      <c r="B735" s="22"/>
      <c r="C735" s="22"/>
      <c r="D735" s="23"/>
      <c r="E735" s="23"/>
      <c r="F735" s="23"/>
      <c r="G735" s="23"/>
      <c r="H735" s="23"/>
      <c r="I735" s="23"/>
      <c r="J735" s="23"/>
      <c r="K735" s="23"/>
      <c r="L735" s="23"/>
      <c r="M735" s="23"/>
      <c r="N735" s="23"/>
      <c r="O735" s="23"/>
      <c r="P735" s="23"/>
      <c r="Q735" s="22"/>
      <c r="R735" s="22"/>
      <c r="S735" s="22"/>
      <c r="T735" s="22"/>
      <c r="U735" s="22"/>
      <c r="V735" s="22"/>
      <c r="W735" s="22"/>
      <c r="X735" s="22"/>
      <c r="Y735" s="22"/>
      <c r="Z735" s="22"/>
      <c r="AA735" s="22"/>
    </row>
    <row r="736" spans="1:27" ht="15.75" customHeight="1" x14ac:dyDescent="0.25">
      <c r="A736" s="22"/>
      <c r="B736" s="22"/>
      <c r="C736" s="22"/>
      <c r="D736" s="23"/>
      <c r="E736" s="23"/>
      <c r="F736" s="23"/>
      <c r="G736" s="23"/>
      <c r="H736" s="23"/>
      <c r="I736" s="23"/>
      <c r="J736" s="23"/>
      <c r="K736" s="23"/>
      <c r="L736" s="23"/>
      <c r="M736" s="23"/>
      <c r="N736" s="23"/>
      <c r="O736" s="23"/>
      <c r="P736" s="23"/>
      <c r="Q736" s="22"/>
      <c r="R736" s="22"/>
      <c r="S736" s="22"/>
      <c r="T736" s="22"/>
      <c r="U736" s="22"/>
      <c r="V736" s="22"/>
      <c r="W736" s="22"/>
      <c r="X736" s="22"/>
      <c r="Y736" s="22"/>
      <c r="Z736" s="22"/>
      <c r="AA736" s="22"/>
    </row>
    <row r="737" spans="1:27" ht="15.75" customHeight="1" x14ac:dyDescent="0.25">
      <c r="A737" s="22"/>
      <c r="B737" s="22"/>
      <c r="C737" s="22"/>
      <c r="D737" s="23"/>
      <c r="E737" s="23"/>
      <c r="F737" s="23"/>
      <c r="G737" s="23"/>
      <c r="H737" s="23"/>
      <c r="I737" s="23"/>
      <c r="J737" s="23"/>
      <c r="K737" s="23"/>
      <c r="L737" s="23"/>
      <c r="M737" s="23"/>
      <c r="N737" s="23"/>
      <c r="O737" s="23"/>
      <c r="P737" s="23"/>
      <c r="Q737" s="22"/>
      <c r="R737" s="22"/>
      <c r="S737" s="22"/>
      <c r="T737" s="22"/>
      <c r="U737" s="22"/>
      <c r="V737" s="22"/>
      <c r="W737" s="22"/>
      <c r="X737" s="22"/>
      <c r="Y737" s="22"/>
      <c r="Z737" s="22"/>
      <c r="AA737" s="22"/>
    </row>
    <row r="738" spans="1:27" ht="15.75" customHeight="1" x14ac:dyDescent="0.25">
      <c r="A738" s="22"/>
      <c r="B738" s="22"/>
      <c r="C738" s="22"/>
      <c r="D738" s="23"/>
      <c r="E738" s="23"/>
      <c r="F738" s="23"/>
      <c r="G738" s="23"/>
      <c r="H738" s="23"/>
      <c r="I738" s="23"/>
      <c r="J738" s="23"/>
      <c r="K738" s="23"/>
      <c r="L738" s="23"/>
      <c r="M738" s="23"/>
      <c r="N738" s="23"/>
      <c r="O738" s="23"/>
      <c r="P738" s="23"/>
      <c r="Q738" s="22"/>
      <c r="R738" s="22"/>
      <c r="S738" s="22"/>
      <c r="T738" s="22"/>
      <c r="U738" s="22"/>
      <c r="V738" s="22"/>
      <c r="W738" s="22"/>
      <c r="X738" s="22"/>
      <c r="Y738" s="22"/>
      <c r="Z738" s="22"/>
      <c r="AA738" s="22"/>
    </row>
    <row r="739" spans="1:27" ht="15.75" customHeight="1" x14ac:dyDescent="0.25">
      <c r="A739" s="22"/>
      <c r="B739" s="22"/>
      <c r="C739" s="22"/>
      <c r="D739" s="23"/>
      <c r="E739" s="23"/>
      <c r="F739" s="23"/>
      <c r="G739" s="23"/>
      <c r="H739" s="23"/>
      <c r="I739" s="23"/>
      <c r="J739" s="23"/>
      <c r="K739" s="23"/>
      <c r="L739" s="23"/>
      <c r="M739" s="23"/>
      <c r="N739" s="23"/>
      <c r="O739" s="23"/>
      <c r="P739" s="23"/>
      <c r="Q739" s="22"/>
      <c r="R739" s="22"/>
      <c r="S739" s="22"/>
      <c r="T739" s="22"/>
      <c r="U739" s="22"/>
      <c r="V739" s="22"/>
      <c r="W739" s="22"/>
      <c r="X739" s="22"/>
      <c r="Y739" s="22"/>
      <c r="Z739" s="22"/>
      <c r="AA739" s="22"/>
    </row>
    <row r="740" spans="1:27" ht="15.75" customHeight="1" x14ac:dyDescent="0.25">
      <c r="A740" s="22"/>
      <c r="B740" s="22"/>
      <c r="C740" s="22"/>
      <c r="D740" s="23"/>
      <c r="E740" s="23"/>
      <c r="F740" s="23"/>
      <c r="G740" s="23"/>
      <c r="H740" s="23"/>
      <c r="I740" s="23"/>
      <c r="J740" s="23"/>
      <c r="K740" s="23"/>
      <c r="L740" s="23"/>
      <c r="M740" s="23"/>
      <c r="N740" s="23"/>
      <c r="O740" s="23"/>
      <c r="P740" s="23"/>
      <c r="Q740" s="22"/>
      <c r="R740" s="22"/>
      <c r="S740" s="22"/>
      <c r="T740" s="22"/>
      <c r="U740" s="22"/>
      <c r="V740" s="22"/>
      <c r="W740" s="22"/>
      <c r="X740" s="22"/>
      <c r="Y740" s="22"/>
      <c r="Z740" s="22"/>
      <c r="AA740" s="22"/>
    </row>
    <row r="741" spans="1:27" ht="15.75" customHeight="1" x14ac:dyDescent="0.25">
      <c r="A741" s="22"/>
      <c r="B741" s="22"/>
      <c r="C741" s="22"/>
      <c r="D741" s="23"/>
      <c r="E741" s="23"/>
      <c r="F741" s="23"/>
      <c r="G741" s="23"/>
      <c r="H741" s="23"/>
      <c r="I741" s="23"/>
      <c r="J741" s="23"/>
      <c r="K741" s="23"/>
      <c r="L741" s="23"/>
      <c r="M741" s="23"/>
      <c r="N741" s="23"/>
      <c r="O741" s="23"/>
      <c r="P741" s="23"/>
      <c r="Q741" s="22"/>
      <c r="R741" s="22"/>
      <c r="S741" s="22"/>
      <c r="T741" s="22"/>
      <c r="U741" s="22"/>
      <c r="V741" s="22"/>
      <c r="W741" s="22"/>
      <c r="X741" s="22"/>
      <c r="Y741" s="22"/>
      <c r="Z741" s="22"/>
      <c r="AA741" s="22"/>
    </row>
    <row r="742" spans="1:27" ht="15.75" customHeight="1" x14ac:dyDescent="0.25">
      <c r="A742" s="22"/>
      <c r="B742" s="22"/>
      <c r="C742" s="22"/>
      <c r="D742" s="23"/>
      <c r="E742" s="23"/>
      <c r="F742" s="23"/>
      <c r="G742" s="23"/>
      <c r="H742" s="23"/>
      <c r="I742" s="23"/>
      <c r="J742" s="23"/>
      <c r="K742" s="23"/>
      <c r="L742" s="23"/>
      <c r="M742" s="23"/>
      <c r="N742" s="23"/>
      <c r="O742" s="23"/>
      <c r="P742" s="23"/>
      <c r="Q742" s="22"/>
      <c r="R742" s="22"/>
      <c r="S742" s="22"/>
      <c r="T742" s="22"/>
      <c r="U742" s="22"/>
      <c r="V742" s="22"/>
      <c r="W742" s="22"/>
      <c r="X742" s="22"/>
      <c r="Y742" s="22"/>
      <c r="Z742" s="22"/>
      <c r="AA742" s="22"/>
    </row>
    <row r="743" spans="1:27" ht="15.75" customHeight="1" x14ac:dyDescent="0.25">
      <c r="A743" s="22"/>
      <c r="B743" s="22"/>
      <c r="C743" s="22"/>
      <c r="D743" s="23"/>
      <c r="E743" s="23"/>
      <c r="F743" s="23"/>
      <c r="G743" s="23"/>
      <c r="H743" s="23"/>
      <c r="I743" s="23"/>
      <c r="J743" s="23"/>
      <c r="K743" s="23"/>
      <c r="L743" s="23"/>
      <c r="M743" s="23"/>
      <c r="N743" s="23"/>
      <c r="O743" s="23"/>
      <c r="P743" s="23"/>
      <c r="Q743" s="22"/>
      <c r="R743" s="22"/>
      <c r="S743" s="22"/>
      <c r="T743" s="22"/>
      <c r="U743" s="22"/>
      <c r="V743" s="22"/>
      <c r="W743" s="22"/>
      <c r="X743" s="22"/>
      <c r="Y743" s="22"/>
      <c r="Z743" s="22"/>
      <c r="AA743" s="22"/>
    </row>
    <row r="744" spans="1:27" ht="15.75" customHeight="1" x14ac:dyDescent="0.25">
      <c r="A744" s="22"/>
      <c r="B744" s="22"/>
      <c r="C744" s="22"/>
      <c r="D744" s="23"/>
      <c r="E744" s="23"/>
      <c r="F744" s="23"/>
      <c r="G744" s="23"/>
      <c r="H744" s="23"/>
      <c r="I744" s="23"/>
      <c r="J744" s="23"/>
      <c r="K744" s="23"/>
      <c r="L744" s="23"/>
      <c r="M744" s="23"/>
      <c r="N744" s="23"/>
      <c r="O744" s="23"/>
      <c r="P744" s="23"/>
      <c r="Q744" s="22"/>
      <c r="R744" s="22"/>
      <c r="S744" s="22"/>
      <c r="T744" s="22"/>
      <c r="U744" s="22"/>
      <c r="V744" s="22"/>
      <c r="W744" s="22"/>
      <c r="X744" s="22"/>
      <c r="Y744" s="22"/>
      <c r="Z744" s="22"/>
      <c r="AA744" s="22"/>
    </row>
    <row r="745" spans="1:27" ht="15.75" customHeight="1" x14ac:dyDescent="0.25">
      <c r="A745" s="22"/>
      <c r="B745" s="22"/>
      <c r="C745" s="22"/>
      <c r="D745" s="23"/>
      <c r="E745" s="23"/>
      <c r="F745" s="23"/>
      <c r="G745" s="23"/>
      <c r="H745" s="23"/>
      <c r="I745" s="23"/>
      <c r="J745" s="23"/>
      <c r="K745" s="23"/>
      <c r="L745" s="23"/>
      <c r="M745" s="23"/>
      <c r="N745" s="23"/>
      <c r="O745" s="23"/>
      <c r="P745" s="23"/>
      <c r="Q745" s="22"/>
      <c r="R745" s="22"/>
      <c r="S745" s="22"/>
      <c r="T745" s="22"/>
      <c r="U745" s="22"/>
      <c r="V745" s="22"/>
      <c r="W745" s="22"/>
      <c r="X745" s="22"/>
      <c r="Y745" s="22"/>
      <c r="Z745" s="22"/>
      <c r="AA745" s="22"/>
    </row>
    <row r="746" spans="1:27" ht="15.75" customHeight="1" x14ac:dyDescent="0.25">
      <c r="A746" s="22"/>
      <c r="B746" s="22"/>
      <c r="C746" s="22"/>
      <c r="D746" s="23"/>
      <c r="E746" s="23"/>
      <c r="F746" s="23"/>
      <c r="G746" s="23"/>
      <c r="H746" s="23"/>
      <c r="I746" s="23"/>
      <c r="J746" s="23"/>
      <c r="K746" s="23"/>
      <c r="L746" s="23"/>
      <c r="M746" s="23"/>
      <c r="N746" s="23"/>
      <c r="O746" s="23"/>
      <c r="P746" s="23"/>
      <c r="Q746" s="22"/>
      <c r="R746" s="22"/>
      <c r="S746" s="22"/>
      <c r="T746" s="22"/>
      <c r="U746" s="22"/>
      <c r="V746" s="22"/>
      <c r="W746" s="22"/>
      <c r="X746" s="22"/>
      <c r="Y746" s="22"/>
      <c r="Z746" s="22"/>
      <c r="AA746" s="22"/>
    </row>
    <row r="747" spans="1:27" ht="15.75" customHeight="1" x14ac:dyDescent="0.25">
      <c r="A747" s="22"/>
      <c r="B747" s="22"/>
      <c r="C747" s="22"/>
      <c r="D747" s="23"/>
      <c r="E747" s="23"/>
      <c r="F747" s="23"/>
      <c r="G747" s="23"/>
      <c r="H747" s="23"/>
      <c r="I747" s="23"/>
      <c r="J747" s="23"/>
      <c r="K747" s="23"/>
      <c r="L747" s="23"/>
      <c r="M747" s="23"/>
      <c r="N747" s="23"/>
      <c r="O747" s="23"/>
      <c r="P747" s="23"/>
      <c r="Q747" s="22"/>
      <c r="R747" s="22"/>
      <c r="S747" s="22"/>
      <c r="T747" s="22"/>
      <c r="U747" s="22"/>
      <c r="V747" s="22"/>
      <c r="W747" s="22"/>
      <c r="X747" s="22"/>
      <c r="Y747" s="22"/>
      <c r="Z747" s="22"/>
      <c r="AA747" s="22"/>
    </row>
    <row r="748" spans="1:27" ht="15.75" customHeight="1" x14ac:dyDescent="0.25">
      <c r="A748" s="22"/>
      <c r="B748" s="22"/>
      <c r="C748" s="22"/>
      <c r="D748" s="23"/>
      <c r="E748" s="23"/>
      <c r="F748" s="23"/>
      <c r="G748" s="23"/>
      <c r="H748" s="23"/>
      <c r="I748" s="23"/>
      <c r="J748" s="23"/>
      <c r="K748" s="23"/>
      <c r="L748" s="23"/>
      <c r="M748" s="23"/>
      <c r="N748" s="23"/>
      <c r="O748" s="23"/>
      <c r="P748" s="23"/>
      <c r="Q748" s="22"/>
      <c r="R748" s="22"/>
      <c r="S748" s="22"/>
      <c r="T748" s="22"/>
      <c r="U748" s="22"/>
      <c r="V748" s="22"/>
      <c r="W748" s="22"/>
      <c r="X748" s="22"/>
      <c r="Y748" s="22"/>
      <c r="Z748" s="22"/>
      <c r="AA748" s="22"/>
    </row>
    <row r="749" spans="1:27" ht="15.75" customHeight="1" x14ac:dyDescent="0.25">
      <c r="A749" s="22"/>
      <c r="B749" s="22"/>
      <c r="C749" s="22"/>
      <c r="D749" s="23"/>
      <c r="E749" s="23"/>
      <c r="F749" s="23"/>
      <c r="G749" s="23"/>
      <c r="H749" s="23"/>
      <c r="I749" s="23"/>
      <c r="J749" s="23"/>
      <c r="K749" s="23"/>
      <c r="L749" s="23"/>
      <c r="M749" s="23"/>
      <c r="N749" s="23"/>
      <c r="O749" s="23"/>
      <c r="P749" s="23"/>
      <c r="Q749" s="22"/>
      <c r="R749" s="22"/>
      <c r="S749" s="22"/>
      <c r="T749" s="22"/>
      <c r="U749" s="22"/>
      <c r="V749" s="22"/>
      <c r="W749" s="22"/>
      <c r="X749" s="22"/>
      <c r="Y749" s="22"/>
      <c r="Z749" s="22"/>
      <c r="AA749" s="22"/>
    </row>
    <row r="750" spans="1:27" ht="15.75" customHeight="1" x14ac:dyDescent="0.25">
      <c r="A750" s="22"/>
      <c r="B750" s="22"/>
      <c r="C750" s="22"/>
      <c r="D750" s="23"/>
      <c r="E750" s="23"/>
      <c r="F750" s="23"/>
      <c r="G750" s="23"/>
      <c r="H750" s="23"/>
      <c r="I750" s="23"/>
      <c r="J750" s="23"/>
      <c r="K750" s="23"/>
      <c r="L750" s="23"/>
      <c r="M750" s="23"/>
      <c r="N750" s="23"/>
      <c r="O750" s="23"/>
      <c r="P750" s="23"/>
      <c r="Q750" s="22"/>
      <c r="R750" s="22"/>
      <c r="S750" s="22"/>
      <c r="T750" s="22"/>
      <c r="U750" s="22"/>
      <c r="V750" s="22"/>
      <c r="W750" s="22"/>
      <c r="X750" s="22"/>
      <c r="Y750" s="22"/>
      <c r="Z750" s="22"/>
      <c r="AA750" s="22"/>
    </row>
    <row r="751" spans="1:27" ht="15.75" customHeight="1" x14ac:dyDescent="0.25">
      <c r="A751" s="22"/>
      <c r="B751" s="22"/>
      <c r="C751" s="22"/>
      <c r="D751" s="23"/>
      <c r="E751" s="23"/>
      <c r="F751" s="23"/>
      <c r="G751" s="23"/>
      <c r="H751" s="23"/>
      <c r="I751" s="23"/>
      <c r="J751" s="23"/>
      <c r="K751" s="23"/>
      <c r="L751" s="23"/>
      <c r="M751" s="23"/>
      <c r="N751" s="23"/>
      <c r="O751" s="23"/>
      <c r="P751" s="23"/>
      <c r="Q751" s="22"/>
      <c r="R751" s="22"/>
      <c r="S751" s="22"/>
      <c r="T751" s="22"/>
      <c r="U751" s="22"/>
      <c r="V751" s="22"/>
      <c r="W751" s="22"/>
      <c r="X751" s="22"/>
      <c r="Y751" s="22"/>
      <c r="Z751" s="22"/>
      <c r="AA751" s="22"/>
    </row>
    <row r="752" spans="1:27" ht="15.75" customHeight="1" x14ac:dyDescent="0.25">
      <c r="A752" s="22"/>
      <c r="B752" s="22"/>
      <c r="C752" s="22"/>
      <c r="D752" s="23"/>
      <c r="E752" s="23"/>
      <c r="F752" s="23"/>
      <c r="G752" s="23"/>
      <c r="H752" s="23"/>
      <c r="I752" s="23"/>
      <c r="J752" s="23"/>
      <c r="K752" s="23"/>
      <c r="L752" s="23"/>
      <c r="M752" s="23"/>
      <c r="N752" s="23"/>
      <c r="O752" s="23"/>
      <c r="P752" s="23"/>
      <c r="Q752" s="22"/>
      <c r="R752" s="22"/>
      <c r="S752" s="22"/>
      <c r="T752" s="22"/>
      <c r="U752" s="22"/>
      <c r="V752" s="22"/>
      <c r="W752" s="22"/>
      <c r="X752" s="22"/>
      <c r="Y752" s="22"/>
      <c r="Z752" s="22"/>
      <c r="AA752" s="22"/>
    </row>
    <row r="753" spans="1:27" ht="15.75" customHeight="1" x14ac:dyDescent="0.25">
      <c r="A753" s="22"/>
      <c r="B753" s="22"/>
      <c r="C753" s="22"/>
      <c r="D753" s="23"/>
      <c r="E753" s="23"/>
      <c r="F753" s="23"/>
      <c r="G753" s="23"/>
      <c r="H753" s="23"/>
      <c r="I753" s="23"/>
      <c r="J753" s="23"/>
      <c r="K753" s="23"/>
      <c r="L753" s="23"/>
      <c r="M753" s="23"/>
      <c r="N753" s="23"/>
      <c r="O753" s="23"/>
      <c r="P753" s="23"/>
      <c r="Q753" s="22"/>
      <c r="R753" s="22"/>
      <c r="S753" s="22"/>
      <c r="T753" s="22"/>
      <c r="U753" s="22"/>
      <c r="V753" s="22"/>
      <c r="W753" s="22"/>
      <c r="X753" s="22"/>
      <c r="Y753" s="22"/>
      <c r="Z753" s="22"/>
      <c r="AA753" s="22"/>
    </row>
    <row r="754" spans="1:27" ht="15.75" customHeight="1" x14ac:dyDescent="0.25">
      <c r="A754" s="22"/>
      <c r="B754" s="22"/>
      <c r="C754" s="22"/>
      <c r="D754" s="23"/>
      <c r="E754" s="23"/>
      <c r="F754" s="23"/>
      <c r="G754" s="23"/>
      <c r="H754" s="23"/>
      <c r="I754" s="23"/>
      <c r="J754" s="23"/>
      <c r="K754" s="23"/>
      <c r="L754" s="23"/>
      <c r="M754" s="23"/>
      <c r="N754" s="23"/>
      <c r="O754" s="23"/>
      <c r="P754" s="23"/>
      <c r="Q754" s="22"/>
      <c r="R754" s="22"/>
      <c r="S754" s="22"/>
      <c r="T754" s="22"/>
      <c r="U754" s="22"/>
      <c r="V754" s="22"/>
      <c r="W754" s="22"/>
      <c r="X754" s="22"/>
      <c r="Y754" s="22"/>
      <c r="Z754" s="22"/>
      <c r="AA754" s="22"/>
    </row>
    <row r="755" spans="1:27" ht="15.75" customHeight="1" x14ac:dyDescent="0.25">
      <c r="A755" s="22"/>
      <c r="B755" s="22"/>
      <c r="C755" s="22"/>
      <c r="D755" s="23"/>
      <c r="E755" s="23"/>
      <c r="F755" s="23"/>
      <c r="G755" s="23"/>
      <c r="H755" s="23"/>
      <c r="I755" s="23"/>
      <c r="J755" s="23"/>
      <c r="K755" s="23"/>
      <c r="L755" s="23"/>
      <c r="M755" s="23"/>
      <c r="N755" s="23"/>
      <c r="O755" s="23"/>
      <c r="P755" s="23"/>
      <c r="Q755" s="22"/>
      <c r="R755" s="22"/>
      <c r="S755" s="22"/>
      <c r="T755" s="22"/>
      <c r="U755" s="22"/>
      <c r="V755" s="22"/>
      <c r="W755" s="22"/>
      <c r="X755" s="22"/>
      <c r="Y755" s="22"/>
      <c r="Z755" s="22"/>
      <c r="AA755" s="22"/>
    </row>
    <row r="756" spans="1:27" ht="15.75" customHeight="1" x14ac:dyDescent="0.25">
      <c r="A756" s="22"/>
      <c r="B756" s="22"/>
      <c r="C756" s="22"/>
      <c r="D756" s="23"/>
      <c r="E756" s="23"/>
      <c r="F756" s="23"/>
      <c r="G756" s="23"/>
      <c r="H756" s="23"/>
      <c r="I756" s="23"/>
      <c r="J756" s="23"/>
      <c r="K756" s="23"/>
      <c r="L756" s="23"/>
      <c r="M756" s="23"/>
      <c r="N756" s="23"/>
      <c r="O756" s="23"/>
      <c r="P756" s="23"/>
      <c r="Q756" s="22"/>
      <c r="R756" s="22"/>
      <c r="S756" s="22"/>
      <c r="T756" s="22"/>
      <c r="U756" s="22"/>
      <c r="V756" s="22"/>
      <c r="W756" s="22"/>
      <c r="X756" s="22"/>
      <c r="Y756" s="22"/>
      <c r="Z756" s="22"/>
      <c r="AA756" s="22"/>
    </row>
    <row r="757" spans="1:27" ht="15.75" customHeight="1" x14ac:dyDescent="0.25">
      <c r="A757" s="22"/>
      <c r="B757" s="22"/>
      <c r="C757" s="22"/>
      <c r="D757" s="23"/>
      <c r="E757" s="23"/>
      <c r="F757" s="23"/>
      <c r="G757" s="23"/>
      <c r="H757" s="23"/>
      <c r="I757" s="23"/>
      <c r="J757" s="23"/>
      <c r="K757" s="23"/>
      <c r="L757" s="23"/>
      <c r="M757" s="23"/>
      <c r="N757" s="23"/>
      <c r="O757" s="23"/>
      <c r="P757" s="23"/>
      <c r="Q757" s="22"/>
      <c r="R757" s="22"/>
      <c r="S757" s="22"/>
      <c r="T757" s="22"/>
      <c r="U757" s="22"/>
      <c r="V757" s="22"/>
      <c r="W757" s="22"/>
      <c r="X757" s="22"/>
      <c r="Y757" s="22"/>
      <c r="Z757" s="22"/>
      <c r="AA757" s="22"/>
    </row>
    <row r="758" spans="1:27" ht="15.75" customHeight="1" x14ac:dyDescent="0.25">
      <c r="A758" s="22"/>
      <c r="B758" s="22"/>
      <c r="C758" s="22"/>
      <c r="D758" s="23"/>
      <c r="E758" s="23"/>
      <c r="F758" s="23"/>
      <c r="G758" s="23"/>
      <c r="H758" s="23"/>
      <c r="I758" s="23"/>
      <c r="J758" s="23"/>
      <c r="K758" s="23"/>
      <c r="L758" s="23"/>
      <c r="M758" s="23"/>
      <c r="N758" s="23"/>
      <c r="O758" s="23"/>
      <c r="P758" s="23"/>
      <c r="Q758" s="22"/>
      <c r="R758" s="22"/>
      <c r="S758" s="22"/>
      <c r="T758" s="22"/>
      <c r="U758" s="22"/>
      <c r="V758" s="22"/>
      <c r="W758" s="22"/>
      <c r="X758" s="22"/>
      <c r="Y758" s="22"/>
      <c r="Z758" s="22"/>
      <c r="AA758" s="22"/>
    </row>
    <row r="759" spans="1:27" ht="15.75" customHeight="1" x14ac:dyDescent="0.25">
      <c r="A759" s="22"/>
      <c r="B759" s="22"/>
      <c r="C759" s="22"/>
      <c r="D759" s="23"/>
      <c r="E759" s="23"/>
      <c r="F759" s="23"/>
      <c r="G759" s="23"/>
      <c r="H759" s="23"/>
      <c r="I759" s="23"/>
      <c r="J759" s="23"/>
      <c r="K759" s="23"/>
      <c r="L759" s="23"/>
      <c r="M759" s="23"/>
      <c r="N759" s="23"/>
      <c r="O759" s="23"/>
      <c r="P759" s="23"/>
      <c r="Q759" s="22"/>
      <c r="R759" s="22"/>
      <c r="S759" s="22"/>
      <c r="T759" s="22"/>
      <c r="U759" s="22"/>
      <c r="V759" s="22"/>
      <c r="W759" s="22"/>
      <c r="X759" s="22"/>
      <c r="Y759" s="22"/>
      <c r="Z759" s="22"/>
      <c r="AA759" s="22"/>
    </row>
    <row r="760" spans="1:27" ht="15.75" customHeight="1" x14ac:dyDescent="0.25">
      <c r="A760" s="22"/>
      <c r="B760" s="22"/>
      <c r="C760" s="22"/>
      <c r="D760" s="23"/>
      <c r="E760" s="23"/>
      <c r="F760" s="23"/>
      <c r="G760" s="23"/>
      <c r="H760" s="23"/>
      <c r="I760" s="23"/>
      <c r="J760" s="23"/>
      <c r="K760" s="23"/>
      <c r="L760" s="23"/>
      <c r="M760" s="23"/>
      <c r="N760" s="23"/>
      <c r="O760" s="23"/>
      <c r="P760" s="23"/>
      <c r="Q760" s="22"/>
      <c r="R760" s="22"/>
      <c r="S760" s="22"/>
      <c r="T760" s="22"/>
      <c r="U760" s="22"/>
      <c r="V760" s="22"/>
      <c r="W760" s="22"/>
      <c r="X760" s="22"/>
      <c r="Y760" s="22"/>
      <c r="Z760" s="22"/>
      <c r="AA760" s="22"/>
    </row>
    <row r="761" spans="1:27" ht="15.75" customHeight="1" x14ac:dyDescent="0.25">
      <c r="A761" s="22"/>
      <c r="B761" s="22"/>
      <c r="C761" s="22"/>
      <c r="D761" s="23"/>
      <c r="E761" s="23"/>
      <c r="F761" s="23"/>
      <c r="G761" s="23"/>
      <c r="H761" s="23"/>
      <c r="I761" s="23"/>
      <c r="J761" s="23"/>
      <c r="K761" s="23"/>
      <c r="L761" s="23"/>
      <c r="M761" s="23"/>
      <c r="N761" s="23"/>
      <c r="O761" s="23"/>
      <c r="P761" s="23"/>
      <c r="Q761" s="22"/>
      <c r="R761" s="22"/>
      <c r="S761" s="22"/>
      <c r="T761" s="22"/>
      <c r="U761" s="22"/>
      <c r="V761" s="22"/>
      <c r="W761" s="22"/>
      <c r="X761" s="22"/>
      <c r="Y761" s="22"/>
      <c r="Z761" s="22"/>
      <c r="AA761" s="22"/>
    </row>
    <row r="762" spans="1:27" ht="15.75" customHeight="1" x14ac:dyDescent="0.25">
      <c r="A762" s="22"/>
      <c r="B762" s="22"/>
      <c r="C762" s="22"/>
      <c r="D762" s="23"/>
      <c r="E762" s="23"/>
      <c r="F762" s="23"/>
      <c r="G762" s="23"/>
      <c r="H762" s="23"/>
      <c r="I762" s="23"/>
      <c r="J762" s="23"/>
      <c r="K762" s="23"/>
      <c r="L762" s="23"/>
      <c r="M762" s="23"/>
      <c r="N762" s="23"/>
      <c r="O762" s="23"/>
      <c r="P762" s="23"/>
      <c r="Q762" s="22"/>
      <c r="R762" s="22"/>
      <c r="S762" s="22"/>
      <c r="T762" s="22"/>
      <c r="U762" s="22"/>
      <c r="V762" s="22"/>
      <c r="W762" s="22"/>
      <c r="X762" s="22"/>
      <c r="Y762" s="22"/>
      <c r="Z762" s="22"/>
      <c r="AA762" s="22"/>
    </row>
    <row r="763" spans="1:27" ht="15.75" customHeight="1" x14ac:dyDescent="0.25">
      <c r="A763" s="22"/>
      <c r="B763" s="22"/>
      <c r="C763" s="22"/>
      <c r="D763" s="23"/>
      <c r="E763" s="23"/>
      <c r="F763" s="23"/>
      <c r="G763" s="23"/>
      <c r="H763" s="23"/>
      <c r="I763" s="23"/>
      <c r="J763" s="23"/>
      <c r="K763" s="23"/>
      <c r="L763" s="23"/>
      <c r="M763" s="23"/>
      <c r="N763" s="23"/>
      <c r="O763" s="23"/>
      <c r="P763" s="23"/>
      <c r="Q763" s="22"/>
      <c r="R763" s="22"/>
      <c r="S763" s="22"/>
      <c r="T763" s="22"/>
      <c r="U763" s="22"/>
      <c r="V763" s="22"/>
      <c r="W763" s="22"/>
      <c r="X763" s="22"/>
      <c r="Y763" s="22"/>
      <c r="Z763" s="22"/>
      <c r="AA763" s="22"/>
    </row>
    <row r="764" spans="1:27" ht="15.75" customHeight="1" x14ac:dyDescent="0.25">
      <c r="A764" s="22"/>
      <c r="B764" s="22"/>
      <c r="C764" s="22"/>
      <c r="D764" s="23"/>
      <c r="E764" s="23"/>
      <c r="F764" s="23"/>
      <c r="G764" s="23"/>
      <c r="H764" s="23"/>
      <c r="I764" s="23"/>
      <c r="J764" s="23"/>
      <c r="K764" s="23"/>
      <c r="L764" s="23"/>
      <c r="M764" s="23"/>
      <c r="N764" s="23"/>
      <c r="O764" s="23"/>
      <c r="P764" s="23"/>
      <c r="Q764" s="22"/>
      <c r="R764" s="22"/>
      <c r="S764" s="22"/>
      <c r="T764" s="22"/>
      <c r="U764" s="22"/>
      <c r="V764" s="22"/>
      <c r="W764" s="22"/>
      <c r="X764" s="22"/>
      <c r="Y764" s="22"/>
      <c r="Z764" s="22"/>
      <c r="AA764" s="22"/>
    </row>
    <row r="765" spans="1:27" ht="15.75" customHeight="1" x14ac:dyDescent="0.25">
      <c r="A765" s="22"/>
      <c r="B765" s="22"/>
      <c r="C765" s="22"/>
      <c r="D765" s="23"/>
      <c r="E765" s="23"/>
      <c r="F765" s="23"/>
      <c r="G765" s="23"/>
      <c r="H765" s="23"/>
      <c r="I765" s="23"/>
      <c r="J765" s="23"/>
      <c r="K765" s="23"/>
      <c r="L765" s="23"/>
      <c r="M765" s="23"/>
      <c r="N765" s="23"/>
      <c r="O765" s="23"/>
      <c r="P765" s="23"/>
      <c r="Q765" s="22"/>
      <c r="R765" s="22"/>
      <c r="S765" s="22"/>
      <c r="T765" s="22"/>
      <c r="U765" s="22"/>
      <c r="V765" s="22"/>
      <c r="W765" s="22"/>
      <c r="X765" s="22"/>
      <c r="Y765" s="22"/>
      <c r="Z765" s="22"/>
      <c r="AA765" s="22"/>
    </row>
    <row r="766" spans="1:27" ht="15.75" customHeight="1" x14ac:dyDescent="0.25">
      <c r="A766" s="22"/>
      <c r="B766" s="22"/>
      <c r="C766" s="22"/>
      <c r="D766" s="23"/>
      <c r="E766" s="23"/>
      <c r="F766" s="23"/>
      <c r="G766" s="23"/>
      <c r="H766" s="23"/>
      <c r="I766" s="23"/>
      <c r="J766" s="23"/>
      <c r="K766" s="23"/>
      <c r="L766" s="23"/>
      <c r="M766" s="23"/>
      <c r="N766" s="23"/>
      <c r="O766" s="23"/>
      <c r="P766" s="23"/>
      <c r="Q766" s="22"/>
      <c r="R766" s="22"/>
      <c r="S766" s="22"/>
      <c r="T766" s="22"/>
      <c r="U766" s="22"/>
      <c r="V766" s="22"/>
      <c r="W766" s="22"/>
      <c r="X766" s="22"/>
      <c r="Y766" s="22"/>
      <c r="Z766" s="22"/>
      <c r="AA766" s="22"/>
    </row>
    <row r="767" spans="1:27" ht="15.75" customHeight="1" x14ac:dyDescent="0.25">
      <c r="A767" s="22"/>
      <c r="B767" s="22"/>
      <c r="C767" s="22"/>
      <c r="D767" s="23"/>
      <c r="E767" s="23"/>
      <c r="F767" s="23"/>
      <c r="G767" s="23"/>
      <c r="H767" s="23"/>
      <c r="I767" s="23"/>
      <c r="J767" s="23"/>
      <c r="K767" s="23"/>
      <c r="L767" s="23"/>
      <c r="M767" s="23"/>
      <c r="N767" s="23"/>
      <c r="O767" s="23"/>
      <c r="P767" s="23"/>
      <c r="Q767" s="22"/>
      <c r="R767" s="22"/>
      <c r="S767" s="22"/>
      <c r="T767" s="22"/>
      <c r="U767" s="22"/>
      <c r="V767" s="22"/>
      <c r="W767" s="22"/>
      <c r="X767" s="22"/>
      <c r="Y767" s="22"/>
      <c r="Z767" s="22"/>
      <c r="AA767" s="22"/>
    </row>
    <row r="768" spans="1:27" ht="15.75" customHeight="1" x14ac:dyDescent="0.25">
      <c r="A768" s="22"/>
      <c r="B768" s="22"/>
      <c r="C768" s="22"/>
      <c r="D768" s="23"/>
      <c r="E768" s="23"/>
      <c r="F768" s="23"/>
      <c r="G768" s="23"/>
      <c r="H768" s="23"/>
      <c r="I768" s="23"/>
      <c r="J768" s="23"/>
      <c r="K768" s="23"/>
      <c r="L768" s="23"/>
      <c r="M768" s="23"/>
      <c r="N768" s="23"/>
      <c r="O768" s="23"/>
      <c r="P768" s="23"/>
      <c r="Q768" s="22"/>
      <c r="R768" s="22"/>
      <c r="S768" s="22"/>
      <c r="T768" s="22"/>
      <c r="U768" s="22"/>
      <c r="V768" s="22"/>
      <c r="W768" s="22"/>
      <c r="X768" s="22"/>
      <c r="Y768" s="22"/>
      <c r="Z768" s="22"/>
      <c r="AA768" s="22"/>
    </row>
    <row r="769" spans="1:27" ht="15.75" customHeight="1" x14ac:dyDescent="0.25">
      <c r="A769" s="22"/>
      <c r="B769" s="22"/>
      <c r="C769" s="22"/>
      <c r="D769" s="23"/>
      <c r="E769" s="23"/>
      <c r="F769" s="23"/>
      <c r="G769" s="23"/>
      <c r="H769" s="23"/>
      <c r="I769" s="23"/>
      <c r="J769" s="23"/>
      <c r="K769" s="23"/>
      <c r="L769" s="23"/>
      <c r="M769" s="23"/>
      <c r="N769" s="23"/>
      <c r="O769" s="23"/>
      <c r="P769" s="23"/>
      <c r="Q769" s="22"/>
      <c r="R769" s="22"/>
      <c r="S769" s="22"/>
      <c r="T769" s="22"/>
      <c r="U769" s="22"/>
      <c r="V769" s="22"/>
      <c r="W769" s="22"/>
      <c r="X769" s="22"/>
      <c r="Y769" s="22"/>
      <c r="Z769" s="22"/>
      <c r="AA769" s="22"/>
    </row>
    <row r="770" spans="1:27" ht="15.75" customHeight="1" x14ac:dyDescent="0.25">
      <c r="A770" s="22"/>
      <c r="B770" s="22"/>
      <c r="C770" s="22"/>
      <c r="D770" s="23"/>
      <c r="E770" s="23"/>
      <c r="F770" s="23"/>
      <c r="G770" s="23"/>
      <c r="H770" s="23"/>
      <c r="I770" s="23"/>
      <c r="J770" s="23"/>
      <c r="K770" s="23"/>
      <c r="L770" s="23"/>
      <c r="M770" s="23"/>
      <c r="N770" s="23"/>
      <c r="O770" s="23"/>
      <c r="P770" s="23"/>
      <c r="Q770" s="22"/>
      <c r="R770" s="22"/>
      <c r="S770" s="22"/>
      <c r="T770" s="22"/>
      <c r="U770" s="22"/>
      <c r="V770" s="22"/>
      <c r="W770" s="22"/>
      <c r="X770" s="22"/>
      <c r="Y770" s="22"/>
      <c r="Z770" s="22"/>
      <c r="AA770" s="22"/>
    </row>
    <row r="771" spans="1:27" ht="15.75" customHeight="1" x14ac:dyDescent="0.25">
      <c r="A771" s="22"/>
      <c r="B771" s="22"/>
      <c r="C771" s="22"/>
      <c r="D771" s="23"/>
      <c r="E771" s="23"/>
      <c r="F771" s="23"/>
      <c r="G771" s="23"/>
      <c r="H771" s="23"/>
      <c r="I771" s="23"/>
      <c r="J771" s="23"/>
      <c r="K771" s="23"/>
      <c r="L771" s="23"/>
      <c r="M771" s="23"/>
      <c r="N771" s="23"/>
      <c r="O771" s="23"/>
      <c r="P771" s="23"/>
      <c r="Q771" s="22"/>
      <c r="R771" s="22"/>
      <c r="S771" s="22"/>
      <c r="T771" s="22"/>
      <c r="U771" s="22"/>
      <c r="V771" s="22"/>
      <c r="W771" s="22"/>
      <c r="X771" s="22"/>
      <c r="Y771" s="22"/>
      <c r="Z771" s="22"/>
      <c r="AA771" s="22"/>
    </row>
    <row r="772" spans="1:27" ht="15.75" customHeight="1" x14ac:dyDescent="0.25">
      <c r="A772" s="22"/>
      <c r="B772" s="22"/>
      <c r="C772" s="22"/>
      <c r="D772" s="23"/>
      <c r="E772" s="23"/>
      <c r="F772" s="23"/>
      <c r="G772" s="23"/>
      <c r="H772" s="23"/>
      <c r="I772" s="23"/>
      <c r="J772" s="23"/>
      <c r="K772" s="23"/>
      <c r="L772" s="23"/>
      <c r="M772" s="23"/>
      <c r="N772" s="23"/>
      <c r="O772" s="23"/>
      <c r="P772" s="23"/>
      <c r="Q772" s="22"/>
      <c r="R772" s="22"/>
      <c r="S772" s="22"/>
      <c r="T772" s="22"/>
      <c r="U772" s="22"/>
      <c r="V772" s="22"/>
      <c r="W772" s="22"/>
      <c r="X772" s="22"/>
      <c r="Y772" s="22"/>
      <c r="Z772" s="22"/>
      <c r="AA772" s="22"/>
    </row>
    <row r="773" spans="1:27" ht="15.75" customHeight="1" x14ac:dyDescent="0.25">
      <c r="A773" s="22"/>
      <c r="B773" s="22"/>
      <c r="C773" s="22"/>
      <c r="D773" s="23"/>
      <c r="E773" s="23"/>
      <c r="F773" s="23"/>
      <c r="G773" s="23"/>
      <c r="H773" s="23"/>
      <c r="I773" s="23"/>
      <c r="J773" s="23"/>
      <c r="K773" s="23"/>
      <c r="L773" s="23"/>
      <c r="M773" s="23"/>
      <c r="N773" s="23"/>
      <c r="O773" s="23"/>
      <c r="P773" s="23"/>
      <c r="Q773" s="22"/>
      <c r="R773" s="22"/>
      <c r="S773" s="22"/>
      <c r="T773" s="22"/>
      <c r="U773" s="22"/>
      <c r="V773" s="22"/>
      <c r="W773" s="22"/>
      <c r="X773" s="22"/>
      <c r="Y773" s="22"/>
      <c r="Z773" s="22"/>
      <c r="AA773" s="22"/>
    </row>
    <row r="774" spans="1:27" ht="15.75" customHeight="1" x14ac:dyDescent="0.25">
      <c r="A774" s="22"/>
      <c r="B774" s="22"/>
      <c r="C774" s="22"/>
      <c r="D774" s="23"/>
      <c r="E774" s="23"/>
      <c r="F774" s="23"/>
      <c r="G774" s="23"/>
      <c r="H774" s="23"/>
      <c r="I774" s="23"/>
      <c r="J774" s="23"/>
      <c r="K774" s="23"/>
      <c r="L774" s="23"/>
      <c r="M774" s="23"/>
      <c r="N774" s="23"/>
      <c r="O774" s="23"/>
      <c r="P774" s="23"/>
      <c r="Q774" s="22"/>
      <c r="R774" s="22"/>
      <c r="S774" s="22"/>
      <c r="T774" s="22"/>
      <c r="U774" s="22"/>
      <c r="V774" s="22"/>
      <c r="W774" s="22"/>
      <c r="X774" s="22"/>
      <c r="Y774" s="22"/>
      <c r="Z774" s="22"/>
      <c r="AA774" s="22"/>
    </row>
    <row r="775" spans="1:27" ht="15.75" customHeight="1" x14ac:dyDescent="0.25">
      <c r="A775" s="22"/>
      <c r="B775" s="22"/>
      <c r="C775" s="22"/>
      <c r="D775" s="23"/>
      <c r="E775" s="23"/>
      <c r="F775" s="23"/>
      <c r="G775" s="23"/>
      <c r="H775" s="23"/>
      <c r="I775" s="23"/>
      <c r="J775" s="23"/>
      <c r="K775" s="23"/>
      <c r="L775" s="23"/>
      <c r="M775" s="23"/>
      <c r="N775" s="23"/>
      <c r="O775" s="23"/>
      <c r="P775" s="23"/>
      <c r="Q775" s="22"/>
      <c r="R775" s="22"/>
      <c r="S775" s="22"/>
      <c r="T775" s="22"/>
      <c r="U775" s="22"/>
      <c r="V775" s="22"/>
      <c r="W775" s="22"/>
      <c r="X775" s="22"/>
      <c r="Y775" s="22"/>
      <c r="Z775" s="22"/>
      <c r="AA775" s="22"/>
    </row>
    <row r="776" spans="1:27" ht="15.75" customHeight="1" x14ac:dyDescent="0.25">
      <c r="A776" s="22"/>
      <c r="B776" s="22"/>
      <c r="C776" s="22"/>
      <c r="D776" s="23"/>
      <c r="E776" s="23"/>
      <c r="F776" s="23"/>
      <c r="G776" s="23"/>
      <c r="H776" s="23"/>
      <c r="I776" s="23"/>
      <c r="J776" s="23"/>
      <c r="K776" s="23"/>
      <c r="L776" s="23"/>
      <c r="M776" s="23"/>
      <c r="N776" s="23"/>
      <c r="O776" s="23"/>
      <c r="P776" s="23"/>
      <c r="Q776" s="22"/>
      <c r="R776" s="22"/>
      <c r="S776" s="22"/>
      <c r="T776" s="22"/>
      <c r="U776" s="22"/>
      <c r="V776" s="22"/>
      <c r="W776" s="22"/>
      <c r="X776" s="22"/>
      <c r="Y776" s="22"/>
      <c r="Z776" s="22"/>
      <c r="AA776" s="22"/>
    </row>
    <row r="777" spans="1:27" ht="15.75" customHeight="1" x14ac:dyDescent="0.25">
      <c r="A777" s="22"/>
      <c r="B777" s="22"/>
      <c r="C777" s="22"/>
      <c r="D777" s="23"/>
      <c r="E777" s="23"/>
      <c r="F777" s="23"/>
      <c r="G777" s="23"/>
      <c r="H777" s="23"/>
      <c r="I777" s="23"/>
      <c r="J777" s="23"/>
      <c r="K777" s="23"/>
      <c r="L777" s="23"/>
      <c r="M777" s="23"/>
      <c r="N777" s="23"/>
      <c r="O777" s="23"/>
      <c r="P777" s="23"/>
      <c r="Q777" s="22"/>
      <c r="R777" s="22"/>
      <c r="S777" s="22"/>
      <c r="T777" s="22"/>
      <c r="U777" s="22"/>
      <c r="V777" s="22"/>
      <c r="W777" s="22"/>
      <c r="X777" s="22"/>
      <c r="Y777" s="22"/>
      <c r="Z777" s="22"/>
      <c r="AA777" s="22"/>
    </row>
    <row r="778" spans="1:27" ht="15.75" customHeight="1" x14ac:dyDescent="0.25">
      <c r="A778" s="22"/>
      <c r="B778" s="22"/>
      <c r="C778" s="22"/>
      <c r="D778" s="23"/>
      <c r="E778" s="23"/>
      <c r="F778" s="23"/>
      <c r="G778" s="23"/>
      <c r="H778" s="23"/>
      <c r="I778" s="23"/>
      <c r="J778" s="23"/>
      <c r="K778" s="23"/>
      <c r="L778" s="23"/>
      <c r="M778" s="23"/>
      <c r="N778" s="23"/>
      <c r="O778" s="23"/>
      <c r="P778" s="23"/>
      <c r="Q778" s="22"/>
      <c r="R778" s="22"/>
      <c r="S778" s="22"/>
      <c r="T778" s="22"/>
      <c r="U778" s="22"/>
      <c r="V778" s="22"/>
      <c r="W778" s="22"/>
      <c r="X778" s="22"/>
      <c r="Y778" s="22"/>
      <c r="Z778" s="22"/>
      <c r="AA778" s="22"/>
    </row>
    <row r="779" spans="1:27" ht="15.75" customHeight="1" x14ac:dyDescent="0.25">
      <c r="A779" s="22"/>
      <c r="B779" s="22"/>
      <c r="C779" s="22"/>
      <c r="D779" s="23"/>
      <c r="E779" s="23"/>
      <c r="F779" s="23"/>
      <c r="G779" s="23"/>
      <c r="H779" s="23"/>
      <c r="I779" s="23"/>
      <c r="J779" s="23"/>
      <c r="K779" s="23"/>
      <c r="L779" s="23"/>
      <c r="M779" s="23"/>
      <c r="N779" s="23"/>
      <c r="O779" s="23"/>
      <c r="P779" s="23"/>
      <c r="Q779" s="22"/>
      <c r="R779" s="22"/>
      <c r="S779" s="22"/>
      <c r="T779" s="22"/>
      <c r="U779" s="22"/>
      <c r="V779" s="22"/>
      <c r="W779" s="22"/>
      <c r="X779" s="22"/>
      <c r="Y779" s="22"/>
      <c r="Z779" s="22"/>
      <c r="AA779" s="22"/>
    </row>
    <row r="780" spans="1:27" ht="15.75" customHeight="1" x14ac:dyDescent="0.25">
      <c r="A780" s="22"/>
      <c r="B780" s="22"/>
      <c r="C780" s="22"/>
      <c r="D780" s="23"/>
      <c r="E780" s="23"/>
      <c r="F780" s="23"/>
      <c r="G780" s="23"/>
      <c r="H780" s="23"/>
      <c r="I780" s="23"/>
      <c r="J780" s="23"/>
      <c r="K780" s="23"/>
      <c r="L780" s="23"/>
      <c r="M780" s="23"/>
      <c r="N780" s="23"/>
      <c r="O780" s="23"/>
      <c r="P780" s="23"/>
      <c r="Q780" s="22"/>
      <c r="R780" s="22"/>
      <c r="S780" s="22"/>
      <c r="T780" s="22"/>
      <c r="U780" s="22"/>
      <c r="V780" s="22"/>
      <c r="W780" s="22"/>
      <c r="X780" s="22"/>
      <c r="Y780" s="22"/>
      <c r="Z780" s="22"/>
      <c r="AA780" s="22"/>
    </row>
    <row r="781" spans="1:27" ht="15.75" customHeight="1" x14ac:dyDescent="0.25">
      <c r="A781" s="22"/>
      <c r="B781" s="22"/>
      <c r="C781" s="22"/>
      <c r="D781" s="23"/>
      <c r="E781" s="23"/>
      <c r="F781" s="23"/>
      <c r="G781" s="23"/>
      <c r="H781" s="23"/>
      <c r="I781" s="23"/>
      <c r="J781" s="23"/>
      <c r="K781" s="23"/>
      <c r="L781" s="23"/>
      <c r="M781" s="23"/>
      <c r="N781" s="23"/>
      <c r="O781" s="23"/>
      <c r="P781" s="23"/>
      <c r="Q781" s="22"/>
      <c r="R781" s="22"/>
      <c r="S781" s="22"/>
      <c r="T781" s="22"/>
      <c r="U781" s="22"/>
      <c r="V781" s="22"/>
      <c r="W781" s="22"/>
      <c r="X781" s="22"/>
      <c r="Y781" s="22"/>
      <c r="Z781" s="22"/>
      <c r="AA781" s="22"/>
    </row>
    <row r="782" spans="1:27" ht="15.75" customHeight="1" x14ac:dyDescent="0.25">
      <c r="A782" s="22"/>
      <c r="B782" s="22"/>
      <c r="C782" s="22"/>
      <c r="D782" s="23"/>
      <c r="E782" s="23"/>
      <c r="F782" s="23"/>
      <c r="G782" s="23"/>
      <c r="H782" s="23"/>
      <c r="I782" s="23"/>
      <c r="J782" s="23"/>
      <c r="K782" s="23"/>
      <c r="L782" s="23"/>
      <c r="M782" s="23"/>
      <c r="N782" s="23"/>
      <c r="O782" s="23"/>
      <c r="P782" s="23"/>
      <c r="Q782" s="22"/>
      <c r="R782" s="22"/>
      <c r="S782" s="22"/>
      <c r="T782" s="22"/>
      <c r="U782" s="22"/>
      <c r="V782" s="22"/>
      <c r="W782" s="22"/>
      <c r="X782" s="22"/>
      <c r="Y782" s="22"/>
      <c r="Z782" s="22"/>
      <c r="AA782" s="22"/>
    </row>
    <row r="783" spans="1:27" ht="15.75" customHeight="1" x14ac:dyDescent="0.25">
      <c r="A783" s="22"/>
      <c r="B783" s="22"/>
      <c r="C783" s="22"/>
      <c r="D783" s="23"/>
      <c r="E783" s="23"/>
      <c r="F783" s="23"/>
      <c r="G783" s="23"/>
      <c r="H783" s="23"/>
      <c r="I783" s="23"/>
      <c r="J783" s="23"/>
      <c r="K783" s="23"/>
      <c r="L783" s="23"/>
      <c r="M783" s="23"/>
      <c r="N783" s="23"/>
      <c r="O783" s="23"/>
      <c r="P783" s="23"/>
      <c r="Q783" s="22"/>
      <c r="R783" s="22"/>
      <c r="S783" s="22"/>
      <c r="T783" s="22"/>
      <c r="U783" s="22"/>
      <c r="V783" s="22"/>
      <c r="W783" s="22"/>
      <c r="X783" s="22"/>
      <c r="Y783" s="22"/>
      <c r="Z783" s="22"/>
      <c r="AA783" s="22"/>
    </row>
    <row r="784" spans="1:27" ht="15.75" customHeight="1" x14ac:dyDescent="0.25">
      <c r="A784" s="22"/>
      <c r="B784" s="22"/>
      <c r="C784" s="22"/>
      <c r="D784" s="23"/>
      <c r="E784" s="23"/>
      <c r="F784" s="23"/>
      <c r="G784" s="23"/>
      <c r="H784" s="23"/>
      <c r="I784" s="23"/>
      <c r="J784" s="23"/>
      <c r="K784" s="23"/>
      <c r="L784" s="23"/>
      <c r="M784" s="23"/>
      <c r="N784" s="23"/>
      <c r="O784" s="23"/>
      <c r="P784" s="23"/>
      <c r="Q784" s="22"/>
      <c r="R784" s="22"/>
      <c r="S784" s="22"/>
      <c r="T784" s="22"/>
      <c r="U784" s="22"/>
      <c r="V784" s="22"/>
      <c r="W784" s="22"/>
      <c r="X784" s="22"/>
      <c r="Y784" s="22"/>
      <c r="Z784" s="22"/>
      <c r="AA784" s="22"/>
    </row>
    <row r="785" spans="1:27" ht="15.75" customHeight="1" x14ac:dyDescent="0.25">
      <c r="A785" s="22"/>
      <c r="B785" s="22"/>
      <c r="C785" s="22"/>
      <c r="D785" s="23"/>
      <c r="E785" s="23"/>
      <c r="F785" s="23"/>
      <c r="G785" s="23"/>
      <c r="H785" s="23"/>
      <c r="I785" s="23"/>
      <c r="J785" s="23"/>
      <c r="K785" s="23"/>
      <c r="L785" s="23"/>
      <c r="M785" s="23"/>
      <c r="N785" s="23"/>
      <c r="O785" s="23"/>
      <c r="P785" s="23"/>
      <c r="Q785" s="22"/>
      <c r="R785" s="22"/>
      <c r="S785" s="22"/>
      <c r="T785" s="22"/>
      <c r="U785" s="22"/>
      <c r="V785" s="22"/>
      <c r="W785" s="22"/>
      <c r="X785" s="22"/>
      <c r="Y785" s="22"/>
      <c r="Z785" s="22"/>
      <c r="AA785" s="22"/>
    </row>
    <row r="786" spans="1:27" ht="15.75" customHeight="1" x14ac:dyDescent="0.25">
      <c r="A786" s="22"/>
      <c r="B786" s="22"/>
      <c r="C786" s="22"/>
      <c r="D786" s="23"/>
      <c r="E786" s="23"/>
      <c r="F786" s="23"/>
      <c r="G786" s="23"/>
      <c r="H786" s="23"/>
      <c r="I786" s="23"/>
      <c r="J786" s="23"/>
      <c r="K786" s="23"/>
      <c r="L786" s="23"/>
      <c r="M786" s="23"/>
      <c r="N786" s="23"/>
      <c r="O786" s="23"/>
      <c r="P786" s="23"/>
      <c r="Q786" s="22"/>
      <c r="R786" s="22"/>
      <c r="S786" s="22"/>
      <c r="T786" s="22"/>
      <c r="U786" s="22"/>
      <c r="V786" s="22"/>
      <c r="W786" s="22"/>
      <c r="X786" s="22"/>
      <c r="Y786" s="22"/>
      <c r="Z786" s="22"/>
      <c r="AA786" s="22"/>
    </row>
    <row r="787" spans="1:27" ht="15.75" customHeight="1" x14ac:dyDescent="0.25">
      <c r="A787" s="22"/>
      <c r="B787" s="22"/>
      <c r="C787" s="22"/>
      <c r="D787" s="23"/>
      <c r="E787" s="23"/>
      <c r="F787" s="23"/>
      <c r="G787" s="23"/>
      <c r="H787" s="23"/>
      <c r="I787" s="23"/>
      <c r="J787" s="23"/>
      <c r="K787" s="23"/>
      <c r="L787" s="23"/>
      <c r="M787" s="23"/>
      <c r="N787" s="23"/>
      <c r="O787" s="23"/>
      <c r="P787" s="23"/>
      <c r="Q787" s="22"/>
      <c r="R787" s="22"/>
      <c r="S787" s="22"/>
      <c r="T787" s="22"/>
      <c r="U787" s="22"/>
      <c r="V787" s="22"/>
      <c r="W787" s="22"/>
      <c r="X787" s="22"/>
      <c r="Y787" s="22"/>
      <c r="Z787" s="22"/>
      <c r="AA787" s="22"/>
    </row>
    <row r="788" spans="1:27" ht="15.75" customHeight="1" x14ac:dyDescent="0.25">
      <c r="A788" s="22"/>
      <c r="B788" s="22"/>
      <c r="C788" s="22"/>
      <c r="D788" s="23"/>
      <c r="E788" s="23"/>
      <c r="F788" s="23"/>
      <c r="G788" s="23"/>
      <c r="H788" s="23"/>
      <c r="I788" s="23"/>
      <c r="J788" s="23"/>
      <c r="K788" s="23"/>
      <c r="L788" s="23"/>
      <c r="M788" s="23"/>
      <c r="N788" s="23"/>
      <c r="O788" s="23"/>
      <c r="P788" s="23"/>
      <c r="Q788" s="22"/>
      <c r="R788" s="22"/>
      <c r="S788" s="22"/>
      <c r="T788" s="22"/>
      <c r="U788" s="22"/>
      <c r="V788" s="22"/>
      <c r="W788" s="22"/>
      <c r="X788" s="22"/>
      <c r="Y788" s="22"/>
      <c r="Z788" s="22"/>
      <c r="AA788" s="22"/>
    </row>
    <row r="789" spans="1:27" ht="15.75" customHeight="1" x14ac:dyDescent="0.25">
      <c r="A789" s="22"/>
      <c r="B789" s="22"/>
      <c r="C789" s="22"/>
      <c r="D789" s="23"/>
      <c r="E789" s="23"/>
      <c r="F789" s="23"/>
      <c r="G789" s="23"/>
      <c r="H789" s="23"/>
      <c r="I789" s="23"/>
      <c r="J789" s="23"/>
      <c r="K789" s="23"/>
      <c r="L789" s="23"/>
      <c r="M789" s="23"/>
      <c r="N789" s="23"/>
      <c r="O789" s="23"/>
      <c r="P789" s="23"/>
      <c r="Q789" s="22"/>
      <c r="R789" s="22"/>
      <c r="S789" s="22"/>
      <c r="T789" s="22"/>
      <c r="U789" s="22"/>
      <c r="V789" s="22"/>
      <c r="W789" s="22"/>
      <c r="X789" s="22"/>
      <c r="Y789" s="22"/>
      <c r="Z789" s="22"/>
      <c r="AA789" s="22"/>
    </row>
    <row r="790" spans="1:27" ht="15.75" customHeight="1" x14ac:dyDescent="0.25">
      <c r="A790" s="22"/>
      <c r="B790" s="22"/>
      <c r="C790" s="22"/>
      <c r="D790" s="23"/>
      <c r="E790" s="23"/>
      <c r="F790" s="23"/>
      <c r="G790" s="23"/>
      <c r="H790" s="23"/>
      <c r="I790" s="23"/>
      <c r="J790" s="23"/>
      <c r="K790" s="23"/>
      <c r="L790" s="23"/>
      <c r="M790" s="23"/>
      <c r="N790" s="23"/>
      <c r="O790" s="23"/>
      <c r="P790" s="23"/>
      <c r="Q790" s="22"/>
      <c r="R790" s="22"/>
      <c r="S790" s="22"/>
      <c r="T790" s="22"/>
      <c r="U790" s="22"/>
      <c r="V790" s="22"/>
      <c r="W790" s="22"/>
      <c r="X790" s="22"/>
      <c r="Y790" s="22"/>
      <c r="Z790" s="22"/>
      <c r="AA790" s="22"/>
    </row>
    <row r="791" spans="1:27" ht="15.75" customHeight="1" x14ac:dyDescent="0.25">
      <c r="A791" s="22"/>
      <c r="B791" s="22"/>
      <c r="C791" s="22"/>
      <c r="D791" s="23"/>
      <c r="E791" s="23"/>
      <c r="F791" s="23"/>
      <c r="G791" s="23"/>
      <c r="H791" s="23"/>
      <c r="I791" s="23"/>
      <c r="J791" s="23"/>
      <c r="K791" s="23"/>
      <c r="L791" s="23"/>
      <c r="M791" s="23"/>
      <c r="N791" s="23"/>
      <c r="O791" s="23"/>
      <c r="P791" s="23"/>
      <c r="Q791" s="22"/>
      <c r="R791" s="22"/>
      <c r="S791" s="22"/>
      <c r="T791" s="22"/>
      <c r="U791" s="22"/>
      <c r="V791" s="22"/>
      <c r="W791" s="22"/>
      <c r="X791" s="22"/>
      <c r="Y791" s="22"/>
      <c r="Z791" s="22"/>
      <c r="AA791" s="22"/>
    </row>
    <row r="792" spans="1:27" ht="15.75" customHeight="1" x14ac:dyDescent="0.25">
      <c r="A792" s="22"/>
      <c r="B792" s="22"/>
      <c r="C792" s="22"/>
      <c r="D792" s="23"/>
      <c r="E792" s="23"/>
      <c r="F792" s="23"/>
      <c r="G792" s="23"/>
      <c r="H792" s="23"/>
      <c r="I792" s="23"/>
      <c r="J792" s="23"/>
      <c r="K792" s="23"/>
      <c r="L792" s="23"/>
      <c r="M792" s="23"/>
      <c r="N792" s="23"/>
      <c r="O792" s="23"/>
      <c r="P792" s="23"/>
      <c r="Q792" s="22"/>
      <c r="R792" s="22"/>
      <c r="S792" s="22"/>
      <c r="T792" s="22"/>
      <c r="U792" s="22"/>
      <c r="V792" s="22"/>
      <c r="W792" s="22"/>
      <c r="X792" s="22"/>
      <c r="Y792" s="22"/>
      <c r="Z792" s="22"/>
      <c r="AA792" s="22"/>
    </row>
    <row r="793" spans="1:27" ht="15.75" customHeight="1" x14ac:dyDescent="0.25">
      <c r="A793" s="22"/>
      <c r="B793" s="22"/>
      <c r="C793" s="22"/>
      <c r="D793" s="23"/>
      <c r="E793" s="23"/>
      <c r="F793" s="23"/>
      <c r="G793" s="23"/>
      <c r="H793" s="23"/>
      <c r="I793" s="23"/>
      <c r="J793" s="23"/>
      <c r="K793" s="23"/>
      <c r="L793" s="23"/>
      <c r="M793" s="23"/>
      <c r="N793" s="23"/>
      <c r="O793" s="23"/>
      <c r="P793" s="23"/>
      <c r="Q793" s="22"/>
      <c r="R793" s="22"/>
      <c r="S793" s="22"/>
      <c r="T793" s="22"/>
      <c r="U793" s="22"/>
      <c r="V793" s="22"/>
      <c r="W793" s="22"/>
      <c r="X793" s="22"/>
      <c r="Y793" s="22"/>
      <c r="Z793" s="22"/>
      <c r="AA793" s="22"/>
    </row>
    <row r="794" spans="1:27" ht="15.75" customHeight="1" x14ac:dyDescent="0.25">
      <c r="A794" s="22"/>
      <c r="B794" s="22"/>
      <c r="C794" s="22"/>
      <c r="D794" s="23"/>
      <c r="E794" s="23"/>
      <c r="F794" s="23"/>
      <c r="G794" s="23"/>
      <c r="H794" s="23"/>
      <c r="I794" s="23"/>
      <c r="J794" s="23"/>
      <c r="K794" s="23"/>
      <c r="L794" s="23"/>
      <c r="M794" s="23"/>
      <c r="N794" s="23"/>
      <c r="O794" s="23"/>
      <c r="P794" s="23"/>
      <c r="Q794" s="22"/>
      <c r="R794" s="22"/>
      <c r="S794" s="22"/>
      <c r="T794" s="22"/>
      <c r="U794" s="22"/>
      <c r="V794" s="22"/>
      <c r="W794" s="22"/>
      <c r="X794" s="22"/>
      <c r="Y794" s="22"/>
      <c r="Z794" s="22"/>
      <c r="AA794" s="22"/>
    </row>
    <row r="795" spans="1:27" ht="15.75" customHeight="1" x14ac:dyDescent="0.25">
      <c r="A795" s="22"/>
      <c r="B795" s="22"/>
      <c r="C795" s="22"/>
      <c r="D795" s="23"/>
      <c r="E795" s="23"/>
      <c r="F795" s="23"/>
      <c r="G795" s="23"/>
      <c r="H795" s="23"/>
      <c r="I795" s="23"/>
      <c r="J795" s="23"/>
      <c r="K795" s="23"/>
      <c r="L795" s="23"/>
      <c r="M795" s="23"/>
      <c r="N795" s="23"/>
      <c r="O795" s="23"/>
      <c r="P795" s="23"/>
      <c r="Q795" s="22"/>
      <c r="R795" s="22"/>
      <c r="S795" s="22"/>
      <c r="T795" s="22"/>
      <c r="U795" s="22"/>
      <c r="V795" s="22"/>
      <c r="W795" s="22"/>
      <c r="X795" s="22"/>
      <c r="Y795" s="22"/>
      <c r="Z795" s="22"/>
      <c r="AA795" s="22"/>
    </row>
    <row r="796" spans="1:27" ht="15.75" customHeight="1" x14ac:dyDescent="0.25">
      <c r="A796" s="22"/>
      <c r="B796" s="22"/>
      <c r="C796" s="22"/>
      <c r="D796" s="23"/>
      <c r="E796" s="23"/>
      <c r="F796" s="23"/>
      <c r="G796" s="23"/>
      <c r="H796" s="23"/>
      <c r="I796" s="23"/>
      <c r="J796" s="23"/>
      <c r="K796" s="23"/>
      <c r="L796" s="23"/>
      <c r="M796" s="23"/>
      <c r="N796" s="23"/>
      <c r="O796" s="23"/>
      <c r="P796" s="23"/>
      <c r="Q796" s="22"/>
      <c r="R796" s="22"/>
      <c r="S796" s="22"/>
      <c r="T796" s="22"/>
      <c r="U796" s="22"/>
      <c r="V796" s="22"/>
      <c r="W796" s="22"/>
      <c r="X796" s="22"/>
      <c r="Y796" s="22"/>
      <c r="Z796" s="22"/>
      <c r="AA796" s="22"/>
    </row>
    <row r="797" spans="1:27" ht="15.75" customHeight="1" x14ac:dyDescent="0.25">
      <c r="A797" s="22"/>
      <c r="B797" s="22"/>
      <c r="C797" s="22"/>
      <c r="D797" s="23"/>
      <c r="E797" s="23"/>
      <c r="F797" s="23"/>
      <c r="G797" s="23"/>
      <c r="H797" s="23"/>
      <c r="I797" s="23"/>
      <c r="J797" s="23"/>
      <c r="K797" s="23"/>
      <c r="L797" s="23"/>
      <c r="M797" s="23"/>
      <c r="N797" s="23"/>
      <c r="O797" s="23"/>
      <c r="P797" s="23"/>
      <c r="Q797" s="22"/>
      <c r="R797" s="22"/>
      <c r="S797" s="22"/>
      <c r="T797" s="22"/>
      <c r="U797" s="22"/>
      <c r="V797" s="22"/>
      <c r="W797" s="22"/>
      <c r="X797" s="22"/>
      <c r="Y797" s="22"/>
      <c r="Z797" s="22"/>
      <c r="AA797" s="22"/>
    </row>
    <row r="798" spans="1:27" ht="15.75" customHeight="1" x14ac:dyDescent="0.25">
      <c r="A798" s="22"/>
      <c r="B798" s="22"/>
      <c r="C798" s="22"/>
      <c r="D798" s="23"/>
      <c r="E798" s="23"/>
      <c r="F798" s="23"/>
      <c r="G798" s="23"/>
      <c r="H798" s="23"/>
      <c r="I798" s="23"/>
      <c r="J798" s="23"/>
      <c r="K798" s="23"/>
      <c r="L798" s="23"/>
      <c r="M798" s="23"/>
      <c r="N798" s="23"/>
      <c r="O798" s="23"/>
      <c r="P798" s="23"/>
      <c r="Q798" s="22"/>
      <c r="R798" s="22"/>
      <c r="S798" s="22"/>
      <c r="T798" s="22"/>
      <c r="U798" s="22"/>
      <c r="V798" s="22"/>
      <c r="W798" s="22"/>
      <c r="X798" s="22"/>
      <c r="Y798" s="22"/>
      <c r="Z798" s="22"/>
      <c r="AA798" s="22"/>
    </row>
    <row r="799" spans="1:27" ht="15.75" customHeight="1" x14ac:dyDescent="0.25">
      <c r="A799" s="22"/>
      <c r="B799" s="22"/>
      <c r="C799" s="22"/>
      <c r="D799" s="23"/>
      <c r="E799" s="23"/>
      <c r="F799" s="23"/>
      <c r="G799" s="23"/>
      <c r="H799" s="23"/>
      <c r="I799" s="23"/>
      <c r="J799" s="23"/>
      <c r="K799" s="23"/>
      <c r="L799" s="23"/>
      <c r="M799" s="23"/>
      <c r="N799" s="23"/>
      <c r="O799" s="23"/>
      <c r="P799" s="23"/>
      <c r="Q799" s="22"/>
      <c r="R799" s="22"/>
      <c r="S799" s="22"/>
      <c r="T799" s="22"/>
      <c r="U799" s="22"/>
      <c r="V799" s="22"/>
      <c r="W799" s="22"/>
      <c r="X799" s="22"/>
      <c r="Y799" s="22"/>
      <c r="Z799" s="22"/>
      <c r="AA799" s="22"/>
    </row>
    <row r="800" spans="1:27" ht="15.75" customHeight="1" x14ac:dyDescent="0.25">
      <c r="A800" s="22"/>
      <c r="B800" s="22"/>
      <c r="C800" s="22"/>
      <c r="D800" s="23"/>
      <c r="E800" s="23"/>
      <c r="F800" s="23"/>
      <c r="G800" s="23"/>
      <c r="H800" s="23"/>
      <c r="I800" s="23"/>
      <c r="J800" s="23"/>
      <c r="K800" s="23"/>
      <c r="L800" s="23"/>
      <c r="M800" s="23"/>
      <c r="N800" s="23"/>
      <c r="O800" s="23"/>
      <c r="P800" s="23"/>
      <c r="Q800" s="22"/>
      <c r="R800" s="22"/>
      <c r="S800" s="22"/>
      <c r="T800" s="22"/>
      <c r="U800" s="22"/>
      <c r="V800" s="22"/>
      <c r="W800" s="22"/>
      <c r="X800" s="22"/>
      <c r="Y800" s="22"/>
      <c r="Z800" s="22"/>
      <c r="AA800" s="22"/>
    </row>
    <row r="801" spans="1:27" ht="15.75" customHeight="1" x14ac:dyDescent="0.25">
      <c r="A801" s="22"/>
      <c r="B801" s="22"/>
      <c r="C801" s="22"/>
      <c r="D801" s="23"/>
      <c r="E801" s="23"/>
      <c r="F801" s="23"/>
      <c r="G801" s="23"/>
      <c r="H801" s="23"/>
      <c r="I801" s="23"/>
      <c r="J801" s="23"/>
      <c r="K801" s="23"/>
      <c r="L801" s="23"/>
      <c r="M801" s="23"/>
      <c r="N801" s="23"/>
      <c r="O801" s="23"/>
      <c r="P801" s="23"/>
      <c r="Q801" s="22"/>
      <c r="R801" s="22"/>
      <c r="S801" s="22"/>
      <c r="T801" s="22"/>
      <c r="U801" s="22"/>
      <c r="V801" s="22"/>
      <c r="W801" s="22"/>
      <c r="X801" s="22"/>
      <c r="Y801" s="22"/>
      <c r="Z801" s="22"/>
      <c r="AA801" s="22"/>
    </row>
    <row r="802" spans="1:27" ht="15.75" customHeight="1" x14ac:dyDescent="0.25">
      <c r="A802" s="22"/>
      <c r="B802" s="22"/>
      <c r="C802" s="22"/>
      <c r="D802" s="23"/>
      <c r="E802" s="23"/>
      <c r="F802" s="23"/>
      <c r="G802" s="23"/>
      <c r="H802" s="23"/>
      <c r="I802" s="23"/>
      <c r="J802" s="23"/>
      <c r="K802" s="23"/>
      <c r="L802" s="23"/>
      <c r="M802" s="23"/>
      <c r="N802" s="23"/>
      <c r="O802" s="23"/>
      <c r="P802" s="23"/>
      <c r="Q802" s="22"/>
      <c r="R802" s="22"/>
      <c r="S802" s="22"/>
      <c r="T802" s="22"/>
      <c r="U802" s="22"/>
      <c r="V802" s="22"/>
      <c r="W802" s="22"/>
      <c r="X802" s="22"/>
      <c r="Y802" s="22"/>
      <c r="Z802" s="22"/>
      <c r="AA802" s="22"/>
    </row>
    <row r="803" spans="1:27" ht="15.75" customHeight="1" x14ac:dyDescent="0.25">
      <c r="A803" s="22"/>
      <c r="B803" s="22"/>
      <c r="C803" s="22"/>
      <c r="D803" s="23"/>
      <c r="E803" s="23"/>
      <c r="F803" s="23"/>
      <c r="G803" s="23"/>
      <c r="H803" s="23"/>
      <c r="I803" s="23"/>
      <c r="J803" s="23"/>
      <c r="K803" s="23"/>
      <c r="L803" s="23"/>
      <c r="M803" s="23"/>
      <c r="N803" s="23"/>
      <c r="O803" s="23"/>
      <c r="P803" s="23"/>
      <c r="Q803" s="22"/>
      <c r="R803" s="22"/>
      <c r="S803" s="22"/>
      <c r="T803" s="22"/>
      <c r="U803" s="22"/>
      <c r="V803" s="22"/>
      <c r="W803" s="22"/>
      <c r="X803" s="22"/>
      <c r="Y803" s="22"/>
      <c r="Z803" s="22"/>
      <c r="AA803" s="22"/>
    </row>
    <row r="804" spans="1:27" ht="15.75" customHeight="1" x14ac:dyDescent="0.25">
      <c r="A804" s="22"/>
      <c r="B804" s="22"/>
      <c r="C804" s="22"/>
      <c r="D804" s="23"/>
      <c r="E804" s="23"/>
      <c r="F804" s="23"/>
      <c r="G804" s="23"/>
      <c r="H804" s="23"/>
      <c r="I804" s="23"/>
      <c r="J804" s="23"/>
      <c r="K804" s="23"/>
      <c r="L804" s="23"/>
      <c r="M804" s="23"/>
      <c r="N804" s="23"/>
      <c r="O804" s="23"/>
      <c r="P804" s="23"/>
      <c r="Q804" s="22"/>
      <c r="R804" s="22"/>
      <c r="S804" s="22"/>
      <c r="T804" s="22"/>
      <c r="U804" s="22"/>
      <c r="V804" s="22"/>
      <c r="W804" s="22"/>
      <c r="X804" s="22"/>
      <c r="Y804" s="22"/>
      <c r="Z804" s="22"/>
      <c r="AA804" s="22"/>
    </row>
    <row r="805" spans="1:27" ht="15.75" customHeight="1" x14ac:dyDescent="0.25">
      <c r="A805" s="22"/>
      <c r="B805" s="22"/>
      <c r="C805" s="22"/>
      <c r="D805" s="23"/>
      <c r="E805" s="23"/>
      <c r="F805" s="23"/>
      <c r="G805" s="23"/>
      <c r="H805" s="23"/>
      <c r="I805" s="23"/>
      <c r="J805" s="23"/>
      <c r="K805" s="23"/>
      <c r="L805" s="23"/>
      <c r="M805" s="23"/>
      <c r="N805" s="23"/>
      <c r="O805" s="23"/>
      <c r="P805" s="23"/>
      <c r="Q805" s="22"/>
      <c r="R805" s="22"/>
      <c r="S805" s="22"/>
      <c r="T805" s="22"/>
      <c r="U805" s="22"/>
      <c r="V805" s="22"/>
      <c r="W805" s="22"/>
      <c r="X805" s="22"/>
      <c r="Y805" s="22"/>
      <c r="Z805" s="22"/>
      <c r="AA805" s="22"/>
    </row>
    <row r="806" spans="1:27" ht="15.75" customHeight="1" x14ac:dyDescent="0.25">
      <c r="A806" s="22"/>
      <c r="B806" s="22"/>
      <c r="C806" s="22"/>
      <c r="D806" s="23"/>
      <c r="E806" s="23"/>
      <c r="F806" s="23"/>
      <c r="G806" s="23"/>
      <c r="H806" s="23"/>
      <c r="I806" s="23"/>
      <c r="J806" s="23"/>
      <c r="K806" s="23"/>
      <c r="L806" s="23"/>
      <c r="M806" s="23"/>
      <c r="N806" s="23"/>
      <c r="O806" s="23"/>
      <c r="P806" s="23"/>
      <c r="Q806" s="22"/>
      <c r="R806" s="22"/>
      <c r="S806" s="22"/>
      <c r="T806" s="22"/>
      <c r="U806" s="22"/>
      <c r="V806" s="22"/>
      <c r="W806" s="22"/>
      <c r="X806" s="22"/>
      <c r="Y806" s="22"/>
      <c r="Z806" s="22"/>
      <c r="AA806" s="22"/>
    </row>
    <row r="807" spans="1:27" ht="15.75" customHeight="1" x14ac:dyDescent="0.25">
      <c r="A807" s="22"/>
      <c r="B807" s="22"/>
      <c r="C807" s="22"/>
      <c r="D807" s="23"/>
      <c r="E807" s="23"/>
      <c r="F807" s="23"/>
      <c r="G807" s="23"/>
      <c r="H807" s="23"/>
      <c r="I807" s="23"/>
      <c r="J807" s="23"/>
      <c r="K807" s="23"/>
      <c r="L807" s="23"/>
      <c r="M807" s="23"/>
      <c r="N807" s="23"/>
      <c r="O807" s="23"/>
      <c r="P807" s="23"/>
      <c r="Q807" s="22"/>
      <c r="R807" s="22"/>
      <c r="S807" s="22"/>
      <c r="T807" s="22"/>
      <c r="U807" s="22"/>
      <c r="V807" s="22"/>
      <c r="W807" s="22"/>
      <c r="X807" s="22"/>
      <c r="Y807" s="22"/>
      <c r="Z807" s="22"/>
      <c r="AA807" s="22"/>
    </row>
    <row r="808" spans="1:27" ht="15.75" customHeight="1" x14ac:dyDescent="0.25">
      <c r="A808" s="22"/>
      <c r="B808" s="22"/>
      <c r="C808" s="22"/>
      <c r="D808" s="23"/>
      <c r="E808" s="23"/>
      <c r="F808" s="23"/>
      <c r="G808" s="23"/>
      <c r="H808" s="23"/>
      <c r="I808" s="23"/>
      <c r="J808" s="23"/>
      <c r="K808" s="23"/>
      <c r="L808" s="23"/>
      <c r="M808" s="23"/>
      <c r="N808" s="23"/>
      <c r="O808" s="23"/>
      <c r="P808" s="23"/>
      <c r="Q808" s="22"/>
      <c r="R808" s="22"/>
      <c r="S808" s="22"/>
      <c r="T808" s="22"/>
      <c r="U808" s="22"/>
      <c r="V808" s="22"/>
      <c r="W808" s="22"/>
      <c r="X808" s="22"/>
      <c r="Y808" s="22"/>
      <c r="Z808" s="22"/>
      <c r="AA808" s="22"/>
    </row>
    <row r="809" spans="1:27" ht="15.75" customHeight="1" x14ac:dyDescent="0.25">
      <c r="A809" s="22"/>
      <c r="B809" s="22"/>
      <c r="C809" s="22"/>
      <c r="D809" s="23"/>
      <c r="E809" s="23"/>
      <c r="F809" s="23"/>
      <c r="G809" s="23"/>
      <c r="H809" s="23"/>
      <c r="I809" s="23"/>
      <c r="J809" s="23"/>
      <c r="K809" s="23"/>
      <c r="L809" s="23"/>
      <c r="M809" s="23"/>
      <c r="N809" s="23"/>
      <c r="O809" s="23"/>
      <c r="P809" s="23"/>
      <c r="Q809" s="22"/>
      <c r="R809" s="22"/>
      <c r="S809" s="22"/>
      <c r="T809" s="22"/>
      <c r="U809" s="22"/>
      <c r="V809" s="22"/>
      <c r="W809" s="22"/>
      <c r="X809" s="22"/>
      <c r="Y809" s="22"/>
      <c r="Z809" s="22"/>
      <c r="AA809" s="22"/>
    </row>
    <row r="810" spans="1:27" ht="15.75" customHeight="1" x14ac:dyDescent="0.25">
      <c r="A810" s="22"/>
      <c r="B810" s="22"/>
      <c r="C810" s="22"/>
      <c r="D810" s="23"/>
      <c r="E810" s="23"/>
      <c r="F810" s="23"/>
      <c r="G810" s="23"/>
      <c r="H810" s="23"/>
      <c r="I810" s="23"/>
      <c r="J810" s="23"/>
      <c r="K810" s="23"/>
      <c r="L810" s="23"/>
      <c r="M810" s="23"/>
      <c r="N810" s="23"/>
      <c r="O810" s="23"/>
      <c r="P810" s="23"/>
      <c r="Q810" s="22"/>
      <c r="R810" s="22"/>
      <c r="S810" s="22"/>
      <c r="T810" s="22"/>
      <c r="U810" s="22"/>
      <c r="V810" s="22"/>
      <c r="W810" s="22"/>
      <c r="X810" s="22"/>
      <c r="Y810" s="22"/>
      <c r="Z810" s="22"/>
      <c r="AA810" s="22"/>
    </row>
    <row r="811" spans="1:27" ht="15.75" customHeight="1" x14ac:dyDescent="0.25">
      <c r="A811" s="22"/>
      <c r="B811" s="22"/>
      <c r="C811" s="22"/>
      <c r="D811" s="23"/>
      <c r="E811" s="23"/>
      <c r="F811" s="23"/>
      <c r="G811" s="23"/>
      <c r="H811" s="23"/>
      <c r="I811" s="23"/>
      <c r="J811" s="23"/>
      <c r="K811" s="23"/>
      <c r="L811" s="23"/>
      <c r="M811" s="23"/>
      <c r="N811" s="23"/>
      <c r="O811" s="23"/>
      <c r="P811" s="23"/>
      <c r="Q811" s="22"/>
      <c r="R811" s="22"/>
      <c r="S811" s="22"/>
      <c r="T811" s="22"/>
      <c r="U811" s="22"/>
      <c r="V811" s="22"/>
      <c r="W811" s="22"/>
      <c r="X811" s="22"/>
      <c r="Y811" s="22"/>
      <c r="Z811" s="22"/>
      <c r="AA811" s="22"/>
    </row>
    <row r="812" spans="1:27" ht="15.75" customHeight="1" x14ac:dyDescent="0.25">
      <c r="A812" s="22"/>
      <c r="B812" s="22"/>
      <c r="C812" s="22"/>
      <c r="D812" s="23"/>
      <c r="E812" s="23"/>
      <c r="F812" s="23"/>
      <c r="G812" s="23"/>
      <c r="H812" s="23"/>
      <c r="I812" s="23"/>
      <c r="J812" s="23"/>
      <c r="K812" s="23"/>
      <c r="L812" s="23"/>
      <c r="M812" s="23"/>
      <c r="N812" s="23"/>
      <c r="O812" s="23"/>
      <c r="P812" s="23"/>
      <c r="Q812" s="22"/>
      <c r="R812" s="22"/>
      <c r="S812" s="22"/>
      <c r="T812" s="22"/>
      <c r="U812" s="22"/>
      <c r="V812" s="22"/>
      <c r="W812" s="22"/>
      <c r="X812" s="22"/>
      <c r="Y812" s="22"/>
      <c r="Z812" s="22"/>
      <c r="AA812" s="22"/>
    </row>
    <row r="813" spans="1:27" ht="15.75" customHeight="1" x14ac:dyDescent="0.25">
      <c r="A813" s="22"/>
      <c r="B813" s="22"/>
      <c r="C813" s="22"/>
      <c r="D813" s="23"/>
      <c r="E813" s="23"/>
      <c r="F813" s="23"/>
      <c r="G813" s="23"/>
      <c r="H813" s="23"/>
      <c r="I813" s="23"/>
      <c r="J813" s="23"/>
      <c r="K813" s="23"/>
      <c r="L813" s="23"/>
      <c r="M813" s="23"/>
      <c r="N813" s="23"/>
      <c r="O813" s="23"/>
      <c r="P813" s="23"/>
      <c r="Q813" s="22"/>
      <c r="R813" s="22"/>
      <c r="S813" s="22"/>
      <c r="T813" s="22"/>
      <c r="U813" s="22"/>
      <c r="V813" s="22"/>
      <c r="W813" s="22"/>
      <c r="X813" s="22"/>
      <c r="Y813" s="22"/>
      <c r="Z813" s="22"/>
      <c r="AA813" s="22"/>
    </row>
    <row r="814" spans="1:27" ht="15.75" customHeight="1" x14ac:dyDescent="0.25">
      <c r="A814" s="22"/>
      <c r="B814" s="22"/>
      <c r="C814" s="22"/>
      <c r="D814" s="23"/>
      <c r="E814" s="23"/>
      <c r="F814" s="23"/>
      <c r="G814" s="23"/>
      <c r="H814" s="23"/>
      <c r="I814" s="23"/>
      <c r="J814" s="23"/>
      <c r="K814" s="23"/>
      <c r="L814" s="23"/>
      <c r="M814" s="23"/>
      <c r="N814" s="23"/>
      <c r="O814" s="23"/>
      <c r="P814" s="23"/>
      <c r="Q814" s="22"/>
      <c r="R814" s="22"/>
      <c r="S814" s="22"/>
      <c r="T814" s="22"/>
      <c r="U814" s="22"/>
      <c r="V814" s="22"/>
      <c r="W814" s="22"/>
      <c r="X814" s="22"/>
      <c r="Y814" s="22"/>
      <c r="Z814" s="22"/>
      <c r="AA814" s="22"/>
    </row>
    <row r="815" spans="1:27" ht="15.75" customHeight="1" x14ac:dyDescent="0.25">
      <c r="A815" s="22"/>
      <c r="B815" s="22"/>
      <c r="C815" s="22"/>
      <c r="D815" s="23"/>
      <c r="E815" s="23"/>
      <c r="F815" s="23"/>
      <c r="G815" s="23"/>
      <c r="H815" s="23"/>
      <c r="I815" s="23"/>
      <c r="J815" s="23"/>
      <c r="K815" s="23"/>
      <c r="L815" s="23"/>
      <c r="M815" s="23"/>
      <c r="N815" s="23"/>
      <c r="O815" s="23"/>
      <c r="P815" s="23"/>
      <c r="Q815" s="22"/>
      <c r="R815" s="22"/>
      <c r="S815" s="22"/>
      <c r="T815" s="22"/>
      <c r="U815" s="22"/>
      <c r="V815" s="22"/>
      <c r="W815" s="22"/>
      <c r="X815" s="22"/>
      <c r="Y815" s="22"/>
      <c r="Z815" s="22"/>
      <c r="AA815" s="22"/>
    </row>
    <row r="816" spans="1:27" ht="15.75" customHeight="1" x14ac:dyDescent="0.25">
      <c r="A816" s="22"/>
      <c r="B816" s="22"/>
      <c r="C816" s="22"/>
      <c r="D816" s="23"/>
      <c r="E816" s="23"/>
      <c r="F816" s="23"/>
      <c r="G816" s="23"/>
      <c r="H816" s="23"/>
      <c r="I816" s="23"/>
      <c r="J816" s="23"/>
      <c r="K816" s="23"/>
      <c r="L816" s="23"/>
      <c r="M816" s="23"/>
      <c r="N816" s="23"/>
      <c r="O816" s="23"/>
      <c r="P816" s="23"/>
      <c r="Q816" s="22"/>
      <c r="R816" s="22"/>
      <c r="S816" s="22"/>
      <c r="T816" s="22"/>
      <c r="U816" s="22"/>
      <c r="V816" s="22"/>
      <c r="W816" s="22"/>
      <c r="X816" s="22"/>
      <c r="Y816" s="22"/>
      <c r="Z816" s="22"/>
      <c r="AA816" s="22"/>
    </row>
    <row r="817" spans="1:27" ht="15.75" customHeight="1" x14ac:dyDescent="0.25">
      <c r="A817" s="22"/>
      <c r="B817" s="22"/>
      <c r="C817" s="22"/>
      <c r="D817" s="23"/>
      <c r="E817" s="23"/>
      <c r="F817" s="23"/>
      <c r="G817" s="23"/>
      <c r="H817" s="23"/>
      <c r="I817" s="23"/>
      <c r="J817" s="23"/>
      <c r="K817" s="23"/>
      <c r="L817" s="23"/>
      <c r="M817" s="23"/>
      <c r="N817" s="23"/>
      <c r="O817" s="23"/>
      <c r="P817" s="23"/>
      <c r="Q817" s="22"/>
      <c r="R817" s="22"/>
      <c r="S817" s="22"/>
      <c r="T817" s="22"/>
      <c r="U817" s="22"/>
      <c r="V817" s="22"/>
      <c r="W817" s="22"/>
      <c r="X817" s="22"/>
      <c r="Y817" s="22"/>
      <c r="Z817" s="22"/>
      <c r="AA817" s="22"/>
    </row>
    <row r="818" spans="1:27" ht="15.75" customHeight="1" x14ac:dyDescent="0.25">
      <c r="A818" s="22"/>
      <c r="B818" s="22"/>
      <c r="C818" s="22"/>
      <c r="D818" s="23"/>
      <c r="E818" s="23"/>
      <c r="F818" s="23"/>
      <c r="G818" s="23"/>
      <c r="H818" s="23"/>
      <c r="I818" s="23"/>
      <c r="J818" s="23"/>
      <c r="K818" s="23"/>
      <c r="L818" s="23"/>
      <c r="M818" s="23"/>
      <c r="N818" s="23"/>
      <c r="O818" s="23"/>
      <c r="P818" s="23"/>
      <c r="Q818" s="22"/>
      <c r="R818" s="22"/>
      <c r="S818" s="22"/>
      <c r="T818" s="22"/>
      <c r="U818" s="22"/>
      <c r="V818" s="22"/>
      <c r="W818" s="22"/>
      <c r="X818" s="22"/>
      <c r="Y818" s="22"/>
      <c r="Z818" s="22"/>
      <c r="AA818" s="22"/>
    </row>
    <row r="819" spans="1:27" ht="15.75" customHeight="1" x14ac:dyDescent="0.25">
      <c r="A819" s="22"/>
      <c r="B819" s="22"/>
      <c r="C819" s="22"/>
      <c r="D819" s="23"/>
      <c r="E819" s="23"/>
      <c r="F819" s="23"/>
      <c r="G819" s="23"/>
      <c r="H819" s="23"/>
      <c r="I819" s="23"/>
      <c r="J819" s="23"/>
      <c r="K819" s="23"/>
      <c r="L819" s="23"/>
      <c r="M819" s="23"/>
      <c r="N819" s="23"/>
      <c r="O819" s="23"/>
      <c r="P819" s="23"/>
      <c r="Q819" s="22"/>
      <c r="R819" s="22"/>
      <c r="S819" s="22"/>
      <c r="T819" s="22"/>
      <c r="U819" s="22"/>
      <c r="V819" s="22"/>
      <c r="W819" s="22"/>
      <c r="X819" s="22"/>
      <c r="Y819" s="22"/>
      <c r="Z819" s="22"/>
      <c r="AA819" s="22"/>
    </row>
    <row r="820" spans="1:27" ht="15.75" customHeight="1" x14ac:dyDescent="0.25">
      <c r="A820" s="22"/>
      <c r="B820" s="22"/>
      <c r="C820" s="22"/>
      <c r="D820" s="23"/>
      <c r="E820" s="23"/>
      <c r="F820" s="23"/>
      <c r="G820" s="23"/>
      <c r="H820" s="23"/>
      <c r="I820" s="23"/>
      <c r="J820" s="23"/>
      <c r="K820" s="23"/>
      <c r="L820" s="23"/>
      <c r="M820" s="23"/>
      <c r="N820" s="23"/>
      <c r="O820" s="23"/>
      <c r="P820" s="23"/>
      <c r="Q820" s="22"/>
      <c r="R820" s="22"/>
      <c r="S820" s="22"/>
      <c r="T820" s="22"/>
      <c r="U820" s="22"/>
      <c r="V820" s="22"/>
      <c r="W820" s="22"/>
      <c r="X820" s="22"/>
      <c r="Y820" s="22"/>
      <c r="Z820" s="22"/>
      <c r="AA820" s="22"/>
    </row>
    <row r="821" spans="1:27" ht="15.75" customHeight="1" x14ac:dyDescent="0.25">
      <c r="A821" s="22"/>
      <c r="B821" s="22"/>
      <c r="C821" s="22"/>
      <c r="D821" s="23"/>
      <c r="E821" s="23"/>
      <c r="F821" s="23"/>
      <c r="G821" s="23"/>
      <c r="H821" s="23"/>
      <c r="I821" s="23"/>
      <c r="J821" s="23"/>
      <c r="K821" s="23"/>
      <c r="L821" s="23"/>
      <c r="M821" s="23"/>
      <c r="N821" s="23"/>
      <c r="O821" s="23"/>
      <c r="P821" s="23"/>
      <c r="Q821" s="22"/>
      <c r="R821" s="22"/>
      <c r="S821" s="22"/>
      <c r="T821" s="22"/>
      <c r="U821" s="22"/>
      <c r="V821" s="22"/>
      <c r="W821" s="22"/>
      <c r="X821" s="22"/>
      <c r="Y821" s="22"/>
      <c r="Z821" s="22"/>
      <c r="AA821" s="22"/>
    </row>
    <row r="822" spans="1:27" ht="15.75" customHeight="1" x14ac:dyDescent="0.25">
      <c r="A822" s="22"/>
      <c r="B822" s="22"/>
      <c r="C822" s="22"/>
      <c r="D822" s="23"/>
      <c r="E822" s="23"/>
      <c r="F822" s="23"/>
      <c r="G822" s="23"/>
      <c r="H822" s="23"/>
      <c r="I822" s="23"/>
      <c r="J822" s="23"/>
      <c r="K822" s="23"/>
      <c r="L822" s="23"/>
      <c r="M822" s="23"/>
      <c r="N822" s="23"/>
      <c r="O822" s="23"/>
      <c r="P822" s="23"/>
      <c r="Q822" s="22"/>
      <c r="R822" s="22"/>
      <c r="S822" s="22"/>
      <c r="T822" s="22"/>
      <c r="U822" s="22"/>
      <c r="V822" s="22"/>
      <c r="W822" s="22"/>
      <c r="X822" s="22"/>
      <c r="Y822" s="22"/>
      <c r="Z822" s="22"/>
      <c r="AA822" s="22"/>
    </row>
    <row r="823" spans="1:27" ht="15.75" customHeight="1" x14ac:dyDescent="0.25">
      <c r="A823" s="22"/>
      <c r="B823" s="22"/>
      <c r="C823" s="22"/>
      <c r="D823" s="23"/>
      <c r="E823" s="23"/>
      <c r="F823" s="23"/>
      <c r="G823" s="23"/>
      <c r="H823" s="23"/>
      <c r="I823" s="23"/>
      <c r="J823" s="23"/>
      <c r="K823" s="23"/>
      <c r="L823" s="23"/>
      <c r="M823" s="23"/>
      <c r="N823" s="23"/>
      <c r="O823" s="23"/>
      <c r="P823" s="23"/>
      <c r="Q823" s="22"/>
      <c r="R823" s="22"/>
      <c r="S823" s="22"/>
      <c r="T823" s="22"/>
      <c r="U823" s="22"/>
      <c r="V823" s="22"/>
      <c r="W823" s="22"/>
      <c r="X823" s="22"/>
      <c r="Y823" s="22"/>
      <c r="Z823" s="22"/>
      <c r="AA823" s="22"/>
    </row>
    <row r="824" spans="1:27" ht="15.75" customHeight="1" x14ac:dyDescent="0.25">
      <c r="A824" s="22"/>
      <c r="B824" s="22"/>
      <c r="C824" s="22"/>
      <c r="D824" s="23"/>
      <c r="E824" s="23"/>
      <c r="F824" s="23"/>
      <c r="G824" s="23"/>
      <c r="H824" s="23"/>
      <c r="I824" s="23"/>
      <c r="J824" s="23"/>
      <c r="K824" s="23"/>
      <c r="L824" s="23"/>
      <c r="M824" s="23"/>
      <c r="N824" s="23"/>
      <c r="O824" s="23"/>
      <c r="P824" s="23"/>
      <c r="Q824" s="22"/>
      <c r="R824" s="22"/>
      <c r="S824" s="22"/>
      <c r="T824" s="22"/>
      <c r="U824" s="22"/>
      <c r="V824" s="22"/>
      <c r="W824" s="22"/>
      <c r="X824" s="22"/>
      <c r="Y824" s="22"/>
      <c r="Z824" s="22"/>
      <c r="AA824" s="22"/>
    </row>
    <row r="825" spans="1:27" ht="15.75" customHeight="1" x14ac:dyDescent="0.25">
      <c r="A825" s="22"/>
      <c r="B825" s="22"/>
      <c r="C825" s="22"/>
      <c r="D825" s="23"/>
      <c r="E825" s="23"/>
      <c r="F825" s="23"/>
      <c r="G825" s="23"/>
      <c r="H825" s="23"/>
      <c r="I825" s="23"/>
      <c r="J825" s="23"/>
      <c r="K825" s="23"/>
      <c r="L825" s="23"/>
      <c r="M825" s="23"/>
      <c r="N825" s="23"/>
      <c r="O825" s="23"/>
      <c r="P825" s="23"/>
      <c r="Q825" s="22"/>
      <c r="R825" s="22"/>
      <c r="S825" s="22"/>
      <c r="T825" s="22"/>
      <c r="U825" s="22"/>
      <c r="V825" s="22"/>
      <c r="W825" s="22"/>
      <c r="X825" s="22"/>
      <c r="Y825" s="22"/>
      <c r="Z825" s="22"/>
      <c r="AA825" s="22"/>
    </row>
    <row r="826" spans="1:27" ht="15.75" customHeight="1" x14ac:dyDescent="0.25">
      <c r="A826" s="22"/>
      <c r="B826" s="22"/>
      <c r="C826" s="22"/>
      <c r="D826" s="23"/>
      <c r="E826" s="23"/>
      <c r="F826" s="23"/>
      <c r="G826" s="23"/>
      <c r="H826" s="23"/>
      <c r="I826" s="23"/>
      <c r="J826" s="23"/>
      <c r="K826" s="23"/>
      <c r="L826" s="23"/>
      <c r="M826" s="23"/>
      <c r="N826" s="23"/>
      <c r="O826" s="23"/>
      <c r="P826" s="23"/>
      <c r="Q826" s="22"/>
      <c r="R826" s="22"/>
      <c r="S826" s="22"/>
      <c r="T826" s="22"/>
      <c r="U826" s="22"/>
      <c r="V826" s="22"/>
      <c r="W826" s="22"/>
      <c r="X826" s="22"/>
      <c r="Y826" s="22"/>
      <c r="Z826" s="22"/>
      <c r="AA826" s="22"/>
    </row>
    <row r="827" spans="1:27" ht="15.75" customHeight="1" x14ac:dyDescent="0.25">
      <c r="A827" s="22"/>
      <c r="B827" s="22"/>
      <c r="C827" s="22"/>
      <c r="D827" s="23"/>
      <c r="E827" s="23"/>
      <c r="F827" s="23"/>
      <c r="G827" s="23"/>
      <c r="H827" s="23"/>
      <c r="I827" s="23"/>
      <c r="J827" s="23"/>
      <c r="K827" s="23"/>
      <c r="L827" s="23"/>
      <c r="M827" s="23"/>
      <c r="N827" s="23"/>
      <c r="O827" s="23"/>
      <c r="P827" s="23"/>
      <c r="Q827" s="22"/>
      <c r="R827" s="22"/>
      <c r="S827" s="22"/>
      <c r="T827" s="22"/>
      <c r="U827" s="22"/>
      <c r="V827" s="22"/>
      <c r="W827" s="22"/>
      <c r="X827" s="22"/>
      <c r="Y827" s="22"/>
      <c r="Z827" s="22"/>
      <c r="AA827" s="22"/>
    </row>
    <row r="828" spans="1:27" ht="15.75" customHeight="1" x14ac:dyDescent="0.25">
      <c r="A828" s="22"/>
      <c r="B828" s="22"/>
      <c r="C828" s="22"/>
      <c r="D828" s="23"/>
      <c r="E828" s="23"/>
      <c r="F828" s="23"/>
      <c r="G828" s="23"/>
      <c r="H828" s="23"/>
      <c r="I828" s="23"/>
      <c r="J828" s="23"/>
      <c r="K828" s="23"/>
      <c r="L828" s="23"/>
      <c r="M828" s="23"/>
      <c r="N828" s="23"/>
      <c r="O828" s="23"/>
      <c r="P828" s="23"/>
      <c r="Q828" s="22"/>
      <c r="R828" s="22"/>
      <c r="S828" s="22"/>
      <c r="T828" s="22"/>
      <c r="U828" s="22"/>
      <c r="V828" s="22"/>
      <c r="W828" s="22"/>
      <c r="X828" s="22"/>
      <c r="Y828" s="22"/>
      <c r="Z828" s="22"/>
      <c r="AA828" s="22"/>
    </row>
    <row r="829" spans="1:27" ht="15.75" customHeight="1" x14ac:dyDescent="0.25">
      <c r="A829" s="22"/>
      <c r="B829" s="22"/>
      <c r="C829" s="22"/>
      <c r="D829" s="23"/>
      <c r="E829" s="23"/>
      <c r="F829" s="23"/>
      <c r="G829" s="23"/>
      <c r="H829" s="23"/>
      <c r="I829" s="23"/>
      <c r="J829" s="23"/>
      <c r="K829" s="23"/>
      <c r="L829" s="23"/>
      <c r="M829" s="23"/>
      <c r="N829" s="23"/>
      <c r="O829" s="23"/>
      <c r="P829" s="23"/>
      <c r="Q829" s="22"/>
      <c r="R829" s="22"/>
      <c r="S829" s="22"/>
      <c r="T829" s="22"/>
      <c r="U829" s="22"/>
      <c r="V829" s="22"/>
      <c r="W829" s="22"/>
      <c r="X829" s="22"/>
      <c r="Y829" s="22"/>
      <c r="Z829" s="22"/>
      <c r="AA829" s="22"/>
    </row>
    <row r="830" spans="1:27" ht="15.75" customHeight="1" x14ac:dyDescent="0.25">
      <c r="A830" s="22"/>
      <c r="B830" s="22"/>
      <c r="C830" s="22"/>
      <c r="D830" s="23"/>
      <c r="E830" s="23"/>
      <c r="F830" s="23"/>
      <c r="G830" s="23"/>
      <c r="H830" s="23"/>
      <c r="I830" s="23"/>
      <c r="J830" s="23"/>
      <c r="K830" s="23"/>
      <c r="L830" s="23"/>
      <c r="M830" s="23"/>
      <c r="N830" s="23"/>
      <c r="O830" s="23"/>
      <c r="P830" s="23"/>
      <c r="Q830" s="22"/>
      <c r="R830" s="22"/>
      <c r="S830" s="22"/>
      <c r="T830" s="22"/>
      <c r="U830" s="22"/>
      <c r="V830" s="22"/>
      <c r="W830" s="22"/>
      <c r="X830" s="22"/>
      <c r="Y830" s="22"/>
      <c r="Z830" s="22"/>
      <c r="AA830" s="22"/>
    </row>
    <row r="831" spans="1:27" ht="15.75" customHeight="1" x14ac:dyDescent="0.25">
      <c r="A831" s="22"/>
      <c r="B831" s="22"/>
      <c r="C831" s="22"/>
      <c r="D831" s="23"/>
      <c r="E831" s="23"/>
      <c r="F831" s="23"/>
      <c r="G831" s="23"/>
      <c r="H831" s="23"/>
      <c r="I831" s="23"/>
      <c r="J831" s="23"/>
      <c r="K831" s="23"/>
      <c r="L831" s="23"/>
      <c r="M831" s="23"/>
      <c r="N831" s="23"/>
      <c r="O831" s="23"/>
      <c r="P831" s="23"/>
      <c r="Q831" s="22"/>
      <c r="R831" s="22"/>
      <c r="S831" s="22"/>
      <c r="T831" s="22"/>
      <c r="U831" s="22"/>
      <c r="V831" s="22"/>
      <c r="W831" s="22"/>
      <c r="X831" s="22"/>
      <c r="Y831" s="22"/>
      <c r="Z831" s="22"/>
      <c r="AA831" s="22"/>
    </row>
    <row r="832" spans="1:27" ht="15.75" customHeight="1" x14ac:dyDescent="0.25">
      <c r="A832" s="22"/>
      <c r="B832" s="22"/>
      <c r="C832" s="22"/>
      <c r="D832" s="23"/>
      <c r="E832" s="23"/>
      <c r="F832" s="23"/>
      <c r="G832" s="23"/>
      <c r="H832" s="23"/>
      <c r="I832" s="23"/>
      <c r="J832" s="23"/>
      <c r="K832" s="23"/>
      <c r="L832" s="23"/>
      <c r="M832" s="23"/>
      <c r="N832" s="23"/>
      <c r="O832" s="23"/>
      <c r="P832" s="23"/>
      <c r="Q832" s="22"/>
      <c r="R832" s="22"/>
      <c r="S832" s="22"/>
      <c r="T832" s="22"/>
      <c r="U832" s="22"/>
      <c r="V832" s="22"/>
      <c r="W832" s="22"/>
      <c r="X832" s="22"/>
      <c r="Y832" s="22"/>
      <c r="Z832" s="22"/>
      <c r="AA832" s="22"/>
    </row>
    <row r="833" spans="1:27" ht="15.75" customHeight="1" x14ac:dyDescent="0.25">
      <c r="A833" s="22"/>
      <c r="B833" s="22"/>
      <c r="C833" s="22"/>
      <c r="D833" s="23"/>
      <c r="E833" s="23"/>
      <c r="F833" s="23"/>
      <c r="G833" s="23"/>
      <c r="H833" s="23"/>
      <c r="I833" s="23"/>
      <c r="J833" s="23"/>
      <c r="K833" s="23"/>
      <c r="L833" s="23"/>
      <c r="M833" s="23"/>
      <c r="N833" s="23"/>
      <c r="O833" s="23"/>
      <c r="P833" s="23"/>
      <c r="Q833" s="22"/>
      <c r="R833" s="22"/>
      <c r="S833" s="22"/>
      <c r="T833" s="22"/>
      <c r="U833" s="22"/>
      <c r="V833" s="22"/>
      <c r="W833" s="22"/>
      <c r="X833" s="22"/>
      <c r="Y833" s="22"/>
      <c r="Z833" s="22"/>
      <c r="AA833" s="22"/>
    </row>
    <row r="834" spans="1:27" ht="15.75" customHeight="1" x14ac:dyDescent="0.25">
      <c r="A834" s="22"/>
      <c r="B834" s="22"/>
      <c r="C834" s="22"/>
      <c r="D834" s="23"/>
      <c r="E834" s="23"/>
      <c r="F834" s="23"/>
      <c r="G834" s="23"/>
      <c r="H834" s="23"/>
      <c r="I834" s="23"/>
      <c r="J834" s="23"/>
      <c r="K834" s="23"/>
      <c r="L834" s="23"/>
      <c r="M834" s="23"/>
      <c r="N834" s="23"/>
      <c r="O834" s="23"/>
      <c r="P834" s="23"/>
      <c r="Q834" s="22"/>
      <c r="R834" s="22"/>
      <c r="S834" s="22"/>
      <c r="T834" s="22"/>
      <c r="U834" s="22"/>
      <c r="V834" s="22"/>
      <c r="W834" s="22"/>
      <c r="X834" s="22"/>
      <c r="Y834" s="22"/>
      <c r="Z834" s="22"/>
      <c r="AA834" s="22"/>
    </row>
    <row r="835" spans="1:27" ht="15.75" customHeight="1" x14ac:dyDescent="0.25">
      <c r="A835" s="22"/>
      <c r="B835" s="22"/>
      <c r="C835" s="22"/>
      <c r="D835" s="23"/>
      <c r="E835" s="23"/>
      <c r="F835" s="23"/>
      <c r="G835" s="23"/>
      <c r="H835" s="23"/>
      <c r="I835" s="23"/>
      <c r="J835" s="23"/>
      <c r="K835" s="23"/>
      <c r="L835" s="23"/>
      <c r="M835" s="23"/>
      <c r="N835" s="23"/>
      <c r="O835" s="23"/>
      <c r="P835" s="23"/>
      <c r="Q835" s="22"/>
      <c r="R835" s="22"/>
      <c r="S835" s="22"/>
      <c r="T835" s="22"/>
      <c r="U835" s="22"/>
      <c r="V835" s="22"/>
      <c r="W835" s="22"/>
      <c r="X835" s="22"/>
      <c r="Y835" s="22"/>
      <c r="Z835" s="22"/>
      <c r="AA835" s="22"/>
    </row>
    <row r="836" spans="1:27" ht="15.75" customHeight="1" x14ac:dyDescent="0.25">
      <c r="A836" s="22"/>
      <c r="B836" s="22"/>
      <c r="C836" s="22"/>
      <c r="D836" s="23"/>
      <c r="E836" s="23"/>
      <c r="F836" s="23"/>
      <c r="G836" s="23"/>
      <c r="H836" s="23"/>
      <c r="I836" s="23"/>
      <c r="J836" s="23"/>
      <c r="K836" s="23"/>
      <c r="L836" s="23"/>
      <c r="M836" s="23"/>
      <c r="N836" s="23"/>
      <c r="O836" s="23"/>
      <c r="P836" s="23"/>
      <c r="Q836" s="22"/>
      <c r="R836" s="22"/>
      <c r="S836" s="22"/>
      <c r="T836" s="22"/>
      <c r="U836" s="22"/>
      <c r="V836" s="22"/>
      <c r="W836" s="22"/>
      <c r="X836" s="22"/>
      <c r="Y836" s="22"/>
      <c r="Z836" s="22"/>
      <c r="AA836" s="22"/>
    </row>
    <row r="837" spans="1:27" ht="15.75" customHeight="1" x14ac:dyDescent="0.25">
      <c r="A837" s="22"/>
      <c r="B837" s="22"/>
      <c r="C837" s="22"/>
      <c r="D837" s="23"/>
      <c r="E837" s="23"/>
      <c r="F837" s="23"/>
      <c r="G837" s="23"/>
      <c r="H837" s="23"/>
      <c r="I837" s="23"/>
      <c r="J837" s="23"/>
      <c r="K837" s="23"/>
      <c r="L837" s="23"/>
      <c r="M837" s="23"/>
      <c r="N837" s="23"/>
      <c r="O837" s="23"/>
      <c r="P837" s="23"/>
      <c r="Q837" s="22"/>
      <c r="R837" s="22"/>
      <c r="S837" s="22"/>
      <c r="T837" s="22"/>
      <c r="U837" s="22"/>
      <c r="V837" s="22"/>
      <c r="W837" s="22"/>
      <c r="X837" s="22"/>
      <c r="Y837" s="22"/>
      <c r="Z837" s="22"/>
      <c r="AA837" s="22"/>
    </row>
    <row r="838" spans="1:27" ht="15.75" customHeight="1" x14ac:dyDescent="0.25">
      <c r="A838" s="22"/>
      <c r="B838" s="22"/>
      <c r="C838" s="22"/>
      <c r="D838" s="23"/>
      <c r="E838" s="23"/>
      <c r="F838" s="23"/>
      <c r="G838" s="23"/>
      <c r="H838" s="23"/>
      <c r="I838" s="23"/>
      <c r="J838" s="23"/>
      <c r="K838" s="23"/>
      <c r="L838" s="23"/>
      <c r="M838" s="23"/>
      <c r="N838" s="23"/>
      <c r="O838" s="23"/>
      <c r="P838" s="23"/>
      <c r="Q838" s="22"/>
      <c r="R838" s="22"/>
      <c r="S838" s="22"/>
      <c r="T838" s="22"/>
      <c r="U838" s="22"/>
      <c r="V838" s="22"/>
      <c r="W838" s="22"/>
      <c r="X838" s="22"/>
      <c r="Y838" s="22"/>
      <c r="Z838" s="22"/>
      <c r="AA838" s="22"/>
    </row>
    <row r="839" spans="1:27" ht="15.75" customHeight="1" x14ac:dyDescent="0.25">
      <c r="A839" s="22"/>
      <c r="B839" s="22"/>
      <c r="C839" s="22"/>
      <c r="D839" s="23"/>
      <c r="E839" s="23"/>
      <c r="F839" s="23"/>
      <c r="G839" s="23"/>
      <c r="H839" s="23"/>
      <c r="I839" s="23"/>
      <c r="J839" s="23"/>
      <c r="K839" s="23"/>
      <c r="L839" s="23"/>
      <c r="M839" s="23"/>
      <c r="N839" s="23"/>
      <c r="O839" s="23"/>
      <c r="P839" s="23"/>
      <c r="Q839" s="22"/>
      <c r="R839" s="22"/>
      <c r="S839" s="22"/>
      <c r="T839" s="22"/>
      <c r="U839" s="22"/>
      <c r="V839" s="22"/>
      <c r="W839" s="22"/>
      <c r="X839" s="22"/>
      <c r="Y839" s="22"/>
      <c r="Z839" s="22"/>
      <c r="AA839" s="22"/>
    </row>
    <row r="840" spans="1:27" ht="15.75" customHeight="1" x14ac:dyDescent="0.25">
      <c r="A840" s="22"/>
      <c r="B840" s="22"/>
      <c r="C840" s="22"/>
      <c r="D840" s="23"/>
      <c r="E840" s="23"/>
      <c r="F840" s="23"/>
      <c r="G840" s="23"/>
      <c r="H840" s="23"/>
      <c r="I840" s="23"/>
      <c r="J840" s="23"/>
      <c r="K840" s="23"/>
      <c r="L840" s="23"/>
      <c r="M840" s="23"/>
      <c r="N840" s="23"/>
      <c r="O840" s="23"/>
      <c r="P840" s="23"/>
      <c r="Q840" s="22"/>
      <c r="R840" s="22"/>
      <c r="S840" s="22"/>
      <c r="T840" s="22"/>
      <c r="U840" s="22"/>
      <c r="V840" s="22"/>
      <c r="W840" s="22"/>
      <c r="X840" s="22"/>
      <c r="Y840" s="22"/>
      <c r="Z840" s="22"/>
      <c r="AA840" s="22"/>
    </row>
    <row r="841" spans="1:27" ht="15.75" customHeight="1" x14ac:dyDescent="0.25">
      <c r="A841" s="22"/>
      <c r="B841" s="22"/>
      <c r="C841" s="22"/>
      <c r="D841" s="23"/>
      <c r="E841" s="23"/>
      <c r="F841" s="23"/>
      <c r="G841" s="23"/>
      <c r="H841" s="23"/>
      <c r="I841" s="23"/>
      <c r="J841" s="23"/>
      <c r="K841" s="23"/>
      <c r="L841" s="23"/>
      <c r="M841" s="23"/>
      <c r="N841" s="23"/>
      <c r="O841" s="23"/>
      <c r="P841" s="23"/>
      <c r="Q841" s="22"/>
      <c r="R841" s="22"/>
      <c r="S841" s="22"/>
      <c r="T841" s="22"/>
      <c r="U841" s="22"/>
      <c r="V841" s="22"/>
      <c r="W841" s="22"/>
      <c r="X841" s="22"/>
      <c r="Y841" s="22"/>
      <c r="Z841" s="22"/>
      <c r="AA841" s="22"/>
    </row>
    <row r="842" spans="1:27" ht="15.75" customHeight="1" x14ac:dyDescent="0.25">
      <c r="A842" s="22"/>
      <c r="B842" s="22"/>
      <c r="C842" s="22"/>
      <c r="D842" s="23"/>
      <c r="E842" s="23"/>
      <c r="F842" s="23"/>
      <c r="G842" s="23"/>
      <c r="H842" s="23"/>
      <c r="I842" s="23"/>
      <c r="J842" s="23"/>
      <c r="K842" s="23"/>
      <c r="L842" s="23"/>
      <c r="M842" s="23"/>
      <c r="N842" s="23"/>
      <c r="O842" s="23"/>
      <c r="P842" s="23"/>
      <c r="Q842" s="22"/>
      <c r="R842" s="22"/>
      <c r="S842" s="22"/>
      <c r="T842" s="22"/>
      <c r="U842" s="22"/>
      <c r="V842" s="22"/>
      <c r="W842" s="22"/>
      <c r="X842" s="22"/>
      <c r="Y842" s="22"/>
      <c r="Z842" s="22"/>
      <c r="AA842" s="22"/>
    </row>
    <row r="843" spans="1:27" ht="15.75" customHeight="1" x14ac:dyDescent="0.25">
      <c r="A843" s="22"/>
      <c r="B843" s="22"/>
      <c r="C843" s="22"/>
      <c r="D843" s="23"/>
      <c r="E843" s="23"/>
      <c r="F843" s="23"/>
      <c r="G843" s="23"/>
      <c r="H843" s="23"/>
      <c r="I843" s="23"/>
      <c r="J843" s="23"/>
      <c r="K843" s="23"/>
      <c r="L843" s="23"/>
      <c r="M843" s="23"/>
      <c r="N843" s="23"/>
      <c r="O843" s="23"/>
      <c r="P843" s="23"/>
      <c r="Q843" s="22"/>
      <c r="R843" s="22"/>
      <c r="S843" s="22"/>
      <c r="T843" s="22"/>
      <c r="U843" s="22"/>
      <c r="V843" s="22"/>
      <c r="W843" s="22"/>
      <c r="X843" s="22"/>
      <c r="Y843" s="22"/>
      <c r="Z843" s="22"/>
      <c r="AA843" s="22"/>
    </row>
    <row r="844" spans="1:27" ht="15.75" customHeight="1" x14ac:dyDescent="0.25">
      <c r="A844" s="22"/>
      <c r="B844" s="22"/>
      <c r="C844" s="22"/>
      <c r="D844" s="23"/>
      <c r="E844" s="23"/>
      <c r="F844" s="23"/>
      <c r="G844" s="23"/>
      <c r="H844" s="23"/>
      <c r="I844" s="23"/>
      <c r="J844" s="23"/>
      <c r="K844" s="23"/>
      <c r="L844" s="23"/>
      <c r="M844" s="23"/>
      <c r="N844" s="23"/>
      <c r="O844" s="23"/>
      <c r="P844" s="23"/>
      <c r="Q844" s="22"/>
      <c r="R844" s="22"/>
      <c r="S844" s="22"/>
      <c r="T844" s="22"/>
      <c r="U844" s="22"/>
      <c r="V844" s="22"/>
      <c r="W844" s="22"/>
      <c r="X844" s="22"/>
      <c r="Y844" s="22"/>
      <c r="Z844" s="22"/>
      <c r="AA844" s="22"/>
    </row>
    <row r="845" spans="1:27" ht="15.75" customHeight="1" x14ac:dyDescent="0.25">
      <c r="A845" s="22"/>
      <c r="B845" s="22"/>
      <c r="C845" s="22"/>
      <c r="D845" s="23"/>
      <c r="E845" s="23"/>
      <c r="F845" s="23"/>
      <c r="G845" s="23"/>
      <c r="H845" s="23"/>
      <c r="I845" s="23"/>
      <c r="J845" s="23"/>
      <c r="K845" s="23"/>
      <c r="L845" s="23"/>
      <c r="M845" s="23"/>
      <c r="N845" s="23"/>
      <c r="O845" s="23"/>
      <c r="P845" s="23"/>
      <c r="Q845" s="22"/>
      <c r="R845" s="22"/>
      <c r="S845" s="22"/>
      <c r="T845" s="22"/>
      <c r="U845" s="22"/>
      <c r="V845" s="22"/>
      <c r="W845" s="22"/>
      <c r="X845" s="22"/>
      <c r="Y845" s="22"/>
      <c r="Z845" s="22"/>
      <c r="AA845" s="22"/>
    </row>
    <row r="846" spans="1:27" ht="15.75" customHeight="1" x14ac:dyDescent="0.25">
      <c r="A846" s="22"/>
      <c r="B846" s="22"/>
      <c r="C846" s="22"/>
      <c r="D846" s="23"/>
      <c r="E846" s="23"/>
      <c r="F846" s="23"/>
      <c r="G846" s="23"/>
      <c r="H846" s="23"/>
      <c r="I846" s="23"/>
      <c r="J846" s="23"/>
      <c r="K846" s="23"/>
      <c r="L846" s="23"/>
      <c r="M846" s="23"/>
      <c r="N846" s="23"/>
      <c r="O846" s="23"/>
      <c r="P846" s="23"/>
      <c r="Q846" s="22"/>
      <c r="R846" s="22"/>
      <c r="S846" s="22"/>
      <c r="T846" s="22"/>
      <c r="U846" s="22"/>
      <c r="V846" s="22"/>
      <c r="W846" s="22"/>
      <c r="X846" s="22"/>
      <c r="Y846" s="22"/>
      <c r="Z846" s="22"/>
      <c r="AA846" s="22"/>
    </row>
    <row r="847" spans="1:27" ht="15.75" customHeight="1" x14ac:dyDescent="0.25">
      <c r="A847" s="22"/>
      <c r="B847" s="22"/>
      <c r="C847" s="22"/>
      <c r="D847" s="23"/>
      <c r="E847" s="23"/>
      <c r="F847" s="23"/>
      <c r="G847" s="23"/>
      <c r="H847" s="23"/>
      <c r="I847" s="23"/>
      <c r="J847" s="23"/>
      <c r="K847" s="23"/>
      <c r="L847" s="23"/>
      <c r="M847" s="23"/>
      <c r="N847" s="23"/>
      <c r="O847" s="23"/>
      <c r="P847" s="23"/>
      <c r="Q847" s="22"/>
      <c r="R847" s="22"/>
      <c r="S847" s="22"/>
      <c r="T847" s="22"/>
      <c r="U847" s="22"/>
      <c r="V847" s="22"/>
      <c r="W847" s="22"/>
      <c r="X847" s="22"/>
      <c r="Y847" s="22"/>
      <c r="Z847" s="22"/>
      <c r="AA847" s="22"/>
    </row>
    <row r="848" spans="1:27" ht="15.75" customHeight="1" x14ac:dyDescent="0.25">
      <c r="A848" s="22"/>
      <c r="B848" s="22"/>
      <c r="C848" s="22"/>
      <c r="D848" s="23"/>
      <c r="E848" s="23"/>
      <c r="F848" s="23"/>
      <c r="G848" s="23"/>
      <c r="H848" s="23"/>
      <c r="I848" s="23"/>
      <c r="J848" s="23"/>
      <c r="K848" s="23"/>
      <c r="L848" s="23"/>
      <c r="M848" s="23"/>
      <c r="N848" s="23"/>
      <c r="O848" s="23"/>
      <c r="P848" s="23"/>
      <c r="Q848" s="22"/>
      <c r="R848" s="22"/>
      <c r="S848" s="22"/>
      <c r="T848" s="22"/>
      <c r="U848" s="22"/>
      <c r="V848" s="22"/>
      <c r="W848" s="22"/>
      <c r="X848" s="22"/>
      <c r="Y848" s="22"/>
      <c r="Z848" s="22"/>
      <c r="AA848" s="22"/>
    </row>
    <row r="849" spans="1:27" ht="15.75" customHeight="1" x14ac:dyDescent="0.25">
      <c r="A849" s="22"/>
      <c r="B849" s="22"/>
      <c r="C849" s="22"/>
      <c r="D849" s="23"/>
      <c r="E849" s="23"/>
      <c r="F849" s="23"/>
      <c r="G849" s="23"/>
      <c r="H849" s="23"/>
      <c r="I849" s="23"/>
      <c r="J849" s="23"/>
      <c r="K849" s="23"/>
      <c r="L849" s="23"/>
      <c r="M849" s="23"/>
      <c r="N849" s="23"/>
      <c r="O849" s="23"/>
      <c r="P849" s="23"/>
      <c r="Q849" s="22"/>
      <c r="R849" s="22"/>
      <c r="S849" s="22"/>
      <c r="T849" s="22"/>
      <c r="U849" s="22"/>
      <c r="V849" s="22"/>
      <c r="W849" s="22"/>
      <c r="X849" s="22"/>
      <c r="Y849" s="22"/>
      <c r="Z849" s="22"/>
      <c r="AA849" s="22"/>
    </row>
    <row r="850" spans="1:27" ht="15.75" customHeight="1" x14ac:dyDescent="0.25">
      <c r="A850" s="22"/>
      <c r="B850" s="22"/>
      <c r="C850" s="22"/>
      <c r="D850" s="23"/>
      <c r="E850" s="23"/>
      <c r="F850" s="23"/>
      <c r="G850" s="23"/>
      <c r="H850" s="23"/>
      <c r="I850" s="23"/>
      <c r="J850" s="23"/>
      <c r="K850" s="23"/>
      <c r="L850" s="23"/>
      <c r="M850" s="23"/>
      <c r="N850" s="23"/>
      <c r="O850" s="23"/>
      <c r="P850" s="23"/>
      <c r="Q850" s="22"/>
      <c r="R850" s="22"/>
      <c r="S850" s="22"/>
      <c r="T850" s="22"/>
      <c r="U850" s="22"/>
      <c r="V850" s="22"/>
      <c r="W850" s="22"/>
      <c r="X850" s="22"/>
      <c r="Y850" s="22"/>
      <c r="Z850" s="22"/>
      <c r="AA850" s="22"/>
    </row>
    <row r="851" spans="1:27" ht="15.75" customHeight="1" x14ac:dyDescent="0.25">
      <c r="A851" s="22"/>
      <c r="B851" s="22"/>
      <c r="C851" s="22"/>
      <c r="D851" s="23"/>
      <c r="E851" s="23"/>
      <c r="F851" s="23"/>
      <c r="G851" s="23"/>
      <c r="H851" s="23"/>
      <c r="I851" s="23"/>
      <c r="J851" s="23"/>
      <c r="K851" s="23"/>
      <c r="L851" s="23"/>
      <c r="M851" s="23"/>
      <c r="N851" s="23"/>
      <c r="O851" s="23"/>
      <c r="P851" s="23"/>
      <c r="Q851" s="22"/>
      <c r="R851" s="22"/>
      <c r="S851" s="22"/>
      <c r="T851" s="22"/>
      <c r="U851" s="22"/>
      <c r="V851" s="22"/>
      <c r="W851" s="22"/>
      <c r="X851" s="22"/>
      <c r="Y851" s="22"/>
      <c r="Z851" s="22"/>
      <c r="AA851" s="22"/>
    </row>
    <row r="852" spans="1:27" ht="15.75" customHeight="1" x14ac:dyDescent="0.25">
      <c r="A852" s="22"/>
      <c r="B852" s="22"/>
      <c r="C852" s="22"/>
      <c r="D852" s="23"/>
      <c r="E852" s="23"/>
      <c r="F852" s="23"/>
      <c r="G852" s="23"/>
      <c r="H852" s="23"/>
      <c r="I852" s="23"/>
      <c r="J852" s="23"/>
      <c r="K852" s="23"/>
      <c r="L852" s="23"/>
      <c r="M852" s="23"/>
      <c r="N852" s="23"/>
      <c r="O852" s="23"/>
      <c r="P852" s="23"/>
      <c r="Q852" s="22"/>
      <c r="R852" s="22"/>
      <c r="S852" s="22"/>
      <c r="T852" s="22"/>
      <c r="U852" s="22"/>
      <c r="V852" s="22"/>
      <c r="W852" s="22"/>
      <c r="X852" s="22"/>
      <c r="Y852" s="22"/>
      <c r="Z852" s="22"/>
      <c r="AA852" s="22"/>
    </row>
    <row r="853" spans="1:27" ht="15.75" customHeight="1" x14ac:dyDescent="0.25">
      <c r="A853" s="22"/>
      <c r="B853" s="22"/>
      <c r="C853" s="22"/>
      <c r="D853" s="23"/>
      <c r="E853" s="23"/>
      <c r="F853" s="23"/>
      <c r="G853" s="23"/>
      <c r="H853" s="23"/>
      <c r="I853" s="23"/>
      <c r="J853" s="23"/>
      <c r="K853" s="23"/>
      <c r="L853" s="23"/>
      <c r="M853" s="23"/>
      <c r="N853" s="23"/>
      <c r="O853" s="23"/>
      <c r="P853" s="23"/>
      <c r="Q853" s="22"/>
      <c r="R853" s="22"/>
      <c r="S853" s="22"/>
      <c r="T853" s="22"/>
      <c r="U853" s="22"/>
      <c r="V853" s="22"/>
      <c r="W853" s="22"/>
      <c r="X853" s="22"/>
      <c r="Y853" s="22"/>
      <c r="Z853" s="22"/>
      <c r="AA853" s="22"/>
    </row>
    <row r="854" spans="1:27" ht="15.75" customHeight="1" x14ac:dyDescent="0.25">
      <c r="A854" s="22"/>
      <c r="B854" s="22"/>
      <c r="C854" s="22"/>
      <c r="D854" s="23"/>
      <c r="E854" s="23"/>
      <c r="F854" s="23"/>
      <c r="G854" s="23"/>
      <c r="H854" s="23"/>
      <c r="I854" s="23"/>
      <c r="J854" s="23"/>
      <c r="K854" s="23"/>
      <c r="L854" s="23"/>
      <c r="M854" s="23"/>
      <c r="N854" s="23"/>
      <c r="O854" s="23"/>
      <c r="P854" s="23"/>
      <c r="Q854" s="22"/>
      <c r="R854" s="22"/>
      <c r="S854" s="22"/>
      <c r="T854" s="22"/>
      <c r="U854" s="22"/>
      <c r="V854" s="22"/>
      <c r="W854" s="22"/>
      <c r="X854" s="22"/>
      <c r="Y854" s="22"/>
      <c r="Z854" s="22"/>
      <c r="AA854" s="22"/>
    </row>
    <row r="855" spans="1:27" ht="15.75" customHeight="1" x14ac:dyDescent="0.25">
      <c r="A855" s="22"/>
      <c r="B855" s="22"/>
      <c r="C855" s="22"/>
      <c r="D855" s="23"/>
      <c r="E855" s="23"/>
      <c r="F855" s="23"/>
      <c r="G855" s="23"/>
      <c r="H855" s="23"/>
      <c r="I855" s="23"/>
      <c r="J855" s="23"/>
      <c r="K855" s="23"/>
      <c r="L855" s="23"/>
      <c r="M855" s="23"/>
      <c r="N855" s="23"/>
      <c r="O855" s="23"/>
      <c r="P855" s="23"/>
      <c r="Q855" s="22"/>
      <c r="R855" s="22"/>
      <c r="S855" s="22"/>
      <c r="T855" s="22"/>
      <c r="U855" s="22"/>
      <c r="V855" s="22"/>
      <c r="W855" s="22"/>
      <c r="X855" s="22"/>
      <c r="Y855" s="22"/>
      <c r="Z855" s="22"/>
      <c r="AA855" s="22"/>
    </row>
    <row r="856" spans="1:27" ht="15.75" customHeight="1" x14ac:dyDescent="0.25">
      <c r="A856" s="22"/>
      <c r="B856" s="22"/>
      <c r="C856" s="22"/>
      <c r="D856" s="23"/>
      <c r="E856" s="23"/>
      <c r="F856" s="23"/>
      <c r="G856" s="23"/>
      <c r="H856" s="23"/>
      <c r="I856" s="23"/>
      <c r="J856" s="23"/>
      <c r="K856" s="23"/>
      <c r="L856" s="23"/>
      <c r="M856" s="23"/>
      <c r="N856" s="23"/>
      <c r="O856" s="23"/>
      <c r="P856" s="23"/>
      <c r="Q856" s="22"/>
      <c r="R856" s="22"/>
      <c r="S856" s="22"/>
      <c r="T856" s="22"/>
      <c r="U856" s="22"/>
      <c r="V856" s="22"/>
      <c r="W856" s="22"/>
      <c r="X856" s="22"/>
      <c r="Y856" s="22"/>
      <c r="Z856" s="22"/>
      <c r="AA856" s="22"/>
    </row>
    <row r="857" spans="1:27" ht="15.75" customHeight="1" x14ac:dyDescent="0.25">
      <c r="A857" s="22"/>
      <c r="B857" s="22"/>
      <c r="C857" s="22"/>
      <c r="D857" s="23"/>
      <c r="E857" s="23"/>
      <c r="F857" s="23"/>
      <c r="G857" s="23"/>
      <c r="H857" s="23"/>
      <c r="I857" s="23"/>
      <c r="J857" s="23"/>
      <c r="K857" s="23"/>
      <c r="L857" s="23"/>
      <c r="M857" s="23"/>
      <c r="N857" s="23"/>
      <c r="O857" s="23"/>
      <c r="P857" s="23"/>
      <c r="Q857" s="22"/>
      <c r="R857" s="22"/>
      <c r="S857" s="22"/>
      <c r="T857" s="22"/>
      <c r="U857" s="22"/>
      <c r="V857" s="22"/>
      <c r="W857" s="22"/>
      <c r="X857" s="22"/>
      <c r="Y857" s="22"/>
      <c r="Z857" s="22"/>
      <c r="AA857" s="22"/>
    </row>
    <row r="858" spans="1:27" ht="15.75" customHeight="1" x14ac:dyDescent="0.25">
      <c r="A858" s="22"/>
      <c r="B858" s="22"/>
      <c r="C858" s="22"/>
      <c r="D858" s="23"/>
      <c r="E858" s="23"/>
      <c r="F858" s="23"/>
      <c r="G858" s="23"/>
      <c r="H858" s="23"/>
      <c r="I858" s="23"/>
      <c r="J858" s="23"/>
      <c r="K858" s="23"/>
      <c r="L858" s="23"/>
      <c r="M858" s="23"/>
      <c r="N858" s="23"/>
      <c r="O858" s="23"/>
      <c r="P858" s="23"/>
      <c r="Q858" s="22"/>
      <c r="R858" s="22"/>
      <c r="S858" s="22"/>
      <c r="T858" s="22"/>
      <c r="U858" s="22"/>
      <c r="V858" s="22"/>
      <c r="W858" s="22"/>
      <c r="X858" s="22"/>
      <c r="Y858" s="22"/>
      <c r="Z858" s="22"/>
      <c r="AA858" s="22"/>
    </row>
    <row r="859" spans="1:27" ht="15.75" customHeight="1" x14ac:dyDescent="0.25">
      <c r="A859" s="22"/>
      <c r="B859" s="22"/>
      <c r="C859" s="22"/>
      <c r="D859" s="23"/>
      <c r="E859" s="23"/>
      <c r="F859" s="23"/>
      <c r="G859" s="23"/>
      <c r="H859" s="23"/>
      <c r="I859" s="23"/>
      <c r="J859" s="23"/>
      <c r="K859" s="23"/>
      <c r="L859" s="23"/>
      <c r="M859" s="23"/>
      <c r="N859" s="23"/>
      <c r="O859" s="23"/>
      <c r="P859" s="23"/>
      <c r="Q859" s="22"/>
      <c r="R859" s="22"/>
      <c r="S859" s="22"/>
      <c r="T859" s="22"/>
      <c r="U859" s="22"/>
      <c r="V859" s="22"/>
      <c r="W859" s="22"/>
      <c r="X859" s="22"/>
      <c r="Y859" s="22"/>
      <c r="Z859" s="22"/>
      <c r="AA859" s="22"/>
    </row>
    <row r="860" spans="1:27" ht="15.75" customHeight="1" x14ac:dyDescent="0.25">
      <c r="A860" s="22"/>
      <c r="B860" s="22"/>
      <c r="C860" s="22"/>
      <c r="D860" s="23"/>
      <c r="E860" s="23"/>
      <c r="F860" s="23"/>
      <c r="G860" s="23"/>
      <c r="H860" s="23"/>
      <c r="I860" s="23"/>
      <c r="J860" s="23"/>
      <c r="K860" s="23"/>
      <c r="L860" s="23"/>
      <c r="M860" s="23"/>
      <c r="N860" s="23"/>
      <c r="O860" s="23"/>
      <c r="P860" s="23"/>
      <c r="Q860" s="22"/>
      <c r="R860" s="22"/>
      <c r="S860" s="22"/>
      <c r="T860" s="22"/>
      <c r="U860" s="22"/>
      <c r="V860" s="22"/>
      <c r="W860" s="22"/>
      <c r="X860" s="22"/>
      <c r="Y860" s="22"/>
      <c r="Z860" s="22"/>
      <c r="AA860" s="22"/>
    </row>
    <row r="861" spans="1:27" ht="15.75" customHeight="1" x14ac:dyDescent="0.25">
      <c r="A861" s="22"/>
      <c r="B861" s="22"/>
      <c r="C861" s="22"/>
      <c r="D861" s="23"/>
      <c r="E861" s="23"/>
      <c r="F861" s="23"/>
      <c r="G861" s="23"/>
      <c r="H861" s="23"/>
      <c r="I861" s="23"/>
      <c r="J861" s="23"/>
      <c r="K861" s="23"/>
      <c r="L861" s="23"/>
      <c r="M861" s="23"/>
      <c r="N861" s="23"/>
      <c r="O861" s="23"/>
      <c r="P861" s="23"/>
      <c r="Q861" s="22"/>
      <c r="R861" s="22"/>
      <c r="S861" s="22"/>
      <c r="T861" s="22"/>
      <c r="U861" s="22"/>
      <c r="V861" s="22"/>
      <c r="W861" s="22"/>
      <c r="X861" s="22"/>
      <c r="Y861" s="22"/>
      <c r="Z861" s="22"/>
      <c r="AA861" s="22"/>
    </row>
    <row r="862" spans="1:27" ht="15.75" customHeight="1" x14ac:dyDescent="0.25">
      <c r="A862" s="22"/>
      <c r="B862" s="22"/>
      <c r="C862" s="22"/>
      <c r="D862" s="23"/>
      <c r="E862" s="23"/>
      <c r="F862" s="23"/>
      <c r="G862" s="23"/>
      <c r="H862" s="23"/>
      <c r="I862" s="23"/>
      <c r="J862" s="23"/>
      <c r="K862" s="23"/>
      <c r="L862" s="23"/>
      <c r="M862" s="23"/>
      <c r="N862" s="23"/>
      <c r="O862" s="23"/>
      <c r="P862" s="23"/>
      <c r="Q862" s="22"/>
      <c r="R862" s="22"/>
      <c r="S862" s="22"/>
      <c r="T862" s="22"/>
      <c r="U862" s="22"/>
      <c r="V862" s="22"/>
      <c r="W862" s="22"/>
      <c r="X862" s="22"/>
      <c r="Y862" s="22"/>
      <c r="Z862" s="22"/>
      <c r="AA862" s="22"/>
    </row>
    <row r="863" spans="1:27" ht="15.75" customHeight="1" x14ac:dyDescent="0.25">
      <c r="A863" s="22"/>
      <c r="B863" s="22"/>
      <c r="C863" s="22"/>
      <c r="D863" s="23"/>
      <c r="E863" s="23"/>
      <c r="F863" s="23"/>
      <c r="G863" s="23"/>
      <c r="H863" s="23"/>
      <c r="I863" s="23"/>
      <c r="J863" s="23"/>
      <c r="K863" s="23"/>
      <c r="L863" s="23"/>
      <c r="M863" s="23"/>
      <c r="N863" s="23"/>
      <c r="O863" s="23"/>
      <c r="P863" s="23"/>
      <c r="Q863" s="22"/>
      <c r="R863" s="22"/>
      <c r="S863" s="22"/>
      <c r="T863" s="22"/>
      <c r="U863" s="22"/>
      <c r="V863" s="22"/>
      <c r="W863" s="22"/>
      <c r="X863" s="22"/>
      <c r="Y863" s="22"/>
      <c r="Z863" s="22"/>
      <c r="AA863" s="22"/>
    </row>
    <row r="864" spans="1:27" ht="15.75" customHeight="1" x14ac:dyDescent="0.25">
      <c r="A864" s="22"/>
      <c r="B864" s="22"/>
      <c r="C864" s="22"/>
      <c r="D864" s="23"/>
      <c r="E864" s="23"/>
      <c r="F864" s="23"/>
      <c r="G864" s="23"/>
      <c r="H864" s="23"/>
      <c r="I864" s="23"/>
      <c r="J864" s="23"/>
      <c r="K864" s="23"/>
      <c r="L864" s="23"/>
      <c r="M864" s="23"/>
      <c r="N864" s="23"/>
      <c r="O864" s="23"/>
      <c r="P864" s="23"/>
      <c r="Q864" s="22"/>
      <c r="R864" s="22"/>
      <c r="S864" s="22"/>
      <c r="T864" s="22"/>
      <c r="U864" s="22"/>
      <c r="V864" s="22"/>
      <c r="W864" s="22"/>
      <c r="X864" s="22"/>
      <c r="Y864" s="22"/>
      <c r="Z864" s="22"/>
      <c r="AA864" s="22"/>
    </row>
    <row r="865" spans="1:27" ht="15.75" customHeight="1" x14ac:dyDescent="0.25">
      <c r="A865" s="22"/>
      <c r="B865" s="22"/>
      <c r="C865" s="22"/>
      <c r="D865" s="23"/>
      <c r="E865" s="23"/>
      <c r="F865" s="23"/>
      <c r="G865" s="23"/>
      <c r="H865" s="23"/>
      <c r="I865" s="23"/>
      <c r="J865" s="23"/>
      <c r="K865" s="23"/>
      <c r="L865" s="23"/>
      <c r="M865" s="23"/>
      <c r="N865" s="23"/>
      <c r="O865" s="23"/>
      <c r="P865" s="23"/>
      <c r="Q865" s="22"/>
      <c r="R865" s="22"/>
      <c r="S865" s="22"/>
      <c r="T865" s="22"/>
      <c r="U865" s="22"/>
      <c r="V865" s="22"/>
      <c r="W865" s="22"/>
      <c r="X865" s="22"/>
      <c r="Y865" s="22"/>
      <c r="Z865" s="22"/>
      <c r="AA865" s="22"/>
    </row>
    <row r="866" spans="1:27" ht="15.75" customHeight="1" x14ac:dyDescent="0.25">
      <c r="A866" s="22"/>
      <c r="B866" s="22"/>
      <c r="C866" s="22"/>
      <c r="D866" s="23"/>
      <c r="E866" s="23"/>
      <c r="F866" s="23"/>
      <c r="G866" s="23"/>
      <c r="H866" s="23"/>
      <c r="I866" s="23"/>
      <c r="J866" s="23"/>
      <c r="K866" s="23"/>
      <c r="L866" s="23"/>
      <c r="M866" s="23"/>
      <c r="N866" s="23"/>
      <c r="O866" s="23"/>
      <c r="P866" s="23"/>
      <c r="Q866" s="22"/>
      <c r="R866" s="22"/>
      <c r="S866" s="22"/>
      <c r="T866" s="22"/>
      <c r="U866" s="22"/>
      <c r="V866" s="22"/>
      <c r="W866" s="22"/>
      <c r="X866" s="22"/>
      <c r="Y866" s="22"/>
      <c r="Z866" s="22"/>
      <c r="AA866" s="22"/>
    </row>
    <row r="867" spans="1:27" ht="15.75" customHeight="1" x14ac:dyDescent="0.25">
      <c r="A867" s="22"/>
      <c r="B867" s="22"/>
      <c r="C867" s="22"/>
      <c r="D867" s="23"/>
      <c r="E867" s="23"/>
      <c r="F867" s="23"/>
      <c r="G867" s="23"/>
      <c r="H867" s="23"/>
      <c r="I867" s="23"/>
      <c r="J867" s="23"/>
      <c r="K867" s="23"/>
      <c r="L867" s="23"/>
      <c r="M867" s="23"/>
      <c r="N867" s="23"/>
      <c r="O867" s="23"/>
      <c r="P867" s="23"/>
      <c r="Q867" s="22"/>
      <c r="R867" s="22"/>
      <c r="S867" s="22"/>
      <c r="T867" s="22"/>
      <c r="U867" s="22"/>
      <c r="V867" s="22"/>
      <c r="W867" s="22"/>
      <c r="X867" s="22"/>
      <c r="Y867" s="22"/>
      <c r="Z867" s="22"/>
      <c r="AA867" s="22"/>
    </row>
    <row r="868" spans="1:27" ht="15.75" customHeight="1" x14ac:dyDescent="0.25">
      <c r="A868" s="22"/>
      <c r="B868" s="22"/>
      <c r="C868" s="22"/>
      <c r="D868" s="23"/>
      <c r="E868" s="23"/>
      <c r="F868" s="23"/>
      <c r="G868" s="23"/>
      <c r="H868" s="23"/>
      <c r="I868" s="23"/>
      <c r="J868" s="23"/>
      <c r="K868" s="23"/>
      <c r="L868" s="23"/>
      <c r="M868" s="23"/>
      <c r="N868" s="23"/>
      <c r="O868" s="23"/>
      <c r="P868" s="23"/>
      <c r="Q868" s="22"/>
      <c r="R868" s="22"/>
      <c r="S868" s="22"/>
      <c r="T868" s="22"/>
      <c r="U868" s="22"/>
      <c r="V868" s="22"/>
      <c r="W868" s="22"/>
      <c r="X868" s="22"/>
      <c r="Y868" s="22"/>
      <c r="Z868" s="22"/>
      <c r="AA868" s="22"/>
    </row>
    <row r="869" spans="1:27" ht="15.75" customHeight="1" x14ac:dyDescent="0.25">
      <c r="A869" s="22"/>
      <c r="B869" s="22"/>
      <c r="C869" s="22"/>
      <c r="D869" s="23"/>
      <c r="E869" s="23"/>
      <c r="F869" s="23"/>
      <c r="G869" s="23"/>
      <c r="H869" s="23"/>
      <c r="I869" s="23"/>
      <c r="J869" s="23"/>
      <c r="K869" s="23"/>
      <c r="L869" s="23"/>
      <c r="M869" s="23"/>
      <c r="N869" s="23"/>
      <c r="O869" s="23"/>
      <c r="P869" s="23"/>
      <c r="Q869" s="22"/>
      <c r="R869" s="22"/>
      <c r="S869" s="22"/>
      <c r="T869" s="22"/>
      <c r="U869" s="22"/>
      <c r="V869" s="22"/>
      <c r="W869" s="22"/>
      <c r="X869" s="22"/>
      <c r="Y869" s="22"/>
      <c r="Z869" s="22"/>
      <c r="AA869" s="22"/>
    </row>
    <row r="870" spans="1:27" ht="15.75" customHeight="1" x14ac:dyDescent="0.25">
      <c r="A870" s="22"/>
      <c r="B870" s="22"/>
      <c r="C870" s="22"/>
      <c r="D870" s="23"/>
      <c r="E870" s="23"/>
      <c r="F870" s="23"/>
      <c r="G870" s="23"/>
      <c r="H870" s="23"/>
      <c r="I870" s="23"/>
      <c r="J870" s="23"/>
      <c r="K870" s="23"/>
      <c r="L870" s="23"/>
      <c r="M870" s="23"/>
      <c r="N870" s="23"/>
      <c r="O870" s="23"/>
      <c r="P870" s="23"/>
      <c r="Q870" s="22"/>
      <c r="R870" s="22"/>
      <c r="S870" s="22"/>
      <c r="T870" s="22"/>
      <c r="U870" s="22"/>
      <c r="V870" s="22"/>
      <c r="W870" s="22"/>
      <c r="X870" s="22"/>
      <c r="Y870" s="22"/>
      <c r="Z870" s="22"/>
      <c r="AA870" s="22"/>
    </row>
    <row r="871" spans="1:27" ht="15.75" customHeight="1" x14ac:dyDescent="0.25">
      <c r="A871" s="22"/>
      <c r="B871" s="22"/>
      <c r="C871" s="22"/>
      <c r="D871" s="23"/>
      <c r="E871" s="23"/>
      <c r="F871" s="23"/>
      <c r="G871" s="23"/>
      <c r="H871" s="23"/>
      <c r="I871" s="23"/>
      <c r="J871" s="23"/>
      <c r="K871" s="23"/>
      <c r="L871" s="23"/>
      <c r="M871" s="23"/>
      <c r="N871" s="23"/>
      <c r="O871" s="23"/>
      <c r="P871" s="23"/>
      <c r="Q871" s="22"/>
      <c r="R871" s="22"/>
      <c r="S871" s="22"/>
      <c r="T871" s="22"/>
      <c r="U871" s="22"/>
      <c r="V871" s="22"/>
      <c r="W871" s="22"/>
      <c r="X871" s="22"/>
      <c r="Y871" s="22"/>
      <c r="Z871" s="22"/>
      <c r="AA871" s="22"/>
    </row>
    <row r="872" spans="1:27" ht="15.75" customHeight="1" x14ac:dyDescent="0.25">
      <c r="A872" s="22"/>
      <c r="B872" s="22"/>
      <c r="C872" s="22"/>
      <c r="D872" s="23"/>
      <c r="E872" s="23"/>
      <c r="F872" s="23"/>
      <c r="G872" s="23"/>
      <c r="H872" s="23"/>
      <c r="I872" s="23"/>
      <c r="J872" s="23"/>
      <c r="K872" s="23"/>
      <c r="L872" s="23"/>
      <c r="M872" s="23"/>
      <c r="N872" s="23"/>
      <c r="O872" s="23"/>
      <c r="P872" s="23"/>
      <c r="Q872" s="22"/>
      <c r="R872" s="22"/>
      <c r="S872" s="22"/>
      <c r="T872" s="22"/>
      <c r="U872" s="22"/>
      <c r="V872" s="22"/>
      <c r="W872" s="22"/>
      <c r="X872" s="22"/>
      <c r="Y872" s="22"/>
      <c r="Z872" s="22"/>
      <c r="AA872" s="22"/>
    </row>
    <row r="873" spans="1:27" ht="15.75" customHeight="1" x14ac:dyDescent="0.25">
      <c r="A873" s="22"/>
      <c r="B873" s="22"/>
      <c r="C873" s="22"/>
      <c r="D873" s="23"/>
      <c r="E873" s="23"/>
      <c r="F873" s="23"/>
      <c r="G873" s="23"/>
      <c r="H873" s="23"/>
      <c r="I873" s="23"/>
      <c r="J873" s="23"/>
      <c r="K873" s="23"/>
      <c r="L873" s="23"/>
      <c r="M873" s="23"/>
      <c r="N873" s="23"/>
      <c r="O873" s="23"/>
      <c r="P873" s="23"/>
      <c r="Q873" s="22"/>
      <c r="R873" s="22"/>
      <c r="S873" s="22"/>
      <c r="T873" s="22"/>
      <c r="U873" s="22"/>
      <c r="V873" s="22"/>
      <c r="W873" s="22"/>
      <c r="X873" s="22"/>
      <c r="Y873" s="22"/>
      <c r="Z873" s="22"/>
      <c r="AA873" s="22"/>
    </row>
    <row r="874" spans="1:27" ht="15.75" customHeight="1" x14ac:dyDescent="0.25">
      <c r="A874" s="22"/>
      <c r="B874" s="22"/>
      <c r="C874" s="22"/>
      <c r="D874" s="23"/>
      <c r="E874" s="23"/>
      <c r="F874" s="23"/>
      <c r="G874" s="23"/>
      <c r="H874" s="23"/>
      <c r="I874" s="23"/>
      <c r="J874" s="23"/>
      <c r="K874" s="23"/>
      <c r="L874" s="23"/>
      <c r="M874" s="23"/>
      <c r="N874" s="23"/>
      <c r="O874" s="23"/>
      <c r="P874" s="23"/>
      <c r="Q874" s="22"/>
      <c r="R874" s="22"/>
      <c r="S874" s="22"/>
      <c r="T874" s="22"/>
      <c r="U874" s="22"/>
      <c r="V874" s="22"/>
      <c r="W874" s="22"/>
      <c r="X874" s="22"/>
      <c r="Y874" s="22"/>
      <c r="Z874" s="22"/>
      <c r="AA874" s="22"/>
    </row>
    <row r="875" spans="1:27" ht="15.75" customHeight="1" x14ac:dyDescent="0.25">
      <c r="A875" s="22"/>
      <c r="B875" s="22"/>
      <c r="C875" s="22"/>
      <c r="D875" s="23"/>
      <c r="E875" s="23"/>
      <c r="F875" s="23"/>
      <c r="G875" s="23"/>
      <c r="H875" s="23"/>
      <c r="I875" s="23"/>
      <c r="J875" s="23"/>
      <c r="K875" s="23"/>
      <c r="L875" s="23"/>
      <c r="M875" s="23"/>
      <c r="N875" s="23"/>
      <c r="O875" s="23"/>
      <c r="P875" s="23"/>
      <c r="Q875" s="22"/>
      <c r="R875" s="22"/>
      <c r="S875" s="22"/>
      <c r="T875" s="22"/>
      <c r="U875" s="22"/>
      <c r="V875" s="22"/>
      <c r="W875" s="22"/>
      <c r="X875" s="22"/>
      <c r="Y875" s="22"/>
      <c r="Z875" s="22"/>
      <c r="AA875" s="22"/>
    </row>
    <row r="876" spans="1:27" ht="15.75" customHeight="1" x14ac:dyDescent="0.25">
      <c r="A876" s="22"/>
      <c r="B876" s="22"/>
      <c r="C876" s="22"/>
      <c r="D876" s="23"/>
      <c r="E876" s="23"/>
      <c r="F876" s="23"/>
      <c r="G876" s="23"/>
      <c r="H876" s="23"/>
      <c r="I876" s="23"/>
      <c r="J876" s="23"/>
      <c r="K876" s="23"/>
      <c r="L876" s="23"/>
      <c r="M876" s="23"/>
      <c r="N876" s="23"/>
      <c r="O876" s="23"/>
      <c r="P876" s="23"/>
      <c r="Q876" s="22"/>
      <c r="R876" s="22"/>
      <c r="S876" s="22"/>
      <c r="T876" s="22"/>
      <c r="U876" s="22"/>
      <c r="V876" s="22"/>
      <c r="W876" s="22"/>
      <c r="X876" s="22"/>
      <c r="Y876" s="22"/>
      <c r="Z876" s="22"/>
      <c r="AA876" s="22"/>
    </row>
    <row r="877" spans="1:27" ht="15.75" customHeight="1" x14ac:dyDescent="0.25">
      <c r="A877" s="22"/>
      <c r="B877" s="22"/>
      <c r="C877" s="22"/>
      <c r="D877" s="23"/>
      <c r="E877" s="23"/>
      <c r="F877" s="23"/>
      <c r="G877" s="23"/>
      <c r="H877" s="23"/>
      <c r="I877" s="23"/>
      <c r="J877" s="23"/>
      <c r="K877" s="23"/>
      <c r="L877" s="23"/>
      <c r="M877" s="23"/>
      <c r="N877" s="23"/>
      <c r="O877" s="23"/>
      <c r="P877" s="23"/>
      <c r="Q877" s="22"/>
      <c r="R877" s="22"/>
      <c r="S877" s="22"/>
      <c r="T877" s="22"/>
      <c r="U877" s="22"/>
      <c r="V877" s="22"/>
      <c r="W877" s="22"/>
      <c r="X877" s="22"/>
      <c r="Y877" s="22"/>
      <c r="Z877" s="22"/>
      <c r="AA877" s="22"/>
    </row>
    <row r="878" spans="1:27" ht="15.75" customHeight="1" x14ac:dyDescent="0.25">
      <c r="A878" s="22"/>
      <c r="B878" s="22"/>
      <c r="C878" s="22"/>
      <c r="D878" s="23"/>
      <c r="E878" s="23"/>
      <c r="F878" s="23"/>
      <c r="G878" s="23"/>
      <c r="H878" s="23"/>
      <c r="I878" s="23"/>
      <c r="J878" s="23"/>
      <c r="K878" s="23"/>
      <c r="L878" s="23"/>
      <c r="M878" s="23"/>
      <c r="N878" s="23"/>
      <c r="O878" s="23"/>
      <c r="P878" s="23"/>
      <c r="Q878" s="22"/>
      <c r="R878" s="22"/>
      <c r="S878" s="22"/>
      <c r="T878" s="22"/>
      <c r="U878" s="22"/>
      <c r="V878" s="22"/>
      <c r="W878" s="22"/>
      <c r="X878" s="22"/>
      <c r="Y878" s="22"/>
      <c r="Z878" s="22"/>
      <c r="AA878" s="22"/>
    </row>
    <row r="879" spans="1:27" ht="15.75" customHeight="1" x14ac:dyDescent="0.25">
      <c r="A879" s="22"/>
      <c r="B879" s="22"/>
      <c r="C879" s="22"/>
      <c r="D879" s="23"/>
      <c r="E879" s="23"/>
      <c r="F879" s="23"/>
      <c r="G879" s="23"/>
      <c r="H879" s="23"/>
      <c r="I879" s="23"/>
      <c r="J879" s="23"/>
      <c r="K879" s="23"/>
      <c r="L879" s="23"/>
      <c r="M879" s="23"/>
      <c r="N879" s="23"/>
      <c r="O879" s="23"/>
      <c r="P879" s="23"/>
      <c r="Q879" s="22"/>
      <c r="R879" s="22"/>
      <c r="S879" s="22"/>
      <c r="T879" s="22"/>
      <c r="U879" s="22"/>
      <c r="V879" s="22"/>
      <c r="W879" s="22"/>
      <c r="X879" s="22"/>
      <c r="Y879" s="22"/>
      <c r="Z879" s="22"/>
      <c r="AA879" s="22"/>
    </row>
    <row r="880" spans="1:27" ht="15.75" customHeight="1" x14ac:dyDescent="0.25">
      <c r="A880" s="22"/>
      <c r="B880" s="22"/>
      <c r="C880" s="22"/>
      <c r="D880" s="23"/>
      <c r="E880" s="23"/>
      <c r="F880" s="23"/>
      <c r="G880" s="23"/>
      <c r="H880" s="23"/>
      <c r="I880" s="23"/>
      <c r="J880" s="23"/>
      <c r="K880" s="23"/>
      <c r="L880" s="23"/>
      <c r="M880" s="23"/>
      <c r="N880" s="23"/>
      <c r="O880" s="23"/>
      <c r="P880" s="23"/>
      <c r="Q880" s="22"/>
      <c r="R880" s="22"/>
      <c r="S880" s="22"/>
      <c r="T880" s="22"/>
      <c r="U880" s="22"/>
      <c r="V880" s="22"/>
      <c r="W880" s="22"/>
      <c r="X880" s="22"/>
      <c r="Y880" s="22"/>
      <c r="Z880" s="22"/>
      <c r="AA880" s="22"/>
    </row>
    <row r="881" spans="1:27" ht="15.75" customHeight="1" x14ac:dyDescent="0.25">
      <c r="A881" s="22"/>
      <c r="B881" s="22"/>
      <c r="C881" s="22"/>
      <c r="D881" s="23"/>
      <c r="E881" s="23"/>
      <c r="F881" s="23"/>
      <c r="G881" s="23"/>
      <c r="H881" s="23"/>
      <c r="I881" s="23"/>
      <c r="J881" s="23"/>
      <c r="K881" s="23"/>
      <c r="L881" s="23"/>
      <c r="M881" s="23"/>
      <c r="N881" s="23"/>
      <c r="O881" s="23"/>
      <c r="P881" s="23"/>
      <c r="Q881" s="22"/>
      <c r="R881" s="22"/>
      <c r="S881" s="22"/>
      <c r="T881" s="22"/>
      <c r="U881" s="22"/>
      <c r="V881" s="22"/>
      <c r="W881" s="22"/>
      <c r="X881" s="22"/>
      <c r="Y881" s="22"/>
      <c r="Z881" s="22"/>
      <c r="AA881" s="22"/>
    </row>
    <row r="882" spans="1:27" ht="15.75" customHeight="1" x14ac:dyDescent="0.25">
      <c r="A882" s="22"/>
      <c r="B882" s="22"/>
      <c r="C882" s="22"/>
      <c r="D882" s="23"/>
      <c r="E882" s="23"/>
      <c r="F882" s="23"/>
      <c r="G882" s="23"/>
      <c r="H882" s="23"/>
      <c r="I882" s="23"/>
      <c r="J882" s="23"/>
      <c r="K882" s="23"/>
      <c r="L882" s="23"/>
      <c r="M882" s="23"/>
      <c r="N882" s="23"/>
      <c r="O882" s="23"/>
      <c r="P882" s="23"/>
      <c r="Q882" s="22"/>
      <c r="R882" s="22"/>
      <c r="S882" s="22"/>
      <c r="T882" s="22"/>
      <c r="U882" s="22"/>
      <c r="V882" s="22"/>
      <c r="W882" s="22"/>
      <c r="X882" s="22"/>
      <c r="Y882" s="22"/>
      <c r="Z882" s="22"/>
      <c r="AA882" s="22"/>
    </row>
    <row r="883" spans="1:27" ht="15.75" customHeight="1" x14ac:dyDescent="0.25">
      <c r="A883" s="22"/>
      <c r="B883" s="22"/>
      <c r="C883" s="22"/>
      <c r="D883" s="23"/>
      <c r="E883" s="23"/>
      <c r="F883" s="23"/>
      <c r="G883" s="23"/>
      <c r="H883" s="23"/>
      <c r="I883" s="23"/>
      <c r="J883" s="23"/>
      <c r="K883" s="23"/>
      <c r="L883" s="23"/>
      <c r="M883" s="23"/>
      <c r="N883" s="23"/>
      <c r="O883" s="23"/>
      <c r="P883" s="23"/>
      <c r="Q883" s="22"/>
      <c r="R883" s="22"/>
      <c r="S883" s="22"/>
      <c r="T883" s="22"/>
      <c r="U883" s="22"/>
      <c r="V883" s="22"/>
      <c r="W883" s="22"/>
      <c r="X883" s="22"/>
      <c r="Y883" s="22"/>
      <c r="Z883" s="22"/>
      <c r="AA883" s="22"/>
    </row>
    <row r="884" spans="1:27" ht="15.75" customHeight="1" x14ac:dyDescent="0.25">
      <c r="A884" s="22"/>
      <c r="B884" s="22"/>
      <c r="C884" s="22"/>
      <c r="D884" s="23"/>
      <c r="E884" s="23"/>
      <c r="F884" s="23"/>
      <c r="G884" s="23"/>
      <c r="H884" s="23"/>
      <c r="I884" s="23"/>
      <c r="J884" s="23"/>
      <c r="K884" s="23"/>
      <c r="L884" s="23"/>
      <c r="M884" s="23"/>
      <c r="N884" s="23"/>
      <c r="O884" s="23"/>
      <c r="P884" s="23"/>
      <c r="Q884" s="22"/>
      <c r="R884" s="22"/>
      <c r="S884" s="22"/>
      <c r="T884" s="22"/>
      <c r="U884" s="22"/>
      <c r="V884" s="22"/>
      <c r="W884" s="22"/>
      <c r="X884" s="22"/>
      <c r="Y884" s="22"/>
      <c r="Z884" s="22"/>
      <c r="AA884" s="22"/>
    </row>
    <row r="885" spans="1:27" ht="15.75" customHeight="1" x14ac:dyDescent="0.25">
      <c r="A885" s="22"/>
      <c r="B885" s="22"/>
      <c r="C885" s="22"/>
      <c r="D885" s="23"/>
      <c r="E885" s="23"/>
      <c r="F885" s="23"/>
      <c r="G885" s="23"/>
      <c r="H885" s="23"/>
      <c r="I885" s="23"/>
      <c r="J885" s="23"/>
      <c r="K885" s="23"/>
      <c r="L885" s="23"/>
      <c r="M885" s="23"/>
      <c r="N885" s="23"/>
      <c r="O885" s="23"/>
      <c r="P885" s="23"/>
      <c r="Q885" s="22"/>
      <c r="R885" s="22"/>
      <c r="S885" s="22"/>
      <c r="T885" s="22"/>
      <c r="U885" s="22"/>
      <c r="V885" s="22"/>
      <c r="W885" s="22"/>
      <c r="X885" s="22"/>
      <c r="Y885" s="22"/>
      <c r="Z885" s="22"/>
      <c r="AA885" s="22"/>
    </row>
    <row r="886" spans="1:27" ht="15.75" customHeight="1" x14ac:dyDescent="0.25">
      <c r="A886" s="22"/>
      <c r="B886" s="22"/>
      <c r="C886" s="22"/>
      <c r="D886" s="23"/>
      <c r="E886" s="23"/>
      <c r="F886" s="23"/>
      <c r="G886" s="23"/>
      <c r="H886" s="23"/>
      <c r="I886" s="23"/>
      <c r="J886" s="23"/>
      <c r="K886" s="23"/>
      <c r="L886" s="23"/>
      <c r="M886" s="23"/>
      <c r="N886" s="23"/>
      <c r="O886" s="23"/>
      <c r="P886" s="23"/>
      <c r="Q886" s="22"/>
      <c r="R886" s="22"/>
      <c r="S886" s="22"/>
      <c r="T886" s="22"/>
      <c r="U886" s="22"/>
      <c r="V886" s="22"/>
      <c r="W886" s="22"/>
      <c r="X886" s="22"/>
      <c r="Y886" s="22"/>
      <c r="Z886" s="22"/>
      <c r="AA886" s="22"/>
    </row>
    <row r="887" spans="1:27" ht="15.75" customHeight="1" x14ac:dyDescent="0.25">
      <c r="A887" s="22"/>
      <c r="B887" s="22"/>
      <c r="C887" s="22"/>
      <c r="D887" s="23"/>
      <c r="E887" s="23"/>
      <c r="F887" s="23"/>
      <c r="G887" s="23"/>
      <c r="H887" s="23"/>
      <c r="I887" s="23"/>
      <c r="J887" s="23"/>
      <c r="K887" s="23"/>
      <c r="L887" s="23"/>
      <c r="M887" s="23"/>
      <c r="N887" s="23"/>
      <c r="O887" s="23"/>
      <c r="P887" s="23"/>
      <c r="Q887" s="22"/>
      <c r="R887" s="22"/>
      <c r="S887" s="22"/>
      <c r="T887" s="22"/>
      <c r="U887" s="22"/>
      <c r="V887" s="22"/>
      <c r="W887" s="22"/>
      <c r="X887" s="22"/>
      <c r="Y887" s="22"/>
      <c r="Z887" s="22"/>
      <c r="AA887" s="22"/>
    </row>
    <row r="888" spans="1:27" ht="15.75" customHeight="1" x14ac:dyDescent="0.25">
      <c r="A888" s="22"/>
      <c r="B888" s="22"/>
      <c r="C888" s="22"/>
      <c r="D888" s="23"/>
      <c r="E888" s="23"/>
      <c r="F888" s="23"/>
      <c r="G888" s="23"/>
      <c r="H888" s="23"/>
      <c r="I888" s="23"/>
      <c r="J888" s="23"/>
      <c r="K888" s="23"/>
      <c r="L888" s="23"/>
      <c r="M888" s="23"/>
      <c r="N888" s="23"/>
      <c r="O888" s="23"/>
      <c r="P888" s="23"/>
      <c r="Q888" s="22"/>
      <c r="R888" s="22"/>
      <c r="S888" s="22"/>
      <c r="T888" s="22"/>
      <c r="U888" s="22"/>
      <c r="V888" s="22"/>
      <c r="W888" s="22"/>
      <c r="X888" s="22"/>
      <c r="Y888" s="22"/>
      <c r="Z888" s="22"/>
      <c r="AA888" s="22"/>
    </row>
    <row r="889" spans="1:27" ht="15.75" customHeight="1" x14ac:dyDescent="0.25">
      <c r="A889" s="22"/>
      <c r="B889" s="22"/>
      <c r="C889" s="22"/>
      <c r="D889" s="23"/>
      <c r="E889" s="23"/>
      <c r="F889" s="23"/>
      <c r="G889" s="23"/>
      <c r="H889" s="23"/>
      <c r="I889" s="23"/>
      <c r="J889" s="23"/>
      <c r="K889" s="23"/>
      <c r="L889" s="23"/>
      <c r="M889" s="23"/>
      <c r="N889" s="23"/>
      <c r="O889" s="23"/>
      <c r="P889" s="23"/>
      <c r="Q889" s="22"/>
      <c r="R889" s="22"/>
      <c r="S889" s="22"/>
      <c r="T889" s="22"/>
      <c r="U889" s="22"/>
      <c r="V889" s="22"/>
      <c r="W889" s="22"/>
      <c r="X889" s="22"/>
      <c r="Y889" s="22"/>
      <c r="Z889" s="22"/>
      <c r="AA889" s="22"/>
    </row>
    <row r="890" spans="1:27" ht="15.75" customHeight="1" x14ac:dyDescent="0.25">
      <c r="A890" s="22"/>
      <c r="B890" s="22"/>
      <c r="C890" s="22"/>
      <c r="D890" s="23"/>
      <c r="E890" s="23"/>
      <c r="F890" s="23"/>
      <c r="G890" s="23"/>
      <c r="H890" s="23"/>
      <c r="I890" s="23"/>
      <c r="J890" s="23"/>
      <c r="K890" s="23"/>
      <c r="L890" s="23"/>
      <c r="M890" s="23"/>
      <c r="N890" s="23"/>
      <c r="O890" s="23"/>
      <c r="P890" s="23"/>
      <c r="Q890" s="22"/>
      <c r="R890" s="22"/>
      <c r="S890" s="22"/>
      <c r="T890" s="22"/>
      <c r="U890" s="22"/>
      <c r="V890" s="22"/>
      <c r="W890" s="22"/>
      <c r="X890" s="22"/>
      <c r="Y890" s="22"/>
      <c r="Z890" s="22"/>
      <c r="AA890" s="22"/>
    </row>
    <row r="891" spans="1:27" ht="15.75" customHeight="1" x14ac:dyDescent="0.25">
      <c r="A891" s="22"/>
      <c r="B891" s="22"/>
      <c r="C891" s="22"/>
      <c r="D891" s="23"/>
      <c r="E891" s="23"/>
      <c r="F891" s="23"/>
      <c r="G891" s="23"/>
      <c r="H891" s="23"/>
      <c r="I891" s="23"/>
      <c r="J891" s="23"/>
      <c r="K891" s="23"/>
      <c r="L891" s="23"/>
      <c r="M891" s="23"/>
      <c r="N891" s="23"/>
      <c r="O891" s="23"/>
      <c r="P891" s="23"/>
      <c r="Q891" s="22"/>
      <c r="R891" s="22"/>
      <c r="S891" s="22"/>
      <c r="T891" s="22"/>
      <c r="U891" s="22"/>
      <c r="V891" s="22"/>
      <c r="W891" s="22"/>
      <c r="X891" s="22"/>
      <c r="Y891" s="22"/>
      <c r="Z891" s="22"/>
      <c r="AA891" s="22"/>
    </row>
    <row r="892" spans="1:27" ht="15.75" customHeight="1" x14ac:dyDescent="0.25">
      <c r="A892" s="22"/>
      <c r="B892" s="22"/>
      <c r="C892" s="22"/>
      <c r="D892" s="23"/>
      <c r="E892" s="23"/>
      <c r="F892" s="23"/>
      <c r="G892" s="23"/>
      <c r="H892" s="23"/>
      <c r="I892" s="23"/>
      <c r="J892" s="23"/>
      <c r="K892" s="23"/>
      <c r="L892" s="23"/>
      <c r="M892" s="23"/>
      <c r="N892" s="23"/>
      <c r="O892" s="23"/>
      <c r="P892" s="23"/>
      <c r="Q892" s="22"/>
      <c r="R892" s="22"/>
      <c r="S892" s="22"/>
      <c r="T892" s="22"/>
      <c r="U892" s="22"/>
      <c r="V892" s="22"/>
      <c r="W892" s="22"/>
      <c r="X892" s="22"/>
      <c r="Y892" s="22"/>
      <c r="Z892" s="22"/>
      <c r="AA892" s="22"/>
    </row>
    <row r="893" spans="1:27" ht="15.75" customHeight="1" x14ac:dyDescent="0.25">
      <c r="A893" s="22"/>
      <c r="B893" s="22"/>
      <c r="C893" s="22"/>
      <c r="D893" s="23"/>
      <c r="E893" s="23"/>
      <c r="F893" s="23"/>
      <c r="G893" s="23"/>
      <c r="H893" s="23"/>
      <c r="I893" s="23"/>
      <c r="J893" s="23"/>
      <c r="K893" s="23"/>
      <c r="L893" s="23"/>
      <c r="M893" s="23"/>
      <c r="N893" s="23"/>
      <c r="O893" s="23"/>
      <c r="P893" s="23"/>
      <c r="Q893" s="22"/>
      <c r="R893" s="22"/>
      <c r="S893" s="22"/>
      <c r="T893" s="22"/>
      <c r="U893" s="22"/>
      <c r="V893" s="22"/>
      <c r="W893" s="22"/>
      <c r="X893" s="22"/>
      <c r="Y893" s="22"/>
      <c r="Z893" s="22"/>
      <c r="AA893" s="22"/>
    </row>
    <row r="894" spans="1:27" ht="15.75" customHeight="1" x14ac:dyDescent="0.25">
      <c r="A894" s="22"/>
      <c r="B894" s="22"/>
      <c r="C894" s="22"/>
      <c r="D894" s="23"/>
      <c r="E894" s="23"/>
      <c r="F894" s="23"/>
      <c r="G894" s="23"/>
      <c r="H894" s="23"/>
      <c r="I894" s="23"/>
      <c r="J894" s="23"/>
      <c r="K894" s="23"/>
      <c r="L894" s="23"/>
      <c r="M894" s="23"/>
      <c r="N894" s="23"/>
      <c r="O894" s="23"/>
      <c r="P894" s="23"/>
      <c r="Q894" s="22"/>
      <c r="R894" s="22"/>
      <c r="S894" s="22"/>
      <c r="T894" s="22"/>
      <c r="U894" s="22"/>
      <c r="V894" s="22"/>
      <c r="W894" s="22"/>
      <c r="X894" s="22"/>
      <c r="Y894" s="22"/>
      <c r="Z894" s="22"/>
      <c r="AA894" s="22"/>
    </row>
    <row r="895" spans="1:27" ht="15.75" customHeight="1" x14ac:dyDescent="0.25">
      <c r="A895" s="22"/>
      <c r="B895" s="22"/>
      <c r="C895" s="22"/>
      <c r="D895" s="23"/>
      <c r="E895" s="23"/>
      <c r="F895" s="23"/>
      <c r="G895" s="23"/>
      <c r="H895" s="23"/>
      <c r="I895" s="23"/>
      <c r="J895" s="23"/>
      <c r="K895" s="23"/>
      <c r="L895" s="23"/>
      <c r="M895" s="23"/>
      <c r="N895" s="23"/>
      <c r="O895" s="23"/>
      <c r="P895" s="23"/>
      <c r="Q895" s="22"/>
      <c r="R895" s="22"/>
      <c r="S895" s="22"/>
      <c r="T895" s="22"/>
      <c r="U895" s="22"/>
      <c r="V895" s="22"/>
      <c r="W895" s="22"/>
      <c r="X895" s="22"/>
      <c r="Y895" s="22"/>
      <c r="Z895" s="22"/>
      <c r="AA895" s="22"/>
    </row>
    <row r="896" spans="1:27" ht="15.75" customHeight="1" x14ac:dyDescent="0.25">
      <c r="A896" s="22"/>
      <c r="B896" s="22"/>
      <c r="C896" s="22"/>
      <c r="D896" s="23"/>
      <c r="E896" s="23"/>
      <c r="F896" s="23"/>
      <c r="G896" s="23"/>
      <c r="H896" s="23"/>
      <c r="I896" s="23"/>
      <c r="J896" s="23"/>
      <c r="K896" s="23"/>
      <c r="L896" s="23"/>
      <c r="M896" s="23"/>
      <c r="N896" s="23"/>
      <c r="O896" s="23"/>
      <c r="P896" s="23"/>
      <c r="Q896" s="22"/>
      <c r="R896" s="22"/>
      <c r="S896" s="22"/>
      <c r="T896" s="22"/>
      <c r="U896" s="22"/>
      <c r="V896" s="22"/>
      <c r="W896" s="22"/>
      <c r="X896" s="22"/>
      <c r="Y896" s="22"/>
      <c r="Z896" s="22"/>
      <c r="AA896" s="22"/>
    </row>
    <row r="897" spans="1:27" ht="15.75" customHeight="1" x14ac:dyDescent="0.25">
      <c r="A897" s="22"/>
      <c r="B897" s="22"/>
      <c r="C897" s="22"/>
      <c r="D897" s="23"/>
      <c r="E897" s="23"/>
      <c r="F897" s="23"/>
      <c r="G897" s="23"/>
      <c r="H897" s="23"/>
      <c r="I897" s="23"/>
      <c r="J897" s="23"/>
      <c r="K897" s="23"/>
      <c r="L897" s="23"/>
      <c r="M897" s="23"/>
      <c r="N897" s="23"/>
      <c r="O897" s="23"/>
      <c r="P897" s="23"/>
      <c r="Q897" s="22"/>
      <c r="R897" s="22"/>
      <c r="S897" s="22"/>
      <c r="T897" s="22"/>
      <c r="U897" s="22"/>
      <c r="V897" s="22"/>
      <c r="W897" s="22"/>
      <c r="X897" s="22"/>
      <c r="Y897" s="22"/>
      <c r="Z897" s="22"/>
      <c r="AA897" s="22"/>
    </row>
    <row r="898" spans="1:27" ht="15.75" customHeight="1" x14ac:dyDescent="0.25">
      <c r="A898" s="22"/>
      <c r="B898" s="22"/>
      <c r="C898" s="22"/>
      <c r="D898" s="23"/>
      <c r="E898" s="23"/>
      <c r="F898" s="23"/>
      <c r="G898" s="23"/>
      <c r="H898" s="23"/>
      <c r="I898" s="23"/>
      <c r="J898" s="23"/>
      <c r="K898" s="23"/>
      <c r="L898" s="23"/>
      <c r="M898" s="23"/>
      <c r="N898" s="23"/>
      <c r="O898" s="23"/>
      <c r="P898" s="23"/>
      <c r="Q898" s="22"/>
      <c r="R898" s="22"/>
      <c r="S898" s="22"/>
      <c r="T898" s="22"/>
      <c r="U898" s="22"/>
      <c r="V898" s="22"/>
      <c r="W898" s="22"/>
      <c r="X898" s="22"/>
      <c r="Y898" s="22"/>
      <c r="Z898" s="22"/>
      <c r="AA898" s="22"/>
    </row>
    <row r="899" spans="1:27" ht="15.75" customHeight="1" x14ac:dyDescent="0.25">
      <c r="A899" s="22"/>
      <c r="B899" s="22"/>
      <c r="C899" s="22"/>
      <c r="D899" s="23"/>
      <c r="E899" s="23"/>
      <c r="F899" s="23"/>
      <c r="G899" s="23"/>
      <c r="H899" s="23"/>
      <c r="I899" s="23"/>
      <c r="J899" s="23"/>
      <c r="K899" s="23"/>
      <c r="L899" s="23"/>
      <c r="M899" s="23"/>
      <c r="N899" s="23"/>
      <c r="O899" s="23"/>
      <c r="P899" s="23"/>
      <c r="Q899" s="22"/>
      <c r="R899" s="22"/>
      <c r="S899" s="22"/>
      <c r="T899" s="22"/>
      <c r="U899" s="22"/>
      <c r="V899" s="22"/>
      <c r="W899" s="22"/>
      <c r="X899" s="22"/>
      <c r="Y899" s="22"/>
      <c r="Z899" s="22"/>
      <c r="AA899" s="22"/>
    </row>
    <row r="900" spans="1:27" ht="15.75" customHeight="1" x14ac:dyDescent="0.25">
      <c r="A900" s="22"/>
      <c r="B900" s="22"/>
      <c r="C900" s="22"/>
      <c r="D900" s="23"/>
      <c r="E900" s="23"/>
      <c r="F900" s="23"/>
      <c r="G900" s="23"/>
      <c r="H900" s="23"/>
      <c r="I900" s="23"/>
      <c r="J900" s="23"/>
      <c r="K900" s="23"/>
      <c r="L900" s="23"/>
      <c r="M900" s="23"/>
      <c r="N900" s="23"/>
      <c r="O900" s="23"/>
      <c r="P900" s="23"/>
      <c r="Q900" s="22"/>
      <c r="R900" s="22"/>
      <c r="S900" s="22"/>
      <c r="T900" s="22"/>
      <c r="U900" s="22"/>
      <c r="V900" s="22"/>
      <c r="W900" s="22"/>
      <c r="X900" s="22"/>
      <c r="Y900" s="22"/>
      <c r="Z900" s="22"/>
      <c r="AA900" s="22"/>
    </row>
    <row r="901" spans="1:27" ht="15.75" customHeight="1" x14ac:dyDescent="0.25">
      <c r="A901" s="22"/>
      <c r="B901" s="22"/>
      <c r="C901" s="22"/>
      <c r="D901" s="23"/>
      <c r="E901" s="23"/>
      <c r="F901" s="23"/>
      <c r="G901" s="23"/>
      <c r="H901" s="23"/>
      <c r="I901" s="23"/>
      <c r="J901" s="23"/>
      <c r="K901" s="23"/>
      <c r="L901" s="23"/>
      <c r="M901" s="23"/>
      <c r="N901" s="23"/>
      <c r="O901" s="23"/>
      <c r="P901" s="23"/>
      <c r="Q901" s="22"/>
      <c r="R901" s="22"/>
      <c r="S901" s="22"/>
      <c r="T901" s="22"/>
      <c r="U901" s="22"/>
      <c r="V901" s="22"/>
      <c r="W901" s="22"/>
      <c r="X901" s="22"/>
      <c r="Y901" s="22"/>
      <c r="Z901" s="22"/>
      <c r="AA901" s="22"/>
    </row>
    <row r="902" spans="1:27" ht="15.75" customHeight="1" x14ac:dyDescent="0.25">
      <c r="A902" s="22"/>
      <c r="B902" s="22"/>
      <c r="C902" s="22"/>
      <c r="D902" s="23"/>
      <c r="E902" s="23"/>
      <c r="F902" s="23"/>
      <c r="G902" s="23"/>
      <c r="H902" s="23"/>
      <c r="I902" s="23"/>
      <c r="J902" s="23"/>
      <c r="K902" s="23"/>
      <c r="L902" s="23"/>
      <c r="M902" s="23"/>
      <c r="N902" s="23"/>
      <c r="O902" s="23"/>
      <c r="P902" s="23"/>
      <c r="Q902" s="22"/>
      <c r="R902" s="22"/>
      <c r="S902" s="22"/>
      <c r="T902" s="22"/>
      <c r="U902" s="22"/>
      <c r="V902" s="22"/>
      <c r="W902" s="22"/>
      <c r="X902" s="22"/>
      <c r="Y902" s="22"/>
      <c r="Z902" s="22"/>
      <c r="AA902" s="22"/>
    </row>
    <row r="903" spans="1:27" ht="15.75" customHeight="1" x14ac:dyDescent="0.25">
      <c r="A903" s="22"/>
      <c r="B903" s="22"/>
      <c r="C903" s="22"/>
      <c r="D903" s="23"/>
      <c r="E903" s="23"/>
      <c r="F903" s="23"/>
      <c r="G903" s="23"/>
      <c r="H903" s="23"/>
      <c r="I903" s="23"/>
      <c r="J903" s="23"/>
      <c r="K903" s="23"/>
      <c r="L903" s="23"/>
      <c r="M903" s="23"/>
      <c r="N903" s="23"/>
      <c r="O903" s="23"/>
      <c r="P903" s="23"/>
      <c r="Q903" s="22"/>
      <c r="R903" s="22"/>
      <c r="S903" s="22"/>
      <c r="T903" s="22"/>
      <c r="U903" s="22"/>
      <c r="V903" s="22"/>
      <c r="W903" s="22"/>
      <c r="X903" s="22"/>
      <c r="Y903" s="22"/>
      <c r="Z903" s="22"/>
      <c r="AA903" s="22"/>
    </row>
    <row r="904" spans="1:27" ht="15.75" customHeight="1" x14ac:dyDescent="0.25">
      <c r="A904" s="22"/>
      <c r="B904" s="22"/>
      <c r="C904" s="22"/>
      <c r="D904" s="23"/>
      <c r="E904" s="23"/>
      <c r="F904" s="23"/>
      <c r="G904" s="23"/>
      <c r="H904" s="23"/>
      <c r="I904" s="23"/>
      <c r="J904" s="23"/>
      <c r="K904" s="23"/>
      <c r="L904" s="23"/>
      <c r="M904" s="23"/>
      <c r="N904" s="23"/>
      <c r="O904" s="23"/>
      <c r="P904" s="23"/>
      <c r="Q904" s="22"/>
      <c r="R904" s="22"/>
      <c r="S904" s="22"/>
      <c r="T904" s="22"/>
      <c r="U904" s="22"/>
      <c r="V904" s="22"/>
      <c r="W904" s="22"/>
      <c r="X904" s="22"/>
      <c r="Y904" s="22"/>
      <c r="Z904" s="22"/>
      <c r="AA904" s="22"/>
    </row>
    <row r="905" spans="1:27" ht="15.75" customHeight="1" x14ac:dyDescent="0.25">
      <c r="A905" s="22"/>
      <c r="B905" s="22"/>
      <c r="C905" s="22"/>
      <c r="D905" s="23"/>
      <c r="E905" s="23"/>
      <c r="F905" s="23"/>
      <c r="G905" s="23"/>
      <c r="H905" s="23"/>
      <c r="I905" s="23"/>
      <c r="J905" s="23"/>
      <c r="K905" s="23"/>
      <c r="L905" s="23"/>
      <c r="M905" s="23"/>
      <c r="N905" s="23"/>
      <c r="O905" s="23"/>
      <c r="P905" s="23"/>
      <c r="Q905" s="22"/>
      <c r="R905" s="22"/>
      <c r="S905" s="22"/>
      <c r="T905" s="22"/>
      <c r="U905" s="22"/>
      <c r="V905" s="22"/>
      <c r="W905" s="22"/>
      <c r="X905" s="22"/>
      <c r="Y905" s="22"/>
      <c r="Z905" s="22"/>
      <c r="AA905" s="22"/>
    </row>
    <row r="906" spans="1:27" ht="15.75" customHeight="1" x14ac:dyDescent="0.25">
      <c r="A906" s="22"/>
      <c r="B906" s="22"/>
      <c r="C906" s="22"/>
      <c r="D906" s="23"/>
      <c r="E906" s="23"/>
      <c r="F906" s="23"/>
      <c r="G906" s="23"/>
      <c r="H906" s="23"/>
      <c r="I906" s="23"/>
      <c r="J906" s="23"/>
      <c r="K906" s="23"/>
      <c r="L906" s="23"/>
      <c r="M906" s="23"/>
      <c r="N906" s="23"/>
      <c r="O906" s="23"/>
      <c r="P906" s="23"/>
      <c r="Q906" s="22"/>
      <c r="R906" s="22"/>
      <c r="S906" s="22"/>
      <c r="T906" s="22"/>
      <c r="U906" s="22"/>
      <c r="V906" s="22"/>
      <c r="W906" s="22"/>
      <c r="X906" s="22"/>
      <c r="Y906" s="22"/>
      <c r="Z906" s="22"/>
      <c r="AA906" s="22"/>
    </row>
    <row r="907" spans="1:27" ht="15.75" customHeight="1" x14ac:dyDescent="0.25">
      <c r="A907" s="22"/>
      <c r="B907" s="22"/>
      <c r="C907" s="22"/>
      <c r="D907" s="23"/>
      <c r="E907" s="23"/>
      <c r="F907" s="23"/>
      <c r="G907" s="23"/>
      <c r="H907" s="23"/>
      <c r="I907" s="23"/>
      <c r="J907" s="23"/>
      <c r="K907" s="23"/>
      <c r="L907" s="23"/>
      <c r="M907" s="23"/>
      <c r="N907" s="23"/>
      <c r="O907" s="23"/>
      <c r="P907" s="23"/>
      <c r="Q907" s="22"/>
      <c r="R907" s="22"/>
      <c r="S907" s="22"/>
      <c r="T907" s="22"/>
      <c r="U907" s="22"/>
      <c r="V907" s="22"/>
      <c r="W907" s="22"/>
      <c r="X907" s="22"/>
      <c r="Y907" s="22"/>
      <c r="Z907" s="22"/>
      <c r="AA907" s="22"/>
    </row>
    <row r="908" spans="1:27" ht="15.75" customHeight="1" x14ac:dyDescent="0.25">
      <c r="A908" s="22"/>
      <c r="B908" s="22"/>
      <c r="C908" s="22"/>
      <c r="D908" s="23"/>
      <c r="E908" s="23"/>
      <c r="F908" s="23"/>
      <c r="G908" s="23"/>
      <c r="H908" s="23"/>
      <c r="I908" s="23"/>
      <c r="J908" s="23"/>
      <c r="K908" s="23"/>
      <c r="L908" s="23"/>
      <c r="M908" s="23"/>
      <c r="N908" s="23"/>
      <c r="O908" s="23"/>
      <c r="P908" s="23"/>
      <c r="Q908" s="22"/>
      <c r="R908" s="22"/>
      <c r="S908" s="22"/>
      <c r="T908" s="22"/>
      <c r="U908" s="22"/>
      <c r="V908" s="22"/>
      <c r="W908" s="22"/>
      <c r="X908" s="22"/>
      <c r="Y908" s="22"/>
      <c r="Z908" s="22"/>
      <c r="AA908" s="22"/>
    </row>
    <row r="909" spans="1:27" ht="15.75" customHeight="1" x14ac:dyDescent="0.25">
      <c r="A909" s="22"/>
      <c r="B909" s="22"/>
      <c r="C909" s="22"/>
      <c r="D909" s="23"/>
      <c r="E909" s="23"/>
      <c r="F909" s="23"/>
      <c r="G909" s="23"/>
      <c r="H909" s="23"/>
      <c r="I909" s="23"/>
      <c r="J909" s="23"/>
      <c r="K909" s="23"/>
      <c r="L909" s="23"/>
      <c r="M909" s="23"/>
      <c r="N909" s="23"/>
      <c r="O909" s="23"/>
      <c r="P909" s="23"/>
      <c r="Q909" s="22"/>
      <c r="R909" s="22"/>
      <c r="S909" s="22"/>
      <c r="T909" s="22"/>
      <c r="U909" s="22"/>
      <c r="V909" s="22"/>
      <c r="W909" s="22"/>
      <c r="X909" s="22"/>
      <c r="Y909" s="22"/>
      <c r="Z909" s="22"/>
      <c r="AA909" s="22"/>
    </row>
    <row r="910" spans="1:27" ht="15.75" customHeight="1" x14ac:dyDescent="0.25">
      <c r="A910" s="22"/>
      <c r="B910" s="22"/>
      <c r="C910" s="22"/>
      <c r="D910" s="23"/>
      <c r="E910" s="23"/>
      <c r="F910" s="23"/>
      <c r="G910" s="23"/>
      <c r="H910" s="23"/>
      <c r="I910" s="23"/>
      <c r="J910" s="23"/>
      <c r="K910" s="23"/>
      <c r="L910" s="23"/>
      <c r="M910" s="23"/>
      <c r="N910" s="23"/>
      <c r="O910" s="23"/>
      <c r="P910" s="23"/>
      <c r="Q910" s="22"/>
      <c r="R910" s="22"/>
      <c r="S910" s="22"/>
      <c r="T910" s="22"/>
      <c r="U910" s="22"/>
      <c r="V910" s="22"/>
      <c r="W910" s="22"/>
      <c r="X910" s="22"/>
      <c r="Y910" s="22"/>
      <c r="Z910" s="22"/>
      <c r="AA910" s="22"/>
    </row>
    <row r="911" spans="1:27" ht="15.75" customHeight="1" x14ac:dyDescent="0.25">
      <c r="A911" s="22"/>
      <c r="B911" s="22"/>
      <c r="C911" s="22"/>
      <c r="D911" s="23"/>
      <c r="E911" s="23"/>
      <c r="F911" s="23"/>
      <c r="G911" s="23"/>
      <c r="H911" s="23"/>
      <c r="I911" s="23"/>
      <c r="J911" s="23"/>
      <c r="K911" s="23"/>
      <c r="L911" s="23"/>
      <c r="M911" s="23"/>
      <c r="N911" s="23"/>
      <c r="O911" s="23"/>
      <c r="P911" s="23"/>
      <c r="Q911" s="22"/>
      <c r="R911" s="22"/>
      <c r="S911" s="22"/>
      <c r="T911" s="22"/>
      <c r="U911" s="22"/>
      <c r="V911" s="22"/>
      <c r="W911" s="22"/>
      <c r="X911" s="22"/>
      <c r="Y911" s="22"/>
      <c r="Z911" s="22"/>
      <c r="AA911" s="22"/>
    </row>
    <row r="912" spans="1:27" ht="15.75" customHeight="1" x14ac:dyDescent="0.25">
      <c r="A912" s="22"/>
      <c r="B912" s="22"/>
      <c r="C912" s="22"/>
      <c r="D912" s="23"/>
      <c r="E912" s="23"/>
      <c r="F912" s="23"/>
      <c r="G912" s="23"/>
      <c r="H912" s="23"/>
      <c r="I912" s="23"/>
      <c r="J912" s="23"/>
      <c r="K912" s="23"/>
      <c r="L912" s="23"/>
      <c r="M912" s="23"/>
      <c r="N912" s="23"/>
      <c r="O912" s="23"/>
      <c r="P912" s="23"/>
      <c r="Q912" s="22"/>
      <c r="R912" s="22"/>
      <c r="S912" s="22"/>
      <c r="T912" s="22"/>
      <c r="U912" s="22"/>
      <c r="V912" s="22"/>
      <c r="W912" s="22"/>
      <c r="X912" s="22"/>
      <c r="Y912" s="22"/>
      <c r="Z912" s="22"/>
      <c r="AA912" s="22"/>
    </row>
    <row r="913" spans="1:27" ht="15.75" customHeight="1" x14ac:dyDescent="0.25">
      <c r="A913" s="22"/>
      <c r="B913" s="22"/>
      <c r="C913" s="22"/>
      <c r="D913" s="23"/>
      <c r="E913" s="23"/>
      <c r="F913" s="23"/>
      <c r="G913" s="23"/>
      <c r="H913" s="23"/>
      <c r="I913" s="23"/>
      <c r="J913" s="23"/>
      <c r="K913" s="23"/>
      <c r="L913" s="23"/>
      <c r="M913" s="23"/>
      <c r="N913" s="23"/>
      <c r="O913" s="23"/>
      <c r="P913" s="23"/>
      <c r="Q913" s="22"/>
      <c r="R913" s="22"/>
      <c r="S913" s="22"/>
      <c r="T913" s="22"/>
      <c r="U913" s="22"/>
      <c r="V913" s="22"/>
      <c r="W913" s="22"/>
      <c r="X913" s="22"/>
      <c r="Y913" s="22"/>
      <c r="Z913" s="22"/>
      <c r="AA913" s="22"/>
    </row>
    <row r="914" spans="1:27" ht="15.75" customHeight="1" x14ac:dyDescent="0.25">
      <c r="A914" s="22"/>
      <c r="B914" s="22"/>
      <c r="C914" s="22"/>
      <c r="D914" s="23"/>
      <c r="E914" s="23"/>
      <c r="F914" s="23"/>
      <c r="G914" s="23"/>
      <c r="H914" s="23"/>
      <c r="I914" s="23"/>
      <c r="J914" s="23"/>
      <c r="K914" s="23"/>
      <c r="L914" s="23"/>
      <c r="M914" s="23"/>
      <c r="N914" s="23"/>
      <c r="O914" s="23"/>
      <c r="P914" s="23"/>
      <c r="Q914" s="22"/>
      <c r="R914" s="22"/>
      <c r="S914" s="22"/>
      <c r="T914" s="22"/>
      <c r="U914" s="22"/>
      <c r="V914" s="22"/>
      <c r="W914" s="22"/>
      <c r="X914" s="22"/>
      <c r="Y914" s="22"/>
      <c r="Z914" s="22"/>
      <c r="AA914" s="22"/>
    </row>
    <row r="915" spans="1:27" ht="15.75" customHeight="1" x14ac:dyDescent="0.25">
      <c r="A915" s="22"/>
      <c r="B915" s="22"/>
      <c r="C915" s="22"/>
      <c r="D915" s="23"/>
      <c r="E915" s="23"/>
      <c r="F915" s="23"/>
      <c r="G915" s="23"/>
      <c r="H915" s="23"/>
      <c r="I915" s="23"/>
      <c r="J915" s="23"/>
      <c r="K915" s="23"/>
      <c r="L915" s="23"/>
      <c r="M915" s="23"/>
      <c r="N915" s="23"/>
      <c r="O915" s="23"/>
      <c r="P915" s="23"/>
      <c r="Q915" s="22"/>
      <c r="R915" s="22"/>
      <c r="S915" s="22"/>
      <c r="T915" s="22"/>
      <c r="U915" s="22"/>
      <c r="V915" s="22"/>
      <c r="W915" s="22"/>
      <c r="X915" s="22"/>
      <c r="Y915" s="22"/>
      <c r="Z915" s="22"/>
      <c r="AA915" s="22"/>
    </row>
    <row r="916" spans="1:27" ht="15.75" customHeight="1" x14ac:dyDescent="0.25">
      <c r="A916" s="22"/>
      <c r="B916" s="22"/>
      <c r="C916" s="22"/>
      <c r="D916" s="23"/>
      <c r="E916" s="23"/>
      <c r="F916" s="23"/>
      <c r="G916" s="23"/>
      <c r="H916" s="23"/>
      <c r="I916" s="23"/>
      <c r="J916" s="23"/>
      <c r="K916" s="23"/>
      <c r="L916" s="23"/>
      <c r="M916" s="23"/>
      <c r="N916" s="23"/>
      <c r="O916" s="23"/>
      <c r="P916" s="23"/>
      <c r="Q916" s="22"/>
      <c r="R916" s="22"/>
      <c r="S916" s="22"/>
      <c r="T916" s="22"/>
      <c r="U916" s="22"/>
      <c r="V916" s="22"/>
      <c r="W916" s="22"/>
      <c r="X916" s="22"/>
      <c r="Y916" s="22"/>
      <c r="Z916" s="22"/>
      <c r="AA916" s="22"/>
    </row>
    <row r="917" spans="1:27" ht="15.75" customHeight="1" x14ac:dyDescent="0.25">
      <c r="A917" s="22"/>
      <c r="B917" s="22"/>
      <c r="C917" s="22"/>
      <c r="D917" s="23"/>
      <c r="E917" s="23"/>
      <c r="F917" s="23"/>
      <c r="G917" s="23"/>
      <c r="H917" s="23"/>
      <c r="I917" s="23"/>
      <c r="J917" s="23"/>
      <c r="K917" s="23"/>
      <c r="L917" s="23"/>
      <c r="M917" s="23"/>
      <c r="N917" s="23"/>
      <c r="O917" s="23"/>
      <c r="P917" s="23"/>
      <c r="Q917" s="22"/>
      <c r="R917" s="22"/>
      <c r="S917" s="22"/>
      <c r="T917" s="22"/>
      <c r="U917" s="22"/>
      <c r="V917" s="22"/>
      <c r="W917" s="22"/>
      <c r="X917" s="22"/>
      <c r="Y917" s="22"/>
      <c r="Z917" s="22"/>
      <c r="AA917" s="22"/>
    </row>
    <row r="918" spans="1:27" ht="15.75" customHeight="1" x14ac:dyDescent="0.25">
      <c r="A918" s="22"/>
      <c r="B918" s="22"/>
      <c r="C918" s="22"/>
      <c r="D918" s="23"/>
      <c r="E918" s="23"/>
      <c r="F918" s="23"/>
      <c r="G918" s="23"/>
      <c r="H918" s="23"/>
      <c r="I918" s="23"/>
      <c r="J918" s="23"/>
      <c r="K918" s="23"/>
      <c r="L918" s="23"/>
      <c r="M918" s="23"/>
      <c r="N918" s="23"/>
      <c r="O918" s="23"/>
      <c r="P918" s="23"/>
      <c r="Q918" s="22"/>
      <c r="R918" s="22"/>
      <c r="S918" s="22"/>
      <c r="T918" s="22"/>
      <c r="U918" s="22"/>
      <c r="V918" s="22"/>
      <c r="W918" s="22"/>
      <c r="X918" s="22"/>
      <c r="Y918" s="22"/>
      <c r="Z918" s="22"/>
      <c r="AA918" s="22"/>
    </row>
    <row r="919" spans="1:27" ht="15.75" customHeight="1" x14ac:dyDescent="0.25">
      <c r="A919" s="22"/>
      <c r="B919" s="22"/>
      <c r="C919" s="22"/>
      <c r="D919" s="23"/>
      <c r="E919" s="23"/>
      <c r="F919" s="23"/>
      <c r="G919" s="23"/>
      <c r="H919" s="23"/>
      <c r="I919" s="23"/>
      <c r="J919" s="23"/>
      <c r="K919" s="23"/>
      <c r="L919" s="23"/>
      <c r="M919" s="23"/>
      <c r="N919" s="23"/>
      <c r="O919" s="23"/>
      <c r="P919" s="23"/>
      <c r="Q919" s="22"/>
      <c r="R919" s="22"/>
      <c r="S919" s="22"/>
      <c r="T919" s="22"/>
      <c r="U919" s="22"/>
      <c r="V919" s="22"/>
      <c r="W919" s="22"/>
      <c r="X919" s="22"/>
      <c r="Y919" s="22"/>
      <c r="Z919" s="22"/>
      <c r="AA919" s="22"/>
    </row>
    <row r="920" spans="1:27" ht="15.75" customHeight="1" x14ac:dyDescent="0.25">
      <c r="A920" s="22"/>
      <c r="B920" s="22"/>
      <c r="C920" s="22"/>
      <c r="D920" s="23"/>
      <c r="E920" s="23"/>
      <c r="F920" s="23"/>
      <c r="G920" s="23"/>
      <c r="H920" s="23"/>
      <c r="I920" s="23"/>
      <c r="J920" s="23"/>
      <c r="K920" s="23"/>
      <c r="L920" s="23"/>
      <c r="M920" s="23"/>
      <c r="N920" s="23"/>
      <c r="O920" s="23"/>
      <c r="P920" s="23"/>
      <c r="Q920" s="22"/>
      <c r="R920" s="22"/>
      <c r="S920" s="22"/>
      <c r="T920" s="22"/>
      <c r="U920" s="22"/>
      <c r="V920" s="22"/>
      <c r="W920" s="22"/>
      <c r="X920" s="22"/>
      <c r="Y920" s="22"/>
      <c r="Z920" s="22"/>
      <c r="AA920" s="22"/>
    </row>
    <row r="921" spans="1:27" ht="15.75" customHeight="1" x14ac:dyDescent="0.25">
      <c r="A921" s="22"/>
      <c r="B921" s="22"/>
      <c r="C921" s="22"/>
      <c r="D921" s="23"/>
      <c r="E921" s="23"/>
      <c r="F921" s="23"/>
      <c r="G921" s="23"/>
      <c r="H921" s="23"/>
      <c r="I921" s="23"/>
      <c r="J921" s="23"/>
      <c r="K921" s="23"/>
      <c r="L921" s="23"/>
      <c r="M921" s="23"/>
      <c r="N921" s="23"/>
      <c r="O921" s="23"/>
      <c r="P921" s="23"/>
      <c r="Q921" s="22"/>
      <c r="R921" s="22"/>
      <c r="S921" s="22"/>
      <c r="T921" s="22"/>
      <c r="U921" s="22"/>
      <c r="V921" s="22"/>
      <c r="W921" s="22"/>
      <c r="X921" s="22"/>
      <c r="Y921" s="22"/>
      <c r="Z921" s="22"/>
      <c r="AA921" s="22"/>
    </row>
    <row r="922" spans="1:27" ht="15.75" customHeight="1" x14ac:dyDescent="0.25">
      <c r="A922" s="22"/>
      <c r="B922" s="22"/>
      <c r="C922" s="22"/>
      <c r="D922" s="23"/>
      <c r="E922" s="23"/>
      <c r="F922" s="23"/>
      <c r="G922" s="23"/>
      <c r="H922" s="23"/>
      <c r="I922" s="23"/>
      <c r="J922" s="23"/>
      <c r="K922" s="23"/>
      <c r="L922" s="23"/>
      <c r="M922" s="23"/>
      <c r="N922" s="23"/>
      <c r="O922" s="23"/>
      <c r="P922" s="23"/>
      <c r="Q922" s="22"/>
      <c r="R922" s="22"/>
      <c r="S922" s="22"/>
      <c r="T922" s="22"/>
      <c r="U922" s="22"/>
      <c r="V922" s="22"/>
      <c r="W922" s="22"/>
      <c r="X922" s="22"/>
      <c r="Y922" s="22"/>
      <c r="Z922" s="22"/>
      <c r="AA922" s="22"/>
    </row>
    <row r="923" spans="1:27" ht="15.75" customHeight="1" x14ac:dyDescent="0.25">
      <c r="A923" s="22"/>
      <c r="B923" s="22"/>
      <c r="C923" s="22"/>
      <c r="D923" s="23"/>
      <c r="E923" s="23"/>
      <c r="F923" s="23"/>
      <c r="G923" s="23"/>
      <c r="H923" s="23"/>
      <c r="I923" s="23"/>
      <c r="J923" s="23"/>
      <c r="K923" s="23"/>
      <c r="L923" s="23"/>
      <c r="M923" s="23"/>
      <c r="N923" s="23"/>
      <c r="O923" s="23"/>
      <c r="P923" s="23"/>
      <c r="Q923" s="22"/>
      <c r="R923" s="22"/>
      <c r="S923" s="22"/>
      <c r="T923" s="22"/>
      <c r="U923" s="22"/>
      <c r="V923" s="22"/>
      <c r="W923" s="22"/>
      <c r="X923" s="22"/>
      <c r="Y923" s="22"/>
      <c r="Z923" s="22"/>
      <c r="AA923" s="22"/>
    </row>
    <row r="924" spans="1:27" ht="15.75" customHeight="1" x14ac:dyDescent="0.25">
      <c r="A924" s="22"/>
      <c r="B924" s="22"/>
      <c r="C924" s="22"/>
      <c r="D924" s="23"/>
      <c r="E924" s="23"/>
      <c r="F924" s="23"/>
      <c r="G924" s="23"/>
      <c r="H924" s="23"/>
      <c r="I924" s="23"/>
      <c r="J924" s="23"/>
      <c r="K924" s="23"/>
      <c r="L924" s="23"/>
      <c r="M924" s="23"/>
      <c r="N924" s="23"/>
      <c r="O924" s="23"/>
      <c r="P924" s="23"/>
      <c r="Q924" s="22"/>
      <c r="R924" s="22"/>
      <c r="S924" s="22"/>
      <c r="T924" s="22"/>
      <c r="U924" s="22"/>
      <c r="V924" s="22"/>
      <c r="W924" s="22"/>
      <c r="X924" s="22"/>
      <c r="Y924" s="22"/>
      <c r="Z924" s="22"/>
      <c r="AA924" s="22"/>
    </row>
    <row r="925" spans="1:27" ht="15.75" customHeight="1" x14ac:dyDescent="0.25">
      <c r="A925" s="22"/>
      <c r="B925" s="22"/>
      <c r="C925" s="22"/>
      <c r="D925" s="23"/>
      <c r="E925" s="23"/>
      <c r="F925" s="23"/>
      <c r="G925" s="23"/>
      <c r="H925" s="23"/>
      <c r="I925" s="23"/>
      <c r="J925" s="23"/>
      <c r="K925" s="23"/>
      <c r="L925" s="23"/>
      <c r="M925" s="23"/>
      <c r="N925" s="23"/>
      <c r="O925" s="23"/>
      <c r="P925" s="23"/>
      <c r="Q925" s="22"/>
      <c r="R925" s="22"/>
      <c r="S925" s="22"/>
      <c r="T925" s="22"/>
      <c r="U925" s="22"/>
      <c r="V925" s="22"/>
      <c r="W925" s="22"/>
      <c r="X925" s="22"/>
      <c r="Y925" s="22"/>
      <c r="Z925" s="22"/>
      <c r="AA925" s="22"/>
    </row>
    <row r="926" spans="1:27" ht="15.75" customHeight="1" x14ac:dyDescent="0.25">
      <c r="A926" s="22"/>
      <c r="B926" s="22"/>
      <c r="C926" s="22"/>
      <c r="D926" s="23"/>
      <c r="E926" s="23"/>
      <c r="F926" s="23"/>
      <c r="G926" s="23"/>
      <c r="H926" s="23"/>
      <c r="I926" s="23"/>
      <c r="J926" s="23"/>
      <c r="K926" s="23"/>
      <c r="L926" s="23"/>
      <c r="M926" s="23"/>
      <c r="N926" s="23"/>
      <c r="O926" s="23"/>
      <c r="P926" s="23"/>
      <c r="Q926" s="22"/>
      <c r="R926" s="22"/>
      <c r="S926" s="22"/>
      <c r="T926" s="22"/>
      <c r="U926" s="22"/>
      <c r="V926" s="22"/>
      <c r="W926" s="22"/>
      <c r="X926" s="22"/>
      <c r="Y926" s="22"/>
      <c r="Z926" s="22"/>
      <c r="AA926" s="22"/>
    </row>
    <row r="927" spans="1:27" ht="15.75" customHeight="1" x14ac:dyDescent="0.25">
      <c r="A927" s="22"/>
      <c r="B927" s="22"/>
      <c r="C927" s="22"/>
      <c r="D927" s="23"/>
      <c r="E927" s="23"/>
      <c r="F927" s="23"/>
      <c r="G927" s="23"/>
      <c r="H927" s="23"/>
      <c r="I927" s="23"/>
      <c r="J927" s="23"/>
      <c r="K927" s="23"/>
      <c r="L927" s="23"/>
      <c r="M927" s="23"/>
      <c r="N927" s="23"/>
      <c r="O927" s="23"/>
      <c r="P927" s="23"/>
      <c r="Q927" s="22"/>
      <c r="R927" s="22"/>
      <c r="S927" s="22"/>
      <c r="T927" s="22"/>
      <c r="U927" s="22"/>
      <c r="V927" s="22"/>
      <c r="W927" s="22"/>
      <c r="X927" s="22"/>
      <c r="Y927" s="22"/>
      <c r="Z927" s="22"/>
      <c r="AA927" s="22"/>
    </row>
    <row r="928" spans="1:27" ht="15.75" customHeight="1" x14ac:dyDescent="0.25">
      <c r="A928" s="22"/>
      <c r="B928" s="22"/>
      <c r="C928" s="22"/>
      <c r="D928" s="23"/>
      <c r="E928" s="23"/>
      <c r="F928" s="23"/>
      <c r="G928" s="23"/>
      <c r="H928" s="23"/>
      <c r="I928" s="23"/>
      <c r="J928" s="23"/>
      <c r="K928" s="23"/>
      <c r="L928" s="23"/>
      <c r="M928" s="23"/>
      <c r="N928" s="23"/>
      <c r="O928" s="23"/>
      <c r="P928" s="23"/>
      <c r="Q928" s="22"/>
      <c r="R928" s="22"/>
      <c r="S928" s="22"/>
      <c r="T928" s="22"/>
      <c r="U928" s="22"/>
      <c r="V928" s="22"/>
      <c r="W928" s="22"/>
      <c r="X928" s="22"/>
      <c r="Y928" s="22"/>
      <c r="Z928" s="22"/>
      <c r="AA928" s="22"/>
    </row>
    <row r="929" spans="1:27" ht="15.75" customHeight="1" x14ac:dyDescent="0.25">
      <c r="A929" s="22"/>
      <c r="B929" s="22"/>
      <c r="C929" s="22"/>
      <c r="D929" s="23"/>
      <c r="E929" s="23"/>
      <c r="F929" s="23"/>
      <c r="G929" s="23"/>
      <c r="H929" s="23"/>
      <c r="I929" s="23"/>
      <c r="J929" s="23"/>
      <c r="K929" s="23"/>
      <c r="L929" s="23"/>
      <c r="M929" s="23"/>
      <c r="N929" s="23"/>
      <c r="O929" s="23"/>
      <c r="P929" s="23"/>
      <c r="Q929" s="22"/>
      <c r="R929" s="22"/>
      <c r="S929" s="22"/>
      <c r="T929" s="22"/>
      <c r="U929" s="22"/>
      <c r="V929" s="22"/>
      <c r="W929" s="22"/>
      <c r="X929" s="22"/>
      <c r="Y929" s="22"/>
      <c r="Z929" s="22"/>
      <c r="AA929" s="22"/>
    </row>
    <row r="930" spans="1:27" ht="15.75" customHeight="1" x14ac:dyDescent="0.25">
      <c r="A930" s="22"/>
      <c r="B930" s="22"/>
      <c r="C930" s="22"/>
      <c r="D930" s="23"/>
      <c r="E930" s="23"/>
      <c r="F930" s="23"/>
      <c r="G930" s="23"/>
      <c r="H930" s="23"/>
      <c r="I930" s="23"/>
      <c r="J930" s="23"/>
      <c r="K930" s="23"/>
      <c r="L930" s="23"/>
      <c r="M930" s="23"/>
      <c r="N930" s="23"/>
      <c r="O930" s="23"/>
      <c r="P930" s="23"/>
      <c r="Q930" s="22"/>
      <c r="R930" s="22"/>
      <c r="S930" s="22"/>
      <c r="T930" s="22"/>
      <c r="U930" s="22"/>
      <c r="V930" s="22"/>
      <c r="W930" s="22"/>
      <c r="X930" s="22"/>
      <c r="Y930" s="22"/>
      <c r="Z930" s="22"/>
      <c r="AA930" s="22"/>
    </row>
    <row r="931" spans="1:27" ht="15.75" customHeight="1" x14ac:dyDescent="0.25">
      <c r="A931" s="22"/>
      <c r="B931" s="22"/>
      <c r="C931" s="22"/>
      <c r="D931" s="23"/>
      <c r="E931" s="23"/>
      <c r="F931" s="23"/>
      <c r="G931" s="23"/>
      <c r="H931" s="23"/>
      <c r="I931" s="23"/>
      <c r="J931" s="23"/>
      <c r="K931" s="23"/>
      <c r="L931" s="23"/>
      <c r="M931" s="23"/>
      <c r="N931" s="23"/>
      <c r="O931" s="23"/>
      <c r="P931" s="23"/>
      <c r="Q931" s="22"/>
      <c r="R931" s="22"/>
      <c r="S931" s="22"/>
      <c r="T931" s="22"/>
      <c r="U931" s="22"/>
      <c r="V931" s="22"/>
      <c r="W931" s="22"/>
      <c r="X931" s="22"/>
      <c r="Y931" s="22"/>
      <c r="Z931" s="22"/>
      <c r="AA931" s="22"/>
    </row>
    <row r="932" spans="1:27" ht="15.75" customHeight="1" x14ac:dyDescent="0.25">
      <c r="A932" s="22"/>
      <c r="B932" s="22"/>
      <c r="C932" s="22"/>
      <c r="D932" s="23"/>
      <c r="E932" s="23"/>
      <c r="F932" s="23"/>
      <c r="G932" s="23"/>
      <c r="H932" s="23"/>
      <c r="I932" s="23"/>
      <c r="J932" s="23"/>
      <c r="K932" s="23"/>
      <c r="L932" s="23"/>
      <c r="M932" s="23"/>
      <c r="N932" s="23"/>
      <c r="O932" s="23"/>
      <c r="P932" s="23"/>
      <c r="Q932" s="22"/>
      <c r="R932" s="22"/>
      <c r="S932" s="22"/>
      <c r="T932" s="22"/>
      <c r="U932" s="22"/>
      <c r="V932" s="22"/>
      <c r="W932" s="22"/>
      <c r="X932" s="22"/>
      <c r="Y932" s="22"/>
      <c r="Z932" s="22"/>
      <c r="AA932" s="22"/>
    </row>
    <row r="933" spans="1:27" ht="15.75" customHeight="1" x14ac:dyDescent="0.25">
      <c r="A933" s="22"/>
      <c r="B933" s="22"/>
      <c r="C933" s="22"/>
      <c r="D933" s="23"/>
      <c r="E933" s="23"/>
      <c r="F933" s="23"/>
      <c r="G933" s="23"/>
      <c r="H933" s="23"/>
      <c r="I933" s="23"/>
      <c r="J933" s="23"/>
      <c r="K933" s="23"/>
      <c r="L933" s="23"/>
      <c r="M933" s="23"/>
      <c r="N933" s="23"/>
      <c r="O933" s="23"/>
      <c r="P933" s="23"/>
      <c r="Q933" s="22"/>
      <c r="R933" s="22"/>
      <c r="S933" s="22"/>
      <c r="T933" s="22"/>
      <c r="U933" s="22"/>
      <c r="V933" s="22"/>
      <c r="W933" s="22"/>
      <c r="X933" s="22"/>
      <c r="Y933" s="22"/>
      <c r="Z933" s="22"/>
      <c r="AA933" s="22"/>
    </row>
    <row r="934" spans="1:27" ht="15.75" customHeight="1" x14ac:dyDescent="0.25">
      <c r="A934" s="22"/>
      <c r="B934" s="22"/>
      <c r="C934" s="22"/>
      <c r="D934" s="23"/>
      <c r="E934" s="23"/>
      <c r="F934" s="23"/>
      <c r="G934" s="23"/>
      <c r="H934" s="23"/>
      <c r="I934" s="23"/>
      <c r="J934" s="23"/>
      <c r="K934" s="23"/>
      <c r="L934" s="23"/>
      <c r="M934" s="23"/>
      <c r="N934" s="23"/>
      <c r="O934" s="23"/>
      <c r="P934" s="23"/>
      <c r="Q934" s="22"/>
      <c r="R934" s="22"/>
      <c r="S934" s="22"/>
      <c r="T934" s="22"/>
      <c r="U934" s="22"/>
      <c r="V934" s="22"/>
      <c r="W934" s="22"/>
      <c r="X934" s="22"/>
      <c r="Y934" s="22"/>
      <c r="Z934" s="22"/>
      <c r="AA934" s="22"/>
    </row>
    <row r="935" spans="1:27" ht="15.75" customHeight="1" x14ac:dyDescent="0.25">
      <c r="A935" s="22"/>
      <c r="B935" s="22"/>
      <c r="C935" s="22"/>
      <c r="D935" s="23"/>
      <c r="E935" s="23"/>
      <c r="F935" s="23"/>
      <c r="G935" s="23"/>
      <c r="H935" s="23"/>
      <c r="I935" s="23"/>
      <c r="J935" s="23"/>
      <c r="K935" s="23"/>
      <c r="L935" s="23"/>
      <c r="M935" s="23"/>
      <c r="N935" s="23"/>
      <c r="O935" s="23"/>
      <c r="P935" s="23"/>
      <c r="Q935" s="22"/>
      <c r="R935" s="22"/>
      <c r="S935" s="22"/>
      <c r="T935" s="22"/>
      <c r="U935" s="22"/>
      <c r="V935" s="22"/>
      <c r="W935" s="22"/>
      <c r="X935" s="22"/>
      <c r="Y935" s="22"/>
      <c r="Z935" s="22"/>
      <c r="AA935" s="22"/>
    </row>
    <row r="936" spans="1:27" ht="15.75" customHeight="1" x14ac:dyDescent="0.25">
      <c r="A936" s="22"/>
      <c r="B936" s="22"/>
      <c r="C936" s="22"/>
      <c r="D936" s="23"/>
      <c r="E936" s="23"/>
      <c r="F936" s="23"/>
      <c r="G936" s="23"/>
      <c r="H936" s="23"/>
      <c r="I936" s="23"/>
      <c r="J936" s="23"/>
      <c r="K936" s="23"/>
      <c r="L936" s="23"/>
      <c r="M936" s="23"/>
      <c r="N936" s="23"/>
      <c r="O936" s="23"/>
      <c r="P936" s="23"/>
      <c r="Q936" s="22"/>
      <c r="R936" s="22"/>
      <c r="S936" s="22"/>
      <c r="T936" s="22"/>
      <c r="U936" s="22"/>
      <c r="V936" s="22"/>
      <c r="W936" s="22"/>
      <c r="X936" s="22"/>
      <c r="Y936" s="22"/>
      <c r="Z936" s="22"/>
      <c r="AA936" s="22"/>
    </row>
    <row r="937" spans="1:27" ht="15.75" customHeight="1" x14ac:dyDescent="0.25">
      <c r="A937" s="22"/>
      <c r="B937" s="22"/>
      <c r="C937" s="22"/>
      <c r="D937" s="23"/>
      <c r="E937" s="23"/>
      <c r="F937" s="23"/>
      <c r="G937" s="23"/>
      <c r="H937" s="23"/>
      <c r="I937" s="23"/>
      <c r="J937" s="23"/>
      <c r="K937" s="23"/>
      <c r="L937" s="23"/>
      <c r="M937" s="23"/>
      <c r="N937" s="23"/>
      <c r="O937" s="23"/>
      <c r="P937" s="23"/>
      <c r="Q937" s="22"/>
      <c r="R937" s="22"/>
      <c r="S937" s="22"/>
      <c r="T937" s="22"/>
      <c r="U937" s="22"/>
      <c r="V937" s="22"/>
      <c r="W937" s="22"/>
      <c r="X937" s="22"/>
      <c r="Y937" s="22"/>
      <c r="Z937" s="22"/>
      <c r="AA937" s="22"/>
    </row>
    <row r="938" spans="1:27" ht="15.75" customHeight="1" x14ac:dyDescent="0.25">
      <c r="A938" s="22"/>
      <c r="B938" s="22"/>
      <c r="C938" s="22"/>
      <c r="D938" s="23"/>
      <c r="E938" s="23"/>
      <c r="F938" s="23"/>
      <c r="G938" s="23"/>
      <c r="H938" s="23"/>
      <c r="I938" s="23"/>
      <c r="J938" s="23"/>
      <c r="K938" s="23"/>
      <c r="L938" s="23"/>
      <c r="M938" s="23"/>
      <c r="N938" s="23"/>
      <c r="O938" s="23"/>
      <c r="P938" s="23"/>
      <c r="Q938" s="22"/>
      <c r="R938" s="22"/>
      <c r="S938" s="22"/>
      <c r="T938" s="22"/>
      <c r="U938" s="22"/>
      <c r="V938" s="22"/>
      <c r="W938" s="22"/>
      <c r="X938" s="22"/>
      <c r="Y938" s="22"/>
      <c r="Z938" s="22"/>
      <c r="AA938" s="22"/>
    </row>
    <row r="939" spans="1:27" ht="15.75" customHeight="1" x14ac:dyDescent="0.25">
      <c r="A939" s="22"/>
      <c r="B939" s="22"/>
      <c r="C939" s="22"/>
      <c r="D939" s="23"/>
      <c r="E939" s="23"/>
      <c r="F939" s="23"/>
      <c r="G939" s="23"/>
      <c r="H939" s="23"/>
      <c r="I939" s="23"/>
      <c r="J939" s="23"/>
      <c r="K939" s="23"/>
      <c r="L939" s="23"/>
      <c r="M939" s="23"/>
      <c r="N939" s="23"/>
      <c r="O939" s="23"/>
      <c r="P939" s="23"/>
      <c r="Q939" s="22"/>
      <c r="R939" s="22"/>
      <c r="S939" s="22"/>
      <c r="T939" s="22"/>
      <c r="U939" s="22"/>
      <c r="V939" s="22"/>
      <c r="W939" s="22"/>
      <c r="X939" s="22"/>
      <c r="Y939" s="22"/>
      <c r="Z939" s="22"/>
      <c r="AA939" s="22"/>
    </row>
    <row r="940" spans="1:27" ht="15.75" customHeight="1" x14ac:dyDescent="0.25">
      <c r="A940" s="22"/>
      <c r="B940" s="22"/>
      <c r="C940" s="22"/>
      <c r="D940" s="23"/>
      <c r="E940" s="23"/>
      <c r="F940" s="23"/>
      <c r="G940" s="23"/>
      <c r="H940" s="23"/>
      <c r="I940" s="23"/>
      <c r="J940" s="23"/>
      <c r="K940" s="23"/>
      <c r="L940" s="23"/>
      <c r="M940" s="23"/>
      <c r="N940" s="23"/>
      <c r="O940" s="23"/>
      <c r="P940" s="23"/>
      <c r="Q940" s="22"/>
      <c r="R940" s="22"/>
      <c r="S940" s="22"/>
      <c r="T940" s="22"/>
      <c r="U940" s="22"/>
      <c r="V940" s="22"/>
      <c r="W940" s="22"/>
      <c r="X940" s="22"/>
      <c r="Y940" s="22"/>
      <c r="Z940" s="22"/>
      <c r="AA940" s="22"/>
    </row>
    <row r="941" spans="1:27" ht="15.75" customHeight="1" x14ac:dyDescent="0.25">
      <c r="A941" s="22"/>
      <c r="B941" s="22"/>
      <c r="C941" s="22"/>
      <c r="D941" s="23"/>
      <c r="E941" s="23"/>
      <c r="F941" s="23"/>
      <c r="G941" s="23"/>
      <c r="H941" s="23"/>
      <c r="I941" s="23"/>
      <c r="J941" s="23"/>
      <c r="K941" s="23"/>
      <c r="L941" s="23"/>
      <c r="M941" s="23"/>
      <c r="N941" s="23"/>
      <c r="O941" s="23"/>
      <c r="P941" s="23"/>
      <c r="Q941" s="22"/>
      <c r="R941" s="22"/>
      <c r="S941" s="22"/>
      <c r="T941" s="22"/>
      <c r="U941" s="22"/>
      <c r="V941" s="22"/>
      <c r="W941" s="22"/>
      <c r="X941" s="22"/>
      <c r="Y941" s="22"/>
      <c r="Z941" s="22"/>
      <c r="AA941" s="22"/>
    </row>
    <row r="942" spans="1:27" ht="15.75" customHeight="1" x14ac:dyDescent="0.25">
      <c r="A942" s="22"/>
      <c r="B942" s="22"/>
      <c r="C942" s="22"/>
      <c r="D942" s="23"/>
      <c r="E942" s="23"/>
      <c r="F942" s="23"/>
      <c r="G942" s="23"/>
      <c r="H942" s="23"/>
      <c r="I942" s="23"/>
      <c r="J942" s="23"/>
      <c r="K942" s="23"/>
      <c r="L942" s="23"/>
      <c r="M942" s="23"/>
      <c r="N942" s="23"/>
      <c r="O942" s="23"/>
      <c r="P942" s="23"/>
      <c r="Q942" s="22"/>
      <c r="R942" s="22"/>
      <c r="S942" s="22"/>
      <c r="T942" s="22"/>
      <c r="U942" s="22"/>
      <c r="V942" s="22"/>
      <c r="W942" s="22"/>
      <c r="X942" s="22"/>
      <c r="Y942" s="22"/>
      <c r="Z942" s="22"/>
      <c r="AA942" s="22"/>
    </row>
    <row r="943" spans="1:27" ht="15.75" customHeight="1" x14ac:dyDescent="0.25">
      <c r="A943" s="22"/>
      <c r="B943" s="22"/>
      <c r="C943" s="22"/>
      <c r="D943" s="23"/>
      <c r="E943" s="23"/>
      <c r="F943" s="23"/>
      <c r="G943" s="23"/>
      <c r="H943" s="23"/>
      <c r="I943" s="23"/>
      <c r="J943" s="23"/>
      <c r="K943" s="23"/>
      <c r="L943" s="23"/>
      <c r="M943" s="23"/>
      <c r="N943" s="23"/>
      <c r="O943" s="23"/>
      <c r="P943" s="23"/>
      <c r="Q943" s="22"/>
      <c r="R943" s="22"/>
      <c r="S943" s="22"/>
      <c r="T943" s="22"/>
      <c r="U943" s="22"/>
      <c r="V943" s="22"/>
      <c r="W943" s="22"/>
      <c r="X943" s="22"/>
      <c r="Y943" s="22"/>
      <c r="Z943" s="22"/>
      <c r="AA943" s="22"/>
    </row>
    <row r="944" spans="1:27" ht="15.75" customHeight="1" x14ac:dyDescent="0.25">
      <c r="A944" s="22"/>
      <c r="B944" s="22"/>
      <c r="C944" s="22"/>
      <c r="D944" s="23"/>
      <c r="E944" s="23"/>
      <c r="F944" s="23"/>
      <c r="G944" s="23"/>
      <c r="H944" s="23"/>
      <c r="I944" s="23"/>
      <c r="J944" s="23"/>
      <c r="K944" s="23"/>
      <c r="L944" s="23"/>
      <c r="M944" s="23"/>
      <c r="N944" s="23"/>
      <c r="O944" s="23"/>
      <c r="P944" s="23"/>
      <c r="Q944" s="22"/>
      <c r="R944" s="22"/>
      <c r="S944" s="22"/>
      <c r="T944" s="22"/>
      <c r="U944" s="22"/>
      <c r="V944" s="22"/>
      <c r="W944" s="22"/>
      <c r="X944" s="22"/>
      <c r="Y944" s="22"/>
      <c r="Z944" s="22"/>
      <c r="AA944" s="22"/>
    </row>
    <row r="945" spans="1:27" ht="15.75" customHeight="1" x14ac:dyDescent="0.25">
      <c r="A945" s="22"/>
      <c r="B945" s="22"/>
      <c r="C945" s="22"/>
      <c r="D945" s="23"/>
      <c r="E945" s="23"/>
      <c r="F945" s="23"/>
      <c r="G945" s="23"/>
      <c r="H945" s="23"/>
      <c r="I945" s="23"/>
      <c r="J945" s="23"/>
      <c r="K945" s="23"/>
      <c r="L945" s="23"/>
      <c r="M945" s="23"/>
      <c r="N945" s="23"/>
      <c r="O945" s="23"/>
      <c r="P945" s="23"/>
      <c r="Q945" s="22"/>
      <c r="R945" s="22"/>
      <c r="S945" s="22"/>
      <c r="T945" s="22"/>
      <c r="U945" s="22"/>
      <c r="V945" s="22"/>
      <c r="W945" s="22"/>
      <c r="X945" s="22"/>
      <c r="Y945" s="22"/>
      <c r="Z945" s="22"/>
      <c r="AA945" s="22"/>
    </row>
    <row r="946" spans="1:27" ht="15.75" customHeight="1" x14ac:dyDescent="0.25">
      <c r="A946" s="22"/>
      <c r="B946" s="22"/>
      <c r="C946" s="22"/>
      <c r="D946" s="23"/>
      <c r="E946" s="23"/>
      <c r="F946" s="23"/>
      <c r="G946" s="23"/>
      <c r="H946" s="23"/>
      <c r="I946" s="23"/>
      <c r="J946" s="23"/>
      <c r="K946" s="23"/>
      <c r="L946" s="23"/>
      <c r="M946" s="23"/>
      <c r="N946" s="23"/>
      <c r="O946" s="23"/>
      <c r="P946" s="23"/>
      <c r="Q946" s="22"/>
      <c r="R946" s="22"/>
      <c r="S946" s="22"/>
      <c r="T946" s="22"/>
      <c r="U946" s="22"/>
      <c r="V946" s="22"/>
      <c r="W946" s="22"/>
      <c r="X946" s="22"/>
      <c r="Y946" s="22"/>
      <c r="Z946" s="22"/>
      <c r="AA946" s="22"/>
    </row>
    <row r="947" spans="1:27" ht="15.75" customHeight="1" x14ac:dyDescent="0.25">
      <c r="A947" s="22"/>
      <c r="B947" s="22"/>
      <c r="C947" s="22"/>
      <c r="D947" s="23"/>
      <c r="E947" s="23"/>
      <c r="F947" s="23"/>
      <c r="G947" s="23"/>
      <c r="H947" s="23"/>
      <c r="I947" s="23"/>
      <c r="J947" s="23"/>
      <c r="K947" s="23"/>
      <c r="L947" s="23"/>
      <c r="M947" s="23"/>
      <c r="N947" s="23"/>
      <c r="O947" s="23"/>
      <c r="P947" s="23"/>
      <c r="Q947" s="22"/>
      <c r="R947" s="22"/>
      <c r="S947" s="22"/>
      <c r="T947" s="22"/>
      <c r="U947" s="22"/>
      <c r="V947" s="22"/>
      <c r="W947" s="22"/>
      <c r="X947" s="22"/>
      <c r="Y947" s="22"/>
      <c r="Z947" s="22"/>
      <c r="AA947" s="22"/>
    </row>
    <row r="948" spans="1:27" ht="15.75" customHeight="1" x14ac:dyDescent="0.25">
      <c r="A948" s="22"/>
      <c r="B948" s="22"/>
      <c r="C948" s="22"/>
      <c r="D948" s="23"/>
      <c r="E948" s="23"/>
      <c r="F948" s="23"/>
      <c r="G948" s="23"/>
      <c r="H948" s="23"/>
      <c r="I948" s="23"/>
      <c r="J948" s="23"/>
      <c r="K948" s="23"/>
      <c r="L948" s="23"/>
      <c r="M948" s="23"/>
      <c r="N948" s="23"/>
      <c r="O948" s="23"/>
      <c r="P948" s="23"/>
      <c r="Q948" s="22"/>
      <c r="R948" s="22"/>
      <c r="S948" s="22"/>
      <c r="T948" s="22"/>
      <c r="U948" s="22"/>
      <c r="V948" s="22"/>
      <c r="W948" s="22"/>
      <c r="X948" s="22"/>
      <c r="Y948" s="22"/>
      <c r="Z948" s="22"/>
      <c r="AA948" s="22"/>
    </row>
    <row r="949" spans="1:27" ht="15.75" customHeight="1" x14ac:dyDescent="0.25">
      <c r="A949" s="22"/>
      <c r="B949" s="22"/>
      <c r="C949" s="22"/>
      <c r="D949" s="23"/>
      <c r="E949" s="23"/>
      <c r="F949" s="23"/>
      <c r="G949" s="23"/>
      <c r="H949" s="23"/>
      <c r="I949" s="23"/>
      <c r="J949" s="23"/>
      <c r="K949" s="23"/>
      <c r="L949" s="23"/>
      <c r="M949" s="23"/>
      <c r="N949" s="23"/>
      <c r="O949" s="23"/>
      <c r="P949" s="23"/>
      <c r="Q949" s="22"/>
      <c r="R949" s="22"/>
      <c r="S949" s="22"/>
      <c r="T949" s="22"/>
      <c r="U949" s="22"/>
      <c r="V949" s="22"/>
      <c r="W949" s="22"/>
      <c r="X949" s="22"/>
      <c r="Y949" s="22"/>
      <c r="Z949" s="22"/>
      <c r="AA949" s="22"/>
    </row>
    <row r="950" spans="1:27" ht="15.75" customHeight="1" x14ac:dyDescent="0.25">
      <c r="A950" s="22"/>
      <c r="B950" s="22"/>
      <c r="C950" s="22"/>
      <c r="D950" s="23"/>
      <c r="E950" s="23"/>
      <c r="F950" s="23"/>
      <c r="G950" s="23"/>
      <c r="H950" s="23"/>
      <c r="I950" s="23"/>
      <c r="J950" s="23"/>
      <c r="K950" s="23"/>
      <c r="L950" s="23"/>
      <c r="M950" s="23"/>
      <c r="N950" s="23"/>
      <c r="O950" s="23"/>
      <c r="P950" s="23"/>
      <c r="Q950" s="22"/>
      <c r="R950" s="22"/>
      <c r="S950" s="22"/>
      <c r="T950" s="22"/>
      <c r="U950" s="22"/>
      <c r="V950" s="22"/>
      <c r="W950" s="22"/>
      <c r="X950" s="22"/>
      <c r="Y950" s="22"/>
      <c r="Z950" s="22"/>
      <c r="AA950" s="22"/>
    </row>
    <row r="951" spans="1:27" ht="15.75" customHeight="1" x14ac:dyDescent="0.25">
      <c r="A951" s="22"/>
      <c r="B951" s="22"/>
      <c r="C951" s="22"/>
      <c r="D951" s="23"/>
      <c r="E951" s="23"/>
      <c r="F951" s="23"/>
      <c r="G951" s="23"/>
      <c r="H951" s="23"/>
      <c r="I951" s="23"/>
      <c r="J951" s="23"/>
      <c r="K951" s="23"/>
      <c r="L951" s="23"/>
      <c r="M951" s="23"/>
      <c r="N951" s="23"/>
      <c r="O951" s="23"/>
      <c r="P951" s="23"/>
      <c r="Q951" s="22"/>
      <c r="R951" s="22"/>
      <c r="S951" s="22"/>
      <c r="T951" s="22"/>
      <c r="U951" s="22"/>
      <c r="V951" s="22"/>
      <c r="W951" s="22"/>
      <c r="X951" s="22"/>
      <c r="Y951" s="22"/>
      <c r="Z951" s="22"/>
      <c r="AA951" s="22"/>
    </row>
    <row r="952" spans="1:27" ht="15.75" customHeight="1" x14ac:dyDescent="0.25">
      <c r="A952" s="22"/>
      <c r="B952" s="22"/>
      <c r="C952" s="22"/>
      <c r="D952" s="23"/>
      <c r="E952" s="23"/>
      <c r="F952" s="23"/>
      <c r="G952" s="23"/>
      <c r="H952" s="23"/>
      <c r="I952" s="23"/>
      <c r="J952" s="23"/>
      <c r="K952" s="23"/>
      <c r="L952" s="23"/>
      <c r="M952" s="23"/>
      <c r="N952" s="23"/>
      <c r="O952" s="23"/>
      <c r="P952" s="23"/>
      <c r="Q952" s="22"/>
      <c r="R952" s="22"/>
      <c r="S952" s="22"/>
      <c r="T952" s="22"/>
      <c r="U952" s="22"/>
      <c r="V952" s="22"/>
      <c r="W952" s="22"/>
      <c r="X952" s="22"/>
      <c r="Y952" s="22"/>
      <c r="Z952" s="22"/>
      <c r="AA952" s="22"/>
    </row>
    <row r="953" spans="1:27" ht="15.75" customHeight="1" x14ac:dyDescent="0.25">
      <c r="A953" s="22"/>
      <c r="B953" s="22"/>
      <c r="C953" s="22"/>
      <c r="D953" s="23"/>
      <c r="E953" s="23"/>
      <c r="F953" s="23"/>
      <c r="G953" s="23"/>
      <c r="H953" s="23"/>
      <c r="I953" s="23"/>
      <c r="J953" s="23"/>
      <c r="K953" s="23"/>
      <c r="L953" s="23"/>
      <c r="M953" s="23"/>
      <c r="N953" s="23"/>
      <c r="O953" s="23"/>
      <c r="P953" s="23"/>
      <c r="Q953" s="22"/>
      <c r="R953" s="22"/>
      <c r="S953" s="22"/>
      <c r="T953" s="22"/>
      <c r="U953" s="22"/>
      <c r="V953" s="22"/>
      <c r="W953" s="22"/>
      <c r="X953" s="22"/>
      <c r="Y953" s="22"/>
      <c r="Z953" s="22"/>
      <c r="AA953" s="22"/>
    </row>
    <row r="954" spans="1:27" ht="15.75" customHeight="1" x14ac:dyDescent="0.25">
      <c r="A954" s="22"/>
      <c r="B954" s="22"/>
      <c r="C954" s="22"/>
      <c r="D954" s="23"/>
      <c r="E954" s="23"/>
      <c r="F954" s="23"/>
      <c r="G954" s="23"/>
      <c r="H954" s="23"/>
      <c r="I954" s="23"/>
      <c r="J954" s="23"/>
      <c r="K954" s="23"/>
      <c r="L954" s="23"/>
      <c r="M954" s="23"/>
      <c r="N954" s="23"/>
      <c r="O954" s="23"/>
      <c r="P954" s="23"/>
      <c r="Q954" s="22"/>
      <c r="R954" s="22"/>
      <c r="S954" s="22"/>
      <c r="T954" s="22"/>
      <c r="U954" s="22"/>
      <c r="V954" s="22"/>
      <c r="W954" s="22"/>
      <c r="X954" s="22"/>
      <c r="Y954" s="22"/>
      <c r="Z954" s="22"/>
      <c r="AA954" s="22"/>
    </row>
    <row r="955" spans="1:27" ht="15.75" customHeight="1" x14ac:dyDescent="0.25">
      <c r="A955" s="22"/>
      <c r="B955" s="22"/>
      <c r="C955" s="22"/>
      <c r="D955" s="23"/>
      <c r="E955" s="23"/>
      <c r="F955" s="23"/>
      <c r="G955" s="23"/>
      <c r="H955" s="23"/>
      <c r="I955" s="23"/>
      <c r="J955" s="23"/>
      <c r="K955" s="23"/>
      <c r="L955" s="23"/>
      <c r="M955" s="23"/>
      <c r="N955" s="23"/>
      <c r="O955" s="23"/>
      <c r="P955" s="23"/>
      <c r="Q955" s="22"/>
      <c r="R955" s="22"/>
      <c r="S955" s="22"/>
      <c r="T955" s="22"/>
      <c r="U955" s="22"/>
      <c r="V955" s="22"/>
      <c r="W955" s="22"/>
      <c r="X955" s="22"/>
      <c r="Y955" s="22"/>
      <c r="Z955" s="22"/>
      <c r="AA955" s="22"/>
    </row>
    <row r="956" spans="1:27" ht="15.75" customHeight="1" x14ac:dyDescent="0.25">
      <c r="A956" s="22"/>
      <c r="B956" s="22"/>
      <c r="C956" s="22"/>
      <c r="D956" s="23"/>
      <c r="E956" s="23"/>
      <c r="F956" s="23"/>
      <c r="G956" s="23"/>
      <c r="H956" s="23"/>
      <c r="I956" s="23"/>
      <c r="J956" s="23"/>
      <c r="K956" s="23"/>
      <c r="L956" s="23"/>
      <c r="M956" s="23"/>
      <c r="N956" s="23"/>
      <c r="O956" s="23"/>
      <c r="P956" s="23"/>
      <c r="Q956" s="22"/>
      <c r="R956" s="22"/>
      <c r="S956" s="22"/>
      <c r="T956" s="22"/>
      <c r="U956" s="22"/>
      <c r="V956" s="22"/>
      <c r="W956" s="22"/>
      <c r="X956" s="22"/>
      <c r="Y956" s="22"/>
      <c r="Z956" s="22"/>
      <c r="AA956" s="22"/>
    </row>
    <row r="957" spans="1:27" ht="15.75" customHeight="1" x14ac:dyDescent="0.25">
      <c r="A957" s="22"/>
      <c r="B957" s="22"/>
      <c r="C957" s="22"/>
      <c r="D957" s="23"/>
      <c r="E957" s="23"/>
      <c r="F957" s="23"/>
      <c r="G957" s="23"/>
      <c r="H957" s="23"/>
      <c r="I957" s="23"/>
      <c r="J957" s="23"/>
      <c r="K957" s="23"/>
      <c r="L957" s="23"/>
      <c r="M957" s="23"/>
      <c r="N957" s="23"/>
      <c r="O957" s="23"/>
      <c r="P957" s="23"/>
      <c r="Q957" s="22"/>
      <c r="R957" s="22"/>
      <c r="S957" s="22"/>
      <c r="T957" s="22"/>
      <c r="U957" s="22"/>
      <c r="V957" s="22"/>
      <c r="W957" s="22"/>
      <c r="X957" s="22"/>
      <c r="Y957" s="22"/>
      <c r="Z957" s="22"/>
      <c r="AA957" s="22"/>
    </row>
    <row r="958" spans="1:27" ht="15.75" customHeight="1" x14ac:dyDescent="0.25">
      <c r="A958" s="22"/>
      <c r="B958" s="22"/>
      <c r="C958" s="22"/>
      <c r="D958" s="23"/>
      <c r="E958" s="23"/>
      <c r="F958" s="23"/>
      <c r="G958" s="23"/>
      <c r="H958" s="23"/>
      <c r="I958" s="23"/>
      <c r="J958" s="23"/>
      <c r="K958" s="23"/>
      <c r="L958" s="23"/>
      <c r="M958" s="23"/>
      <c r="N958" s="23"/>
      <c r="O958" s="23"/>
      <c r="P958" s="23"/>
      <c r="Q958" s="22"/>
      <c r="R958" s="22"/>
      <c r="S958" s="22"/>
      <c r="T958" s="22"/>
      <c r="U958" s="22"/>
      <c r="V958" s="22"/>
      <c r="W958" s="22"/>
      <c r="X958" s="22"/>
      <c r="Y958" s="22"/>
      <c r="Z958" s="22"/>
      <c r="AA958" s="22"/>
    </row>
    <row r="959" spans="1:27" ht="15.75" customHeight="1" x14ac:dyDescent="0.25">
      <c r="A959" s="22"/>
      <c r="B959" s="22"/>
      <c r="C959" s="22"/>
      <c r="D959" s="23"/>
      <c r="E959" s="23"/>
      <c r="F959" s="23"/>
      <c r="G959" s="23"/>
      <c r="H959" s="23"/>
      <c r="I959" s="23"/>
      <c r="J959" s="23"/>
      <c r="K959" s="23"/>
      <c r="L959" s="23"/>
      <c r="M959" s="23"/>
      <c r="N959" s="23"/>
      <c r="O959" s="23"/>
      <c r="P959" s="23"/>
      <c r="Q959" s="22"/>
      <c r="R959" s="22"/>
      <c r="S959" s="22"/>
      <c r="T959" s="22"/>
      <c r="U959" s="22"/>
      <c r="V959" s="22"/>
      <c r="W959" s="22"/>
      <c r="X959" s="22"/>
      <c r="Y959" s="22"/>
      <c r="Z959" s="22"/>
      <c r="AA959" s="22"/>
    </row>
    <row r="960" spans="1:27" ht="15.75" customHeight="1" x14ac:dyDescent="0.25">
      <c r="A960" s="22"/>
      <c r="B960" s="22"/>
      <c r="C960" s="22"/>
      <c r="D960" s="23"/>
      <c r="E960" s="23"/>
      <c r="F960" s="23"/>
      <c r="G960" s="23"/>
      <c r="H960" s="23"/>
      <c r="I960" s="23"/>
      <c r="J960" s="23"/>
      <c r="K960" s="23"/>
      <c r="L960" s="23"/>
      <c r="M960" s="23"/>
      <c r="N960" s="23"/>
      <c r="O960" s="23"/>
      <c r="P960" s="23"/>
      <c r="Q960" s="22"/>
      <c r="R960" s="22"/>
      <c r="S960" s="22"/>
      <c r="T960" s="22"/>
      <c r="U960" s="22"/>
      <c r="V960" s="22"/>
      <c r="W960" s="22"/>
      <c r="X960" s="22"/>
      <c r="Y960" s="22"/>
      <c r="Z960" s="22"/>
      <c r="AA960" s="22"/>
    </row>
    <row r="961" spans="1:27" ht="15.75" customHeight="1" x14ac:dyDescent="0.25">
      <c r="A961" s="22"/>
      <c r="B961" s="22"/>
      <c r="C961" s="22"/>
      <c r="D961" s="23"/>
      <c r="E961" s="23"/>
      <c r="F961" s="23"/>
      <c r="G961" s="23"/>
      <c r="H961" s="23"/>
      <c r="I961" s="23"/>
      <c r="J961" s="23"/>
      <c r="K961" s="23"/>
      <c r="L961" s="23"/>
      <c r="M961" s="23"/>
      <c r="N961" s="23"/>
      <c r="O961" s="23"/>
      <c r="P961" s="23"/>
      <c r="Q961" s="22"/>
      <c r="R961" s="22"/>
      <c r="S961" s="22"/>
      <c r="T961" s="22"/>
      <c r="U961" s="22"/>
      <c r="V961" s="22"/>
      <c r="W961" s="22"/>
      <c r="X961" s="22"/>
      <c r="Y961" s="22"/>
      <c r="Z961" s="22"/>
      <c r="AA961" s="22"/>
    </row>
    <row r="962" spans="1:27" ht="15.75" customHeight="1" x14ac:dyDescent="0.25">
      <c r="A962" s="22"/>
      <c r="B962" s="22"/>
      <c r="C962" s="22"/>
      <c r="D962" s="23"/>
      <c r="E962" s="23"/>
      <c r="F962" s="23"/>
      <c r="G962" s="23"/>
      <c r="H962" s="23"/>
      <c r="I962" s="23"/>
      <c r="J962" s="23"/>
      <c r="K962" s="23"/>
      <c r="L962" s="23"/>
      <c r="M962" s="23"/>
      <c r="N962" s="23"/>
      <c r="O962" s="23"/>
      <c r="P962" s="23"/>
      <c r="Q962" s="22"/>
      <c r="R962" s="22"/>
      <c r="S962" s="22"/>
      <c r="T962" s="22"/>
      <c r="U962" s="22"/>
      <c r="V962" s="22"/>
      <c r="W962" s="22"/>
      <c r="X962" s="22"/>
      <c r="Y962" s="22"/>
      <c r="Z962" s="22"/>
      <c r="AA962" s="22"/>
    </row>
    <row r="963" spans="1:27" ht="15.75" customHeight="1" x14ac:dyDescent="0.25">
      <c r="A963" s="22"/>
      <c r="B963" s="22"/>
      <c r="C963" s="22"/>
      <c r="D963" s="23"/>
      <c r="E963" s="23"/>
      <c r="F963" s="23"/>
      <c r="G963" s="23"/>
      <c r="H963" s="23"/>
      <c r="I963" s="23"/>
      <c r="J963" s="23"/>
      <c r="K963" s="23"/>
      <c r="L963" s="23"/>
      <c r="M963" s="23"/>
      <c r="N963" s="23"/>
      <c r="O963" s="23"/>
      <c r="P963" s="23"/>
      <c r="Q963" s="22"/>
      <c r="R963" s="22"/>
      <c r="S963" s="22"/>
      <c r="T963" s="22"/>
      <c r="U963" s="22"/>
      <c r="V963" s="22"/>
      <c r="W963" s="22"/>
      <c r="X963" s="22"/>
      <c r="Y963" s="22"/>
      <c r="Z963" s="22"/>
      <c r="AA963" s="22"/>
    </row>
    <row r="964" spans="1:27" ht="15.75" customHeight="1" x14ac:dyDescent="0.25">
      <c r="A964" s="22"/>
      <c r="B964" s="22"/>
      <c r="C964" s="22"/>
      <c r="D964" s="23"/>
      <c r="E964" s="23"/>
      <c r="F964" s="23"/>
      <c r="G964" s="23"/>
      <c r="H964" s="23"/>
      <c r="I964" s="23"/>
      <c r="J964" s="23"/>
      <c r="K964" s="23"/>
      <c r="L964" s="23"/>
      <c r="M964" s="23"/>
      <c r="N964" s="23"/>
      <c r="O964" s="23"/>
      <c r="P964" s="23"/>
      <c r="Q964" s="22"/>
      <c r="R964" s="22"/>
      <c r="S964" s="22"/>
      <c r="T964" s="22"/>
      <c r="U964" s="22"/>
      <c r="V964" s="22"/>
      <c r="W964" s="22"/>
      <c r="X964" s="22"/>
      <c r="Y964" s="22"/>
      <c r="Z964" s="22"/>
      <c r="AA964" s="22"/>
    </row>
    <row r="965" spans="1:27" ht="15.75" customHeight="1" x14ac:dyDescent="0.25">
      <c r="A965" s="22"/>
      <c r="B965" s="22"/>
      <c r="C965" s="22"/>
      <c r="D965" s="23"/>
      <c r="E965" s="23"/>
      <c r="F965" s="23"/>
      <c r="G965" s="23"/>
      <c r="H965" s="23"/>
      <c r="I965" s="23"/>
      <c r="J965" s="23"/>
      <c r="K965" s="23"/>
      <c r="L965" s="23"/>
      <c r="M965" s="23"/>
      <c r="N965" s="23"/>
      <c r="O965" s="23"/>
      <c r="P965" s="23"/>
      <c r="Q965" s="22"/>
      <c r="R965" s="22"/>
      <c r="S965" s="22"/>
      <c r="T965" s="22"/>
      <c r="U965" s="22"/>
      <c r="V965" s="22"/>
      <c r="W965" s="22"/>
      <c r="X965" s="22"/>
      <c r="Y965" s="22"/>
      <c r="Z965" s="22"/>
      <c r="AA965" s="22"/>
    </row>
    <row r="966" spans="1:27" ht="15.75" customHeight="1" x14ac:dyDescent="0.25">
      <c r="A966" s="22"/>
      <c r="B966" s="22"/>
      <c r="C966" s="22"/>
      <c r="D966" s="23"/>
      <c r="E966" s="23"/>
      <c r="F966" s="23"/>
      <c r="G966" s="23"/>
      <c r="H966" s="23"/>
      <c r="I966" s="23"/>
      <c r="J966" s="23"/>
      <c r="K966" s="23"/>
      <c r="L966" s="23"/>
      <c r="M966" s="23"/>
      <c r="N966" s="23"/>
      <c r="O966" s="23"/>
      <c r="P966" s="23"/>
      <c r="Q966" s="22"/>
      <c r="R966" s="22"/>
      <c r="S966" s="22"/>
      <c r="T966" s="22"/>
      <c r="U966" s="22"/>
      <c r="V966" s="22"/>
      <c r="W966" s="22"/>
      <c r="X966" s="22"/>
      <c r="Y966" s="22"/>
      <c r="Z966" s="22"/>
      <c r="AA966" s="22"/>
    </row>
    <row r="967" spans="1:27" ht="15.75" customHeight="1" x14ac:dyDescent="0.25">
      <c r="A967" s="22"/>
      <c r="B967" s="22"/>
      <c r="C967" s="22"/>
      <c r="D967" s="23"/>
      <c r="E967" s="23"/>
      <c r="F967" s="23"/>
      <c r="G967" s="23"/>
      <c r="H967" s="23"/>
      <c r="I967" s="23"/>
      <c r="J967" s="23"/>
      <c r="K967" s="23"/>
      <c r="L967" s="23"/>
      <c r="M967" s="23"/>
      <c r="N967" s="23"/>
      <c r="O967" s="23"/>
      <c r="P967" s="23"/>
      <c r="Q967" s="22"/>
      <c r="R967" s="22"/>
      <c r="S967" s="22"/>
      <c r="T967" s="22"/>
      <c r="U967" s="22"/>
      <c r="V967" s="22"/>
      <c r="W967" s="22"/>
      <c r="X967" s="22"/>
      <c r="Y967" s="22"/>
      <c r="Z967" s="22"/>
      <c r="AA967" s="22"/>
    </row>
    <row r="968" spans="1:27" ht="15.75" customHeight="1" x14ac:dyDescent="0.25">
      <c r="A968" s="22"/>
      <c r="B968" s="22"/>
      <c r="C968" s="22"/>
      <c r="D968" s="23"/>
      <c r="E968" s="23"/>
      <c r="F968" s="23"/>
      <c r="G968" s="23"/>
      <c r="H968" s="23"/>
      <c r="I968" s="23"/>
      <c r="J968" s="23"/>
      <c r="K968" s="23"/>
      <c r="L968" s="23"/>
      <c r="M968" s="23"/>
      <c r="N968" s="23"/>
      <c r="O968" s="23"/>
      <c r="P968" s="23"/>
      <c r="Q968" s="22"/>
      <c r="R968" s="22"/>
      <c r="S968" s="22"/>
      <c r="T968" s="22"/>
      <c r="U968" s="22"/>
      <c r="V968" s="22"/>
      <c r="W968" s="22"/>
      <c r="X968" s="22"/>
      <c r="Y968" s="22"/>
      <c r="Z968" s="22"/>
      <c r="AA968" s="22"/>
    </row>
    <row r="969" spans="1:27" ht="15.75" customHeight="1" x14ac:dyDescent="0.25">
      <c r="A969" s="22"/>
      <c r="B969" s="22"/>
      <c r="C969" s="22"/>
      <c r="D969" s="23"/>
      <c r="E969" s="23"/>
      <c r="F969" s="23"/>
      <c r="G969" s="23"/>
      <c r="H969" s="23"/>
      <c r="I969" s="23"/>
      <c r="J969" s="23"/>
      <c r="K969" s="23"/>
      <c r="L969" s="23"/>
      <c r="M969" s="23"/>
      <c r="N969" s="23"/>
      <c r="O969" s="23"/>
      <c r="P969" s="23"/>
      <c r="Q969" s="22"/>
      <c r="R969" s="22"/>
      <c r="S969" s="22"/>
      <c r="T969" s="22"/>
      <c r="U969" s="22"/>
      <c r="V969" s="22"/>
      <c r="W969" s="22"/>
      <c r="X969" s="22"/>
      <c r="Y969" s="22"/>
      <c r="Z969" s="22"/>
      <c r="AA969" s="22"/>
    </row>
    <row r="970" spans="1:27" ht="15.75" customHeight="1" x14ac:dyDescent="0.25">
      <c r="A970" s="22"/>
      <c r="B970" s="22"/>
      <c r="C970" s="22"/>
      <c r="D970" s="23"/>
      <c r="E970" s="23"/>
      <c r="F970" s="23"/>
      <c r="G970" s="23"/>
      <c r="H970" s="23"/>
      <c r="I970" s="23"/>
      <c r="J970" s="23"/>
      <c r="K970" s="23"/>
      <c r="L970" s="23"/>
      <c r="M970" s="23"/>
      <c r="N970" s="23"/>
      <c r="O970" s="23"/>
      <c r="P970" s="23"/>
      <c r="Q970" s="22"/>
      <c r="R970" s="22"/>
      <c r="S970" s="22"/>
      <c r="T970" s="22"/>
      <c r="U970" s="22"/>
      <c r="V970" s="22"/>
      <c r="W970" s="22"/>
      <c r="X970" s="22"/>
      <c r="Y970" s="22"/>
      <c r="Z970" s="22"/>
      <c r="AA970" s="22"/>
    </row>
    <row r="971" spans="1:27" ht="15.75" customHeight="1" x14ac:dyDescent="0.25">
      <c r="A971" s="22"/>
      <c r="B971" s="22"/>
      <c r="C971" s="22"/>
      <c r="D971" s="23"/>
      <c r="E971" s="23"/>
      <c r="F971" s="23"/>
      <c r="G971" s="23"/>
      <c r="H971" s="23"/>
      <c r="I971" s="23"/>
      <c r="J971" s="23"/>
      <c r="K971" s="23"/>
      <c r="L971" s="23"/>
      <c r="M971" s="23"/>
      <c r="N971" s="23"/>
      <c r="O971" s="23"/>
      <c r="P971" s="23"/>
      <c r="Q971" s="22"/>
      <c r="R971" s="22"/>
      <c r="S971" s="22"/>
      <c r="T971" s="22"/>
      <c r="U971" s="22"/>
      <c r="V971" s="22"/>
      <c r="W971" s="22"/>
      <c r="X971" s="22"/>
      <c r="Y971" s="22"/>
      <c r="Z971" s="22"/>
      <c r="AA971" s="22"/>
    </row>
    <row r="972" spans="1:27" ht="15.75" customHeight="1" x14ac:dyDescent="0.25">
      <c r="A972" s="22"/>
      <c r="B972" s="22"/>
      <c r="C972" s="22"/>
      <c r="D972" s="23"/>
      <c r="E972" s="23"/>
      <c r="F972" s="23"/>
      <c r="G972" s="23"/>
      <c r="H972" s="23"/>
      <c r="I972" s="23"/>
      <c r="J972" s="23"/>
      <c r="K972" s="23"/>
      <c r="L972" s="23"/>
      <c r="M972" s="23"/>
      <c r="N972" s="23"/>
      <c r="O972" s="23"/>
      <c r="P972" s="23"/>
      <c r="Q972" s="22"/>
      <c r="R972" s="22"/>
      <c r="S972" s="22"/>
      <c r="T972" s="22"/>
      <c r="U972" s="22"/>
      <c r="V972" s="22"/>
      <c r="W972" s="22"/>
      <c r="X972" s="22"/>
      <c r="Y972" s="22"/>
      <c r="Z972" s="22"/>
      <c r="AA972" s="22"/>
    </row>
    <row r="973" spans="1:27" ht="15.75" customHeight="1" x14ac:dyDescent="0.25">
      <c r="A973" s="22"/>
      <c r="B973" s="22"/>
      <c r="C973" s="22"/>
      <c r="D973" s="23"/>
      <c r="E973" s="23"/>
      <c r="F973" s="23"/>
      <c r="G973" s="23"/>
      <c r="H973" s="23"/>
      <c r="I973" s="23"/>
      <c r="J973" s="23"/>
      <c r="K973" s="23"/>
      <c r="L973" s="23"/>
      <c r="M973" s="23"/>
      <c r="N973" s="23"/>
      <c r="O973" s="23"/>
      <c r="P973" s="23"/>
      <c r="Q973" s="22"/>
      <c r="R973" s="22"/>
      <c r="S973" s="22"/>
      <c r="T973" s="22"/>
      <c r="U973" s="22"/>
      <c r="V973" s="22"/>
      <c r="W973" s="22"/>
      <c r="X973" s="22"/>
      <c r="Y973" s="22"/>
      <c r="Z973" s="22"/>
      <c r="AA973" s="22"/>
    </row>
    <row r="974" spans="1:27" ht="15.75" customHeight="1" x14ac:dyDescent="0.25">
      <c r="A974" s="22"/>
      <c r="B974" s="22"/>
      <c r="C974" s="22"/>
      <c r="D974" s="23"/>
      <c r="E974" s="23"/>
      <c r="F974" s="23"/>
      <c r="G974" s="23"/>
      <c r="H974" s="23"/>
      <c r="I974" s="23"/>
      <c r="J974" s="23"/>
      <c r="K974" s="23"/>
      <c r="L974" s="23"/>
      <c r="M974" s="23"/>
      <c r="N974" s="23"/>
      <c r="O974" s="23"/>
      <c r="P974" s="23"/>
      <c r="Q974" s="22"/>
      <c r="R974" s="22"/>
      <c r="S974" s="22"/>
      <c r="T974" s="22"/>
      <c r="U974" s="22"/>
      <c r="V974" s="22"/>
      <c r="W974" s="22"/>
      <c r="X974" s="22"/>
      <c r="Y974" s="22"/>
      <c r="Z974" s="22"/>
      <c r="AA974" s="22"/>
    </row>
    <row r="975" spans="1:27" ht="15.75" customHeight="1" x14ac:dyDescent="0.25">
      <c r="A975" s="22"/>
      <c r="B975" s="22"/>
      <c r="C975" s="22"/>
      <c r="D975" s="23"/>
      <c r="E975" s="23"/>
      <c r="F975" s="23"/>
      <c r="G975" s="23"/>
      <c r="H975" s="23"/>
      <c r="I975" s="23"/>
      <c r="J975" s="23"/>
      <c r="K975" s="23"/>
      <c r="L975" s="23"/>
      <c r="M975" s="23"/>
      <c r="N975" s="23"/>
      <c r="O975" s="23"/>
      <c r="P975" s="23"/>
      <c r="Q975" s="22"/>
      <c r="R975" s="22"/>
      <c r="S975" s="22"/>
      <c r="T975" s="22"/>
      <c r="U975" s="22"/>
      <c r="V975" s="22"/>
      <c r="W975" s="22"/>
      <c r="X975" s="22"/>
      <c r="Y975" s="22"/>
      <c r="Z975" s="22"/>
      <c r="AA975" s="22"/>
    </row>
    <row r="976" spans="1:27" ht="15.75" customHeight="1" x14ac:dyDescent="0.25">
      <c r="A976" s="22"/>
      <c r="B976" s="22"/>
      <c r="C976" s="22"/>
      <c r="D976" s="23"/>
      <c r="E976" s="23"/>
      <c r="F976" s="23"/>
      <c r="G976" s="23"/>
      <c r="H976" s="23"/>
      <c r="I976" s="23"/>
      <c r="J976" s="23"/>
      <c r="K976" s="23"/>
      <c r="L976" s="23"/>
      <c r="M976" s="23"/>
      <c r="N976" s="23"/>
      <c r="O976" s="23"/>
      <c r="P976" s="23"/>
      <c r="Q976" s="22"/>
      <c r="R976" s="22"/>
      <c r="S976" s="22"/>
      <c r="T976" s="22"/>
      <c r="U976" s="22"/>
      <c r="V976" s="22"/>
      <c r="W976" s="22"/>
      <c r="X976" s="22"/>
      <c r="Y976" s="22"/>
      <c r="Z976" s="22"/>
      <c r="AA976" s="22"/>
    </row>
    <row r="977" spans="1:27" ht="15.75" customHeight="1" x14ac:dyDescent="0.25">
      <c r="A977" s="22"/>
      <c r="B977" s="22"/>
      <c r="C977" s="22"/>
      <c r="D977" s="23"/>
      <c r="E977" s="23"/>
      <c r="F977" s="23"/>
      <c r="G977" s="23"/>
      <c r="H977" s="23"/>
      <c r="I977" s="23"/>
      <c r="J977" s="23"/>
      <c r="K977" s="23"/>
      <c r="L977" s="23"/>
      <c r="M977" s="23"/>
      <c r="N977" s="23"/>
      <c r="O977" s="23"/>
      <c r="P977" s="23"/>
      <c r="Q977" s="22"/>
      <c r="R977" s="22"/>
      <c r="S977" s="22"/>
      <c r="T977" s="22"/>
      <c r="U977" s="22"/>
      <c r="V977" s="22"/>
      <c r="W977" s="22"/>
      <c r="X977" s="22"/>
      <c r="Y977" s="22"/>
      <c r="Z977" s="22"/>
      <c r="AA977" s="22"/>
    </row>
    <row r="978" spans="1:27" ht="15.75" customHeight="1" x14ac:dyDescent="0.25">
      <c r="A978" s="22"/>
      <c r="B978" s="22"/>
      <c r="C978" s="22"/>
      <c r="D978" s="23"/>
      <c r="E978" s="23"/>
      <c r="F978" s="23"/>
      <c r="G978" s="23"/>
      <c r="H978" s="23"/>
      <c r="I978" s="23"/>
      <c r="J978" s="23"/>
      <c r="K978" s="23"/>
      <c r="L978" s="23"/>
      <c r="M978" s="23"/>
      <c r="N978" s="23"/>
      <c r="O978" s="23"/>
      <c r="P978" s="23"/>
      <c r="Q978" s="22"/>
      <c r="R978" s="22"/>
      <c r="S978" s="22"/>
      <c r="T978" s="22"/>
      <c r="U978" s="22"/>
      <c r="V978" s="22"/>
      <c r="W978" s="22"/>
      <c r="X978" s="22"/>
      <c r="Y978" s="22"/>
      <c r="Z978" s="22"/>
      <c r="AA978" s="22"/>
    </row>
    <row r="979" spans="1:27" ht="15.75" customHeight="1" x14ac:dyDescent="0.25">
      <c r="A979" s="22"/>
      <c r="B979" s="22"/>
      <c r="C979" s="22"/>
      <c r="D979" s="23"/>
      <c r="E979" s="23"/>
      <c r="F979" s="23"/>
      <c r="G979" s="23"/>
      <c r="H979" s="23"/>
      <c r="I979" s="23"/>
      <c r="J979" s="23"/>
      <c r="K979" s="23"/>
      <c r="L979" s="23"/>
      <c r="M979" s="23"/>
      <c r="N979" s="23"/>
      <c r="O979" s="23"/>
      <c r="P979" s="23"/>
      <c r="Q979" s="22"/>
      <c r="R979" s="22"/>
      <c r="S979" s="22"/>
      <c r="T979" s="22"/>
      <c r="U979" s="22"/>
      <c r="V979" s="22"/>
      <c r="W979" s="22"/>
      <c r="X979" s="22"/>
      <c r="Y979" s="22"/>
      <c r="Z979" s="22"/>
      <c r="AA979" s="22"/>
    </row>
    <row r="980" spans="1:27" ht="15.75" customHeight="1" x14ac:dyDescent="0.25">
      <c r="A980" s="22"/>
      <c r="B980" s="22"/>
      <c r="C980" s="22"/>
      <c r="D980" s="23"/>
      <c r="E980" s="23"/>
      <c r="F980" s="23"/>
      <c r="G980" s="23"/>
      <c r="H980" s="23"/>
      <c r="I980" s="23"/>
      <c r="J980" s="23"/>
      <c r="K980" s="23"/>
      <c r="L980" s="23"/>
      <c r="M980" s="23"/>
      <c r="N980" s="23"/>
      <c r="O980" s="23"/>
      <c r="P980" s="23"/>
      <c r="Q980" s="22"/>
      <c r="R980" s="22"/>
      <c r="S980" s="22"/>
      <c r="T980" s="22"/>
      <c r="U980" s="22"/>
      <c r="V980" s="22"/>
      <c r="W980" s="22"/>
      <c r="X980" s="22"/>
      <c r="Y980" s="22"/>
      <c r="Z980" s="22"/>
      <c r="AA980" s="22"/>
    </row>
    <row r="981" spans="1:27" ht="15.75" customHeight="1" x14ac:dyDescent="0.25">
      <c r="A981" s="22"/>
      <c r="B981" s="22"/>
      <c r="C981" s="22"/>
      <c r="D981" s="23"/>
      <c r="E981" s="23"/>
      <c r="F981" s="23"/>
      <c r="G981" s="23"/>
      <c r="H981" s="23"/>
      <c r="I981" s="23"/>
      <c r="J981" s="23"/>
      <c r="K981" s="23"/>
      <c r="L981" s="23"/>
      <c r="M981" s="23"/>
      <c r="N981" s="23"/>
      <c r="O981" s="23"/>
      <c r="P981" s="23"/>
      <c r="Q981" s="22"/>
      <c r="R981" s="22"/>
      <c r="S981" s="22"/>
      <c r="T981" s="22"/>
      <c r="U981" s="22"/>
      <c r="V981" s="22"/>
      <c r="W981" s="22"/>
      <c r="X981" s="22"/>
      <c r="Y981" s="22"/>
      <c r="Z981" s="22"/>
      <c r="AA981" s="22"/>
    </row>
    <row r="982" spans="1:27" ht="15.75" customHeight="1" x14ac:dyDescent="0.25">
      <c r="A982" s="22"/>
      <c r="B982" s="22"/>
      <c r="C982" s="22"/>
      <c r="D982" s="23"/>
      <c r="E982" s="23"/>
      <c r="F982" s="23"/>
      <c r="G982" s="23"/>
      <c r="H982" s="23"/>
      <c r="I982" s="23"/>
      <c r="J982" s="23"/>
      <c r="K982" s="23"/>
      <c r="L982" s="23"/>
      <c r="M982" s="23"/>
      <c r="N982" s="23"/>
      <c r="O982" s="23"/>
      <c r="P982" s="23"/>
      <c r="Q982" s="22"/>
      <c r="R982" s="22"/>
      <c r="S982" s="22"/>
      <c r="T982" s="22"/>
      <c r="U982" s="22"/>
      <c r="V982" s="22"/>
      <c r="W982" s="22"/>
      <c r="X982" s="22"/>
      <c r="Y982" s="22"/>
      <c r="Z982" s="22"/>
      <c r="AA982" s="22"/>
    </row>
    <row r="983" spans="1:27" ht="15.75" customHeight="1" x14ac:dyDescent="0.25">
      <c r="A983" s="22"/>
      <c r="B983" s="22"/>
      <c r="C983" s="22"/>
      <c r="D983" s="23"/>
      <c r="E983" s="23"/>
      <c r="F983" s="23"/>
      <c r="G983" s="23"/>
      <c r="H983" s="23"/>
      <c r="I983" s="23"/>
      <c r="J983" s="23"/>
      <c r="K983" s="23"/>
      <c r="L983" s="23"/>
      <c r="M983" s="23"/>
      <c r="N983" s="23"/>
      <c r="O983" s="23"/>
      <c r="P983" s="23"/>
      <c r="Q983" s="22"/>
      <c r="R983" s="22"/>
      <c r="S983" s="22"/>
      <c r="T983" s="22"/>
      <c r="U983" s="22"/>
      <c r="V983" s="22"/>
      <c r="W983" s="22"/>
      <c r="X983" s="22"/>
      <c r="Y983" s="22"/>
      <c r="Z983" s="22"/>
      <c r="AA983" s="22"/>
    </row>
    <row r="984" spans="1:27" ht="15.75" customHeight="1" x14ac:dyDescent="0.25">
      <c r="A984" s="22"/>
      <c r="B984" s="22"/>
      <c r="C984" s="22"/>
      <c r="D984" s="23"/>
      <c r="E984" s="23"/>
      <c r="F984" s="23"/>
      <c r="G984" s="23"/>
      <c r="H984" s="23"/>
      <c r="I984" s="23"/>
      <c r="J984" s="23"/>
      <c r="K984" s="23"/>
      <c r="L984" s="23"/>
      <c r="M984" s="23"/>
      <c r="N984" s="23"/>
      <c r="O984" s="23"/>
      <c r="P984" s="23"/>
      <c r="Q984" s="22"/>
      <c r="R984" s="22"/>
      <c r="S984" s="22"/>
      <c r="T984" s="22"/>
      <c r="U984" s="22"/>
      <c r="V984" s="22"/>
      <c r="W984" s="22"/>
      <c r="X984" s="22"/>
      <c r="Y984" s="22"/>
      <c r="Z984" s="22"/>
      <c r="AA984" s="22"/>
    </row>
    <row r="985" spans="1:27" ht="15.75" customHeight="1" x14ac:dyDescent="0.25">
      <c r="A985" s="22"/>
      <c r="B985" s="22"/>
      <c r="C985" s="22"/>
      <c r="D985" s="23"/>
      <c r="E985" s="23"/>
      <c r="F985" s="23"/>
      <c r="G985" s="23"/>
      <c r="H985" s="23"/>
      <c r="I985" s="23"/>
      <c r="J985" s="23"/>
      <c r="K985" s="23"/>
      <c r="L985" s="23"/>
      <c r="M985" s="23"/>
      <c r="N985" s="23"/>
      <c r="O985" s="23"/>
      <c r="P985" s="23"/>
      <c r="Q985" s="22"/>
      <c r="R985" s="22"/>
      <c r="S985" s="22"/>
      <c r="T985" s="22"/>
      <c r="U985" s="22"/>
      <c r="V985" s="22"/>
      <c r="W985" s="22"/>
      <c r="X985" s="22"/>
      <c r="Y985" s="22"/>
      <c r="Z985" s="22"/>
      <c r="AA985" s="22"/>
    </row>
    <row r="986" spans="1:27" ht="15.75" customHeight="1" x14ac:dyDescent="0.25">
      <c r="A986" s="22"/>
      <c r="B986" s="22"/>
      <c r="C986" s="22"/>
      <c r="D986" s="23"/>
      <c r="E986" s="23"/>
      <c r="F986" s="23"/>
      <c r="G986" s="23"/>
      <c r="H986" s="23"/>
      <c r="I986" s="23"/>
      <c r="J986" s="23"/>
      <c r="K986" s="23"/>
      <c r="L986" s="23"/>
      <c r="M986" s="23"/>
      <c r="N986" s="23"/>
      <c r="O986" s="23"/>
      <c r="P986" s="23"/>
      <c r="Q986" s="22"/>
      <c r="R986" s="22"/>
      <c r="S986" s="22"/>
      <c r="T986" s="22"/>
      <c r="U986" s="22"/>
      <c r="V986" s="22"/>
      <c r="W986" s="22"/>
      <c r="X986" s="22"/>
      <c r="Y986" s="22"/>
      <c r="Z986" s="22"/>
      <c r="AA986" s="22"/>
    </row>
    <row r="987" spans="1:27" ht="15.75" customHeight="1" x14ac:dyDescent="0.25">
      <c r="A987" s="22"/>
      <c r="B987" s="22"/>
      <c r="C987" s="22"/>
      <c r="D987" s="23"/>
      <c r="E987" s="23"/>
      <c r="F987" s="23"/>
      <c r="G987" s="23"/>
      <c r="H987" s="23"/>
      <c r="I987" s="23"/>
      <c r="J987" s="23"/>
      <c r="K987" s="23"/>
      <c r="L987" s="23"/>
      <c r="M987" s="23"/>
      <c r="N987" s="23"/>
      <c r="O987" s="23"/>
      <c r="P987" s="23"/>
      <c r="Q987" s="22"/>
      <c r="R987" s="22"/>
      <c r="S987" s="22"/>
      <c r="T987" s="22"/>
      <c r="U987" s="22"/>
      <c r="V987" s="22"/>
      <c r="W987" s="22"/>
      <c r="X987" s="22"/>
      <c r="Y987" s="22"/>
      <c r="Z987" s="22"/>
      <c r="AA987" s="22"/>
    </row>
    <row r="988" spans="1:27" ht="15.75" customHeight="1" x14ac:dyDescent="0.25">
      <c r="A988" s="22"/>
      <c r="B988" s="22"/>
      <c r="C988" s="22"/>
      <c r="D988" s="23"/>
      <c r="E988" s="23"/>
      <c r="F988" s="23"/>
      <c r="G988" s="23"/>
      <c r="H988" s="23"/>
      <c r="I988" s="23"/>
      <c r="J988" s="23"/>
      <c r="K988" s="23"/>
      <c r="L988" s="23"/>
      <c r="M988" s="23"/>
      <c r="N988" s="23"/>
      <c r="O988" s="23"/>
      <c r="P988" s="23"/>
      <c r="Q988" s="22"/>
      <c r="R988" s="22"/>
      <c r="S988" s="22"/>
      <c r="T988" s="22"/>
      <c r="U988" s="22"/>
      <c r="V988" s="22"/>
      <c r="W988" s="22"/>
      <c r="X988" s="22"/>
      <c r="Y988" s="22"/>
      <c r="Z988" s="22"/>
      <c r="AA988" s="22"/>
    </row>
    <row r="989" spans="1:27" ht="15.75" customHeight="1" x14ac:dyDescent="0.25">
      <c r="A989" s="22"/>
      <c r="B989" s="22"/>
      <c r="C989" s="22"/>
      <c r="D989" s="23"/>
      <c r="E989" s="23"/>
      <c r="F989" s="23"/>
      <c r="G989" s="23"/>
      <c r="H989" s="23"/>
      <c r="I989" s="23"/>
      <c r="J989" s="23"/>
      <c r="K989" s="23"/>
      <c r="L989" s="23"/>
      <c r="M989" s="23"/>
      <c r="N989" s="23"/>
      <c r="O989" s="23"/>
      <c r="P989" s="23"/>
      <c r="Q989" s="22"/>
      <c r="R989" s="22"/>
      <c r="S989" s="22"/>
      <c r="T989" s="22"/>
      <c r="U989" s="22"/>
      <c r="V989" s="22"/>
      <c r="W989" s="22"/>
      <c r="X989" s="22"/>
      <c r="Y989" s="22"/>
      <c r="Z989" s="22"/>
      <c r="AA989" s="22"/>
    </row>
    <row r="990" spans="1:27" ht="15.75" customHeight="1" x14ac:dyDescent="0.25">
      <c r="A990" s="22"/>
      <c r="B990" s="22"/>
      <c r="C990" s="22"/>
      <c r="D990" s="23"/>
      <c r="E990" s="23"/>
      <c r="F990" s="23"/>
      <c r="G990" s="23"/>
      <c r="H990" s="23"/>
      <c r="I990" s="23"/>
      <c r="J990" s="23"/>
      <c r="K990" s="23"/>
      <c r="L990" s="23"/>
      <c r="M990" s="23"/>
      <c r="N990" s="23"/>
      <c r="O990" s="23"/>
      <c r="P990" s="23"/>
      <c r="Q990" s="22"/>
      <c r="R990" s="22"/>
      <c r="S990" s="22"/>
      <c r="T990" s="22"/>
      <c r="U990" s="22"/>
      <c r="V990" s="22"/>
      <c r="W990" s="22"/>
      <c r="X990" s="22"/>
      <c r="Y990" s="22"/>
      <c r="Z990" s="22"/>
      <c r="AA990" s="22"/>
    </row>
    <row r="991" spans="1:27" ht="15.75" customHeight="1" x14ac:dyDescent="0.25">
      <c r="A991" s="22"/>
      <c r="B991" s="22"/>
      <c r="C991" s="22"/>
      <c r="D991" s="23"/>
      <c r="E991" s="23"/>
      <c r="F991" s="23"/>
      <c r="G991" s="23"/>
      <c r="H991" s="23"/>
      <c r="I991" s="23"/>
      <c r="J991" s="23"/>
      <c r="K991" s="23"/>
      <c r="L991" s="23"/>
      <c r="M991" s="23"/>
      <c r="N991" s="23"/>
      <c r="O991" s="23"/>
      <c r="P991" s="23"/>
      <c r="Q991" s="22"/>
      <c r="R991" s="22"/>
      <c r="S991" s="22"/>
      <c r="T991" s="22"/>
      <c r="U991" s="22"/>
      <c r="V991" s="22"/>
      <c r="W991" s="22"/>
      <c r="X991" s="22"/>
      <c r="Y991" s="22"/>
      <c r="Z991" s="22"/>
      <c r="AA991" s="22"/>
    </row>
    <row r="992" spans="1:27" ht="15.75" customHeight="1" x14ac:dyDescent="0.25">
      <c r="A992" s="22"/>
      <c r="B992" s="22"/>
      <c r="C992" s="22"/>
      <c r="D992" s="23"/>
      <c r="E992" s="23"/>
      <c r="F992" s="23"/>
      <c r="G992" s="23"/>
      <c r="H992" s="23"/>
      <c r="I992" s="23"/>
      <c r="J992" s="23"/>
      <c r="K992" s="23"/>
      <c r="L992" s="23"/>
      <c r="M992" s="23"/>
      <c r="N992" s="23"/>
      <c r="O992" s="23"/>
      <c r="P992" s="23"/>
      <c r="Q992" s="22"/>
      <c r="R992" s="22"/>
      <c r="S992" s="22"/>
      <c r="T992" s="22"/>
      <c r="U992" s="22"/>
      <c r="V992" s="22"/>
      <c r="W992" s="22"/>
      <c r="X992" s="22"/>
      <c r="Y992" s="22"/>
      <c r="Z992" s="22"/>
      <c r="AA992" s="22"/>
    </row>
    <row r="993" spans="1:27" ht="15.75" customHeight="1" x14ac:dyDescent="0.25">
      <c r="A993" s="22"/>
      <c r="B993" s="22"/>
      <c r="C993" s="22"/>
      <c r="D993" s="23"/>
      <c r="E993" s="23"/>
      <c r="F993" s="23"/>
      <c r="G993" s="23"/>
      <c r="H993" s="23"/>
      <c r="I993" s="23"/>
      <c r="J993" s="23"/>
      <c r="K993" s="23"/>
      <c r="L993" s="23"/>
      <c r="M993" s="23"/>
      <c r="N993" s="23"/>
      <c r="O993" s="23"/>
      <c r="P993" s="23"/>
      <c r="Q993" s="22"/>
      <c r="R993" s="22"/>
      <c r="S993" s="22"/>
      <c r="T993" s="22"/>
      <c r="U993" s="22"/>
      <c r="V993" s="22"/>
      <c r="W993" s="22"/>
      <c r="X993" s="22"/>
      <c r="Y993" s="22"/>
      <c r="Z993" s="22"/>
      <c r="AA993" s="22"/>
    </row>
    <row r="994" spans="1:27" ht="15.75" customHeight="1" x14ac:dyDescent="0.25">
      <c r="A994" s="22"/>
      <c r="B994" s="22"/>
      <c r="C994" s="22"/>
      <c r="D994" s="23"/>
      <c r="E994" s="23"/>
      <c r="F994" s="23"/>
      <c r="G994" s="23"/>
      <c r="H994" s="23"/>
      <c r="I994" s="23"/>
      <c r="J994" s="23"/>
      <c r="K994" s="23"/>
      <c r="L994" s="23"/>
      <c r="M994" s="23"/>
      <c r="N994" s="23"/>
      <c r="O994" s="23"/>
      <c r="P994" s="23"/>
      <c r="Q994" s="22"/>
      <c r="R994" s="22"/>
      <c r="S994" s="22"/>
      <c r="T994" s="22"/>
      <c r="U994" s="22"/>
      <c r="V994" s="22"/>
      <c r="W994" s="22"/>
      <c r="X994" s="22"/>
      <c r="Y994" s="22"/>
      <c r="Z994" s="22"/>
      <c r="AA994" s="22"/>
    </row>
    <row r="995" spans="1:27" ht="15.75" customHeight="1" x14ac:dyDescent="0.25">
      <c r="A995" s="22"/>
      <c r="B995" s="22"/>
      <c r="C995" s="22"/>
      <c r="D995" s="23"/>
      <c r="E995" s="23"/>
      <c r="F995" s="23"/>
      <c r="G995" s="23"/>
      <c r="H995" s="23"/>
      <c r="I995" s="23"/>
      <c r="J995" s="23"/>
      <c r="K995" s="23"/>
      <c r="L995" s="23"/>
      <c r="M995" s="23"/>
      <c r="N995" s="23"/>
      <c r="O995" s="23"/>
      <c r="P995" s="23"/>
      <c r="Q995" s="22"/>
      <c r="R995" s="22"/>
      <c r="S995" s="22"/>
      <c r="T995" s="22"/>
      <c r="U995" s="22"/>
      <c r="V995" s="22"/>
      <c r="W995" s="22"/>
      <c r="X995" s="22"/>
      <c r="Y995" s="22"/>
      <c r="Z995" s="22"/>
      <c r="AA995" s="22"/>
    </row>
    <row r="996" spans="1:27" ht="15.75" customHeight="1" x14ac:dyDescent="0.25">
      <c r="A996" s="22"/>
      <c r="B996" s="22"/>
      <c r="C996" s="22"/>
      <c r="D996" s="23"/>
      <c r="E996" s="23"/>
      <c r="F996" s="23"/>
      <c r="G996" s="23"/>
      <c r="H996" s="23"/>
      <c r="I996" s="23"/>
      <c r="J996" s="23"/>
      <c r="K996" s="23"/>
      <c r="L996" s="23"/>
      <c r="M996" s="23"/>
      <c r="N996" s="23"/>
      <c r="O996" s="23"/>
      <c r="P996" s="23"/>
      <c r="Q996" s="22"/>
      <c r="R996" s="22"/>
      <c r="S996" s="22"/>
      <c r="T996" s="22"/>
      <c r="U996" s="22"/>
      <c r="V996" s="22"/>
      <c r="W996" s="22"/>
      <c r="X996" s="22"/>
      <c r="Y996" s="22"/>
      <c r="Z996" s="22"/>
      <c r="AA996" s="22"/>
    </row>
    <row r="997" spans="1:27" ht="15.75" customHeight="1" x14ac:dyDescent="0.25">
      <c r="A997" s="22"/>
      <c r="B997" s="22"/>
      <c r="C997" s="22"/>
      <c r="D997" s="23"/>
      <c r="E997" s="23"/>
      <c r="F997" s="23"/>
      <c r="G997" s="23"/>
      <c r="H997" s="23"/>
      <c r="I997" s="23"/>
      <c r="J997" s="23"/>
      <c r="K997" s="23"/>
      <c r="L997" s="23"/>
      <c r="M997" s="23"/>
      <c r="N997" s="23"/>
      <c r="O997" s="23"/>
      <c r="P997" s="23"/>
      <c r="Q997" s="22"/>
      <c r="R997" s="22"/>
      <c r="S997" s="22"/>
      <c r="T997" s="22"/>
      <c r="U997" s="22"/>
      <c r="V997" s="22"/>
      <c r="W997" s="22"/>
      <c r="X997" s="22"/>
      <c r="Y997" s="22"/>
      <c r="Z997" s="22"/>
      <c r="AA997" s="22"/>
    </row>
    <row r="998" spans="1:27" ht="15.75" customHeight="1" x14ac:dyDescent="0.25">
      <c r="A998" s="22"/>
      <c r="B998" s="22"/>
      <c r="C998" s="22"/>
      <c r="D998" s="23"/>
      <c r="E998" s="23"/>
      <c r="F998" s="23"/>
      <c r="G998" s="23"/>
      <c r="H998" s="23"/>
      <c r="I998" s="23"/>
      <c r="J998" s="23"/>
      <c r="K998" s="23"/>
      <c r="L998" s="23"/>
      <c r="M998" s="23"/>
      <c r="N998" s="23"/>
      <c r="O998" s="23"/>
      <c r="P998" s="23"/>
      <c r="Q998" s="22"/>
      <c r="R998" s="22"/>
      <c r="S998" s="22"/>
      <c r="T998" s="22"/>
      <c r="U998" s="22"/>
      <c r="V998" s="22"/>
      <c r="W998" s="22"/>
      <c r="X998" s="22"/>
      <c r="Y998" s="22"/>
      <c r="Z998" s="22"/>
      <c r="AA998" s="22"/>
    </row>
    <row r="999" spans="1:27" ht="15.75" customHeight="1" x14ac:dyDescent="0.25">
      <c r="A999" s="22"/>
      <c r="B999" s="22"/>
      <c r="C999" s="22"/>
      <c r="D999" s="23"/>
      <c r="E999" s="23"/>
      <c r="F999" s="23"/>
      <c r="G999" s="23"/>
      <c r="H999" s="23"/>
      <c r="I999" s="23"/>
      <c r="J999" s="23"/>
      <c r="K999" s="23"/>
      <c r="L999" s="23"/>
      <c r="M999" s="23"/>
      <c r="N999" s="23"/>
      <c r="O999" s="23"/>
      <c r="P999" s="23"/>
      <c r="Q999" s="22"/>
      <c r="R999" s="22"/>
      <c r="S999" s="22"/>
      <c r="T999" s="22"/>
      <c r="U999" s="22"/>
      <c r="V999" s="22"/>
      <c r="W999" s="22"/>
      <c r="X999" s="22"/>
      <c r="Y999" s="22"/>
      <c r="Z999" s="22"/>
      <c r="AA999" s="22"/>
    </row>
    <row r="1000" spans="1:27" ht="15.75" customHeight="1" x14ac:dyDescent="0.25">
      <c r="A1000" s="22"/>
      <c r="B1000" s="22"/>
      <c r="C1000" s="22"/>
      <c r="D1000" s="23"/>
      <c r="E1000" s="23"/>
      <c r="F1000" s="23"/>
      <c r="G1000" s="23"/>
      <c r="H1000" s="23"/>
      <c r="I1000" s="23"/>
      <c r="J1000" s="23"/>
      <c r="K1000" s="23"/>
      <c r="L1000" s="23"/>
      <c r="M1000" s="23"/>
      <c r="N1000" s="23"/>
      <c r="O1000" s="23"/>
      <c r="P1000" s="23"/>
      <c r="Q1000" s="22"/>
      <c r="R1000" s="22"/>
      <c r="S1000" s="22"/>
      <c r="T1000" s="22"/>
      <c r="U1000" s="22"/>
      <c r="V1000" s="22"/>
      <c r="W1000" s="22"/>
      <c r="X1000" s="22"/>
      <c r="Y1000" s="22"/>
      <c r="Z1000" s="22"/>
      <c r="AA1000" s="22"/>
    </row>
  </sheetData>
  <mergeCells count="8">
    <mergeCell ref="B36:K36"/>
    <mergeCell ref="T36:AA36"/>
    <mergeCell ref="B3:H8"/>
    <mergeCell ref="B11:H12"/>
    <mergeCell ref="B18:D18"/>
    <mergeCell ref="E18:F18"/>
    <mergeCell ref="B27:D27"/>
    <mergeCell ref="E27:F27"/>
  </mergeCells>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dimension ref="C4:L1000"/>
  <sheetViews>
    <sheetView showGridLines="0" workbookViewId="0"/>
  </sheetViews>
  <sheetFormatPr baseColWidth="10" defaultColWidth="14.42578125" defaultRowHeight="15" customHeight="1" x14ac:dyDescent="0.25"/>
  <cols>
    <col min="1" max="1" width="4.7109375" customWidth="1"/>
    <col min="2" max="2" width="6.5703125" customWidth="1"/>
    <col min="3" max="3" width="14.140625" customWidth="1"/>
    <col min="4" max="4" width="12.42578125" customWidth="1"/>
    <col min="5" max="6" width="25.85546875" customWidth="1"/>
    <col min="7" max="7" width="25.7109375" customWidth="1"/>
    <col min="8" max="8" width="27.28515625" customWidth="1"/>
    <col min="9" max="26" width="25.85546875" customWidth="1"/>
  </cols>
  <sheetData>
    <row r="4" spans="3:12" ht="15.75" x14ac:dyDescent="0.25">
      <c r="C4" s="71">
        <f t="array" ref="C4:I11">+'Tablero Seguimiento'!J37:P44</f>
        <v>0</v>
      </c>
      <c r="D4" s="71">
        <v>0</v>
      </c>
      <c r="E4" s="367" t="str">
        <v>CONSECUENCIA</v>
      </c>
      <c r="F4" s="368">
        <v>0</v>
      </c>
      <c r="G4" s="368">
        <v>0</v>
      </c>
      <c r="H4" s="368">
        <v>0</v>
      </c>
      <c r="I4" s="369">
        <v>0</v>
      </c>
    </row>
    <row r="5" spans="3:12" ht="15.75" x14ac:dyDescent="0.25">
      <c r="C5" s="370" t="str">
        <v>PROBABILIDAD</v>
      </c>
      <c r="D5" s="371">
        <v>0</v>
      </c>
      <c r="E5" s="72" t="str">
        <v>Mínima</v>
      </c>
      <c r="F5" s="72" t="str">
        <v>Menor</v>
      </c>
      <c r="G5" s="72" t="str">
        <v>Moderada</v>
      </c>
      <c r="H5" s="72" t="str">
        <v xml:space="preserve">Mayor </v>
      </c>
      <c r="I5" s="72" t="str">
        <v>Máxima</v>
      </c>
    </row>
    <row r="6" spans="3:12" ht="15.75" x14ac:dyDescent="0.25">
      <c r="C6" s="372">
        <v>0</v>
      </c>
      <c r="D6" s="373">
        <v>0</v>
      </c>
      <c r="E6" s="73">
        <v>1</v>
      </c>
      <c r="F6" s="73">
        <v>2</v>
      </c>
      <c r="G6" s="73">
        <v>4</v>
      </c>
      <c r="H6" s="73">
        <v>8</v>
      </c>
      <c r="I6" s="73">
        <v>16</v>
      </c>
      <c r="K6" s="374" t="str">
        <f t="array" ref="K6:L11">+'Tablero Seguimiento'!N50:O55</f>
        <v>Cantidad de riesgos</v>
      </c>
      <c r="L6" s="369">
        <v>0</v>
      </c>
    </row>
    <row r="7" spans="3:12" ht="81" customHeight="1" x14ac:dyDescent="0.25">
      <c r="C7" s="74" t="str">
        <v>Muy alta</v>
      </c>
      <c r="D7" s="73">
        <v>5</v>
      </c>
      <c r="E7" s="75" t="str">
        <v/>
      </c>
      <c r="F7" s="75" t="str">
        <v/>
      </c>
      <c r="G7" s="76" t="str">
        <v>R1_Alc,R3_Alc,R1_Aseo,R2_Aseo,R1_Alum</v>
      </c>
      <c r="H7" s="77" t="str">
        <v>R4_Acu,R17_Acu,R3_Aseo</v>
      </c>
      <c r="I7" s="77" t="str">
        <v>R3_Acu,R9_Acu,R15_Acu</v>
      </c>
      <c r="K7" s="78" t="str">
        <v>Extremo</v>
      </c>
      <c r="L7" s="79">
        <v>25</v>
      </c>
    </row>
    <row r="8" spans="3:12" ht="81" customHeight="1" x14ac:dyDescent="0.25">
      <c r="C8" s="72" t="str">
        <v>Alta</v>
      </c>
      <c r="D8" s="73">
        <v>4</v>
      </c>
      <c r="E8" s="80" t="str">
        <v/>
      </c>
      <c r="F8" s="75" t="str">
        <v>R10_Acu,R15_Alc,R4_Alum</v>
      </c>
      <c r="G8" s="76" t="str">
        <v>R7_Acu,R13_Acu,R18_Acu,R19_Acu,R13_Alc,R3_Alum</v>
      </c>
      <c r="H8" s="77" t="str">
        <v>R6_Acu,R8_Acu,R11_Acu,R12_Acu,R16_Acu,R2_Alc,R4_Alc,R9_Alc,R10_Alc,R11_Alc,R12_Alc,R1_Act,R2_Act,R3_Act</v>
      </c>
      <c r="I8" s="77" t="str">
        <v>R14_Acu,R5_Alc,R7_Alc,R5_Aseo</v>
      </c>
      <c r="K8" s="81" t="str">
        <v>Alto</v>
      </c>
      <c r="L8" s="79">
        <v>13</v>
      </c>
    </row>
    <row r="9" spans="3:12" ht="81" customHeight="1" x14ac:dyDescent="0.25">
      <c r="C9" s="72" t="str">
        <v>Media</v>
      </c>
      <c r="D9" s="73">
        <v>3</v>
      </c>
      <c r="E9" s="82" t="str">
        <v/>
      </c>
      <c r="F9" s="75" t="str">
        <v/>
      </c>
      <c r="G9" s="75" t="str">
        <v>R2_Acu,R4_Aseo,R5_Alum</v>
      </c>
      <c r="H9" s="76" t="str">
        <v>R8_Alc,R6_Alum</v>
      </c>
      <c r="I9" s="77" t="str">
        <v>R1_Acu</v>
      </c>
      <c r="K9" s="83" t="str">
        <v>Tolerable</v>
      </c>
      <c r="L9" s="79">
        <v>8</v>
      </c>
    </row>
    <row r="10" spans="3:12" ht="81" customHeight="1" x14ac:dyDescent="0.25">
      <c r="C10" s="72" t="str">
        <v>Baja</v>
      </c>
      <c r="D10" s="73">
        <v>2</v>
      </c>
      <c r="E10" s="82" t="str">
        <v/>
      </c>
      <c r="F10" s="82" t="str">
        <v>R14_Alc,R2_Alum</v>
      </c>
      <c r="G10" s="75" t="str">
        <v>R6_Alc</v>
      </c>
      <c r="H10" s="76" t="str">
        <v/>
      </c>
      <c r="I10" s="77" t="str">
        <v/>
      </c>
      <c r="K10" s="84" t="str">
        <v>Aceptable</v>
      </c>
      <c r="L10" s="79">
        <v>2</v>
      </c>
    </row>
    <row r="11" spans="3:12" ht="81" customHeight="1" x14ac:dyDescent="0.25">
      <c r="C11" s="72" t="str">
        <v>Muy baja</v>
      </c>
      <c r="D11" s="73">
        <v>1</v>
      </c>
      <c r="E11" s="82" t="str">
        <v/>
      </c>
      <c r="F11" s="82" t="str">
        <v/>
      </c>
      <c r="G11" s="82" t="str">
        <v/>
      </c>
      <c r="H11" s="75" t="str">
        <v>R5_Acu</v>
      </c>
      <c r="I11" s="76" t="str">
        <v/>
      </c>
      <c r="K11" s="85" t="str">
        <v>Total riesgos</v>
      </c>
      <c r="L11" s="86">
        <v>48</v>
      </c>
    </row>
    <row r="12" spans="3:12" x14ac:dyDescent="0.25">
      <c r="C12" s="87"/>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E4:I4"/>
    <mergeCell ref="C5:D6"/>
    <mergeCell ref="K6:L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tabColor rgb="FFE36C09"/>
  </sheetPr>
  <dimension ref="A1:AA1000"/>
  <sheetViews>
    <sheetView workbookViewId="0"/>
  </sheetViews>
  <sheetFormatPr baseColWidth="10" defaultColWidth="14.42578125" defaultRowHeight="15" customHeight="1" x14ac:dyDescent="0.25"/>
  <cols>
    <col min="1" max="1" width="10.5703125" customWidth="1"/>
    <col min="2" max="2" width="50.7109375" customWidth="1"/>
    <col min="3" max="11" width="16.28515625" customWidth="1"/>
    <col min="12" max="12" width="20.85546875" customWidth="1"/>
    <col min="13" max="13" width="24.28515625" customWidth="1"/>
    <col min="14" max="14" width="34" customWidth="1"/>
    <col min="15" max="15" width="34.140625" customWidth="1"/>
    <col min="16" max="16" width="30.7109375" customWidth="1"/>
    <col min="17" max="27" width="16.28515625" customWidth="1"/>
  </cols>
  <sheetData>
    <row r="1" spans="1:27" x14ac:dyDescent="0.25">
      <c r="A1" s="88"/>
      <c r="B1" s="88"/>
      <c r="C1" s="89">
        <f>'2.Datos'!Z2</f>
        <v>5</v>
      </c>
      <c r="D1" s="89">
        <f>'2.Datos'!AH2</f>
        <v>10</v>
      </c>
      <c r="E1" s="89">
        <f>'2.Datos'!AL2</f>
        <v>15</v>
      </c>
      <c r="F1" s="89">
        <f>'2.Datos'!AP2</f>
        <v>20</v>
      </c>
      <c r="G1" s="89">
        <f>'2.Datos'!AT2</f>
        <v>25</v>
      </c>
      <c r="H1" s="89">
        <f>'2.Datos'!AX2</f>
        <v>30</v>
      </c>
      <c r="I1" s="89">
        <f>'2.Datos'!BB2</f>
        <v>35</v>
      </c>
      <c r="J1" s="89">
        <f>'2.Datos'!BF2</f>
        <v>40</v>
      </c>
      <c r="K1" s="89">
        <f>'2.Datos'!BJ2</f>
        <v>45</v>
      </c>
      <c r="L1" s="89">
        <f>'2.Datos'!BN2</f>
        <v>50</v>
      </c>
      <c r="M1" s="89">
        <f>'2.Datos'!BR2</f>
        <v>55</v>
      </c>
      <c r="N1" s="89">
        <f>'2.Datos'!BV2</f>
        <v>60</v>
      </c>
      <c r="O1" s="89">
        <f>'2.Datos'!BZ2</f>
        <v>65</v>
      </c>
      <c r="P1" s="89">
        <f>'2.Datos'!CD2</f>
        <v>70</v>
      </c>
      <c r="Q1" s="89">
        <f>'2.Datos'!CH2</f>
        <v>75</v>
      </c>
      <c r="R1" s="89">
        <f>'2.Datos'!CL2</f>
        <v>80</v>
      </c>
      <c r="S1" s="89">
        <f>'2.Datos'!CP2</f>
        <v>85</v>
      </c>
      <c r="T1" s="89">
        <f>'2.Datos'!CT2</f>
        <v>90</v>
      </c>
      <c r="U1" s="89">
        <f>'2.Datos'!CX2</f>
        <v>95</v>
      </c>
      <c r="V1" s="89">
        <f>'2.Datos'!DB2</f>
        <v>100</v>
      </c>
      <c r="W1" s="89">
        <f>'2.Datos'!DF2</f>
        <v>105</v>
      </c>
      <c r="X1" s="89">
        <f>'2.Datos'!DJ2</f>
        <v>110</v>
      </c>
      <c r="Y1" s="89">
        <f>'2.Datos'!DN2</f>
        <v>115</v>
      </c>
      <c r="Z1" s="89">
        <f>'2.Datos'!DR2</f>
        <v>120</v>
      </c>
      <c r="AA1" s="89">
        <f>'2.Datos'!DV2</f>
        <v>125</v>
      </c>
    </row>
    <row r="2" spans="1:27" ht="30" x14ac:dyDescent="0.25">
      <c r="A2" s="90" t="s">
        <v>35</v>
      </c>
      <c r="B2" s="90" t="s">
        <v>40</v>
      </c>
      <c r="C2" s="90" t="str">
        <f>'2.Datos'!Z3</f>
        <v>Nivel de Riesgo inicial (fecha)</v>
      </c>
      <c r="D2" s="91" t="str">
        <f>'2.Datos'!AE2</f>
        <v>Seguimiento 1 (Fecha)</v>
      </c>
      <c r="E2" s="91" t="str">
        <f>'2.Datos'!AI2</f>
        <v>Seguimiento 2 (Fecha)</v>
      </c>
      <c r="F2" s="91" t="str">
        <f>'2.Datos'!AM2</f>
        <v>Seguimiento 3 (Fecha)</v>
      </c>
      <c r="G2" s="91" t="str">
        <f>'2.Datos'!AQ2</f>
        <v>Seguimiento 4 (Fecha)</v>
      </c>
      <c r="H2" s="91" t="str">
        <f>'2.Datos'!AU2</f>
        <v>Seguimiento 5 (Fecha)</v>
      </c>
      <c r="I2" s="91" t="str">
        <f>'2.Datos'!AY2</f>
        <v>Seguimiento 6 (Fecha)</v>
      </c>
      <c r="J2" s="91" t="str">
        <f>'2.Datos'!BC2</f>
        <v>Seguimiento 7 (Fecha)</v>
      </c>
      <c r="K2" s="91" t="str">
        <f>'2.Datos'!BG2</f>
        <v>Seguimiento 8 (Fecha)</v>
      </c>
      <c r="L2" s="91" t="str">
        <f>'2.Datos'!BK2</f>
        <v>Seguimiento 9 (Fecha)</v>
      </c>
      <c r="M2" s="91" t="str">
        <f>'2.Datos'!BO2</f>
        <v>Seguimiento 10 (Fecha)</v>
      </c>
      <c r="N2" s="91" t="str">
        <f>'2.Datos'!BS2</f>
        <v>Seguimiento 11 (Fecha)</v>
      </c>
      <c r="O2" s="91" t="str">
        <f>'2.Datos'!BW2</f>
        <v>Seguimiento 12 (Fecha)</v>
      </c>
      <c r="P2" s="91" t="str">
        <f>'2.Datos'!CA2</f>
        <v>Seguimiento 13 (Fecha)</v>
      </c>
      <c r="Q2" s="91" t="str">
        <f>'2.Datos'!CE2</f>
        <v>Seguimiento 14 (Fecha)</v>
      </c>
      <c r="R2" s="91" t="str">
        <f>'2.Datos'!CI2</f>
        <v>Seguimiento 15 (Fecha)</v>
      </c>
      <c r="S2" s="91" t="str">
        <f>'2.Datos'!CM2</f>
        <v>Seguimiento 16 (Fecha)</v>
      </c>
      <c r="T2" s="91" t="str">
        <f>'2.Datos'!CQ2</f>
        <v>Seguimiento 17 (Fecha)</v>
      </c>
      <c r="U2" s="91" t="str">
        <f>'2.Datos'!CU2</f>
        <v>Seguimiento 18 (Fecha)</v>
      </c>
      <c r="V2" s="91" t="str">
        <f>'2.Datos'!CY2</f>
        <v>Seguimiento 19 (Fecha)</v>
      </c>
      <c r="W2" s="91" t="str">
        <f>'2.Datos'!DC2</f>
        <v>Seguimiento 20 (Fecha)</v>
      </c>
      <c r="X2" s="91" t="str">
        <f>'2.Datos'!DG2</f>
        <v>Seguimiento 21 (Fecha)</v>
      </c>
      <c r="Y2" s="91" t="str">
        <f>'2.Datos'!DK2</f>
        <v>Seguimiento 22 (Fecha)</v>
      </c>
      <c r="Z2" s="91" t="str">
        <f>'2.Datos'!DO2</f>
        <v>Seguimiento 23 (Fecha)</v>
      </c>
      <c r="AA2" s="91" t="str">
        <f>'2.Datos'!DS2</f>
        <v>Seguimiento 24 (Fecha)</v>
      </c>
    </row>
    <row r="3" spans="1:27" x14ac:dyDescent="0.25">
      <c r="A3" s="92" t="e">
        <f>IF('2.Datos'!#REF!=""," ",'2.Datos'!#REF!)</f>
        <v>#REF!</v>
      </c>
      <c r="B3" s="93" t="e">
        <f>IF('2.Datos'!#REF!="","",'2.Datos'!#REF!)</f>
        <v>#REF!</v>
      </c>
      <c r="C3" s="94" t="e">
        <f>'2.Datos'!#REF!</f>
        <v>#REF!</v>
      </c>
      <c r="D3" s="94" t="e">
        <f>'2.Datos'!#REF!</f>
        <v>#REF!</v>
      </c>
      <c r="E3" s="94" t="e">
        <f>'2.Datos'!#REF!</f>
        <v>#REF!</v>
      </c>
      <c r="F3" s="94" t="e">
        <f>'2.Datos'!#REF!</f>
        <v>#REF!</v>
      </c>
      <c r="G3" s="94" t="e">
        <f>'2.Datos'!#REF!</f>
        <v>#REF!</v>
      </c>
      <c r="H3" s="94" t="e">
        <f>'2.Datos'!#REF!</f>
        <v>#REF!</v>
      </c>
      <c r="I3" s="94" t="e">
        <f>'2.Datos'!#REF!</f>
        <v>#REF!</v>
      </c>
      <c r="J3" s="94" t="e">
        <f>'2.Datos'!#REF!</f>
        <v>#REF!</v>
      </c>
      <c r="K3" s="94" t="e">
        <f>'2.Datos'!#REF!</f>
        <v>#REF!</v>
      </c>
      <c r="L3" s="94" t="e">
        <f>'2.Datos'!#REF!</f>
        <v>#REF!</v>
      </c>
      <c r="M3" s="94" t="e">
        <f>'2.Datos'!#REF!</f>
        <v>#REF!</v>
      </c>
      <c r="N3" s="94" t="e">
        <f>'2.Datos'!#REF!</f>
        <v>#REF!</v>
      </c>
      <c r="O3" s="94" t="e">
        <f>'2.Datos'!#REF!</f>
        <v>#REF!</v>
      </c>
      <c r="P3" s="94" t="e">
        <f>'2.Datos'!#REF!</f>
        <v>#REF!</v>
      </c>
      <c r="Q3" s="94" t="e">
        <f>'2.Datos'!#REF!</f>
        <v>#REF!</v>
      </c>
      <c r="R3" s="94" t="e">
        <f>'2.Datos'!#REF!</f>
        <v>#REF!</v>
      </c>
      <c r="S3" s="94" t="e">
        <f>'2.Datos'!#REF!</f>
        <v>#REF!</v>
      </c>
      <c r="T3" s="94" t="e">
        <f>'2.Datos'!#REF!</f>
        <v>#REF!</v>
      </c>
      <c r="U3" s="94" t="e">
        <f>'2.Datos'!#REF!</f>
        <v>#REF!</v>
      </c>
      <c r="V3" s="94" t="e">
        <f>'2.Datos'!#REF!</f>
        <v>#REF!</v>
      </c>
      <c r="W3" s="94" t="e">
        <f>'2.Datos'!#REF!</f>
        <v>#REF!</v>
      </c>
      <c r="X3" s="94" t="e">
        <f>'2.Datos'!#REF!</f>
        <v>#REF!</v>
      </c>
      <c r="Y3" s="94" t="e">
        <f>'2.Datos'!#REF!</f>
        <v>#REF!</v>
      </c>
      <c r="Z3" s="94" t="e">
        <f>'2.Datos'!#REF!</f>
        <v>#REF!</v>
      </c>
      <c r="AA3" s="94" t="e">
        <f>'2.Datos'!#REF!</f>
        <v>#REF!</v>
      </c>
    </row>
    <row r="4" spans="1:27" x14ac:dyDescent="0.25">
      <c r="A4" s="92" t="e">
        <f>IF('2.Datos'!#REF!=""," ",'2.Datos'!#REF!)</f>
        <v>#REF!</v>
      </c>
      <c r="B4" s="93" t="e">
        <f>IF('2.Datos'!#REF!="","",'2.Datos'!#REF!)</f>
        <v>#REF!</v>
      </c>
      <c r="C4" s="94" t="e">
        <f>'2.Datos'!#REF!</f>
        <v>#REF!</v>
      </c>
      <c r="D4" s="94" t="e">
        <f>'2.Datos'!#REF!</f>
        <v>#REF!</v>
      </c>
      <c r="E4" s="94" t="e">
        <f>'2.Datos'!#REF!</f>
        <v>#REF!</v>
      </c>
      <c r="F4" s="94" t="e">
        <f>'2.Datos'!#REF!</f>
        <v>#REF!</v>
      </c>
      <c r="G4" s="94" t="e">
        <f>'2.Datos'!#REF!</f>
        <v>#REF!</v>
      </c>
      <c r="H4" s="94" t="e">
        <f>'2.Datos'!#REF!</f>
        <v>#REF!</v>
      </c>
      <c r="I4" s="94" t="e">
        <f>'2.Datos'!#REF!</f>
        <v>#REF!</v>
      </c>
      <c r="J4" s="94" t="e">
        <f>'2.Datos'!#REF!</f>
        <v>#REF!</v>
      </c>
      <c r="K4" s="94" t="e">
        <f>'2.Datos'!#REF!</f>
        <v>#REF!</v>
      </c>
      <c r="L4" s="94" t="e">
        <f>'2.Datos'!#REF!</f>
        <v>#REF!</v>
      </c>
      <c r="M4" s="94" t="e">
        <f>'2.Datos'!#REF!</f>
        <v>#REF!</v>
      </c>
      <c r="N4" s="94" t="e">
        <f>'2.Datos'!#REF!</f>
        <v>#REF!</v>
      </c>
      <c r="O4" s="94" t="e">
        <f>'2.Datos'!#REF!</f>
        <v>#REF!</v>
      </c>
      <c r="P4" s="94" t="e">
        <f>'2.Datos'!#REF!</f>
        <v>#REF!</v>
      </c>
      <c r="Q4" s="94" t="e">
        <f>'2.Datos'!#REF!</f>
        <v>#REF!</v>
      </c>
      <c r="R4" s="94" t="e">
        <f>'2.Datos'!#REF!</f>
        <v>#REF!</v>
      </c>
      <c r="S4" s="94" t="e">
        <f>'2.Datos'!#REF!</f>
        <v>#REF!</v>
      </c>
      <c r="T4" s="94" t="e">
        <f>'2.Datos'!#REF!</f>
        <v>#REF!</v>
      </c>
      <c r="U4" s="94" t="e">
        <f>'2.Datos'!#REF!</f>
        <v>#REF!</v>
      </c>
      <c r="V4" s="94" t="e">
        <f>'2.Datos'!#REF!</f>
        <v>#REF!</v>
      </c>
      <c r="W4" s="94" t="e">
        <f>'2.Datos'!#REF!</f>
        <v>#REF!</v>
      </c>
      <c r="X4" s="94" t="e">
        <f>'2.Datos'!#REF!</f>
        <v>#REF!</v>
      </c>
      <c r="Y4" s="94" t="e">
        <f>'2.Datos'!#REF!</f>
        <v>#REF!</v>
      </c>
      <c r="Z4" s="94" t="e">
        <f>'2.Datos'!#REF!</f>
        <v>#REF!</v>
      </c>
      <c r="AA4" s="94" t="e">
        <f>'2.Datos'!#REF!</f>
        <v>#REF!</v>
      </c>
    </row>
    <row r="5" spans="1:27" x14ac:dyDescent="0.25">
      <c r="A5" s="92" t="e">
        <f>IF('2.Datos'!#REF!=""," ",'2.Datos'!#REF!)</f>
        <v>#REF!</v>
      </c>
      <c r="B5" s="93" t="e">
        <f>IF('2.Datos'!#REF!="","",'2.Datos'!#REF!)</f>
        <v>#REF!</v>
      </c>
      <c r="C5" s="94" t="e">
        <f>'2.Datos'!#REF!</f>
        <v>#REF!</v>
      </c>
      <c r="D5" s="94" t="e">
        <f>'2.Datos'!#REF!</f>
        <v>#REF!</v>
      </c>
      <c r="E5" s="94" t="e">
        <f>'2.Datos'!#REF!</f>
        <v>#REF!</v>
      </c>
      <c r="F5" s="94" t="e">
        <f>'2.Datos'!#REF!</f>
        <v>#REF!</v>
      </c>
      <c r="G5" s="94" t="e">
        <f>'2.Datos'!#REF!</f>
        <v>#REF!</v>
      </c>
      <c r="H5" s="94" t="e">
        <f>'2.Datos'!#REF!</f>
        <v>#REF!</v>
      </c>
      <c r="I5" s="94" t="e">
        <f>'2.Datos'!#REF!</f>
        <v>#REF!</v>
      </c>
      <c r="J5" s="94" t="e">
        <f>'2.Datos'!#REF!</f>
        <v>#REF!</v>
      </c>
      <c r="K5" s="94" t="e">
        <f>'2.Datos'!#REF!</f>
        <v>#REF!</v>
      </c>
      <c r="L5" s="94" t="e">
        <f>'2.Datos'!#REF!</f>
        <v>#REF!</v>
      </c>
      <c r="M5" s="94" t="e">
        <f>'2.Datos'!#REF!</f>
        <v>#REF!</v>
      </c>
      <c r="N5" s="94" t="e">
        <f>'2.Datos'!#REF!</f>
        <v>#REF!</v>
      </c>
      <c r="O5" s="94" t="e">
        <f>'2.Datos'!#REF!</f>
        <v>#REF!</v>
      </c>
      <c r="P5" s="94" t="e">
        <f>'2.Datos'!#REF!</f>
        <v>#REF!</v>
      </c>
      <c r="Q5" s="94" t="e">
        <f>'2.Datos'!#REF!</f>
        <v>#REF!</v>
      </c>
      <c r="R5" s="94" t="e">
        <f>'2.Datos'!#REF!</f>
        <v>#REF!</v>
      </c>
      <c r="S5" s="94" t="e">
        <f>'2.Datos'!#REF!</f>
        <v>#REF!</v>
      </c>
      <c r="T5" s="94" t="e">
        <f>'2.Datos'!#REF!</f>
        <v>#REF!</v>
      </c>
      <c r="U5" s="94" t="e">
        <f>'2.Datos'!#REF!</f>
        <v>#REF!</v>
      </c>
      <c r="V5" s="94" t="e">
        <f>'2.Datos'!#REF!</f>
        <v>#REF!</v>
      </c>
      <c r="W5" s="94" t="e">
        <f>'2.Datos'!#REF!</f>
        <v>#REF!</v>
      </c>
      <c r="X5" s="94" t="e">
        <f>'2.Datos'!#REF!</f>
        <v>#REF!</v>
      </c>
      <c r="Y5" s="94" t="e">
        <f>'2.Datos'!#REF!</f>
        <v>#REF!</v>
      </c>
      <c r="Z5" s="94" t="e">
        <f>'2.Datos'!#REF!</f>
        <v>#REF!</v>
      </c>
      <c r="AA5" s="94" t="e">
        <f>'2.Datos'!#REF!</f>
        <v>#REF!</v>
      </c>
    </row>
    <row r="6" spans="1:27" x14ac:dyDescent="0.25">
      <c r="A6" s="95" t="e">
        <f>IF('2.Datos'!#REF!=""," ",'2.Datos'!#REF!)</f>
        <v>#REF!</v>
      </c>
      <c r="B6" s="93" t="e">
        <f>IF('2.Datos'!#REF!="","",'2.Datos'!#REF!)</f>
        <v>#REF!</v>
      </c>
      <c r="C6" s="94" t="e">
        <f>'2.Datos'!#REF!</f>
        <v>#REF!</v>
      </c>
      <c r="D6" s="94" t="e">
        <f>'2.Datos'!#REF!</f>
        <v>#REF!</v>
      </c>
      <c r="E6" s="94" t="e">
        <f>'2.Datos'!#REF!</f>
        <v>#REF!</v>
      </c>
      <c r="F6" s="94" t="e">
        <f>'2.Datos'!#REF!</f>
        <v>#REF!</v>
      </c>
      <c r="G6" s="94" t="e">
        <f>'2.Datos'!#REF!</f>
        <v>#REF!</v>
      </c>
      <c r="H6" s="94" t="e">
        <f>'2.Datos'!#REF!</f>
        <v>#REF!</v>
      </c>
      <c r="I6" s="94" t="e">
        <f>'2.Datos'!#REF!</f>
        <v>#REF!</v>
      </c>
      <c r="J6" s="94" t="e">
        <f>'2.Datos'!#REF!</f>
        <v>#REF!</v>
      </c>
      <c r="K6" s="94" t="e">
        <f>'2.Datos'!#REF!</f>
        <v>#REF!</v>
      </c>
      <c r="L6" s="94" t="e">
        <f>'2.Datos'!#REF!</f>
        <v>#REF!</v>
      </c>
      <c r="M6" s="94" t="e">
        <f>'2.Datos'!#REF!</f>
        <v>#REF!</v>
      </c>
      <c r="N6" s="94" t="e">
        <f>'2.Datos'!#REF!</f>
        <v>#REF!</v>
      </c>
      <c r="O6" s="94" t="e">
        <f>'2.Datos'!#REF!</f>
        <v>#REF!</v>
      </c>
      <c r="P6" s="94" t="e">
        <f>'2.Datos'!#REF!</f>
        <v>#REF!</v>
      </c>
      <c r="Q6" s="94" t="e">
        <f>'2.Datos'!#REF!</f>
        <v>#REF!</v>
      </c>
      <c r="R6" s="94" t="e">
        <f>'2.Datos'!#REF!</f>
        <v>#REF!</v>
      </c>
      <c r="S6" s="94" t="e">
        <f>'2.Datos'!#REF!</f>
        <v>#REF!</v>
      </c>
      <c r="T6" s="94" t="e">
        <f>'2.Datos'!#REF!</f>
        <v>#REF!</v>
      </c>
      <c r="U6" s="94" t="e">
        <f>'2.Datos'!#REF!</f>
        <v>#REF!</v>
      </c>
      <c r="V6" s="94" t="e">
        <f>'2.Datos'!#REF!</f>
        <v>#REF!</v>
      </c>
      <c r="W6" s="94" t="e">
        <f>'2.Datos'!#REF!</f>
        <v>#REF!</v>
      </c>
      <c r="X6" s="94" t="e">
        <f>'2.Datos'!#REF!</f>
        <v>#REF!</v>
      </c>
      <c r="Y6" s="94" t="e">
        <f>'2.Datos'!#REF!</f>
        <v>#REF!</v>
      </c>
      <c r="Z6" s="94" t="e">
        <f>'2.Datos'!#REF!</f>
        <v>#REF!</v>
      </c>
      <c r="AA6" s="94" t="e">
        <f>'2.Datos'!#REF!</f>
        <v>#REF!</v>
      </c>
    </row>
    <row r="7" spans="1:27" x14ac:dyDescent="0.25">
      <c r="A7" s="95" t="e">
        <f>IF('2.Datos'!#REF!=""," ",'2.Datos'!#REF!)</f>
        <v>#REF!</v>
      </c>
      <c r="B7" s="93" t="e">
        <f>IF('2.Datos'!#REF!="","",'2.Datos'!#REF!)</f>
        <v>#REF!</v>
      </c>
      <c r="C7" s="94" t="e">
        <f>'2.Datos'!#REF!</f>
        <v>#REF!</v>
      </c>
      <c r="D7" s="94" t="e">
        <f>'2.Datos'!#REF!</f>
        <v>#REF!</v>
      </c>
      <c r="E7" s="94" t="e">
        <f>'2.Datos'!#REF!</f>
        <v>#REF!</v>
      </c>
      <c r="F7" s="94" t="e">
        <f>'2.Datos'!#REF!</f>
        <v>#REF!</v>
      </c>
      <c r="G7" s="94" t="e">
        <f>'2.Datos'!#REF!</f>
        <v>#REF!</v>
      </c>
      <c r="H7" s="94" t="e">
        <f>'2.Datos'!#REF!</f>
        <v>#REF!</v>
      </c>
      <c r="I7" s="94" t="e">
        <f>'2.Datos'!#REF!</f>
        <v>#REF!</v>
      </c>
      <c r="J7" s="94" t="e">
        <f>'2.Datos'!#REF!</f>
        <v>#REF!</v>
      </c>
      <c r="K7" s="94" t="e">
        <f>'2.Datos'!#REF!</f>
        <v>#REF!</v>
      </c>
      <c r="L7" s="94" t="e">
        <f>'2.Datos'!#REF!</f>
        <v>#REF!</v>
      </c>
      <c r="M7" s="94" t="e">
        <f>'2.Datos'!#REF!</f>
        <v>#REF!</v>
      </c>
      <c r="N7" s="94" t="e">
        <f>'2.Datos'!#REF!</f>
        <v>#REF!</v>
      </c>
      <c r="O7" s="94" t="e">
        <f>'2.Datos'!#REF!</f>
        <v>#REF!</v>
      </c>
      <c r="P7" s="94" t="e">
        <f>'2.Datos'!#REF!</f>
        <v>#REF!</v>
      </c>
      <c r="Q7" s="94" t="e">
        <f>'2.Datos'!#REF!</f>
        <v>#REF!</v>
      </c>
      <c r="R7" s="94" t="e">
        <f>'2.Datos'!#REF!</f>
        <v>#REF!</v>
      </c>
      <c r="S7" s="94" t="e">
        <f>'2.Datos'!#REF!</f>
        <v>#REF!</v>
      </c>
      <c r="T7" s="94" t="e">
        <f>'2.Datos'!#REF!</f>
        <v>#REF!</v>
      </c>
      <c r="U7" s="94" t="e">
        <f>'2.Datos'!#REF!</f>
        <v>#REF!</v>
      </c>
      <c r="V7" s="94" t="e">
        <f>'2.Datos'!#REF!</f>
        <v>#REF!</v>
      </c>
      <c r="W7" s="94" t="e">
        <f>'2.Datos'!#REF!</f>
        <v>#REF!</v>
      </c>
      <c r="X7" s="94" t="e">
        <f>'2.Datos'!#REF!</f>
        <v>#REF!</v>
      </c>
      <c r="Y7" s="94" t="e">
        <f>'2.Datos'!#REF!</f>
        <v>#REF!</v>
      </c>
      <c r="Z7" s="94" t="e">
        <f>'2.Datos'!#REF!</f>
        <v>#REF!</v>
      </c>
      <c r="AA7" s="94" t="e">
        <f>'2.Datos'!#REF!</f>
        <v>#REF!</v>
      </c>
    </row>
    <row r="8" spans="1:27" x14ac:dyDescent="0.25">
      <c r="A8" s="95" t="e">
        <f>IF('2.Datos'!#REF!=""," ",'2.Datos'!#REF!)</f>
        <v>#REF!</v>
      </c>
      <c r="B8" s="93" t="e">
        <f>IF('2.Datos'!#REF!="","",'2.Datos'!#REF!)</f>
        <v>#REF!</v>
      </c>
      <c r="C8" s="94" t="e">
        <f>'2.Datos'!#REF!</f>
        <v>#REF!</v>
      </c>
      <c r="D8" s="94" t="e">
        <f>'2.Datos'!#REF!</f>
        <v>#REF!</v>
      </c>
      <c r="E8" s="94" t="e">
        <f>'2.Datos'!#REF!</f>
        <v>#REF!</v>
      </c>
      <c r="F8" s="94" t="e">
        <f>'2.Datos'!#REF!</f>
        <v>#REF!</v>
      </c>
      <c r="G8" s="94" t="e">
        <f>'2.Datos'!#REF!</f>
        <v>#REF!</v>
      </c>
      <c r="H8" s="94" t="e">
        <f>'2.Datos'!#REF!</f>
        <v>#REF!</v>
      </c>
      <c r="I8" s="94" t="e">
        <f>'2.Datos'!#REF!</f>
        <v>#REF!</v>
      </c>
      <c r="J8" s="94" t="e">
        <f>'2.Datos'!#REF!</f>
        <v>#REF!</v>
      </c>
      <c r="K8" s="94" t="e">
        <f>'2.Datos'!#REF!</f>
        <v>#REF!</v>
      </c>
      <c r="L8" s="94" t="e">
        <f>'2.Datos'!#REF!</f>
        <v>#REF!</v>
      </c>
      <c r="M8" s="94" t="e">
        <f>'2.Datos'!#REF!</f>
        <v>#REF!</v>
      </c>
      <c r="N8" s="94" t="e">
        <f>'2.Datos'!#REF!</f>
        <v>#REF!</v>
      </c>
      <c r="O8" s="94" t="e">
        <f>'2.Datos'!#REF!</f>
        <v>#REF!</v>
      </c>
      <c r="P8" s="94" t="e">
        <f>'2.Datos'!#REF!</f>
        <v>#REF!</v>
      </c>
      <c r="Q8" s="94" t="e">
        <f>'2.Datos'!#REF!</f>
        <v>#REF!</v>
      </c>
      <c r="R8" s="94" t="e">
        <f>'2.Datos'!#REF!</f>
        <v>#REF!</v>
      </c>
      <c r="S8" s="94" t="e">
        <f>'2.Datos'!#REF!</f>
        <v>#REF!</v>
      </c>
      <c r="T8" s="94" t="e">
        <f>'2.Datos'!#REF!</f>
        <v>#REF!</v>
      </c>
      <c r="U8" s="94" t="e">
        <f>'2.Datos'!#REF!</f>
        <v>#REF!</v>
      </c>
      <c r="V8" s="94" t="e">
        <f>'2.Datos'!#REF!</f>
        <v>#REF!</v>
      </c>
      <c r="W8" s="94" t="e">
        <f>'2.Datos'!#REF!</f>
        <v>#REF!</v>
      </c>
      <c r="X8" s="94" t="e">
        <f>'2.Datos'!#REF!</f>
        <v>#REF!</v>
      </c>
      <c r="Y8" s="94" t="e">
        <f>'2.Datos'!#REF!</f>
        <v>#REF!</v>
      </c>
      <c r="Z8" s="94" t="e">
        <f>'2.Datos'!#REF!</f>
        <v>#REF!</v>
      </c>
      <c r="AA8" s="94" t="e">
        <f>'2.Datos'!#REF!</f>
        <v>#REF!</v>
      </c>
    </row>
    <row r="9" spans="1:27" x14ac:dyDescent="0.25">
      <c r="A9" s="95" t="e">
        <f>IF('2.Datos'!#REF!=""," ",'2.Datos'!#REF!)</f>
        <v>#REF!</v>
      </c>
      <c r="B9" s="93" t="e">
        <f>IF('2.Datos'!#REF!="","",'2.Datos'!#REF!)</f>
        <v>#REF!</v>
      </c>
      <c r="C9" s="94" t="e">
        <f>'2.Datos'!#REF!</f>
        <v>#REF!</v>
      </c>
      <c r="D9" s="94" t="e">
        <f>'2.Datos'!#REF!</f>
        <v>#REF!</v>
      </c>
      <c r="E9" s="94" t="e">
        <f>'2.Datos'!#REF!</f>
        <v>#REF!</v>
      </c>
      <c r="F9" s="94" t="e">
        <f>'2.Datos'!#REF!</f>
        <v>#REF!</v>
      </c>
      <c r="G9" s="94" t="e">
        <f>'2.Datos'!#REF!</f>
        <v>#REF!</v>
      </c>
      <c r="H9" s="94" t="e">
        <f>'2.Datos'!#REF!</f>
        <v>#REF!</v>
      </c>
      <c r="I9" s="94" t="e">
        <f>'2.Datos'!#REF!</f>
        <v>#REF!</v>
      </c>
      <c r="J9" s="94" t="e">
        <f>'2.Datos'!#REF!</f>
        <v>#REF!</v>
      </c>
      <c r="K9" s="94" t="e">
        <f>'2.Datos'!#REF!</f>
        <v>#REF!</v>
      </c>
      <c r="L9" s="94" t="e">
        <f>'2.Datos'!#REF!</f>
        <v>#REF!</v>
      </c>
      <c r="M9" s="94" t="e">
        <f>'2.Datos'!#REF!</f>
        <v>#REF!</v>
      </c>
      <c r="N9" s="94" t="e">
        <f>'2.Datos'!#REF!</f>
        <v>#REF!</v>
      </c>
      <c r="O9" s="94" t="e">
        <f>'2.Datos'!#REF!</f>
        <v>#REF!</v>
      </c>
      <c r="P9" s="94" t="e">
        <f>'2.Datos'!#REF!</f>
        <v>#REF!</v>
      </c>
      <c r="Q9" s="94" t="e">
        <f>'2.Datos'!#REF!</f>
        <v>#REF!</v>
      </c>
      <c r="R9" s="94" t="e">
        <f>'2.Datos'!#REF!</f>
        <v>#REF!</v>
      </c>
      <c r="S9" s="94" t="e">
        <f>'2.Datos'!#REF!</f>
        <v>#REF!</v>
      </c>
      <c r="T9" s="94" t="e">
        <f>'2.Datos'!#REF!</f>
        <v>#REF!</v>
      </c>
      <c r="U9" s="94" t="e">
        <f>'2.Datos'!#REF!</f>
        <v>#REF!</v>
      </c>
      <c r="V9" s="94" t="e">
        <f>'2.Datos'!#REF!</f>
        <v>#REF!</v>
      </c>
      <c r="W9" s="94" t="e">
        <f>'2.Datos'!#REF!</f>
        <v>#REF!</v>
      </c>
      <c r="X9" s="94" t="e">
        <f>'2.Datos'!#REF!</f>
        <v>#REF!</v>
      </c>
      <c r="Y9" s="94" t="e">
        <f>'2.Datos'!#REF!</f>
        <v>#REF!</v>
      </c>
      <c r="Z9" s="94" t="e">
        <f>'2.Datos'!#REF!</f>
        <v>#REF!</v>
      </c>
      <c r="AA9" s="94" t="e">
        <f>'2.Datos'!#REF!</f>
        <v>#REF!</v>
      </c>
    </row>
    <row r="10" spans="1:27" x14ac:dyDescent="0.25">
      <c r="A10" s="95" t="e">
        <f>IF('2.Datos'!#REF!=""," ",'2.Datos'!#REF!)</f>
        <v>#REF!</v>
      </c>
      <c r="B10" s="93" t="e">
        <f>IF('2.Datos'!#REF!="","",'2.Datos'!#REF!)</f>
        <v>#REF!</v>
      </c>
      <c r="C10" s="94" t="e">
        <f>'2.Datos'!#REF!</f>
        <v>#REF!</v>
      </c>
      <c r="D10" s="94" t="e">
        <f>'2.Datos'!#REF!</f>
        <v>#REF!</v>
      </c>
      <c r="E10" s="94" t="e">
        <f>'2.Datos'!#REF!</f>
        <v>#REF!</v>
      </c>
      <c r="F10" s="94" t="e">
        <f>'2.Datos'!#REF!</f>
        <v>#REF!</v>
      </c>
      <c r="G10" s="94" t="e">
        <f>'2.Datos'!#REF!</f>
        <v>#REF!</v>
      </c>
      <c r="H10" s="94" t="e">
        <f>'2.Datos'!#REF!</f>
        <v>#REF!</v>
      </c>
      <c r="I10" s="94" t="e">
        <f>'2.Datos'!#REF!</f>
        <v>#REF!</v>
      </c>
      <c r="J10" s="94" t="e">
        <f>'2.Datos'!#REF!</f>
        <v>#REF!</v>
      </c>
      <c r="K10" s="94" t="e">
        <f>'2.Datos'!#REF!</f>
        <v>#REF!</v>
      </c>
      <c r="L10" s="94" t="e">
        <f>'2.Datos'!#REF!</f>
        <v>#REF!</v>
      </c>
      <c r="M10" s="94" t="e">
        <f>'2.Datos'!#REF!</f>
        <v>#REF!</v>
      </c>
      <c r="N10" s="94" t="e">
        <f>'2.Datos'!#REF!</f>
        <v>#REF!</v>
      </c>
      <c r="O10" s="94" t="e">
        <f>'2.Datos'!#REF!</f>
        <v>#REF!</v>
      </c>
      <c r="P10" s="94" t="e">
        <f>'2.Datos'!#REF!</f>
        <v>#REF!</v>
      </c>
      <c r="Q10" s="94" t="e">
        <f>'2.Datos'!#REF!</f>
        <v>#REF!</v>
      </c>
      <c r="R10" s="94" t="e">
        <f>'2.Datos'!#REF!</f>
        <v>#REF!</v>
      </c>
      <c r="S10" s="94" t="e">
        <f>'2.Datos'!#REF!</f>
        <v>#REF!</v>
      </c>
      <c r="T10" s="94" t="e">
        <f>'2.Datos'!#REF!</f>
        <v>#REF!</v>
      </c>
      <c r="U10" s="94" t="e">
        <f>'2.Datos'!#REF!</f>
        <v>#REF!</v>
      </c>
      <c r="V10" s="94" t="e">
        <f>'2.Datos'!#REF!</f>
        <v>#REF!</v>
      </c>
      <c r="W10" s="94" t="e">
        <f>'2.Datos'!#REF!</f>
        <v>#REF!</v>
      </c>
      <c r="X10" s="94" t="e">
        <f>'2.Datos'!#REF!</f>
        <v>#REF!</v>
      </c>
      <c r="Y10" s="94" t="e">
        <f>'2.Datos'!#REF!</f>
        <v>#REF!</v>
      </c>
      <c r="Z10" s="94" t="e">
        <f>'2.Datos'!#REF!</f>
        <v>#REF!</v>
      </c>
      <c r="AA10" s="94" t="e">
        <f>'2.Datos'!#REF!</f>
        <v>#REF!</v>
      </c>
    </row>
    <row r="11" spans="1:27" x14ac:dyDescent="0.25">
      <c r="A11" s="95" t="e">
        <f>IF('2.Datos'!#REF!=""," ",'2.Datos'!#REF!)</f>
        <v>#REF!</v>
      </c>
      <c r="B11" s="93" t="e">
        <f>IF('2.Datos'!#REF!="","",'2.Datos'!#REF!)</f>
        <v>#REF!</v>
      </c>
      <c r="C11" s="94" t="e">
        <f>'2.Datos'!#REF!</f>
        <v>#REF!</v>
      </c>
      <c r="D11" s="94" t="e">
        <f>'2.Datos'!#REF!</f>
        <v>#REF!</v>
      </c>
      <c r="E11" s="94" t="e">
        <f>'2.Datos'!#REF!</f>
        <v>#REF!</v>
      </c>
      <c r="F11" s="94" t="e">
        <f>'2.Datos'!#REF!</f>
        <v>#REF!</v>
      </c>
      <c r="G11" s="94" t="e">
        <f>'2.Datos'!#REF!</f>
        <v>#REF!</v>
      </c>
      <c r="H11" s="94" t="e">
        <f>'2.Datos'!#REF!</f>
        <v>#REF!</v>
      </c>
      <c r="I11" s="94" t="e">
        <f>'2.Datos'!#REF!</f>
        <v>#REF!</v>
      </c>
      <c r="J11" s="94" t="e">
        <f>'2.Datos'!#REF!</f>
        <v>#REF!</v>
      </c>
      <c r="K11" s="94" t="e">
        <f>'2.Datos'!#REF!</f>
        <v>#REF!</v>
      </c>
      <c r="L11" s="94" t="e">
        <f>'2.Datos'!#REF!</f>
        <v>#REF!</v>
      </c>
      <c r="M11" s="94" t="e">
        <f>'2.Datos'!#REF!</f>
        <v>#REF!</v>
      </c>
      <c r="N11" s="94" t="e">
        <f>'2.Datos'!#REF!</f>
        <v>#REF!</v>
      </c>
      <c r="O11" s="94" t="e">
        <f>'2.Datos'!#REF!</f>
        <v>#REF!</v>
      </c>
      <c r="P11" s="94" t="e">
        <f>'2.Datos'!#REF!</f>
        <v>#REF!</v>
      </c>
      <c r="Q11" s="94" t="e">
        <f>'2.Datos'!#REF!</f>
        <v>#REF!</v>
      </c>
      <c r="R11" s="94" t="e">
        <f>'2.Datos'!#REF!</f>
        <v>#REF!</v>
      </c>
      <c r="S11" s="94" t="e">
        <f>'2.Datos'!#REF!</f>
        <v>#REF!</v>
      </c>
      <c r="T11" s="94" t="e">
        <f>'2.Datos'!#REF!</f>
        <v>#REF!</v>
      </c>
      <c r="U11" s="94" t="e">
        <f>'2.Datos'!#REF!</f>
        <v>#REF!</v>
      </c>
      <c r="V11" s="94" t="e">
        <f>'2.Datos'!#REF!</f>
        <v>#REF!</v>
      </c>
      <c r="W11" s="94" t="e">
        <f>'2.Datos'!#REF!</f>
        <v>#REF!</v>
      </c>
      <c r="X11" s="94" t="e">
        <f>'2.Datos'!#REF!</f>
        <v>#REF!</v>
      </c>
      <c r="Y11" s="94" t="e">
        <f>'2.Datos'!#REF!</f>
        <v>#REF!</v>
      </c>
      <c r="Z11" s="94" t="e">
        <f>'2.Datos'!#REF!</f>
        <v>#REF!</v>
      </c>
      <c r="AA11" s="94" t="e">
        <f>'2.Datos'!#REF!</f>
        <v>#REF!</v>
      </c>
    </row>
    <row r="12" spans="1:27" x14ac:dyDescent="0.25">
      <c r="A12" s="95" t="e">
        <f>IF('2.Datos'!#REF!=""," ",'2.Datos'!#REF!)</f>
        <v>#REF!</v>
      </c>
      <c r="B12" s="93" t="e">
        <f>IF('2.Datos'!#REF!="","",'2.Datos'!#REF!)</f>
        <v>#REF!</v>
      </c>
      <c r="C12" s="94" t="e">
        <f>'2.Datos'!#REF!</f>
        <v>#REF!</v>
      </c>
      <c r="D12" s="94" t="e">
        <f>'2.Datos'!#REF!</f>
        <v>#REF!</v>
      </c>
      <c r="E12" s="94" t="e">
        <f>'2.Datos'!#REF!</f>
        <v>#REF!</v>
      </c>
      <c r="F12" s="94" t="e">
        <f>'2.Datos'!#REF!</f>
        <v>#REF!</v>
      </c>
      <c r="G12" s="94" t="e">
        <f>'2.Datos'!#REF!</f>
        <v>#REF!</v>
      </c>
      <c r="H12" s="94" t="e">
        <f>'2.Datos'!#REF!</f>
        <v>#REF!</v>
      </c>
      <c r="I12" s="94" t="e">
        <f>'2.Datos'!#REF!</f>
        <v>#REF!</v>
      </c>
      <c r="J12" s="94" t="e">
        <f>'2.Datos'!#REF!</f>
        <v>#REF!</v>
      </c>
      <c r="K12" s="94" t="e">
        <f>'2.Datos'!#REF!</f>
        <v>#REF!</v>
      </c>
      <c r="L12" s="94" t="e">
        <f>'2.Datos'!#REF!</f>
        <v>#REF!</v>
      </c>
      <c r="M12" s="94" t="e">
        <f>'2.Datos'!#REF!</f>
        <v>#REF!</v>
      </c>
      <c r="N12" s="94" t="e">
        <f>'2.Datos'!#REF!</f>
        <v>#REF!</v>
      </c>
      <c r="O12" s="94" t="e">
        <f>'2.Datos'!#REF!</f>
        <v>#REF!</v>
      </c>
      <c r="P12" s="94" t="e">
        <f>'2.Datos'!#REF!</f>
        <v>#REF!</v>
      </c>
      <c r="Q12" s="94" t="e">
        <f>'2.Datos'!#REF!</f>
        <v>#REF!</v>
      </c>
      <c r="R12" s="94" t="e">
        <f>'2.Datos'!#REF!</f>
        <v>#REF!</v>
      </c>
      <c r="S12" s="94" t="e">
        <f>'2.Datos'!#REF!</f>
        <v>#REF!</v>
      </c>
      <c r="T12" s="94" t="e">
        <f>'2.Datos'!#REF!</f>
        <v>#REF!</v>
      </c>
      <c r="U12" s="94" t="e">
        <f>'2.Datos'!#REF!</f>
        <v>#REF!</v>
      </c>
      <c r="V12" s="94" t="e">
        <f>'2.Datos'!#REF!</f>
        <v>#REF!</v>
      </c>
      <c r="W12" s="94" t="e">
        <f>'2.Datos'!#REF!</f>
        <v>#REF!</v>
      </c>
      <c r="X12" s="94" t="e">
        <f>'2.Datos'!#REF!</f>
        <v>#REF!</v>
      </c>
      <c r="Y12" s="94" t="e">
        <f>'2.Datos'!#REF!</f>
        <v>#REF!</v>
      </c>
      <c r="Z12" s="94" t="e">
        <f>'2.Datos'!#REF!</f>
        <v>#REF!</v>
      </c>
      <c r="AA12" s="94" t="e">
        <f>'2.Datos'!#REF!</f>
        <v>#REF!</v>
      </c>
    </row>
    <row r="13" spans="1:27" x14ac:dyDescent="0.25">
      <c r="A13" s="95" t="e">
        <f>IF('2.Datos'!#REF!=""," ",'2.Datos'!#REF!)</f>
        <v>#REF!</v>
      </c>
      <c r="B13" s="93" t="e">
        <f>IF('2.Datos'!#REF!="","",'2.Datos'!#REF!)</f>
        <v>#REF!</v>
      </c>
      <c r="C13" s="94" t="e">
        <f>'2.Datos'!#REF!</f>
        <v>#REF!</v>
      </c>
      <c r="D13" s="94" t="e">
        <f>'2.Datos'!#REF!</f>
        <v>#REF!</v>
      </c>
      <c r="E13" s="94" t="e">
        <f>'2.Datos'!#REF!</f>
        <v>#REF!</v>
      </c>
      <c r="F13" s="94" t="e">
        <f>'2.Datos'!#REF!</f>
        <v>#REF!</v>
      </c>
      <c r="G13" s="94" t="e">
        <f>'2.Datos'!#REF!</f>
        <v>#REF!</v>
      </c>
      <c r="H13" s="94" t="e">
        <f>'2.Datos'!#REF!</f>
        <v>#REF!</v>
      </c>
      <c r="I13" s="94" t="e">
        <f>'2.Datos'!#REF!</f>
        <v>#REF!</v>
      </c>
      <c r="J13" s="94" t="e">
        <f>'2.Datos'!#REF!</f>
        <v>#REF!</v>
      </c>
      <c r="K13" s="94" t="e">
        <f>'2.Datos'!#REF!</f>
        <v>#REF!</v>
      </c>
      <c r="L13" s="94" t="e">
        <f>'2.Datos'!#REF!</f>
        <v>#REF!</v>
      </c>
      <c r="M13" s="94" t="e">
        <f>'2.Datos'!#REF!</f>
        <v>#REF!</v>
      </c>
      <c r="N13" s="94" t="e">
        <f>'2.Datos'!#REF!</f>
        <v>#REF!</v>
      </c>
      <c r="O13" s="94" t="e">
        <f>'2.Datos'!#REF!</f>
        <v>#REF!</v>
      </c>
      <c r="P13" s="94" t="e">
        <f>'2.Datos'!#REF!</f>
        <v>#REF!</v>
      </c>
      <c r="Q13" s="94" t="e">
        <f>'2.Datos'!#REF!</f>
        <v>#REF!</v>
      </c>
      <c r="R13" s="94" t="e">
        <f>'2.Datos'!#REF!</f>
        <v>#REF!</v>
      </c>
      <c r="S13" s="94" t="e">
        <f>'2.Datos'!#REF!</f>
        <v>#REF!</v>
      </c>
      <c r="T13" s="94" t="e">
        <f>'2.Datos'!#REF!</f>
        <v>#REF!</v>
      </c>
      <c r="U13" s="94" t="e">
        <f>'2.Datos'!#REF!</f>
        <v>#REF!</v>
      </c>
      <c r="V13" s="94" t="e">
        <f>'2.Datos'!#REF!</f>
        <v>#REF!</v>
      </c>
      <c r="W13" s="94" t="e">
        <f>'2.Datos'!#REF!</f>
        <v>#REF!</v>
      </c>
      <c r="X13" s="94" t="e">
        <f>'2.Datos'!#REF!</f>
        <v>#REF!</v>
      </c>
      <c r="Y13" s="94" t="e">
        <f>'2.Datos'!#REF!</f>
        <v>#REF!</v>
      </c>
      <c r="Z13" s="94" t="e">
        <f>'2.Datos'!#REF!</f>
        <v>#REF!</v>
      </c>
      <c r="AA13" s="94" t="e">
        <f>'2.Datos'!#REF!</f>
        <v>#REF!</v>
      </c>
    </row>
    <row r="14" spans="1:27" x14ac:dyDescent="0.25">
      <c r="A14" s="95" t="e">
        <f>IF('2.Datos'!#REF!=""," ",'2.Datos'!#REF!)</f>
        <v>#REF!</v>
      </c>
      <c r="B14" s="93" t="e">
        <f>IF('2.Datos'!#REF!="","",'2.Datos'!#REF!)</f>
        <v>#REF!</v>
      </c>
      <c r="C14" s="94" t="e">
        <f>'2.Datos'!#REF!</f>
        <v>#REF!</v>
      </c>
      <c r="D14" s="94" t="e">
        <f>'2.Datos'!#REF!</f>
        <v>#REF!</v>
      </c>
      <c r="E14" s="94" t="e">
        <f>'2.Datos'!#REF!</f>
        <v>#REF!</v>
      </c>
      <c r="F14" s="94" t="e">
        <f>'2.Datos'!#REF!</f>
        <v>#REF!</v>
      </c>
      <c r="G14" s="94" t="e">
        <f>'2.Datos'!#REF!</f>
        <v>#REF!</v>
      </c>
      <c r="H14" s="94" t="e">
        <f>'2.Datos'!#REF!</f>
        <v>#REF!</v>
      </c>
      <c r="I14" s="94" t="e">
        <f>'2.Datos'!#REF!</f>
        <v>#REF!</v>
      </c>
      <c r="J14" s="94" t="e">
        <f>'2.Datos'!#REF!</f>
        <v>#REF!</v>
      </c>
      <c r="K14" s="94" t="e">
        <f>'2.Datos'!#REF!</f>
        <v>#REF!</v>
      </c>
      <c r="L14" s="94" t="e">
        <f>'2.Datos'!#REF!</f>
        <v>#REF!</v>
      </c>
      <c r="M14" s="94" t="e">
        <f>'2.Datos'!#REF!</f>
        <v>#REF!</v>
      </c>
      <c r="N14" s="94" t="e">
        <f>'2.Datos'!#REF!</f>
        <v>#REF!</v>
      </c>
      <c r="O14" s="94" t="e">
        <f>'2.Datos'!#REF!</f>
        <v>#REF!</v>
      </c>
      <c r="P14" s="94" t="e">
        <f>'2.Datos'!#REF!</f>
        <v>#REF!</v>
      </c>
      <c r="Q14" s="94" t="e">
        <f>'2.Datos'!#REF!</f>
        <v>#REF!</v>
      </c>
      <c r="R14" s="94" t="e">
        <f>'2.Datos'!#REF!</f>
        <v>#REF!</v>
      </c>
      <c r="S14" s="94" t="e">
        <f>'2.Datos'!#REF!</f>
        <v>#REF!</v>
      </c>
      <c r="T14" s="94" t="e">
        <f>'2.Datos'!#REF!</f>
        <v>#REF!</v>
      </c>
      <c r="U14" s="94" t="e">
        <f>'2.Datos'!#REF!</f>
        <v>#REF!</v>
      </c>
      <c r="V14" s="94" t="e">
        <f>'2.Datos'!#REF!</f>
        <v>#REF!</v>
      </c>
      <c r="W14" s="94" t="e">
        <f>'2.Datos'!#REF!</f>
        <v>#REF!</v>
      </c>
      <c r="X14" s="94" t="e">
        <f>'2.Datos'!#REF!</f>
        <v>#REF!</v>
      </c>
      <c r="Y14" s="94" t="e">
        <f>'2.Datos'!#REF!</f>
        <v>#REF!</v>
      </c>
      <c r="Z14" s="94" t="e">
        <f>'2.Datos'!#REF!</f>
        <v>#REF!</v>
      </c>
      <c r="AA14" s="94" t="e">
        <f>'2.Datos'!#REF!</f>
        <v>#REF!</v>
      </c>
    </row>
    <row r="15" spans="1:27" x14ac:dyDescent="0.25">
      <c r="A15" s="95" t="e">
        <f>IF('2.Datos'!#REF!=""," ",'2.Datos'!#REF!)</f>
        <v>#REF!</v>
      </c>
      <c r="B15" s="93" t="e">
        <f>IF('2.Datos'!#REF!="","",'2.Datos'!#REF!)</f>
        <v>#REF!</v>
      </c>
      <c r="C15" s="94" t="e">
        <f>'2.Datos'!#REF!</f>
        <v>#REF!</v>
      </c>
      <c r="D15" s="94" t="e">
        <f>'2.Datos'!#REF!</f>
        <v>#REF!</v>
      </c>
      <c r="E15" s="94" t="e">
        <f>'2.Datos'!#REF!</f>
        <v>#REF!</v>
      </c>
      <c r="F15" s="94" t="e">
        <f>'2.Datos'!#REF!</f>
        <v>#REF!</v>
      </c>
      <c r="G15" s="94" t="e">
        <f>'2.Datos'!#REF!</f>
        <v>#REF!</v>
      </c>
      <c r="H15" s="94" t="e">
        <f>'2.Datos'!#REF!</f>
        <v>#REF!</v>
      </c>
      <c r="I15" s="94" t="e">
        <f>'2.Datos'!#REF!</f>
        <v>#REF!</v>
      </c>
      <c r="J15" s="94" t="e">
        <f>'2.Datos'!#REF!</f>
        <v>#REF!</v>
      </c>
      <c r="K15" s="94" t="e">
        <f>'2.Datos'!#REF!</f>
        <v>#REF!</v>
      </c>
      <c r="L15" s="94" t="e">
        <f>'2.Datos'!#REF!</f>
        <v>#REF!</v>
      </c>
      <c r="M15" s="94" t="e">
        <f>'2.Datos'!#REF!</f>
        <v>#REF!</v>
      </c>
      <c r="N15" s="94" t="e">
        <f>'2.Datos'!#REF!</f>
        <v>#REF!</v>
      </c>
      <c r="O15" s="94" t="e">
        <f>'2.Datos'!#REF!</f>
        <v>#REF!</v>
      </c>
      <c r="P15" s="94" t="e">
        <f>'2.Datos'!#REF!</f>
        <v>#REF!</v>
      </c>
      <c r="Q15" s="94" t="e">
        <f>'2.Datos'!#REF!</f>
        <v>#REF!</v>
      </c>
      <c r="R15" s="94" t="e">
        <f>'2.Datos'!#REF!</f>
        <v>#REF!</v>
      </c>
      <c r="S15" s="94" t="e">
        <f>'2.Datos'!#REF!</f>
        <v>#REF!</v>
      </c>
      <c r="T15" s="94" t="e">
        <f>'2.Datos'!#REF!</f>
        <v>#REF!</v>
      </c>
      <c r="U15" s="94" t="e">
        <f>'2.Datos'!#REF!</f>
        <v>#REF!</v>
      </c>
      <c r="V15" s="94" t="e">
        <f>'2.Datos'!#REF!</f>
        <v>#REF!</v>
      </c>
      <c r="W15" s="94" t="e">
        <f>'2.Datos'!#REF!</f>
        <v>#REF!</v>
      </c>
      <c r="X15" s="94" t="e">
        <f>'2.Datos'!#REF!</f>
        <v>#REF!</v>
      </c>
      <c r="Y15" s="94" t="e">
        <f>'2.Datos'!#REF!</f>
        <v>#REF!</v>
      </c>
      <c r="Z15" s="94" t="e">
        <f>'2.Datos'!#REF!</f>
        <v>#REF!</v>
      </c>
      <c r="AA15" s="94" t="e">
        <f>'2.Datos'!#REF!</f>
        <v>#REF!</v>
      </c>
    </row>
    <row r="16" spans="1:27" x14ac:dyDescent="0.25">
      <c r="A16" s="95" t="e">
        <f>IF('2.Datos'!#REF!=""," ",'2.Datos'!#REF!)</f>
        <v>#REF!</v>
      </c>
      <c r="B16" s="93" t="e">
        <f>IF('2.Datos'!#REF!="","",'2.Datos'!#REF!)</f>
        <v>#REF!</v>
      </c>
      <c r="C16" s="94" t="e">
        <f>'2.Datos'!#REF!</f>
        <v>#REF!</v>
      </c>
      <c r="D16" s="94" t="e">
        <f>'2.Datos'!#REF!</f>
        <v>#REF!</v>
      </c>
      <c r="E16" s="94" t="e">
        <f>'2.Datos'!#REF!</f>
        <v>#REF!</v>
      </c>
      <c r="F16" s="94" t="e">
        <f>'2.Datos'!#REF!</f>
        <v>#REF!</v>
      </c>
      <c r="G16" s="94" t="e">
        <f>'2.Datos'!#REF!</f>
        <v>#REF!</v>
      </c>
      <c r="H16" s="94" t="e">
        <f>'2.Datos'!#REF!</f>
        <v>#REF!</v>
      </c>
      <c r="I16" s="94" t="e">
        <f>'2.Datos'!#REF!</f>
        <v>#REF!</v>
      </c>
      <c r="J16" s="94" t="e">
        <f>'2.Datos'!#REF!</f>
        <v>#REF!</v>
      </c>
      <c r="K16" s="94" t="e">
        <f>'2.Datos'!#REF!</f>
        <v>#REF!</v>
      </c>
      <c r="L16" s="94" t="e">
        <f>'2.Datos'!#REF!</f>
        <v>#REF!</v>
      </c>
      <c r="M16" s="94" t="e">
        <f>'2.Datos'!#REF!</f>
        <v>#REF!</v>
      </c>
      <c r="N16" s="94" t="e">
        <f>'2.Datos'!#REF!</f>
        <v>#REF!</v>
      </c>
      <c r="O16" s="94" t="e">
        <f>'2.Datos'!#REF!</f>
        <v>#REF!</v>
      </c>
      <c r="P16" s="94" t="e">
        <f>'2.Datos'!#REF!</f>
        <v>#REF!</v>
      </c>
      <c r="Q16" s="94" t="e">
        <f>'2.Datos'!#REF!</f>
        <v>#REF!</v>
      </c>
      <c r="R16" s="94" t="e">
        <f>'2.Datos'!#REF!</f>
        <v>#REF!</v>
      </c>
      <c r="S16" s="94" t="e">
        <f>'2.Datos'!#REF!</f>
        <v>#REF!</v>
      </c>
      <c r="T16" s="94" t="e">
        <f>'2.Datos'!#REF!</f>
        <v>#REF!</v>
      </c>
      <c r="U16" s="94" t="e">
        <f>'2.Datos'!#REF!</f>
        <v>#REF!</v>
      </c>
      <c r="V16" s="94" t="e">
        <f>'2.Datos'!#REF!</f>
        <v>#REF!</v>
      </c>
      <c r="W16" s="94" t="e">
        <f>'2.Datos'!#REF!</f>
        <v>#REF!</v>
      </c>
      <c r="X16" s="94" t="e">
        <f>'2.Datos'!#REF!</f>
        <v>#REF!</v>
      </c>
      <c r="Y16" s="94" t="e">
        <f>'2.Datos'!#REF!</f>
        <v>#REF!</v>
      </c>
      <c r="Z16" s="94" t="e">
        <f>'2.Datos'!#REF!</f>
        <v>#REF!</v>
      </c>
      <c r="AA16" s="94" t="e">
        <f>'2.Datos'!#REF!</f>
        <v>#REF!</v>
      </c>
    </row>
    <row r="17" spans="1:27" x14ac:dyDescent="0.25">
      <c r="A17" s="95" t="e">
        <f>IF('2.Datos'!#REF!=""," ",'2.Datos'!#REF!)</f>
        <v>#REF!</v>
      </c>
      <c r="B17" s="93" t="e">
        <f>IF('2.Datos'!#REF!="","",'2.Datos'!#REF!)</f>
        <v>#REF!</v>
      </c>
      <c r="C17" s="94" t="e">
        <f>'2.Datos'!#REF!</f>
        <v>#REF!</v>
      </c>
      <c r="D17" s="94" t="e">
        <f>'2.Datos'!#REF!</f>
        <v>#REF!</v>
      </c>
      <c r="E17" s="94" t="e">
        <f>'2.Datos'!#REF!</f>
        <v>#REF!</v>
      </c>
      <c r="F17" s="94" t="e">
        <f>'2.Datos'!#REF!</f>
        <v>#REF!</v>
      </c>
      <c r="G17" s="94" t="e">
        <f>'2.Datos'!#REF!</f>
        <v>#REF!</v>
      </c>
      <c r="H17" s="94" t="e">
        <f>'2.Datos'!#REF!</f>
        <v>#REF!</v>
      </c>
      <c r="I17" s="94" t="e">
        <f>'2.Datos'!#REF!</f>
        <v>#REF!</v>
      </c>
      <c r="J17" s="94" t="e">
        <f>'2.Datos'!#REF!</f>
        <v>#REF!</v>
      </c>
      <c r="K17" s="94" t="e">
        <f>'2.Datos'!#REF!</f>
        <v>#REF!</v>
      </c>
      <c r="L17" s="94" t="e">
        <f>'2.Datos'!#REF!</f>
        <v>#REF!</v>
      </c>
      <c r="M17" s="94" t="e">
        <f>'2.Datos'!#REF!</f>
        <v>#REF!</v>
      </c>
      <c r="N17" s="94" t="e">
        <f>'2.Datos'!#REF!</f>
        <v>#REF!</v>
      </c>
      <c r="O17" s="94" t="e">
        <f>'2.Datos'!#REF!</f>
        <v>#REF!</v>
      </c>
      <c r="P17" s="94" t="e">
        <f>'2.Datos'!#REF!</f>
        <v>#REF!</v>
      </c>
      <c r="Q17" s="94" t="e">
        <f>'2.Datos'!#REF!</f>
        <v>#REF!</v>
      </c>
      <c r="R17" s="94" t="e">
        <f>'2.Datos'!#REF!</f>
        <v>#REF!</v>
      </c>
      <c r="S17" s="94" t="e">
        <f>'2.Datos'!#REF!</f>
        <v>#REF!</v>
      </c>
      <c r="T17" s="94" t="e">
        <f>'2.Datos'!#REF!</f>
        <v>#REF!</v>
      </c>
      <c r="U17" s="94" t="e">
        <f>'2.Datos'!#REF!</f>
        <v>#REF!</v>
      </c>
      <c r="V17" s="94" t="e">
        <f>'2.Datos'!#REF!</f>
        <v>#REF!</v>
      </c>
      <c r="W17" s="94" t="e">
        <f>'2.Datos'!#REF!</f>
        <v>#REF!</v>
      </c>
      <c r="X17" s="94" t="e">
        <f>'2.Datos'!#REF!</f>
        <v>#REF!</v>
      </c>
      <c r="Y17" s="94" t="e">
        <f>'2.Datos'!#REF!</f>
        <v>#REF!</v>
      </c>
      <c r="Z17" s="94" t="e">
        <f>'2.Datos'!#REF!</f>
        <v>#REF!</v>
      </c>
      <c r="AA17" s="94" t="e">
        <f>'2.Datos'!#REF!</f>
        <v>#REF!</v>
      </c>
    </row>
    <row r="18" spans="1:27" x14ac:dyDescent="0.25">
      <c r="A18" s="95" t="e">
        <f>IF('2.Datos'!#REF!=""," ",'2.Datos'!#REF!)</f>
        <v>#REF!</v>
      </c>
      <c r="B18" s="93" t="e">
        <f>IF('2.Datos'!#REF!="","",'2.Datos'!#REF!)</f>
        <v>#REF!</v>
      </c>
      <c r="C18" s="94" t="e">
        <f>'2.Datos'!#REF!</f>
        <v>#REF!</v>
      </c>
      <c r="D18" s="94" t="e">
        <f>'2.Datos'!#REF!</f>
        <v>#REF!</v>
      </c>
      <c r="E18" s="94" t="e">
        <f>'2.Datos'!#REF!</f>
        <v>#REF!</v>
      </c>
      <c r="F18" s="94" t="e">
        <f>'2.Datos'!#REF!</f>
        <v>#REF!</v>
      </c>
      <c r="G18" s="94" t="e">
        <f>'2.Datos'!#REF!</f>
        <v>#REF!</v>
      </c>
      <c r="H18" s="94" t="e">
        <f>'2.Datos'!#REF!</f>
        <v>#REF!</v>
      </c>
      <c r="I18" s="94" t="e">
        <f>'2.Datos'!#REF!</f>
        <v>#REF!</v>
      </c>
      <c r="J18" s="94" t="e">
        <f>'2.Datos'!#REF!</f>
        <v>#REF!</v>
      </c>
      <c r="K18" s="94" t="e">
        <f>'2.Datos'!#REF!</f>
        <v>#REF!</v>
      </c>
      <c r="L18" s="94" t="e">
        <f>'2.Datos'!#REF!</f>
        <v>#REF!</v>
      </c>
      <c r="M18" s="94" t="e">
        <f>'2.Datos'!#REF!</f>
        <v>#REF!</v>
      </c>
      <c r="N18" s="94" t="e">
        <f>'2.Datos'!#REF!</f>
        <v>#REF!</v>
      </c>
      <c r="O18" s="94" t="e">
        <f>'2.Datos'!#REF!</f>
        <v>#REF!</v>
      </c>
      <c r="P18" s="94" t="e">
        <f>'2.Datos'!#REF!</f>
        <v>#REF!</v>
      </c>
      <c r="Q18" s="94" t="e">
        <f>'2.Datos'!#REF!</f>
        <v>#REF!</v>
      </c>
      <c r="R18" s="94" t="e">
        <f>'2.Datos'!#REF!</f>
        <v>#REF!</v>
      </c>
      <c r="S18" s="94" t="e">
        <f>'2.Datos'!#REF!</f>
        <v>#REF!</v>
      </c>
      <c r="T18" s="94" t="e">
        <f>'2.Datos'!#REF!</f>
        <v>#REF!</v>
      </c>
      <c r="U18" s="94" t="e">
        <f>'2.Datos'!#REF!</f>
        <v>#REF!</v>
      </c>
      <c r="V18" s="94" t="e">
        <f>'2.Datos'!#REF!</f>
        <v>#REF!</v>
      </c>
      <c r="W18" s="94" t="e">
        <f>'2.Datos'!#REF!</f>
        <v>#REF!</v>
      </c>
      <c r="X18" s="94" t="e">
        <f>'2.Datos'!#REF!</f>
        <v>#REF!</v>
      </c>
      <c r="Y18" s="94" t="e">
        <f>'2.Datos'!#REF!</f>
        <v>#REF!</v>
      </c>
      <c r="Z18" s="94" t="e">
        <f>'2.Datos'!#REF!</f>
        <v>#REF!</v>
      </c>
      <c r="AA18" s="94" t="e">
        <f>'2.Datos'!#REF!</f>
        <v>#REF!</v>
      </c>
    </row>
    <row r="19" spans="1:27" x14ac:dyDescent="0.25">
      <c r="A19" s="95" t="e">
        <f>IF('2.Datos'!#REF!=""," ",'2.Datos'!#REF!)</f>
        <v>#REF!</v>
      </c>
      <c r="B19" s="93" t="e">
        <f>IF('2.Datos'!#REF!="","",'2.Datos'!#REF!)</f>
        <v>#REF!</v>
      </c>
      <c r="C19" s="94" t="e">
        <f>'2.Datos'!#REF!</f>
        <v>#REF!</v>
      </c>
      <c r="D19" s="94" t="e">
        <f>'2.Datos'!#REF!</f>
        <v>#REF!</v>
      </c>
      <c r="E19" s="94" t="e">
        <f>'2.Datos'!#REF!</f>
        <v>#REF!</v>
      </c>
      <c r="F19" s="94" t="e">
        <f>'2.Datos'!#REF!</f>
        <v>#REF!</v>
      </c>
      <c r="G19" s="94" t="e">
        <f>'2.Datos'!#REF!</f>
        <v>#REF!</v>
      </c>
      <c r="H19" s="94" t="e">
        <f>'2.Datos'!#REF!</f>
        <v>#REF!</v>
      </c>
      <c r="I19" s="94" t="e">
        <f>'2.Datos'!#REF!</f>
        <v>#REF!</v>
      </c>
      <c r="J19" s="94" t="e">
        <f>'2.Datos'!#REF!</f>
        <v>#REF!</v>
      </c>
      <c r="K19" s="94" t="e">
        <f>'2.Datos'!#REF!</f>
        <v>#REF!</v>
      </c>
      <c r="L19" s="94" t="e">
        <f>'2.Datos'!#REF!</f>
        <v>#REF!</v>
      </c>
      <c r="M19" s="94" t="e">
        <f>'2.Datos'!#REF!</f>
        <v>#REF!</v>
      </c>
      <c r="N19" s="94" t="e">
        <f>'2.Datos'!#REF!</f>
        <v>#REF!</v>
      </c>
      <c r="O19" s="94" t="e">
        <f>'2.Datos'!#REF!</f>
        <v>#REF!</v>
      </c>
      <c r="P19" s="94" t="e">
        <f>'2.Datos'!#REF!</f>
        <v>#REF!</v>
      </c>
      <c r="Q19" s="94" t="e">
        <f>'2.Datos'!#REF!</f>
        <v>#REF!</v>
      </c>
      <c r="R19" s="94" t="e">
        <f>'2.Datos'!#REF!</f>
        <v>#REF!</v>
      </c>
      <c r="S19" s="94" t="e">
        <f>'2.Datos'!#REF!</f>
        <v>#REF!</v>
      </c>
      <c r="T19" s="94" t="e">
        <f>'2.Datos'!#REF!</f>
        <v>#REF!</v>
      </c>
      <c r="U19" s="94" t="e">
        <f>'2.Datos'!#REF!</f>
        <v>#REF!</v>
      </c>
      <c r="V19" s="94" t="e">
        <f>'2.Datos'!#REF!</f>
        <v>#REF!</v>
      </c>
      <c r="W19" s="94" t="e">
        <f>'2.Datos'!#REF!</f>
        <v>#REF!</v>
      </c>
      <c r="X19" s="94" t="e">
        <f>'2.Datos'!#REF!</f>
        <v>#REF!</v>
      </c>
      <c r="Y19" s="94" t="e">
        <f>'2.Datos'!#REF!</f>
        <v>#REF!</v>
      </c>
      <c r="Z19" s="94" t="e">
        <f>'2.Datos'!#REF!</f>
        <v>#REF!</v>
      </c>
      <c r="AA19" s="94" t="e">
        <f>'2.Datos'!#REF!</f>
        <v>#REF!</v>
      </c>
    </row>
    <row r="20" spans="1:27" x14ac:dyDescent="0.25">
      <c r="A20" s="95" t="e">
        <f>IF('2.Datos'!#REF!=""," ",'2.Datos'!#REF!)</f>
        <v>#REF!</v>
      </c>
      <c r="B20" s="93" t="e">
        <f>IF('2.Datos'!#REF!="","",'2.Datos'!#REF!)</f>
        <v>#REF!</v>
      </c>
      <c r="C20" s="94" t="e">
        <f>'2.Datos'!#REF!</f>
        <v>#REF!</v>
      </c>
      <c r="D20" s="94" t="e">
        <f>'2.Datos'!#REF!</f>
        <v>#REF!</v>
      </c>
      <c r="E20" s="94" t="e">
        <f>'2.Datos'!#REF!</f>
        <v>#REF!</v>
      </c>
      <c r="F20" s="94" t="e">
        <f>'2.Datos'!#REF!</f>
        <v>#REF!</v>
      </c>
      <c r="G20" s="94" t="e">
        <f>'2.Datos'!#REF!</f>
        <v>#REF!</v>
      </c>
      <c r="H20" s="94" t="e">
        <f>'2.Datos'!#REF!</f>
        <v>#REF!</v>
      </c>
      <c r="I20" s="94" t="e">
        <f>'2.Datos'!#REF!</f>
        <v>#REF!</v>
      </c>
      <c r="J20" s="94" t="e">
        <f>'2.Datos'!#REF!</f>
        <v>#REF!</v>
      </c>
      <c r="K20" s="94" t="e">
        <f>'2.Datos'!#REF!</f>
        <v>#REF!</v>
      </c>
      <c r="L20" s="94" t="e">
        <f>'2.Datos'!#REF!</f>
        <v>#REF!</v>
      </c>
      <c r="M20" s="94" t="e">
        <f>'2.Datos'!#REF!</f>
        <v>#REF!</v>
      </c>
      <c r="N20" s="94" t="e">
        <f>'2.Datos'!#REF!</f>
        <v>#REF!</v>
      </c>
      <c r="O20" s="94" t="e">
        <f>'2.Datos'!#REF!</f>
        <v>#REF!</v>
      </c>
      <c r="P20" s="94" t="e">
        <f>'2.Datos'!#REF!</f>
        <v>#REF!</v>
      </c>
      <c r="Q20" s="94" t="e">
        <f>'2.Datos'!#REF!</f>
        <v>#REF!</v>
      </c>
      <c r="R20" s="94" t="e">
        <f>'2.Datos'!#REF!</f>
        <v>#REF!</v>
      </c>
      <c r="S20" s="94" t="e">
        <f>'2.Datos'!#REF!</f>
        <v>#REF!</v>
      </c>
      <c r="T20" s="94" t="e">
        <f>'2.Datos'!#REF!</f>
        <v>#REF!</v>
      </c>
      <c r="U20" s="94" t="e">
        <f>'2.Datos'!#REF!</f>
        <v>#REF!</v>
      </c>
      <c r="V20" s="94" t="e">
        <f>'2.Datos'!#REF!</f>
        <v>#REF!</v>
      </c>
      <c r="W20" s="94" t="e">
        <f>'2.Datos'!#REF!</f>
        <v>#REF!</v>
      </c>
      <c r="X20" s="94" t="e">
        <f>'2.Datos'!#REF!</f>
        <v>#REF!</v>
      </c>
      <c r="Y20" s="94" t="e">
        <f>'2.Datos'!#REF!</f>
        <v>#REF!</v>
      </c>
      <c r="Z20" s="94" t="e">
        <f>'2.Datos'!#REF!</f>
        <v>#REF!</v>
      </c>
      <c r="AA20" s="94" t="e">
        <f>'2.Datos'!#REF!</f>
        <v>#REF!</v>
      </c>
    </row>
    <row r="21" spans="1:27" ht="15.75" customHeight="1" x14ac:dyDescent="0.25">
      <c r="A21" s="95" t="e">
        <f>IF('2.Datos'!#REF!=""," ",'2.Datos'!#REF!)</f>
        <v>#REF!</v>
      </c>
      <c r="B21" s="93" t="e">
        <f>IF('2.Datos'!#REF!="","",'2.Datos'!#REF!)</f>
        <v>#REF!</v>
      </c>
      <c r="C21" s="94" t="e">
        <f>'2.Datos'!#REF!</f>
        <v>#REF!</v>
      </c>
      <c r="D21" s="94" t="e">
        <f>'2.Datos'!#REF!</f>
        <v>#REF!</v>
      </c>
      <c r="E21" s="94" t="e">
        <f>'2.Datos'!#REF!</f>
        <v>#REF!</v>
      </c>
      <c r="F21" s="94" t="e">
        <f>'2.Datos'!#REF!</f>
        <v>#REF!</v>
      </c>
      <c r="G21" s="94" t="e">
        <f>'2.Datos'!#REF!</f>
        <v>#REF!</v>
      </c>
      <c r="H21" s="94" t="e">
        <f>'2.Datos'!#REF!</f>
        <v>#REF!</v>
      </c>
      <c r="I21" s="94" t="e">
        <f>'2.Datos'!#REF!</f>
        <v>#REF!</v>
      </c>
      <c r="J21" s="94" t="e">
        <f>'2.Datos'!#REF!</f>
        <v>#REF!</v>
      </c>
      <c r="K21" s="94" t="e">
        <f>'2.Datos'!#REF!</f>
        <v>#REF!</v>
      </c>
      <c r="L21" s="94" t="e">
        <f>'2.Datos'!#REF!</f>
        <v>#REF!</v>
      </c>
      <c r="M21" s="94" t="e">
        <f>'2.Datos'!#REF!</f>
        <v>#REF!</v>
      </c>
      <c r="N21" s="94" t="e">
        <f>'2.Datos'!#REF!</f>
        <v>#REF!</v>
      </c>
      <c r="O21" s="94" t="e">
        <f>'2.Datos'!#REF!</f>
        <v>#REF!</v>
      </c>
      <c r="P21" s="94" t="e">
        <f>'2.Datos'!#REF!</f>
        <v>#REF!</v>
      </c>
      <c r="Q21" s="94" t="e">
        <f>'2.Datos'!#REF!</f>
        <v>#REF!</v>
      </c>
      <c r="R21" s="94" t="e">
        <f>'2.Datos'!#REF!</f>
        <v>#REF!</v>
      </c>
      <c r="S21" s="94" t="e">
        <f>'2.Datos'!#REF!</f>
        <v>#REF!</v>
      </c>
      <c r="T21" s="94" t="e">
        <f>'2.Datos'!#REF!</f>
        <v>#REF!</v>
      </c>
      <c r="U21" s="94" t="e">
        <f>'2.Datos'!#REF!</f>
        <v>#REF!</v>
      </c>
      <c r="V21" s="94" t="e">
        <f>'2.Datos'!#REF!</f>
        <v>#REF!</v>
      </c>
      <c r="W21" s="94" t="e">
        <f>'2.Datos'!#REF!</f>
        <v>#REF!</v>
      </c>
      <c r="X21" s="94" t="e">
        <f>'2.Datos'!#REF!</f>
        <v>#REF!</v>
      </c>
      <c r="Y21" s="94" t="e">
        <f>'2.Datos'!#REF!</f>
        <v>#REF!</v>
      </c>
      <c r="Z21" s="94" t="e">
        <f>'2.Datos'!#REF!</f>
        <v>#REF!</v>
      </c>
      <c r="AA21" s="94" t="e">
        <f>'2.Datos'!#REF!</f>
        <v>#REF!</v>
      </c>
    </row>
    <row r="22" spans="1:27" ht="15.75" customHeight="1" x14ac:dyDescent="0.25">
      <c r="A22" s="95" t="e">
        <f>IF('2.Datos'!#REF!=""," ",'2.Datos'!#REF!)</f>
        <v>#REF!</v>
      </c>
      <c r="B22" s="93" t="e">
        <f>IF('2.Datos'!#REF!="","",'2.Datos'!#REF!)</f>
        <v>#REF!</v>
      </c>
      <c r="C22" s="94" t="e">
        <f>'2.Datos'!#REF!</f>
        <v>#REF!</v>
      </c>
      <c r="D22" s="94" t="e">
        <f>'2.Datos'!#REF!</f>
        <v>#REF!</v>
      </c>
      <c r="E22" s="94" t="e">
        <f>'2.Datos'!#REF!</f>
        <v>#REF!</v>
      </c>
      <c r="F22" s="94" t="e">
        <f>'2.Datos'!#REF!</f>
        <v>#REF!</v>
      </c>
      <c r="G22" s="94" t="e">
        <f>'2.Datos'!#REF!</f>
        <v>#REF!</v>
      </c>
      <c r="H22" s="94" t="e">
        <f>'2.Datos'!#REF!</f>
        <v>#REF!</v>
      </c>
      <c r="I22" s="94" t="e">
        <f>'2.Datos'!#REF!</f>
        <v>#REF!</v>
      </c>
      <c r="J22" s="94" t="e">
        <f>'2.Datos'!#REF!</f>
        <v>#REF!</v>
      </c>
      <c r="K22" s="94" t="e">
        <f>'2.Datos'!#REF!</f>
        <v>#REF!</v>
      </c>
      <c r="L22" s="94" t="e">
        <f>'2.Datos'!#REF!</f>
        <v>#REF!</v>
      </c>
      <c r="M22" s="94" t="e">
        <f>'2.Datos'!#REF!</f>
        <v>#REF!</v>
      </c>
      <c r="N22" s="94" t="e">
        <f>'2.Datos'!#REF!</f>
        <v>#REF!</v>
      </c>
      <c r="O22" s="94" t="e">
        <f>'2.Datos'!#REF!</f>
        <v>#REF!</v>
      </c>
      <c r="P22" s="94" t="e">
        <f>'2.Datos'!#REF!</f>
        <v>#REF!</v>
      </c>
      <c r="Q22" s="94" t="e">
        <f>'2.Datos'!#REF!</f>
        <v>#REF!</v>
      </c>
      <c r="R22" s="94" t="e">
        <f>'2.Datos'!#REF!</f>
        <v>#REF!</v>
      </c>
      <c r="S22" s="94" t="e">
        <f>'2.Datos'!#REF!</f>
        <v>#REF!</v>
      </c>
      <c r="T22" s="94" t="e">
        <f>'2.Datos'!#REF!</f>
        <v>#REF!</v>
      </c>
      <c r="U22" s="94" t="e">
        <f>'2.Datos'!#REF!</f>
        <v>#REF!</v>
      </c>
      <c r="V22" s="94" t="e">
        <f>'2.Datos'!#REF!</f>
        <v>#REF!</v>
      </c>
      <c r="W22" s="94" t="e">
        <f>'2.Datos'!#REF!</f>
        <v>#REF!</v>
      </c>
      <c r="X22" s="94" t="e">
        <f>'2.Datos'!#REF!</f>
        <v>#REF!</v>
      </c>
      <c r="Y22" s="94" t="e">
        <f>'2.Datos'!#REF!</f>
        <v>#REF!</v>
      </c>
      <c r="Z22" s="94" t="e">
        <f>'2.Datos'!#REF!</f>
        <v>#REF!</v>
      </c>
      <c r="AA22" s="94" t="e">
        <f>'2.Datos'!#REF!</f>
        <v>#REF!</v>
      </c>
    </row>
    <row r="23" spans="1:27" ht="15.75" customHeight="1" x14ac:dyDescent="0.25">
      <c r="A23" s="95" t="e">
        <f>IF('2.Datos'!#REF!=""," ",'2.Datos'!#REF!)</f>
        <v>#REF!</v>
      </c>
      <c r="B23" s="93" t="e">
        <f>IF('2.Datos'!#REF!="","",'2.Datos'!#REF!)</f>
        <v>#REF!</v>
      </c>
      <c r="C23" s="94" t="e">
        <f>'2.Datos'!#REF!</f>
        <v>#REF!</v>
      </c>
      <c r="D23" s="94" t="e">
        <f>'2.Datos'!#REF!</f>
        <v>#REF!</v>
      </c>
      <c r="E23" s="94" t="e">
        <f>'2.Datos'!#REF!</f>
        <v>#REF!</v>
      </c>
      <c r="F23" s="94" t="e">
        <f>'2.Datos'!#REF!</f>
        <v>#REF!</v>
      </c>
      <c r="G23" s="94" t="e">
        <f>'2.Datos'!#REF!</f>
        <v>#REF!</v>
      </c>
      <c r="H23" s="94" t="e">
        <f>'2.Datos'!#REF!</f>
        <v>#REF!</v>
      </c>
      <c r="I23" s="94" t="e">
        <f>'2.Datos'!#REF!</f>
        <v>#REF!</v>
      </c>
      <c r="J23" s="94" t="e">
        <f>'2.Datos'!#REF!</f>
        <v>#REF!</v>
      </c>
      <c r="K23" s="94" t="e">
        <f>'2.Datos'!#REF!</f>
        <v>#REF!</v>
      </c>
      <c r="L23" s="94" t="e">
        <f>'2.Datos'!#REF!</f>
        <v>#REF!</v>
      </c>
      <c r="M23" s="94" t="e">
        <f>'2.Datos'!#REF!</f>
        <v>#REF!</v>
      </c>
      <c r="N23" s="94" t="e">
        <f>'2.Datos'!#REF!</f>
        <v>#REF!</v>
      </c>
      <c r="O23" s="94" t="e">
        <f>'2.Datos'!#REF!</f>
        <v>#REF!</v>
      </c>
      <c r="P23" s="94" t="e">
        <f>'2.Datos'!#REF!</f>
        <v>#REF!</v>
      </c>
      <c r="Q23" s="94" t="e">
        <f>'2.Datos'!#REF!</f>
        <v>#REF!</v>
      </c>
      <c r="R23" s="94" t="e">
        <f>'2.Datos'!#REF!</f>
        <v>#REF!</v>
      </c>
      <c r="S23" s="94" t="e">
        <f>'2.Datos'!#REF!</f>
        <v>#REF!</v>
      </c>
      <c r="T23" s="94" t="e">
        <f>'2.Datos'!#REF!</f>
        <v>#REF!</v>
      </c>
      <c r="U23" s="94" t="e">
        <f>'2.Datos'!#REF!</f>
        <v>#REF!</v>
      </c>
      <c r="V23" s="94" t="e">
        <f>'2.Datos'!#REF!</f>
        <v>#REF!</v>
      </c>
      <c r="W23" s="94" t="e">
        <f>'2.Datos'!#REF!</f>
        <v>#REF!</v>
      </c>
      <c r="X23" s="94" t="e">
        <f>'2.Datos'!#REF!</f>
        <v>#REF!</v>
      </c>
      <c r="Y23" s="94" t="e">
        <f>'2.Datos'!#REF!</f>
        <v>#REF!</v>
      </c>
      <c r="Z23" s="94" t="e">
        <f>'2.Datos'!#REF!</f>
        <v>#REF!</v>
      </c>
      <c r="AA23" s="94" t="e">
        <f>'2.Datos'!#REF!</f>
        <v>#REF!</v>
      </c>
    </row>
    <row r="24" spans="1:27" ht="15.75" customHeight="1" x14ac:dyDescent="0.25">
      <c r="A24" s="95" t="e">
        <f>IF('2.Datos'!#REF!=""," ",'2.Datos'!#REF!)</f>
        <v>#REF!</v>
      </c>
      <c r="B24" s="93" t="e">
        <f>IF('2.Datos'!#REF!="","",'2.Datos'!#REF!)</f>
        <v>#REF!</v>
      </c>
      <c r="C24" s="94" t="e">
        <f>'2.Datos'!#REF!</f>
        <v>#REF!</v>
      </c>
      <c r="D24" s="94" t="e">
        <f>'2.Datos'!#REF!</f>
        <v>#REF!</v>
      </c>
      <c r="E24" s="94" t="e">
        <f>'2.Datos'!#REF!</f>
        <v>#REF!</v>
      </c>
      <c r="F24" s="94" t="e">
        <f>'2.Datos'!#REF!</f>
        <v>#REF!</v>
      </c>
      <c r="G24" s="94" t="e">
        <f>'2.Datos'!#REF!</f>
        <v>#REF!</v>
      </c>
      <c r="H24" s="94" t="e">
        <f>'2.Datos'!#REF!</f>
        <v>#REF!</v>
      </c>
      <c r="I24" s="94" t="e">
        <f>'2.Datos'!#REF!</f>
        <v>#REF!</v>
      </c>
      <c r="J24" s="94" t="e">
        <f>'2.Datos'!#REF!</f>
        <v>#REF!</v>
      </c>
      <c r="K24" s="94" t="e">
        <f>'2.Datos'!#REF!</f>
        <v>#REF!</v>
      </c>
      <c r="L24" s="94" t="e">
        <f>'2.Datos'!#REF!</f>
        <v>#REF!</v>
      </c>
      <c r="M24" s="94" t="e">
        <f>'2.Datos'!#REF!</f>
        <v>#REF!</v>
      </c>
      <c r="N24" s="94" t="e">
        <f>'2.Datos'!#REF!</f>
        <v>#REF!</v>
      </c>
      <c r="O24" s="94" t="e">
        <f>'2.Datos'!#REF!</f>
        <v>#REF!</v>
      </c>
      <c r="P24" s="94" t="e">
        <f>'2.Datos'!#REF!</f>
        <v>#REF!</v>
      </c>
      <c r="Q24" s="94" t="e">
        <f>'2.Datos'!#REF!</f>
        <v>#REF!</v>
      </c>
      <c r="R24" s="94" t="e">
        <f>'2.Datos'!#REF!</f>
        <v>#REF!</v>
      </c>
      <c r="S24" s="94" t="e">
        <f>'2.Datos'!#REF!</f>
        <v>#REF!</v>
      </c>
      <c r="T24" s="94" t="e">
        <f>'2.Datos'!#REF!</f>
        <v>#REF!</v>
      </c>
      <c r="U24" s="94" t="e">
        <f>'2.Datos'!#REF!</f>
        <v>#REF!</v>
      </c>
      <c r="V24" s="94" t="e">
        <f>'2.Datos'!#REF!</f>
        <v>#REF!</v>
      </c>
      <c r="W24" s="94" t="e">
        <f>'2.Datos'!#REF!</f>
        <v>#REF!</v>
      </c>
      <c r="X24" s="94" t="e">
        <f>'2.Datos'!#REF!</f>
        <v>#REF!</v>
      </c>
      <c r="Y24" s="94" t="e">
        <f>'2.Datos'!#REF!</f>
        <v>#REF!</v>
      </c>
      <c r="Z24" s="94" t="e">
        <f>'2.Datos'!#REF!</f>
        <v>#REF!</v>
      </c>
      <c r="AA24" s="94" t="e">
        <f>'2.Datos'!#REF!</f>
        <v>#REF!</v>
      </c>
    </row>
    <row r="25" spans="1:27" ht="15.75" customHeight="1" x14ac:dyDescent="0.25">
      <c r="A25" s="95" t="e">
        <f>IF('2.Datos'!#REF!=""," ",'2.Datos'!#REF!)</f>
        <v>#REF!</v>
      </c>
      <c r="B25" s="93" t="e">
        <f>IF('2.Datos'!#REF!="","",'2.Datos'!#REF!)</f>
        <v>#REF!</v>
      </c>
      <c r="C25" s="94" t="e">
        <f>'2.Datos'!#REF!</f>
        <v>#REF!</v>
      </c>
      <c r="D25" s="94" t="e">
        <f>'2.Datos'!#REF!</f>
        <v>#REF!</v>
      </c>
      <c r="E25" s="94" t="e">
        <f>'2.Datos'!#REF!</f>
        <v>#REF!</v>
      </c>
      <c r="F25" s="94" t="e">
        <f>'2.Datos'!#REF!</f>
        <v>#REF!</v>
      </c>
      <c r="G25" s="94" t="e">
        <f>'2.Datos'!#REF!</f>
        <v>#REF!</v>
      </c>
      <c r="H25" s="94" t="e">
        <f>'2.Datos'!#REF!</f>
        <v>#REF!</v>
      </c>
      <c r="I25" s="94" t="e">
        <f>'2.Datos'!#REF!</f>
        <v>#REF!</v>
      </c>
      <c r="J25" s="94" t="e">
        <f>'2.Datos'!#REF!</f>
        <v>#REF!</v>
      </c>
      <c r="K25" s="94" t="e">
        <f>'2.Datos'!#REF!</f>
        <v>#REF!</v>
      </c>
      <c r="L25" s="94" t="e">
        <f>'2.Datos'!#REF!</f>
        <v>#REF!</v>
      </c>
      <c r="M25" s="94" t="e">
        <f>'2.Datos'!#REF!</f>
        <v>#REF!</v>
      </c>
      <c r="N25" s="94" t="e">
        <f>'2.Datos'!#REF!</f>
        <v>#REF!</v>
      </c>
      <c r="O25" s="94" t="e">
        <f>'2.Datos'!#REF!</f>
        <v>#REF!</v>
      </c>
      <c r="P25" s="94" t="e">
        <f>'2.Datos'!#REF!</f>
        <v>#REF!</v>
      </c>
      <c r="Q25" s="94" t="e">
        <f>'2.Datos'!#REF!</f>
        <v>#REF!</v>
      </c>
      <c r="R25" s="94" t="e">
        <f>'2.Datos'!#REF!</f>
        <v>#REF!</v>
      </c>
      <c r="S25" s="94" t="e">
        <f>'2.Datos'!#REF!</f>
        <v>#REF!</v>
      </c>
      <c r="T25" s="94" t="e">
        <f>'2.Datos'!#REF!</f>
        <v>#REF!</v>
      </c>
      <c r="U25" s="94" t="e">
        <f>'2.Datos'!#REF!</f>
        <v>#REF!</v>
      </c>
      <c r="V25" s="94" t="e">
        <f>'2.Datos'!#REF!</f>
        <v>#REF!</v>
      </c>
      <c r="W25" s="94" t="e">
        <f>'2.Datos'!#REF!</f>
        <v>#REF!</v>
      </c>
      <c r="X25" s="94" t="e">
        <f>'2.Datos'!#REF!</f>
        <v>#REF!</v>
      </c>
      <c r="Y25" s="94" t="e">
        <f>'2.Datos'!#REF!</f>
        <v>#REF!</v>
      </c>
      <c r="Z25" s="94" t="e">
        <f>'2.Datos'!#REF!</f>
        <v>#REF!</v>
      </c>
      <c r="AA25" s="94" t="e">
        <f>'2.Datos'!#REF!</f>
        <v>#REF!</v>
      </c>
    </row>
    <row r="26" spans="1:27" ht="15.75" customHeight="1" x14ac:dyDescent="0.25">
      <c r="A26" s="95" t="e">
        <f>IF('2.Datos'!#REF!=""," ",'2.Datos'!#REF!)</f>
        <v>#REF!</v>
      </c>
      <c r="B26" s="93" t="e">
        <f>IF('2.Datos'!#REF!="","",'2.Datos'!#REF!)</f>
        <v>#REF!</v>
      </c>
      <c r="C26" s="94" t="e">
        <f>'2.Datos'!#REF!</f>
        <v>#REF!</v>
      </c>
      <c r="D26" s="94" t="e">
        <f>'2.Datos'!#REF!</f>
        <v>#REF!</v>
      </c>
      <c r="E26" s="94" t="e">
        <f>'2.Datos'!#REF!</f>
        <v>#REF!</v>
      </c>
      <c r="F26" s="94" t="e">
        <f>'2.Datos'!#REF!</f>
        <v>#REF!</v>
      </c>
      <c r="G26" s="94" t="e">
        <f>'2.Datos'!#REF!</f>
        <v>#REF!</v>
      </c>
      <c r="H26" s="94" t="e">
        <f>'2.Datos'!#REF!</f>
        <v>#REF!</v>
      </c>
      <c r="I26" s="94" t="e">
        <f>'2.Datos'!#REF!</f>
        <v>#REF!</v>
      </c>
      <c r="J26" s="94" t="e">
        <f>'2.Datos'!#REF!</f>
        <v>#REF!</v>
      </c>
      <c r="K26" s="94" t="e">
        <f>'2.Datos'!#REF!</f>
        <v>#REF!</v>
      </c>
      <c r="L26" s="94" t="e">
        <f>'2.Datos'!#REF!</f>
        <v>#REF!</v>
      </c>
      <c r="M26" s="94" t="e">
        <f>'2.Datos'!#REF!</f>
        <v>#REF!</v>
      </c>
      <c r="N26" s="94" t="e">
        <f>'2.Datos'!#REF!</f>
        <v>#REF!</v>
      </c>
      <c r="O26" s="94" t="e">
        <f>'2.Datos'!#REF!</f>
        <v>#REF!</v>
      </c>
      <c r="P26" s="94" t="e">
        <f>'2.Datos'!#REF!</f>
        <v>#REF!</v>
      </c>
      <c r="Q26" s="94" t="e">
        <f>'2.Datos'!#REF!</f>
        <v>#REF!</v>
      </c>
      <c r="R26" s="94" t="e">
        <f>'2.Datos'!#REF!</f>
        <v>#REF!</v>
      </c>
      <c r="S26" s="94" t="e">
        <f>'2.Datos'!#REF!</f>
        <v>#REF!</v>
      </c>
      <c r="T26" s="94" t="e">
        <f>'2.Datos'!#REF!</f>
        <v>#REF!</v>
      </c>
      <c r="U26" s="94" t="e">
        <f>'2.Datos'!#REF!</f>
        <v>#REF!</v>
      </c>
      <c r="V26" s="94" t="e">
        <f>'2.Datos'!#REF!</f>
        <v>#REF!</v>
      </c>
      <c r="W26" s="94" t="e">
        <f>'2.Datos'!#REF!</f>
        <v>#REF!</v>
      </c>
      <c r="X26" s="94" t="e">
        <f>'2.Datos'!#REF!</f>
        <v>#REF!</v>
      </c>
      <c r="Y26" s="94" t="e">
        <f>'2.Datos'!#REF!</f>
        <v>#REF!</v>
      </c>
      <c r="Z26" s="94" t="e">
        <f>'2.Datos'!#REF!</f>
        <v>#REF!</v>
      </c>
      <c r="AA26" s="94" t="e">
        <f>'2.Datos'!#REF!</f>
        <v>#REF!</v>
      </c>
    </row>
    <row r="27" spans="1:27" ht="15.75" customHeight="1" x14ac:dyDescent="0.25">
      <c r="A27" s="95" t="e">
        <f>IF('2.Datos'!#REF!=""," ",'2.Datos'!#REF!)</f>
        <v>#REF!</v>
      </c>
      <c r="B27" s="93" t="e">
        <f>IF('2.Datos'!#REF!="","",'2.Datos'!#REF!)</f>
        <v>#REF!</v>
      </c>
      <c r="C27" s="94" t="e">
        <f>'2.Datos'!#REF!</f>
        <v>#REF!</v>
      </c>
      <c r="D27" s="94" t="e">
        <f>'2.Datos'!#REF!</f>
        <v>#REF!</v>
      </c>
      <c r="E27" s="94" t="e">
        <f>'2.Datos'!#REF!</f>
        <v>#REF!</v>
      </c>
      <c r="F27" s="94" t="e">
        <f>'2.Datos'!#REF!</f>
        <v>#REF!</v>
      </c>
      <c r="G27" s="94" t="e">
        <f>'2.Datos'!#REF!</f>
        <v>#REF!</v>
      </c>
      <c r="H27" s="94" t="e">
        <f>'2.Datos'!#REF!</f>
        <v>#REF!</v>
      </c>
      <c r="I27" s="94" t="e">
        <f>'2.Datos'!#REF!</f>
        <v>#REF!</v>
      </c>
      <c r="J27" s="94" t="e">
        <f>'2.Datos'!#REF!</f>
        <v>#REF!</v>
      </c>
      <c r="K27" s="94" t="e">
        <f>'2.Datos'!#REF!</f>
        <v>#REF!</v>
      </c>
      <c r="L27" s="94" t="e">
        <f>'2.Datos'!#REF!</f>
        <v>#REF!</v>
      </c>
      <c r="M27" s="94" t="e">
        <f>'2.Datos'!#REF!</f>
        <v>#REF!</v>
      </c>
      <c r="N27" s="94" t="e">
        <f>'2.Datos'!#REF!</f>
        <v>#REF!</v>
      </c>
      <c r="O27" s="94" t="e">
        <f>'2.Datos'!#REF!</f>
        <v>#REF!</v>
      </c>
      <c r="P27" s="94" t="e">
        <f>'2.Datos'!#REF!</f>
        <v>#REF!</v>
      </c>
      <c r="Q27" s="94" t="e">
        <f>'2.Datos'!#REF!</f>
        <v>#REF!</v>
      </c>
      <c r="R27" s="94" t="e">
        <f>'2.Datos'!#REF!</f>
        <v>#REF!</v>
      </c>
      <c r="S27" s="94" t="e">
        <f>'2.Datos'!#REF!</f>
        <v>#REF!</v>
      </c>
      <c r="T27" s="94" t="e">
        <f>'2.Datos'!#REF!</f>
        <v>#REF!</v>
      </c>
      <c r="U27" s="94" t="e">
        <f>'2.Datos'!#REF!</f>
        <v>#REF!</v>
      </c>
      <c r="V27" s="94" t="e">
        <f>'2.Datos'!#REF!</f>
        <v>#REF!</v>
      </c>
      <c r="W27" s="94" t="e">
        <f>'2.Datos'!#REF!</f>
        <v>#REF!</v>
      </c>
      <c r="X27" s="94" t="e">
        <f>'2.Datos'!#REF!</f>
        <v>#REF!</v>
      </c>
      <c r="Y27" s="94" t="e">
        <f>'2.Datos'!#REF!</f>
        <v>#REF!</v>
      </c>
      <c r="Z27" s="94" t="e">
        <f>'2.Datos'!#REF!</f>
        <v>#REF!</v>
      </c>
      <c r="AA27" s="94" t="e">
        <f>'2.Datos'!#REF!</f>
        <v>#REF!</v>
      </c>
    </row>
    <row r="28" spans="1:27" ht="15.75" customHeight="1" x14ac:dyDescent="0.25">
      <c r="A28" s="96"/>
      <c r="B28" s="97"/>
      <c r="C28" s="98"/>
      <c r="D28" s="99"/>
      <c r="E28" s="99"/>
      <c r="F28" s="99"/>
      <c r="G28" s="99"/>
      <c r="H28" s="99"/>
      <c r="I28" s="99"/>
      <c r="J28" s="99"/>
      <c r="K28" s="99"/>
      <c r="L28" s="99"/>
      <c r="M28" s="99"/>
      <c r="N28" s="99"/>
      <c r="O28" s="99"/>
      <c r="P28" s="99"/>
      <c r="Q28" s="99"/>
      <c r="R28" s="99"/>
      <c r="S28" s="99"/>
      <c r="T28" s="99"/>
      <c r="U28" s="99"/>
      <c r="V28" s="99"/>
      <c r="W28" s="99"/>
      <c r="X28" s="99"/>
      <c r="Y28" s="99"/>
      <c r="Z28" s="99"/>
      <c r="AA28" s="99"/>
    </row>
    <row r="29" spans="1:27" ht="15.75" customHeight="1" x14ac:dyDescent="0.25">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row>
    <row r="30" spans="1:27" ht="15.75" customHeight="1" x14ac:dyDescent="0.25">
      <c r="A30" s="100"/>
      <c r="B30" s="100"/>
      <c r="C30" s="63" t="s">
        <v>256</v>
      </c>
      <c r="D30" s="63" t="str">
        <f t="shared" ref="D30:AA30" si="0">D2</f>
        <v>Seguimiento 1 (Fecha)</v>
      </c>
      <c r="E30" s="63" t="str">
        <f t="shared" si="0"/>
        <v>Seguimiento 2 (Fecha)</v>
      </c>
      <c r="F30" s="63" t="str">
        <f t="shared" si="0"/>
        <v>Seguimiento 3 (Fecha)</v>
      </c>
      <c r="G30" s="63" t="str">
        <f t="shared" si="0"/>
        <v>Seguimiento 4 (Fecha)</v>
      </c>
      <c r="H30" s="63" t="str">
        <f t="shared" si="0"/>
        <v>Seguimiento 5 (Fecha)</v>
      </c>
      <c r="I30" s="63" t="str">
        <f t="shared" si="0"/>
        <v>Seguimiento 6 (Fecha)</v>
      </c>
      <c r="J30" s="63" t="str">
        <f t="shared" si="0"/>
        <v>Seguimiento 7 (Fecha)</v>
      </c>
      <c r="K30" s="63" t="str">
        <f t="shared" si="0"/>
        <v>Seguimiento 8 (Fecha)</v>
      </c>
      <c r="L30" s="63" t="str">
        <f t="shared" si="0"/>
        <v>Seguimiento 9 (Fecha)</v>
      </c>
      <c r="M30" s="63" t="str">
        <f t="shared" si="0"/>
        <v>Seguimiento 10 (Fecha)</v>
      </c>
      <c r="N30" s="63" t="str">
        <f t="shared" si="0"/>
        <v>Seguimiento 11 (Fecha)</v>
      </c>
      <c r="O30" s="63" t="str">
        <f t="shared" si="0"/>
        <v>Seguimiento 12 (Fecha)</v>
      </c>
      <c r="P30" s="63" t="str">
        <f t="shared" si="0"/>
        <v>Seguimiento 13 (Fecha)</v>
      </c>
      <c r="Q30" s="63" t="str">
        <f t="shared" si="0"/>
        <v>Seguimiento 14 (Fecha)</v>
      </c>
      <c r="R30" s="63" t="str">
        <f t="shared" si="0"/>
        <v>Seguimiento 15 (Fecha)</v>
      </c>
      <c r="S30" s="63" t="str">
        <f t="shared" si="0"/>
        <v>Seguimiento 16 (Fecha)</v>
      </c>
      <c r="T30" s="63" t="str">
        <f t="shared" si="0"/>
        <v>Seguimiento 17 (Fecha)</v>
      </c>
      <c r="U30" s="63" t="str">
        <f t="shared" si="0"/>
        <v>Seguimiento 18 (Fecha)</v>
      </c>
      <c r="V30" s="63" t="str">
        <f t="shared" si="0"/>
        <v>Seguimiento 19 (Fecha)</v>
      </c>
      <c r="W30" s="63" t="str">
        <f t="shared" si="0"/>
        <v>Seguimiento 20 (Fecha)</v>
      </c>
      <c r="X30" s="63" t="str">
        <f t="shared" si="0"/>
        <v>Seguimiento 21 (Fecha)</v>
      </c>
      <c r="Y30" s="63" t="str">
        <f t="shared" si="0"/>
        <v>Seguimiento 22 (Fecha)</v>
      </c>
      <c r="Z30" s="63" t="str">
        <f t="shared" si="0"/>
        <v>Seguimiento 23 (Fecha)</v>
      </c>
      <c r="AA30" s="63" t="str">
        <f t="shared" si="0"/>
        <v>Seguimiento 24 (Fecha)</v>
      </c>
    </row>
    <row r="31" spans="1:27" ht="15.75" customHeight="1" x14ac:dyDescent="0.25">
      <c r="A31" s="88"/>
      <c r="B31" s="101" t="s">
        <v>257</v>
      </c>
      <c r="C31" s="102" t="e">
        <f>'2.Datos'!HT3</f>
        <v>#REF!</v>
      </c>
      <c r="D31" s="102" t="e">
        <f>'2.Datos'!HY3</f>
        <v>#REF!</v>
      </c>
      <c r="E31" s="102" t="e">
        <f>'2.Datos'!ID3</f>
        <v>#REF!</v>
      </c>
      <c r="F31" s="102" t="e">
        <f>'2.Datos'!II3</f>
        <v>#REF!</v>
      </c>
      <c r="G31" s="102" t="e">
        <f>'2.Datos'!IN3</f>
        <v>#REF!</v>
      </c>
      <c r="H31" s="102" t="e">
        <f>'2.Datos'!IS3</f>
        <v>#REF!</v>
      </c>
      <c r="I31" s="102" t="e">
        <f>'2.Datos'!IX3</f>
        <v>#REF!</v>
      </c>
      <c r="J31" s="102" t="e">
        <f>'2.Datos'!JC3</f>
        <v>#REF!</v>
      </c>
      <c r="K31" s="102" t="e">
        <f>'2.Datos'!JH3</f>
        <v>#REF!</v>
      </c>
      <c r="L31" s="102" t="e">
        <f>'2.Datos'!JM3</f>
        <v>#REF!</v>
      </c>
      <c r="M31" s="102" t="e">
        <f>'2.Datos'!JR3</f>
        <v>#REF!</v>
      </c>
      <c r="N31" s="102" t="e">
        <f>'2.Datos'!JW3</f>
        <v>#REF!</v>
      </c>
      <c r="O31" s="102" t="e">
        <f>'2.Datos'!KB3</f>
        <v>#REF!</v>
      </c>
      <c r="P31" s="102" t="e">
        <f>'2.Datos'!KG3</f>
        <v>#REF!</v>
      </c>
      <c r="Q31" s="102" t="e">
        <f>'2.Datos'!KL3</f>
        <v>#REF!</v>
      </c>
      <c r="R31" s="102" t="e">
        <f>'2.Datos'!KQ3</f>
        <v>#REF!</v>
      </c>
      <c r="S31" s="102" t="e">
        <f>'2.Datos'!KV3</f>
        <v>#REF!</v>
      </c>
      <c r="T31" s="102" t="e">
        <f>'2.Datos'!LA3</f>
        <v>#REF!</v>
      </c>
      <c r="U31" s="102" t="e">
        <f>'2.Datos'!LF3</f>
        <v>#REF!</v>
      </c>
      <c r="V31" s="102" t="e">
        <f>'2.Datos'!LK3</f>
        <v>#REF!</v>
      </c>
      <c r="W31" s="102" t="e">
        <f>'2.Datos'!LP3</f>
        <v>#REF!</v>
      </c>
      <c r="X31" s="102" t="e">
        <f>'2.Datos'!LU3</f>
        <v>#REF!</v>
      </c>
      <c r="Y31" s="102" t="e">
        <f>'2.Datos'!LZ3</f>
        <v>#REF!</v>
      </c>
      <c r="Z31" s="102" t="e">
        <f>'2.Datos'!ME3</f>
        <v>#REF!</v>
      </c>
      <c r="AA31" s="102" t="e">
        <f>'2.Datos'!MJ3</f>
        <v>#REF!</v>
      </c>
    </row>
    <row r="32" spans="1:27" ht="15.75" customHeight="1" x14ac:dyDescent="0.25">
      <c r="A32" s="88"/>
      <c r="B32" s="88"/>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row>
    <row r="33" spans="1:27" ht="15.75" customHeight="1" x14ac:dyDescent="0.25">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1:27" ht="15.75" customHeight="1" x14ac:dyDescent="0.2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row>
    <row r="35" spans="1:27" ht="15.75" customHeight="1" x14ac:dyDescent="0.25">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ht="15.75" customHeight="1" x14ac:dyDescent="0.2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row>
    <row r="37" spans="1:27" ht="15.75" customHeight="1" x14ac:dyDescent="0.25">
      <c r="A37" s="88"/>
      <c r="B37" s="88"/>
      <c r="C37" s="88"/>
      <c r="D37" s="88"/>
      <c r="E37" s="88"/>
      <c r="F37" s="88"/>
      <c r="G37" s="88"/>
      <c r="H37" s="88"/>
      <c r="I37" s="88"/>
      <c r="J37" s="103"/>
      <c r="K37" s="103"/>
      <c r="L37" s="367" t="s">
        <v>250</v>
      </c>
      <c r="M37" s="368"/>
      <c r="N37" s="368"/>
      <c r="O37" s="368"/>
      <c r="P37" s="369"/>
      <c r="Q37" s="88"/>
      <c r="R37" s="88"/>
      <c r="S37" s="88"/>
      <c r="T37" s="88"/>
      <c r="U37" s="88"/>
      <c r="V37" s="88"/>
      <c r="W37" s="88"/>
      <c r="X37" s="88"/>
      <c r="Y37" s="88"/>
      <c r="Z37" s="88"/>
      <c r="AA37" s="88"/>
    </row>
    <row r="38" spans="1:27" ht="15.75" customHeight="1" x14ac:dyDescent="0.25">
      <c r="A38" s="88"/>
      <c r="B38" s="88"/>
      <c r="C38" s="88"/>
      <c r="D38" s="88"/>
      <c r="E38" s="88"/>
      <c r="F38" s="88"/>
      <c r="G38" s="88"/>
      <c r="H38" s="88"/>
      <c r="I38" s="88"/>
      <c r="J38" s="370" t="s">
        <v>251</v>
      </c>
      <c r="K38" s="371"/>
      <c r="L38" s="72" t="s">
        <v>214</v>
      </c>
      <c r="M38" s="72" t="s">
        <v>111</v>
      </c>
      <c r="N38" s="72" t="s">
        <v>84</v>
      </c>
      <c r="O38" s="72" t="s">
        <v>252</v>
      </c>
      <c r="P38" s="72" t="s">
        <v>79</v>
      </c>
      <c r="Q38" s="88"/>
      <c r="R38" s="88"/>
      <c r="S38" s="88"/>
      <c r="T38" s="88"/>
      <c r="U38" s="88"/>
      <c r="V38" s="88"/>
      <c r="W38" s="88"/>
      <c r="X38" s="88"/>
      <c r="Y38" s="88"/>
      <c r="Z38" s="88"/>
      <c r="AA38" s="88"/>
    </row>
    <row r="39" spans="1:27" ht="15.75" customHeight="1" x14ac:dyDescent="0.25">
      <c r="A39" s="88"/>
      <c r="B39" s="88"/>
      <c r="C39" s="88"/>
      <c r="D39" s="88"/>
      <c r="E39" s="88"/>
      <c r="F39" s="88"/>
      <c r="G39" s="88"/>
      <c r="H39" s="88"/>
      <c r="I39" s="88"/>
      <c r="J39" s="372"/>
      <c r="K39" s="373"/>
      <c r="L39" s="73">
        <v>1</v>
      </c>
      <c r="M39" s="73">
        <v>2</v>
      </c>
      <c r="N39" s="73">
        <v>4</v>
      </c>
      <c r="O39" s="73">
        <v>8</v>
      </c>
      <c r="P39" s="73">
        <v>16</v>
      </c>
      <c r="Q39" s="88"/>
      <c r="R39" s="88"/>
      <c r="S39" s="88"/>
      <c r="T39" s="88"/>
      <c r="U39" s="88"/>
      <c r="V39" s="88"/>
      <c r="W39" s="88"/>
      <c r="X39" s="88"/>
      <c r="Y39" s="88"/>
      <c r="Z39" s="88"/>
      <c r="AA39" s="88"/>
    </row>
    <row r="40" spans="1:27" ht="15.75" customHeight="1" x14ac:dyDescent="0.25">
      <c r="A40" s="88"/>
      <c r="B40" s="88"/>
      <c r="C40" s="88"/>
      <c r="D40" s="88"/>
      <c r="E40" s="88"/>
      <c r="F40" s="88"/>
      <c r="G40" s="88"/>
      <c r="H40" s="88"/>
      <c r="I40" s="88"/>
      <c r="J40" s="104" t="s">
        <v>87</v>
      </c>
      <c r="K40" s="73">
        <v>5</v>
      </c>
      <c r="L40" s="75" t="str">
        <f>Listas!E57</f>
        <v/>
      </c>
      <c r="M40" s="75" t="str">
        <f>Listas!F57</f>
        <v/>
      </c>
      <c r="N40" s="76" t="str">
        <f>Listas!G57</f>
        <v>R1_Alc,R3_Alc,R1_Aseo,R2_Aseo,R1_Alum</v>
      </c>
      <c r="O40" s="77" t="str">
        <f>Listas!H57</f>
        <v>R4_Acu,R17_Acu,R3_Aseo</v>
      </c>
      <c r="P40" s="77" t="str">
        <f>Listas!I57</f>
        <v>R3_Acu,R9_Acu,R15_Acu</v>
      </c>
      <c r="Q40" s="88"/>
      <c r="R40" s="88"/>
      <c r="S40" s="88"/>
      <c r="T40" s="88"/>
      <c r="U40" s="88"/>
      <c r="V40" s="88"/>
      <c r="W40" s="88"/>
      <c r="X40" s="88"/>
      <c r="Y40" s="88"/>
      <c r="Z40" s="88"/>
      <c r="AA40" s="88"/>
    </row>
    <row r="41" spans="1:27" ht="15.75" customHeight="1" x14ac:dyDescent="0.25">
      <c r="A41" s="88"/>
      <c r="B41" s="88"/>
      <c r="C41" s="88"/>
      <c r="D41" s="88"/>
      <c r="E41" s="88"/>
      <c r="F41" s="88"/>
      <c r="G41" s="88"/>
      <c r="H41" s="88"/>
      <c r="I41" s="88"/>
      <c r="J41" s="105" t="s">
        <v>99</v>
      </c>
      <c r="K41" s="73">
        <v>4</v>
      </c>
      <c r="L41" s="80" t="str">
        <f>Listas!E58</f>
        <v/>
      </c>
      <c r="M41" s="75" t="str">
        <f>Listas!F58</f>
        <v>R10_Acu,R15_Alc,R4_Alum</v>
      </c>
      <c r="N41" s="76" t="str">
        <f>Listas!G58</f>
        <v>R7_Acu,R13_Acu,R18_Acu,R19_Acu,R13_Alc,R3_Alum</v>
      </c>
      <c r="O41" s="77" t="str">
        <f>Listas!H58</f>
        <v>R6_Acu,R8_Acu,R11_Acu,R12_Acu,R16_Acu,R2_Alc,R4_Alc,R9_Alc,R10_Alc,R11_Alc,R12_Alc,R1_Act,R2_Act,R3_Act</v>
      </c>
      <c r="P41" s="77" t="str">
        <f>Listas!I58</f>
        <v>R14_Acu,R5_Alc,R7_Alc,R5_Aseo</v>
      </c>
      <c r="Q41" s="88"/>
      <c r="R41" s="88"/>
      <c r="S41" s="88"/>
      <c r="T41" s="88"/>
      <c r="U41" s="88"/>
      <c r="V41" s="88"/>
      <c r="W41" s="88"/>
      <c r="X41" s="88"/>
      <c r="Y41" s="88"/>
      <c r="Z41" s="88"/>
      <c r="AA41" s="88"/>
    </row>
    <row r="42" spans="1:27" ht="15.75" customHeight="1" x14ac:dyDescent="0.25">
      <c r="A42" s="88"/>
      <c r="B42" s="88"/>
      <c r="C42" s="88"/>
      <c r="D42" s="88"/>
      <c r="E42" s="88"/>
      <c r="F42" s="88"/>
      <c r="G42" s="88"/>
      <c r="H42" s="88"/>
      <c r="I42" s="88"/>
      <c r="J42" s="105" t="s">
        <v>78</v>
      </c>
      <c r="K42" s="73">
        <v>3</v>
      </c>
      <c r="L42" s="82" t="str">
        <f>Listas!E59</f>
        <v/>
      </c>
      <c r="M42" s="75" t="str">
        <f>Listas!F59</f>
        <v/>
      </c>
      <c r="N42" s="75" t="str">
        <f>Listas!G59</f>
        <v>R2_Acu,R4_Aseo,R5_Alum</v>
      </c>
      <c r="O42" s="76" t="str">
        <f>Listas!H59</f>
        <v>R8_Alc,R6_Alum</v>
      </c>
      <c r="P42" s="77" t="str">
        <f>Listas!I59</f>
        <v>R1_Acu</v>
      </c>
      <c r="Q42" s="88"/>
      <c r="R42" s="88"/>
      <c r="S42" s="88"/>
      <c r="T42" s="88"/>
      <c r="U42" s="88"/>
      <c r="V42" s="88"/>
      <c r="W42" s="88"/>
      <c r="X42" s="88"/>
      <c r="Y42" s="88"/>
      <c r="Z42" s="88"/>
      <c r="AA42" s="88"/>
    </row>
    <row r="43" spans="1:27" ht="15.75" customHeight="1" x14ac:dyDescent="0.25">
      <c r="A43" s="88"/>
      <c r="B43" s="88"/>
      <c r="C43" s="88"/>
      <c r="D43" s="102"/>
      <c r="E43" s="88"/>
      <c r="F43" s="88"/>
      <c r="G43" s="88"/>
      <c r="H43" s="88"/>
      <c r="I43" s="88"/>
      <c r="J43" s="105" t="s">
        <v>144</v>
      </c>
      <c r="K43" s="73">
        <v>2</v>
      </c>
      <c r="L43" s="82" t="str">
        <f>Listas!E60</f>
        <v/>
      </c>
      <c r="M43" s="82" t="str">
        <f>Listas!F60</f>
        <v>R14_Alc,R2_Alum</v>
      </c>
      <c r="N43" s="75" t="str">
        <f>Listas!G60</f>
        <v>R6_Alc</v>
      </c>
      <c r="O43" s="76" t="str">
        <f>Listas!H60</f>
        <v/>
      </c>
      <c r="P43" s="77" t="str">
        <f>Listas!I60</f>
        <v/>
      </c>
      <c r="Q43" s="88"/>
      <c r="R43" s="88"/>
      <c r="S43" s="88"/>
      <c r="T43" s="88"/>
      <c r="U43" s="88"/>
      <c r="V43" s="88"/>
      <c r="W43" s="88"/>
      <c r="X43" s="88"/>
      <c r="Y43" s="88"/>
      <c r="Z43" s="88"/>
      <c r="AA43" s="88"/>
    </row>
    <row r="44" spans="1:27" ht="15.75" customHeight="1" x14ac:dyDescent="0.25">
      <c r="A44" s="88"/>
      <c r="B44" s="88"/>
      <c r="C44" s="88"/>
      <c r="D44" s="102"/>
      <c r="E44" s="88"/>
      <c r="F44" s="88"/>
      <c r="G44" s="88"/>
      <c r="H44" s="88"/>
      <c r="I44" s="88"/>
      <c r="J44" s="105" t="s">
        <v>95</v>
      </c>
      <c r="K44" s="73">
        <v>1</v>
      </c>
      <c r="L44" s="82" t="str">
        <f>Listas!E61</f>
        <v/>
      </c>
      <c r="M44" s="82" t="str">
        <f>Listas!F61</f>
        <v/>
      </c>
      <c r="N44" s="82" t="str">
        <f>Listas!G61</f>
        <v/>
      </c>
      <c r="O44" s="75" t="str">
        <f>Listas!H61</f>
        <v>R5_Acu</v>
      </c>
      <c r="P44" s="76" t="str">
        <f>Listas!I61</f>
        <v/>
      </c>
      <c r="Q44" s="88"/>
      <c r="R44" s="88"/>
      <c r="S44" s="88"/>
      <c r="T44" s="88"/>
      <c r="U44" s="88"/>
      <c r="V44" s="88"/>
      <c r="W44" s="88"/>
      <c r="X44" s="88"/>
      <c r="Y44" s="88"/>
      <c r="Z44" s="88"/>
      <c r="AA44" s="88"/>
    </row>
    <row r="45" spans="1:27" ht="15.75" customHeight="1" x14ac:dyDescent="0.25">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row>
    <row r="46" spans="1:27" ht="15.75" customHeight="1" x14ac:dyDescent="0.25">
      <c r="A46" s="88"/>
      <c r="B46" s="88"/>
      <c r="C46" s="88"/>
      <c r="D46" s="102"/>
      <c r="E46" s="88"/>
      <c r="F46" s="88"/>
      <c r="G46" s="88"/>
      <c r="H46" s="88"/>
      <c r="I46" s="88"/>
      <c r="J46" s="88"/>
      <c r="K46" s="88"/>
      <c r="L46" s="88"/>
      <c r="M46" s="88"/>
      <c r="N46" s="88"/>
      <c r="O46" s="88"/>
      <c r="P46" s="88"/>
      <c r="Q46" s="88"/>
      <c r="R46" s="88"/>
      <c r="S46" s="88"/>
      <c r="T46" s="88"/>
      <c r="U46" s="88"/>
      <c r="V46" s="88"/>
      <c r="W46" s="88"/>
      <c r="X46" s="88"/>
      <c r="Y46" s="88"/>
      <c r="Z46" s="88"/>
      <c r="AA46" s="88"/>
    </row>
    <row r="47" spans="1:27" ht="15.75" customHeight="1" x14ac:dyDescent="0.25">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row>
    <row r="48" spans="1:27" ht="15.75" customHeight="1" x14ac:dyDescent="0.25">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row>
    <row r="49" spans="1:27" ht="15.75" customHeight="1" x14ac:dyDescent="0.2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row>
    <row r="50" spans="1:27" ht="15.75" customHeight="1" x14ac:dyDescent="0.25">
      <c r="A50" s="88"/>
      <c r="B50" s="88"/>
      <c r="C50" s="88"/>
      <c r="D50" s="88"/>
      <c r="E50" s="88"/>
      <c r="F50" s="88"/>
      <c r="G50" s="88"/>
      <c r="H50" s="88"/>
      <c r="I50" s="88"/>
      <c r="J50" s="88"/>
      <c r="K50" s="88"/>
      <c r="L50" s="88"/>
      <c r="M50" s="88"/>
      <c r="N50" s="374" t="s">
        <v>258</v>
      </c>
      <c r="O50" s="369"/>
      <c r="P50" s="88"/>
      <c r="Q50" s="88"/>
      <c r="R50" s="88"/>
      <c r="S50" s="88"/>
      <c r="T50" s="88"/>
      <c r="U50" s="88"/>
      <c r="V50" s="88"/>
      <c r="W50" s="88"/>
      <c r="X50" s="88"/>
      <c r="Y50" s="88"/>
      <c r="Z50" s="88"/>
      <c r="AA50" s="88"/>
    </row>
    <row r="51" spans="1:27" ht="15.75" customHeight="1" x14ac:dyDescent="0.25">
      <c r="A51" s="88"/>
      <c r="B51" s="88"/>
      <c r="C51" s="88"/>
      <c r="D51" s="88"/>
      <c r="E51" s="88"/>
      <c r="F51" s="88"/>
      <c r="G51" s="88"/>
      <c r="H51" s="88"/>
      <c r="I51" s="88"/>
      <c r="J51" s="88"/>
      <c r="K51" s="88"/>
      <c r="L51" s="88"/>
      <c r="M51" s="88"/>
      <c r="N51" s="78" t="s">
        <v>253</v>
      </c>
      <c r="O51" s="79">
        <f>COUNTA(rango4,rango5,rango9,rango10,rango15,rango20)</f>
        <v>25</v>
      </c>
      <c r="P51" s="88"/>
      <c r="Q51" s="88"/>
      <c r="R51" s="88"/>
      <c r="S51" s="88"/>
      <c r="T51" s="88"/>
      <c r="U51" s="88"/>
      <c r="V51" s="88"/>
      <c r="W51" s="88"/>
      <c r="X51" s="88"/>
      <c r="Y51" s="88"/>
      <c r="Z51" s="88"/>
      <c r="AA51" s="88"/>
    </row>
    <row r="52" spans="1:27" ht="15.75" customHeight="1" x14ac:dyDescent="0.25">
      <c r="A52" s="88"/>
      <c r="B52" s="88"/>
      <c r="C52" s="88"/>
      <c r="D52" s="88"/>
      <c r="E52" s="88"/>
      <c r="F52" s="88"/>
      <c r="G52" s="88"/>
      <c r="H52" s="88"/>
      <c r="I52" s="88"/>
      <c r="J52" s="88"/>
      <c r="K52" s="88"/>
      <c r="L52" s="88"/>
      <c r="M52" s="88"/>
      <c r="N52" s="81" t="s">
        <v>77</v>
      </c>
      <c r="O52" s="79">
        <f>COUNTA(rango3,rango8,rango14,rango19,rango25)</f>
        <v>13</v>
      </c>
      <c r="P52" s="88"/>
      <c r="Q52" s="88"/>
      <c r="R52" s="88"/>
      <c r="S52" s="88"/>
      <c r="T52" s="88"/>
      <c r="U52" s="88"/>
      <c r="V52" s="88"/>
      <c r="W52" s="88"/>
      <c r="X52" s="88"/>
      <c r="Y52" s="88"/>
      <c r="Z52" s="88"/>
      <c r="AA52" s="88"/>
    </row>
    <row r="53" spans="1:27" ht="15.75" customHeight="1" x14ac:dyDescent="0.25">
      <c r="A53" s="88"/>
      <c r="B53" s="88"/>
      <c r="C53" s="88"/>
      <c r="D53" s="88"/>
      <c r="E53" s="88"/>
      <c r="F53" s="88"/>
      <c r="G53" s="88"/>
      <c r="H53" s="88"/>
      <c r="I53" s="88"/>
      <c r="J53" s="88"/>
      <c r="K53" s="88"/>
      <c r="L53" s="88"/>
      <c r="M53" s="88"/>
      <c r="N53" s="83" t="s">
        <v>179</v>
      </c>
      <c r="O53" s="79">
        <f>COUNTA(rango1,rango2,rango7,rango12,rango13,rango18,rango24)</f>
        <v>8</v>
      </c>
      <c r="P53" s="88"/>
      <c r="Q53" s="88"/>
      <c r="R53" s="88"/>
      <c r="S53" s="88"/>
      <c r="T53" s="88"/>
      <c r="U53" s="88"/>
      <c r="V53" s="88"/>
      <c r="W53" s="88"/>
      <c r="X53" s="88"/>
      <c r="Y53" s="88"/>
      <c r="Z53" s="88"/>
      <c r="AA53" s="88"/>
    </row>
    <row r="54" spans="1:27" ht="15.75" customHeight="1" x14ac:dyDescent="0.25">
      <c r="A54" s="88"/>
      <c r="B54" s="88"/>
      <c r="C54" s="88"/>
      <c r="D54" s="88"/>
      <c r="E54" s="88"/>
      <c r="F54" s="88"/>
      <c r="G54" s="88"/>
      <c r="H54" s="88"/>
      <c r="I54" s="88"/>
      <c r="J54" s="88"/>
      <c r="K54" s="88"/>
      <c r="L54" s="88"/>
      <c r="M54" s="88"/>
      <c r="N54" s="84" t="s">
        <v>254</v>
      </c>
      <c r="O54" s="79">
        <f>COUNTA(rango6,rango11,rango16,rango17,rango21,rango22,rango23)</f>
        <v>2</v>
      </c>
      <c r="P54" s="88"/>
      <c r="Q54" s="88"/>
      <c r="R54" s="88"/>
      <c r="S54" s="88"/>
      <c r="T54" s="88"/>
      <c r="U54" s="88"/>
      <c r="V54" s="88"/>
      <c r="W54" s="88"/>
      <c r="X54" s="88"/>
      <c r="Y54" s="88"/>
      <c r="Z54" s="88"/>
      <c r="AA54" s="88"/>
    </row>
    <row r="55" spans="1:27" ht="15.75" customHeight="1" x14ac:dyDescent="0.25">
      <c r="A55" s="88"/>
      <c r="B55" s="88"/>
      <c r="C55" s="88"/>
      <c r="D55" s="88"/>
      <c r="E55" s="88"/>
      <c r="F55" s="88"/>
      <c r="G55" s="88"/>
      <c r="H55" s="88"/>
      <c r="I55" s="88"/>
      <c r="J55" s="88"/>
      <c r="K55" s="88"/>
      <c r="L55" s="88"/>
      <c r="M55" s="88"/>
      <c r="N55" s="85" t="s">
        <v>255</v>
      </c>
      <c r="O55" s="86">
        <f>SUM(O51:O54)</f>
        <v>48</v>
      </c>
      <c r="P55" s="88"/>
      <c r="Q55" s="88"/>
      <c r="R55" s="88"/>
      <c r="S55" s="88"/>
      <c r="T55" s="88"/>
      <c r="U55" s="88"/>
      <c r="V55" s="88"/>
      <c r="W55" s="88"/>
      <c r="X55" s="88"/>
      <c r="Y55" s="88"/>
      <c r="Z55" s="88"/>
      <c r="AA55" s="88"/>
    </row>
    <row r="56" spans="1:27" ht="15.75" customHeight="1" x14ac:dyDescent="0.2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row>
    <row r="57" spans="1:27" ht="15.75" customHeight="1" x14ac:dyDescent="0.25">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row>
    <row r="58" spans="1:27" ht="15.75" customHeight="1" x14ac:dyDescent="0.25">
      <c r="A58" s="88"/>
      <c r="B58" s="88"/>
      <c r="C58" s="88"/>
      <c r="D58" s="88"/>
      <c r="E58" s="88"/>
      <c r="F58" s="88"/>
      <c r="G58" s="88"/>
      <c r="H58" s="88"/>
      <c r="I58" s="88"/>
      <c r="J58" s="88"/>
      <c r="K58" s="88"/>
      <c r="L58" s="88"/>
      <c r="M58" s="376" t="s">
        <v>259</v>
      </c>
      <c r="N58" s="377"/>
      <c r="O58" s="106" t="str">
        <f>IFERROR(ROUND(AVERAGE('2.Datos'!#REF!),2),"")</f>
        <v/>
      </c>
      <c r="P58" s="107" t="str">
        <f>IFERROR(VLOOKUP(O58,'3.Controles - Escala'!$B$5:$C$34,2,TRUE),"")</f>
        <v/>
      </c>
      <c r="Q58" s="88"/>
      <c r="R58" s="88"/>
      <c r="S58" s="88"/>
      <c r="T58" s="88"/>
      <c r="U58" s="88"/>
      <c r="V58" s="88"/>
      <c r="W58" s="88"/>
      <c r="X58" s="88"/>
      <c r="Y58" s="88"/>
      <c r="Z58" s="88"/>
      <c r="AA58" s="88"/>
    </row>
    <row r="59" spans="1:27" ht="15.75" customHeight="1" x14ac:dyDescent="0.25">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row>
    <row r="60" spans="1:27" ht="15.75" customHeight="1" x14ac:dyDescent="0.25">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1:27" ht="15.75" customHeight="1" x14ac:dyDescent="0.25">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row>
    <row r="62" spans="1:27" ht="15.75" customHeight="1" x14ac:dyDescent="0.25">
      <c r="A62" s="88"/>
      <c r="B62" s="88"/>
      <c r="C62" s="88"/>
      <c r="D62" s="88"/>
      <c r="E62" s="88"/>
      <c r="F62" s="88"/>
      <c r="G62" s="88"/>
      <c r="H62" s="88"/>
      <c r="I62" s="88"/>
      <c r="J62" s="88"/>
      <c r="K62" s="88"/>
      <c r="L62" s="378" t="s">
        <v>260</v>
      </c>
      <c r="M62" s="379"/>
      <c r="N62" s="379"/>
      <c r="O62" s="379"/>
      <c r="P62" s="379"/>
      <c r="Q62" s="379"/>
      <c r="R62" s="379"/>
      <c r="S62" s="380"/>
      <c r="T62" s="88"/>
      <c r="U62" s="88"/>
      <c r="V62" s="88"/>
      <c r="W62" s="88"/>
      <c r="X62" s="88"/>
      <c r="Y62" s="88"/>
      <c r="Z62" s="88"/>
      <c r="AA62" s="88"/>
    </row>
    <row r="63" spans="1:27" ht="15.75" customHeight="1" x14ac:dyDescent="0.25">
      <c r="A63" s="88"/>
      <c r="B63" s="88"/>
      <c r="C63" s="88"/>
      <c r="D63" s="88"/>
      <c r="E63" s="88"/>
      <c r="F63" s="88"/>
      <c r="G63" s="88"/>
      <c r="H63" s="88"/>
      <c r="I63" s="88"/>
      <c r="J63" s="88"/>
      <c r="K63" s="88"/>
      <c r="L63" s="108" t="s">
        <v>261</v>
      </c>
      <c r="M63" s="109" t="s">
        <v>253</v>
      </c>
      <c r="N63" s="375" t="s">
        <v>262</v>
      </c>
      <c r="O63" s="365"/>
      <c r="P63" s="365"/>
      <c r="Q63" s="365"/>
      <c r="R63" s="365"/>
      <c r="S63" s="366"/>
      <c r="T63" s="88"/>
      <c r="U63" s="88"/>
      <c r="V63" s="88"/>
      <c r="W63" s="88"/>
      <c r="X63" s="88"/>
      <c r="Y63" s="88"/>
      <c r="Z63" s="88"/>
      <c r="AA63" s="88"/>
    </row>
    <row r="64" spans="1:27" ht="15.75" customHeight="1" x14ac:dyDescent="0.25">
      <c r="A64" s="88"/>
      <c r="B64" s="88"/>
      <c r="C64" s="88"/>
      <c r="D64" s="88"/>
      <c r="E64" s="88"/>
      <c r="F64" s="88"/>
      <c r="G64" s="88"/>
      <c r="H64" s="88"/>
      <c r="I64" s="88"/>
      <c r="J64" s="88"/>
      <c r="K64" s="88"/>
      <c r="L64" s="110" t="s">
        <v>263</v>
      </c>
      <c r="M64" s="111" t="s">
        <v>77</v>
      </c>
      <c r="N64" s="375" t="s">
        <v>264</v>
      </c>
      <c r="O64" s="365"/>
      <c r="P64" s="365"/>
      <c r="Q64" s="365"/>
      <c r="R64" s="365"/>
      <c r="S64" s="366"/>
      <c r="T64" s="88"/>
      <c r="U64" s="88"/>
      <c r="V64" s="88"/>
      <c r="W64" s="88"/>
      <c r="X64" s="88"/>
      <c r="Y64" s="88"/>
      <c r="Z64" s="88"/>
      <c r="AA64" s="88"/>
    </row>
    <row r="65" spans="1:27" ht="15.75" customHeight="1" x14ac:dyDescent="0.25">
      <c r="A65" s="88"/>
      <c r="B65" s="88"/>
      <c r="C65" s="88"/>
      <c r="D65" s="88"/>
      <c r="E65" s="88"/>
      <c r="F65" s="88"/>
      <c r="G65" s="88"/>
      <c r="H65" s="88"/>
      <c r="I65" s="88"/>
      <c r="J65" s="88"/>
      <c r="K65" s="88"/>
      <c r="L65" s="112" t="s">
        <v>265</v>
      </c>
      <c r="M65" s="113" t="s">
        <v>179</v>
      </c>
      <c r="N65" s="375" t="s">
        <v>266</v>
      </c>
      <c r="O65" s="365"/>
      <c r="P65" s="365"/>
      <c r="Q65" s="365"/>
      <c r="R65" s="365"/>
      <c r="S65" s="366"/>
      <c r="T65" s="88"/>
      <c r="U65" s="88"/>
      <c r="V65" s="88"/>
      <c r="W65" s="88"/>
      <c r="X65" s="88"/>
      <c r="Y65" s="88"/>
      <c r="Z65" s="88"/>
      <c r="AA65" s="88"/>
    </row>
    <row r="66" spans="1:27" ht="15.75" customHeight="1" x14ac:dyDescent="0.25">
      <c r="A66" s="88"/>
      <c r="B66" s="88"/>
      <c r="C66" s="88"/>
      <c r="D66" s="88"/>
      <c r="E66" s="88"/>
      <c r="F66" s="88"/>
      <c r="G66" s="88"/>
      <c r="H66" s="88"/>
      <c r="I66" s="88"/>
      <c r="J66" s="88"/>
      <c r="K66" s="88"/>
      <c r="L66" s="114" t="s">
        <v>267</v>
      </c>
      <c r="M66" s="115" t="s">
        <v>254</v>
      </c>
      <c r="N66" s="375" t="s">
        <v>268</v>
      </c>
      <c r="O66" s="365"/>
      <c r="P66" s="365"/>
      <c r="Q66" s="365"/>
      <c r="R66" s="365"/>
      <c r="S66" s="366"/>
      <c r="T66" s="88"/>
      <c r="U66" s="88"/>
      <c r="V66" s="88"/>
      <c r="W66" s="88"/>
      <c r="X66" s="88"/>
      <c r="Y66" s="88"/>
      <c r="Z66" s="88"/>
      <c r="AA66" s="88"/>
    </row>
    <row r="67" spans="1:27" ht="15.75" customHeight="1" x14ac:dyDescent="0.25">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row>
    <row r="68" spans="1:27" ht="15.75" customHeight="1" x14ac:dyDescent="0.25">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row>
    <row r="69" spans="1:27" ht="15.75" customHeight="1" x14ac:dyDescent="0.25">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row>
    <row r="70" spans="1:27" ht="15.75" customHeight="1" x14ac:dyDescent="0.25">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row>
    <row r="71" spans="1:27" ht="15.75" customHeight="1" x14ac:dyDescent="0.2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row>
    <row r="72" spans="1:27" ht="15.75" customHeight="1" x14ac:dyDescent="0.25">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row>
    <row r="73" spans="1:27" ht="15.75" customHeight="1" x14ac:dyDescent="0.25">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row>
    <row r="74" spans="1:27" ht="15.75" customHeight="1" x14ac:dyDescent="0.25">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row>
    <row r="75" spans="1:27" ht="15.75" customHeight="1" x14ac:dyDescent="0.25">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row>
    <row r="76" spans="1:27" ht="15.75" customHeight="1" x14ac:dyDescent="0.25">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row>
    <row r="77" spans="1:27" ht="15.75" customHeight="1" x14ac:dyDescent="0.25">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row>
    <row r="78" spans="1:27" ht="15.75" customHeight="1" x14ac:dyDescent="0.25">
      <c r="A78" s="88"/>
      <c r="B78" s="367" t="s">
        <v>269</v>
      </c>
      <c r="C78" s="368"/>
      <c r="D78" s="369"/>
      <c r="E78" s="88"/>
      <c r="F78" s="88"/>
      <c r="G78" s="88"/>
      <c r="H78" s="88"/>
      <c r="I78" s="88"/>
      <c r="J78" s="88"/>
      <c r="K78" s="88"/>
      <c r="L78" s="88"/>
      <c r="M78" s="88"/>
      <c r="N78" s="88"/>
      <c r="O78" s="88"/>
      <c r="P78" s="88"/>
      <c r="Q78" s="88"/>
      <c r="R78" s="88"/>
      <c r="S78" s="88"/>
      <c r="T78" s="88"/>
      <c r="U78" s="88"/>
      <c r="V78" s="88"/>
      <c r="W78" s="88"/>
      <c r="X78" s="88"/>
      <c r="Y78" s="88"/>
      <c r="Z78" s="88"/>
      <c r="AA78" s="88"/>
    </row>
    <row r="79" spans="1:27" ht="15.75" customHeight="1" x14ac:dyDescent="0.25">
      <c r="A79" s="88"/>
      <c r="B79" s="116">
        <v>0.37</v>
      </c>
      <c r="C79" s="116">
        <v>0</v>
      </c>
      <c r="D79" s="117" t="s">
        <v>86</v>
      </c>
      <c r="E79" s="88"/>
      <c r="F79" s="88"/>
      <c r="G79" s="88"/>
      <c r="H79" s="88"/>
      <c r="I79" s="88"/>
      <c r="J79" s="88"/>
      <c r="K79" s="88"/>
      <c r="L79" s="88"/>
      <c r="M79" s="88"/>
      <c r="N79" s="88"/>
      <c r="O79" s="88"/>
      <c r="P79" s="88"/>
      <c r="Q79" s="88"/>
      <c r="R79" s="88"/>
      <c r="S79" s="88"/>
      <c r="T79" s="88"/>
      <c r="U79" s="88"/>
      <c r="V79" s="88"/>
      <c r="W79" s="88"/>
      <c r="X79" s="88"/>
      <c r="Y79" s="88"/>
      <c r="Z79" s="88"/>
      <c r="AA79" s="88"/>
    </row>
    <row r="80" spans="1:27" ht="15.75" customHeight="1" x14ac:dyDescent="0.25">
      <c r="A80" s="88"/>
      <c r="B80" s="118">
        <v>0.53</v>
      </c>
      <c r="C80" s="118">
        <v>0.37</v>
      </c>
      <c r="D80" s="119" t="s">
        <v>102</v>
      </c>
      <c r="E80" s="88"/>
      <c r="F80" s="88"/>
      <c r="G80" s="88"/>
      <c r="H80" s="88"/>
      <c r="I80" s="88"/>
      <c r="J80" s="88"/>
      <c r="K80" s="88"/>
      <c r="L80" s="88"/>
      <c r="M80" s="88"/>
      <c r="N80" s="88"/>
      <c r="O80" s="88"/>
      <c r="P80" s="88"/>
      <c r="Q80" s="88"/>
      <c r="R80" s="88"/>
      <c r="S80" s="88"/>
      <c r="T80" s="88"/>
      <c r="U80" s="88"/>
      <c r="V80" s="88"/>
      <c r="W80" s="88"/>
      <c r="X80" s="88"/>
      <c r="Y80" s="88"/>
      <c r="Z80" s="88"/>
      <c r="AA80" s="88"/>
    </row>
    <row r="81" spans="1:27" ht="15.75" customHeight="1" x14ac:dyDescent="0.25">
      <c r="A81" s="88"/>
      <c r="B81" s="120">
        <v>0.67</v>
      </c>
      <c r="C81" s="120">
        <v>0.53</v>
      </c>
      <c r="D81" s="121" t="s">
        <v>270</v>
      </c>
      <c r="E81" s="88"/>
      <c r="F81" s="88"/>
      <c r="G81" s="88"/>
      <c r="H81" s="88"/>
      <c r="I81" s="88"/>
      <c r="J81" s="88"/>
      <c r="K81" s="88"/>
      <c r="L81" s="88"/>
      <c r="M81" s="88"/>
      <c r="N81" s="88"/>
      <c r="O81" s="88"/>
      <c r="P81" s="88"/>
      <c r="Q81" s="88"/>
      <c r="R81" s="88"/>
      <c r="S81" s="88"/>
      <c r="T81" s="88"/>
      <c r="U81" s="88"/>
      <c r="V81" s="88"/>
      <c r="W81" s="88"/>
      <c r="X81" s="88"/>
      <c r="Y81" s="88"/>
      <c r="Z81" s="88"/>
      <c r="AA81" s="88"/>
    </row>
    <row r="82" spans="1:27" ht="15.75" customHeight="1" x14ac:dyDescent="0.25">
      <c r="A82" s="88"/>
      <c r="B82" s="122">
        <v>1</v>
      </c>
      <c r="C82" s="122">
        <v>0.67</v>
      </c>
      <c r="D82" s="123" t="s">
        <v>271</v>
      </c>
      <c r="E82" s="88"/>
      <c r="F82" s="88"/>
      <c r="G82" s="88"/>
      <c r="H82" s="88"/>
      <c r="I82" s="88"/>
      <c r="J82" s="88"/>
      <c r="K82" s="88"/>
      <c r="L82" s="88"/>
      <c r="M82" s="88"/>
      <c r="N82" s="88"/>
      <c r="O82" s="88"/>
      <c r="P82" s="88"/>
      <c r="Q82" s="88"/>
      <c r="R82" s="88"/>
      <c r="S82" s="88"/>
      <c r="T82" s="88"/>
      <c r="U82" s="88"/>
      <c r="V82" s="88"/>
      <c r="W82" s="88"/>
      <c r="X82" s="88"/>
      <c r="Y82" s="88"/>
      <c r="Z82" s="88"/>
      <c r="AA82" s="88"/>
    </row>
    <row r="83" spans="1:27" ht="15.75" customHeight="1" x14ac:dyDescent="0.25">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row>
    <row r="84" spans="1:27" ht="15.75" customHeight="1" x14ac:dyDescent="0.25">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row>
    <row r="85" spans="1:27" ht="15.75" customHeight="1" x14ac:dyDescent="0.2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row>
    <row r="86" spans="1:27" ht="15.75" customHeight="1" x14ac:dyDescent="0.25">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row>
    <row r="87" spans="1:27" ht="15.75" customHeight="1" x14ac:dyDescent="0.2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row>
    <row r="88" spans="1:27" ht="15.75" customHeight="1" x14ac:dyDescent="0.25">
      <c r="A88" s="88"/>
      <c r="B88" s="124" t="s">
        <v>272</v>
      </c>
      <c r="C88" s="124"/>
      <c r="D88" s="88"/>
      <c r="E88" s="88"/>
      <c r="F88" s="88"/>
      <c r="G88" s="88"/>
      <c r="H88" s="88"/>
      <c r="I88" s="88"/>
      <c r="J88" s="88"/>
      <c r="K88" s="88"/>
      <c r="L88" s="88"/>
      <c r="M88" s="88"/>
      <c r="N88" s="88"/>
      <c r="O88" s="88"/>
      <c r="P88" s="88"/>
      <c r="Q88" s="88"/>
      <c r="R88" s="88"/>
      <c r="S88" s="88"/>
      <c r="T88" s="88"/>
      <c r="U88" s="88"/>
      <c r="V88" s="88"/>
      <c r="W88" s="88"/>
      <c r="X88" s="88"/>
      <c r="Y88" s="88"/>
      <c r="Z88" s="88"/>
      <c r="AA88" s="88"/>
    </row>
    <row r="89" spans="1:27" ht="15.75" customHeight="1" x14ac:dyDescent="0.25">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row>
    <row r="90" spans="1:27" ht="15.75" customHeight="1" x14ac:dyDescent="0.25">
      <c r="A90" s="88"/>
      <c r="B90" s="125" t="s">
        <v>86</v>
      </c>
      <c r="C90" s="102">
        <v>0.37</v>
      </c>
      <c r="D90" s="102">
        <v>0.37</v>
      </c>
      <c r="E90" s="102">
        <v>0.37</v>
      </c>
      <c r="F90" s="102">
        <v>0.37</v>
      </c>
      <c r="G90" s="102">
        <v>0.37</v>
      </c>
      <c r="H90" s="102">
        <v>0.37</v>
      </c>
      <c r="I90" s="102">
        <v>0.37</v>
      </c>
      <c r="J90" s="102">
        <v>0.37</v>
      </c>
      <c r="K90" s="102">
        <v>0.37</v>
      </c>
      <c r="L90" s="102">
        <v>0.37</v>
      </c>
      <c r="M90" s="102">
        <v>0.37</v>
      </c>
      <c r="N90" s="102">
        <v>0.37</v>
      </c>
      <c r="O90" s="102">
        <v>0.37</v>
      </c>
      <c r="P90" s="102">
        <v>0.37</v>
      </c>
      <c r="Q90" s="102">
        <v>0.37</v>
      </c>
      <c r="R90" s="102">
        <v>0.37</v>
      </c>
      <c r="S90" s="102">
        <v>0.37</v>
      </c>
      <c r="T90" s="102">
        <v>0.37</v>
      </c>
      <c r="U90" s="102">
        <v>0.37</v>
      </c>
      <c r="V90" s="102">
        <v>0.37</v>
      </c>
      <c r="W90" s="102">
        <v>0.37</v>
      </c>
      <c r="X90" s="102">
        <v>0.37</v>
      </c>
      <c r="Y90" s="102">
        <v>0.37</v>
      </c>
      <c r="Z90" s="102">
        <v>0.37</v>
      </c>
      <c r="AA90" s="102">
        <v>0.37</v>
      </c>
    </row>
    <row r="91" spans="1:27" ht="15.75" customHeight="1" x14ac:dyDescent="0.25">
      <c r="A91" s="88"/>
      <c r="B91" s="126" t="s">
        <v>102</v>
      </c>
      <c r="C91" s="102">
        <v>0.16000000000000003</v>
      </c>
      <c r="D91" s="102">
        <v>0.16000000000000003</v>
      </c>
      <c r="E91" s="102">
        <v>0.16000000000000003</v>
      </c>
      <c r="F91" s="102">
        <v>0.16000000000000003</v>
      </c>
      <c r="G91" s="102">
        <v>0.16000000000000003</v>
      </c>
      <c r="H91" s="102">
        <v>0.16000000000000003</v>
      </c>
      <c r="I91" s="102">
        <v>0.16000000000000003</v>
      </c>
      <c r="J91" s="102">
        <v>0.16000000000000003</v>
      </c>
      <c r="K91" s="102">
        <v>0.16000000000000003</v>
      </c>
      <c r="L91" s="102">
        <v>0.16000000000000003</v>
      </c>
      <c r="M91" s="102">
        <v>0.16000000000000003</v>
      </c>
      <c r="N91" s="102">
        <v>0.16000000000000003</v>
      </c>
      <c r="O91" s="102">
        <v>0.16000000000000003</v>
      </c>
      <c r="P91" s="102">
        <v>0.16000000000000003</v>
      </c>
      <c r="Q91" s="102">
        <v>0.16000000000000003</v>
      </c>
      <c r="R91" s="102">
        <v>0.16000000000000003</v>
      </c>
      <c r="S91" s="102">
        <v>0.16000000000000003</v>
      </c>
      <c r="T91" s="102">
        <v>0.16000000000000003</v>
      </c>
      <c r="U91" s="102">
        <v>0.16000000000000003</v>
      </c>
      <c r="V91" s="102">
        <v>0.16000000000000003</v>
      </c>
      <c r="W91" s="102">
        <v>0.16000000000000003</v>
      </c>
      <c r="X91" s="102">
        <v>0.16000000000000003</v>
      </c>
      <c r="Y91" s="102">
        <v>0.16000000000000003</v>
      </c>
      <c r="Z91" s="102">
        <v>0.16000000000000003</v>
      </c>
      <c r="AA91" s="102">
        <v>0.16000000000000003</v>
      </c>
    </row>
    <row r="92" spans="1:27" ht="15.75" customHeight="1" x14ac:dyDescent="0.25">
      <c r="A92" s="88"/>
      <c r="B92" s="127" t="s">
        <v>270</v>
      </c>
      <c r="C92" s="102">
        <v>0.14000000000000001</v>
      </c>
      <c r="D92" s="102">
        <v>0.14000000000000001</v>
      </c>
      <c r="E92" s="102">
        <v>0.14000000000000001</v>
      </c>
      <c r="F92" s="102">
        <v>0.14000000000000001</v>
      </c>
      <c r="G92" s="102">
        <v>0.14000000000000001</v>
      </c>
      <c r="H92" s="102">
        <v>0.14000000000000001</v>
      </c>
      <c r="I92" s="102">
        <v>0.14000000000000001</v>
      </c>
      <c r="J92" s="102">
        <v>0.14000000000000001</v>
      </c>
      <c r="K92" s="102">
        <v>0.14000000000000001</v>
      </c>
      <c r="L92" s="102">
        <v>0.14000000000000001</v>
      </c>
      <c r="M92" s="102">
        <v>0.14000000000000001</v>
      </c>
      <c r="N92" s="102">
        <v>0.14000000000000001</v>
      </c>
      <c r="O92" s="102">
        <v>0.14000000000000001</v>
      </c>
      <c r="P92" s="102">
        <v>0.14000000000000001</v>
      </c>
      <c r="Q92" s="102">
        <v>0.14000000000000001</v>
      </c>
      <c r="R92" s="102">
        <v>0.14000000000000001</v>
      </c>
      <c r="S92" s="102">
        <v>0.14000000000000001</v>
      </c>
      <c r="T92" s="102">
        <v>0.14000000000000001</v>
      </c>
      <c r="U92" s="102">
        <v>0.14000000000000001</v>
      </c>
      <c r="V92" s="102">
        <v>0.14000000000000001</v>
      </c>
      <c r="W92" s="102">
        <v>0.14000000000000001</v>
      </c>
      <c r="X92" s="102">
        <v>0.14000000000000001</v>
      </c>
      <c r="Y92" s="102">
        <v>0.14000000000000001</v>
      </c>
      <c r="Z92" s="102">
        <v>0.14000000000000001</v>
      </c>
      <c r="AA92" s="102">
        <v>0.14000000000000001</v>
      </c>
    </row>
    <row r="93" spans="1:27" ht="15.75" customHeight="1" x14ac:dyDescent="0.25">
      <c r="A93" s="88"/>
      <c r="B93" s="128" t="s">
        <v>271</v>
      </c>
      <c r="C93" s="102">
        <v>0.32999999999999996</v>
      </c>
      <c r="D93" s="102">
        <v>0.32999999999999996</v>
      </c>
      <c r="E93" s="102">
        <v>0.32999999999999996</v>
      </c>
      <c r="F93" s="102">
        <v>0.32999999999999996</v>
      </c>
      <c r="G93" s="102">
        <v>0.32999999999999996</v>
      </c>
      <c r="H93" s="102">
        <v>0.32999999999999996</v>
      </c>
      <c r="I93" s="102">
        <v>0.32999999999999996</v>
      </c>
      <c r="J93" s="102">
        <v>0.32999999999999996</v>
      </c>
      <c r="K93" s="102">
        <v>0.32999999999999996</v>
      </c>
      <c r="L93" s="102">
        <v>0.32999999999999996</v>
      </c>
      <c r="M93" s="102">
        <v>0.32999999999999996</v>
      </c>
      <c r="N93" s="102">
        <v>0.32999999999999996</v>
      </c>
      <c r="O93" s="102">
        <v>0.32999999999999996</v>
      </c>
      <c r="P93" s="102">
        <v>0.32999999999999996</v>
      </c>
      <c r="Q93" s="102">
        <v>0.32999999999999996</v>
      </c>
      <c r="R93" s="102">
        <v>0.32999999999999996</v>
      </c>
      <c r="S93" s="102">
        <v>0.32999999999999996</v>
      </c>
      <c r="T93" s="102">
        <v>0.32999999999999996</v>
      </c>
      <c r="U93" s="102">
        <v>0.32999999999999996</v>
      </c>
      <c r="V93" s="102">
        <v>0.32999999999999996</v>
      </c>
      <c r="W93" s="102">
        <v>0.32999999999999996</v>
      </c>
      <c r="X93" s="102">
        <v>0.32999999999999996</v>
      </c>
      <c r="Y93" s="102">
        <v>0.32999999999999996</v>
      </c>
      <c r="Z93" s="102">
        <v>0.32999999999999996</v>
      </c>
      <c r="AA93" s="102">
        <v>0.32999999999999996</v>
      </c>
    </row>
    <row r="94" spans="1:27" ht="15.75" customHeight="1" x14ac:dyDescent="0.2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row>
    <row r="95" spans="1:27" ht="15.75" customHeight="1" x14ac:dyDescent="0.2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row>
    <row r="96" spans="1:27" ht="15.75" customHeight="1" x14ac:dyDescent="0.2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row>
    <row r="97" spans="1:27" ht="15.75" customHeight="1" x14ac:dyDescent="0.2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row>
    <row r="98" spans="1:27" ht="15.75" customHeight="1" x14ac:dyDescent="0.2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row>
    <row r="99" spans="1:27" ht="15.75" customHeight="1" x14ac:dyDescent="0.2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row>
    <row r="100" spans="1:27" ht="15.75" customHeight="1" x14ac:dyDescent="0.2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1" spans="1:27" ht="15.75" customHeight="1" x14ac:dyDescent="0.2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row>
    <row r="102" spans="1:27" ht="15.75" customHeight="1" x14ac:dyDescent="0.2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row>
    <row r="103" spans="1:27" ht="15.75" customHeight="1" x14ac:dyDescent="0.2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row>
    <row r="104" spans="1:27" ht="15.75" customHeight="1" x14ac:dyDescent="0.2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row>
    <row r="105" spans="1:27" ht="15.75" customHeight="1" x14ac:dyDescent="0.2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row>
    <row r="106" spans="1:27" ht="15.75" customHeight="1" x14ac:dyDescent="0.2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row>
    <row r="107" spans="1:27" ht="15.75" customHeight="1" x14ac:dyDescent="0.2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row>
    <row r="108" spans="1:27" ht="15.75" customHeight="1" x14ac:dyDescent="0.2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row>
    <row r="109" spans="1:27" ht="15.75" customHeight="1" x14ac:dyDescent="0.2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1:27" ht="15.75" customHeight="1" x14ac:dyDescent="0.2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row>
    <row r="111" spans="1:27" ht="15.75" customHeight="1" x14ac:dyDescent="0.2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row>
    <row r="112" spans="1:27" ht="15.75" customHeight="1" x14ac:dyDescent="0.2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row>
    <row r="113" spans="1:27" ht="15.75" customHeight="1" x14ac:dyDescent="0.2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row>
    <row r="114" spans="1:27" ht="15.75" customHeight="1" x14ac:dyDescent="0.2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row>
    <row r="115" spans="1:27" ht="15.75" customHeight="1" x14ac:dyDescent="0.2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row>
    <row r="116" spans="1:27" ht="15.75" customHeight="1" x14ac:dyDescent="0.2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row>
    <row r="117" spans="1:27" ht="15.75" customHeight="1" x14ac:dyDescent="0.2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row>
    <row r="118" spans="1:27" ht="15.75" customHeight="1" x14ac:dyDescent="0.2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row>
    <row r="119" spans="1:27" ht="15.75" customHeight="1" x14ac:dyDescent="0.2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row>
    <row r="120" spans="1:27" ht="15.75" customHeight="1" x14ac:dyDescent="0.2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1:27" ht="15.75" customHeight="1" x14ac:dyDescent="0.2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row>
    <row r="122" spans="1:27" ht="15.75" customHeight="1" x14ac:dyDescent="0.2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row>
    <row r="123" spans="1:27" ht="15.75" customHeight="1" x14ac:dyDescent="0.2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row>
    <row r="124" spans="1:27" ht="15.75" customHeight="1" x14ac:dyDescent="0.2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1:27" ht="15.75" customHeight="1" x14ac:dyDescent="0.2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row>
    <row r="126" spans="1:27" ht="15.75" customHeight="1" x14ac:dyDescent="0.2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row>
    <row r="127" spans="1:27" ht="15.75" customHeight="1" x14ac:dyDescent="0.2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row>
    <row r="128" spans="1:27" ht="15.75" customHeight="1" x14ac:dyDescent="0.2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row>
    <row r="129" spans="1:27" ht="15.75" customHeight="1" x14ac:dyDescent="0.2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0" spans="1:27" ht="15.75" customHeight="1" x14ac:dyDescent="0.2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row>
    <row r="131" spans="1:27" ht="15.75" customHeight="1" x14ac:dyDescent="0.2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row>
    <row r="132" spans="1:27" ht="15.75" customHeight="1" x14ac:dyDescent="0.2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1:27" ht="15.75" customHeight="1" x14ac:dyDescent="0.2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row>
    <row r="134" spans="1:27" ht="15.75" customHeight="1" x14ac:dyDescent="0.2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row>
    <row r="135" spans="1:27" ht="15.75" customHeight="1" x14ac:dyDescent="0.2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row>
    <row r="136" spans="1:27" ht="15.75" customHeight="1" x14ac:dyDescent="0.2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row>
    <row r="137" spans="1:27" ht="15.75" customHeight="1" x14ac:dyDescent="0.2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row>
    <row r="138" spans="1:27" ht="15.75" customHeight="1" x14ac:dyDescent="0.2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row>
    <row r="139" spans="1:27" ht="15.75" customHeight="1" x14ac:dyDescent="0.2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row>
    <row r="140" spans="1:27" ht="15.75" customHeight="1" x14ac:dyDescent="0.2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row>
    <row r="141" spans="1:27" ht="15.75" customHeight="1" x14ac:dyDescent="0.2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row>
    <row r="142" spans="1:27" ht="15.75" customHeight="1" x14ac:dyDescent="0.2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row>
    <row r="143" spans="1:27" ht="15.75" customHeight="1" x14ac:dyDescent="0.2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row>
    <row r="144" spans="1:27" ht="15.75" customHeight="1" x14ac:dyDescent="0.2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row>
    <row r="145" spans="1:27" ht="15.75" customHeight="1" x14ac:dyDescent="0.2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row>
    <row r="146" spans="1:27" ht="15.75" customHeight="1" x14ac:dyDescent="0.2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row>
    <row r="147" spans="1:27" ht="15.75" customHeight="1" x14ac:dyDescent="0.2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row>
    <row r="148" spans="1:27" ht="15.75" customHeight="1" x14ac:dyDescent="0.2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row>
    <row r="149" spans="1:27" ht="15.75" customHeight="1" x14ac:dyDescent="0.2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row>
    <row r="150" spans="1:27" ht="15.75" customHeight="1" x14ac:dyDescent="0.2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row>
    <row r="151" spans="1:27" ht="15.75" customHeight="1" x14ac:dyDescent="0.2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row>
    <row r="152" spans="1:27" ht="15.75" customHeight="1" x14ac:dyDescent="0.2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row>
    <row r="153" spans="1:27" ht="15.75" customHeight="1" x14ac:dyDescent="0.2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row>
    <row r="154" spans="1:27" ht="15.75" customHeight="1" x14ac:dyDescent="0.2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row>
    <row r="155" spans="1:27" ht="15.75" customHeight="1" x14ac:dyDescent="0.2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row>
    <row r="156" spans="1:27" ht="15.75" customHeight="1" x14ac:dyDescent="0.2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row>
    <row r="157" spans="1:27" ht="15.75" customHeight="1" x14ac:dyDescent="0.2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row>
    <row r="158" spans="1:27" ht="15.75" customHeight="1" x14ac:dyDescent="0.2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row>
    <row r="159" spans="1:27" ht="15.75" customHeight="1" x14ac:dyDescent="0.2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row>
    <row r="160" spans="1:27" ht="15.75" customHeight="1" x14ac:dyDescent="0.2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row>
    <row r="161" spans="1:27" ht="15.75" customHeight="1" x14ac:dyDescent="0.2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row>
    <row r="162" spans="1:27" ht="15.75" customHeight="1" x14ac:dyDescent="0.2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row>
    <row r="163" spans="1:27" ht="15.75" customHeight="1" x14ac:dyDescent="0.2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row>
    <row r="164" spans="1:27" ht="15.75" customHeight="1" x14ac:dyDescent="0.2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row>
    <row r="165" spans="1:27" ht="15.75" customHeight="1" x14ac:dyDescent="0.2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row>
    <row r="166" spans="1:27" ht="15.75" customHeight="1" x14ac:dyDescent="0.2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row>
    <row r="167" spans="1:27" ht="15.75" customHeight="1" x14ac:dyDescent="0.2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row>
    <row r="168" spans="1:27" ht="15.75" customHeight="1" x14ac:dyDescent="0.2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row>
    <row r="169" spans="1:27" ht="15.75" customHeight="1" x14ac:dyDescent="0.2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row>
    <row r="170" spans="1:27" ht="15.75" customHeight="1" x14ac:dyDescent="0.2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row>
    <row r="171" spans="1:27" ht="15.75" customHeight="1" x14ac:dyDescent="0.2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row>
    <row r="172" spans="1:27" ht="15.75" customHeight="1" x14ac:dyDescent="0.2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row>
    <row r="173" spans="1:27" ht="15.75" customHeight="1" x14ac:dyDescent="0.2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row>
    <row r="174" spans="1:27" ht="15.75" customHeight="1" x14ac:dyDescent="0.2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5" spans="1:27" ht="15.75" customHeight="1" x14ac:dyDescent="0.2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row>
    <row r="176" spans="1:27" ht="15.75" customHeight="1" x14ac:dyDescent="0.2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row>
    <row r="177" spans="1:27" ht="15.75" customHeight="1" x14ac:dyDescent="0.2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row>
    <row r="178" spans="1:27" ht="15.75" customHeight="1" x14ac:dyDescent="0.2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row>
    <row r="179" spans="1:27" ht="15.75" customHeight="1" x14ac:dyDescent="0.25">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row>
    <row r="180" spans="1:27" ht="15.75" customHeight="1" x14ac:dyDescent="0.25">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row>
    <row r="181" spans="1:27" ht="15.75" customHeight="1" x14ac:dyDescent="0.25">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row>
    <row r="182" spans="1:27" ht="15.75" customHeight="1" x14ac:dyDescent="0.2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row>
    <row r="183" spans="1:27" ht="15.75" customHeight="1" x14ac:dyDescent="0.25">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row>
    <row r="184" spans="1:27" ht="15.75" customHeight="1" x14ac:dyDescent="0.25">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row>
    <row r="185" spans="1:27" ht="15.75" customHeight="1" x14ac:dyDescent="0.2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row>
    <row r="186" spans="1:27" ht="15.75" customHeight="1" x14ac:dyDescent="0.25">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row>
    <row r="187" spans="1:27" ht="15.75" customHeight="1" x14ac:dyDescent="0.25">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row>
    <row r="188" spans="1:27" ht="15.75" customHeight="1" x14ac:dyDescent="0.2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row>
    <row r="189" spans="1:27" ht="15.75" customHeight="1" x14ac:dyDescent="0.2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row>
    <row r="190" spans="1:27" ht="15.75" customHeight="1" x14ac:dyDescent="0.25">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row>
    <row r="191" spans="1:27" ht="15.75" customHeight="1" x14ac:dyDescent="0.25">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row>
    <row r="192" spans="1:27" ht="15.75" customHeight="1" x14ac:dyDescent="0.25">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row>
    <row r="193" spans="1:27" ht="15.75" customHeight="1" x14ac:dyDescent="0.25">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row>
    <row r="194" spans="1:27" ht="15.75" customHeight="1" x14ac:dyDescent="0.25">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row>
    <row r="195" spans="1:27" ht="15.75" customHeight="1" x14ac:dyDescent="0.2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row>
    <row r="196" spans="1:27" ht="15.75" customHeight="1" x14ac:dyDescent="0.25">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row>
    <row r="197" spans="1:27" ht="15.75" customHeight="1" x14ac:dyDescent="0.25">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row>
    <row r="198" spans="1:27" ht="15.75" customHeight="1" x14ac:dyDescent="0.25">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row>
    <row r="199" spans="1:27" ht="15.75" customHeight="1" x14ac:dyDescent="0.25">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row>
    <row r="200" spans="1:27" ht="15.75" customHeight="1" x14ac:dyDescent="0.25">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row>
    <row r="201" spans="1:27" ht="15.75" customHeight="1" x14ac:dyDescent="0.25">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row>
    <row r="202" spans="1:27" ht="15.75" customHeight="1" x14ac:dyDescent="0.25">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row>
    <row r="203" spans="1:27" ht="15.75" customHeight="1" x14ac:dyDescent="0.25">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row>
    <row r="204" spans="1:27" ht="15.75" customHeight="1" x14ac:dyDescent="0.2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row>
    <row r="205" spans="1:27" ht="15.75" customHeight="1" x14ac:dyDescent="0.2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row>
    <row r="206" spans="1:27" ht="15.75" customHeight="1" x14ac:dyDescent="0.25">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row>
    <row r="207" spans="1:27" ht="15.75" customHeight="1" x14ac:dyDescent="0.25">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row>
    <row r="208" spans="1:27" ht="15.75" customHeight="1" x14ac:dyDescent="0.25">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row>
    <row r="209" spans="1:27" ht="15.75" customHeight="1" x14ac:dyDescent="0.25">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row>
    <row r="210" spans="1:27" ht="15.75" customHeight="1" x14ac:dyDescent="0.2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row>
    <row r="211" spans="1:27" ht="15.75" customHeight="1" x14ac:dyDescent="0.2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row>
    <row r="212" spans="1:27" ht="15.75" customHeight="1" x14ac:dyDescent="0.2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row>
    <row r="213" spans="1:27" ht="15.75" customHeight="1" x14ac:dyDescent="0.25">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row>
    <row r="214" spans="1:27" ht="15.75" customHeight="1" x14ac:dyDescent="0.2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row>
    <row r="215" spans="1:27" ht="15.75" customHeight="1" x14ac:dyDescent="0.2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row>
    <row r="216" spans="1:27" ht="15.75" customHeight="1" x14ac:dyDescent="0.25">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row>
    <row r="217" spans="1:27" ht="15.75" customHeight="1" x14ac:dyDescent="0.25">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row>
    <row r="218" spans="1:27" ht="15.75" customHeight="1" x14ac:dyDescent="0.25">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row>
    <row r="219" spans="1:27" ht="15.75" customHeight="1" x14ac:dyDescent="0.25">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row>
    <row r="220" spans="1:27" ht="15.75" customHeight="1" x14ac:dyDescent="0.25">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row>
    <row r="221" spans="1:27" ht="15.75" customHeight="1" x14ac:dyDescent="0.25">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1:27" ht="15.75" customHeight="1" x14ac:dyDescent="0.25">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row>
    <row r="223" spans="1:27" ht="15.75" customHeight="1" x14ac:dyDescent="0.25">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row>
    <row r="224" spans="1:27" ht="15.75" customHeight="1" x14ac:dyDescent="0.25">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row>
    <row r="225" spans="1:27" ht="15.75" customHeight="1" x14ac:dyDescent="0.2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row>
    <row r="226" spans="1:27" ht="15.75" customHeight="1" x14ac:dyDescent="0.25">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row>
    <row r="227" spans="1:27" ht="15.75" customHeight="1" x14ac:dyDescent="0.25">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row>
    <row r="228" spans="1:27" ht="15.75" customHeight="1" x14ac:dyDescent="0.25">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row>
    <row r="229" spans="1:27" ht="15.75" customHeight="1" x14ac:dyDescent="0.25">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row>
    <row r="230" spans="1:27" ht="15.75" customHeight="1" x14ac:dyDescent="0.2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row>
    <row r="231" spans="1:27" ht="15.75" customHeight="1" x14ac:dyDescent="0.25">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row>
    <row r="232" spans="1:27" ht="15.75" customHeight="1" x14ac:dyDescent="0.2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row>
    <row r="233" spans="1:27" ht="15.75" customHeight="1" x14ac:dyDescent="0.25">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row>
    <row r="234" spans="1:27" ht="15.75" customHeight="1" x14ac:dyDescent="0.25">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row>
    <row r="235" spans="1:27" ht="15.75" customHeight="1" x14ac:dyDescent="0.2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row>
    <row r="236" spans="1:27" ht="15.75" customHeight="1" x14ac:dyDescent="0.25">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row>
    <row r="237" spans="1:27" ht="15.75" customHeight="1" x14ac:dyDescent="0.25">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row>
    <row r="238" spans="1:27" ht="15.75" customHeight="1" x14ac:dyDescent="0.25">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row>
    <row r="239" spans="1:27" ht="15.75" customHeight="1" x14ac:dyDescent="0.25">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row>
    <row r="240" spans="1:27" ht="15.75" customHeight="1" x14ac:dyDescent="0.2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row>
    <row r="241" spans="1:27" ht="15.75" customHeight="1" x14ac:dyDescent="0.2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row>
    <row r="242" spans="1:27" ht="15.75" customHeight="1" x14ac:dyDescent="0.2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row>
    <row r="243" spans="1:27" ht="15.75" customHeight="1" x14ac:dyDescent="0.2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row>
    <row r="244" spans="1:27" ht="15.75" customHeight="1" x14ac:dyDescent="0.2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row>
    <row r="245" spans="1:27" ht="15.75" customHeight="1" x14ac:dyDescent="0.2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row>
    <row r="246" spans="1:27" ht="15.75" customHeight="1" x14ac:dyDescent="0.2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row>
    <row r="247" spans="1:27" ht="15.75" customHeight="1" x14ac:dyDescent="0.2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row>
    <row r="248" spans="1:27" ht="15.75" customHeight="1" x14ac:dyDescent="0.2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row>
    <row r="249" spans="1:27" ht="15.75" customHeight="1" x14ac:dyDescent="0.2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row>
    <row r="250" spans="1:27" ht="15.75" customHeight="1" x14ac:dyDescent="0.2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row>
    <row r="251" spans="1:27" ht="15.75" customHeight="1" x14ac:dyDescent="0.2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row>
    <row r="252" spans="1:27" ht="15.75" customHeight="1" x14ac:dyDescent="0.2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row>
    <row r="253" spans="1:27" ht="15.75" customHeight="1" x14ac:dyDescent="0.2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row>
    <row r="254" spans="1:27" ht="15.75" customHeight="1" x14ac:dyDescent="0.2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row>
    <row r="255" spans="1:27" ht="15.75" customHeight="1" x14ac:dyDescent="0.2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row>
    <row r="256" spans="1:27" ht="15.75" customHeight="1" x14ac:dyDescent="0.2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row>
    <row r="257" spans="1:27" ht="15.75" customHeight="1" x14ac:dyDescent="0.2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row>
    <row r="258" spans="1:27" ht="15.75" customHeight="1" x14ac:dyDescent="0.2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row>
    <row r="259" spans="1:27" ht="15.75" customHeight="1" x14ac:dyDescent="0.2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row>
    <row r="260" spans="1:27" ht="15.75" customHeight="1" x14ac:dyDescent="0.2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row>
    <row r="261" spans="1:27" ht="15.75" customHeight="1" x14ac:dyDescent="0.2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row>
    <row r="262" spans="1:27" ht="15.75" customHeight="1" x14ac:dyDescent="0.2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row>
    <row r="263" spans="1:27" ht="15.75" customHeight="1" x14ac:dyDescent="0.2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row>
    <row r="264" spans="1:27" ht="15.75" customHeight="1" x14ac:dyDescent="0.2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row>
    <row r="265" spans="1:27" ht="15.75" customHeight="1" x14ac:dyDescent="0.2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row>
    <row r="266" spans="1:27" ht="15.75" customHeight="1" x14ac:dyDescent="0.2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row>
    <row r="267" spans="1:27" ht="15.75" customHeight="1" x14ac:dyDescent="0.2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row>
    <row r="268" spans="1:27" ht="15.75" customHeight="1" x14ac:dyDescent="0.25">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row>
    <row r="269" spans="1:27" ht="15.75" customHeight="1" x14ac:dyDescent="0.25">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row>
    <row r="270" spans="1:27" ht="15.75" customHeight="1" x14ac:dyDescent="0.25">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row>
    <row r="271" spans="1:27" ht="15.75" customHeight="1" x14ac:dyDescent="0.25">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row>
    <row r="272" spans="1:27" ht="15.75" customHeight="1" x14ac:dyDescent="0.25">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row>
    <row r="273" spans="1:27" ht="15.75" customHeight="1" x14ac:dyDescent="0.25">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row>
    <row r="274" spans="1:27" ht="15.75" customHeight="1" x14ac:dyDescent="0.25">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row>
    <row r="275" spans="1:27" ht="15.75" customHeight="1" x14ac:dyDescent="0.25">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row>
    <row r="276" spans="1:27" ht="15.75" customHeight="1" x14ac:dyDescent="0.25">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row>
    <row r="277" spans="1:27" ht="15.75" customHeight="1" x14ac:dyDescent="0.25">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row>
    <row r="278" spans="1:27" ht="15.75" customHeight="1" x14ac:dyDescent="0.25">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row>
    <row r="279" spans="1:27" ht="15.75" customHeight="1" x14ac:dyDescent="0.25">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row>
    <row r="280" spans="1:27" ht="15.75" customHeight="1" x14ac:dyDescent="0.25">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row>
    <row r="281" spans="1:27" ht="15.75" customHeight="1" x14ac:dyDescent="0.25">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row>
    <row r="282" spans="1:27" ht="15.75" customHeight="1" x14ac:dyDescent="0.25">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row>
    <row r="283" spans="1:27" ht="15.75" customHeight="1" x14ac:dyDescent="0.25">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row>
    <row r="284" spans="1:27" ht="15.75" customHeight="1" x14ac:dyDescent="0.25">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row>
    <row r="285" spans="1:27" ht="15.75" customHeight="1" x14ac:dyDescent="0.25">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row>
    <row r="286" spans="1:27" ht="15.75" customHeight="1" x14ac:dyDescent="0.25">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row>
    <row r="287" spans="1:27" ht="15.75" customHeight="1" x14ac:dyDescent="0.25">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row>
    <row r="288" spans="1:27" ht="15.75" customHeight="1" x14ac:dyDescent="0.25">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row>
    <row r="289" spans="1:27" ht="15.75" customHeight="1" x14ac:dyDescent="0.25">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row>
    <row r="290" spans="1:27" ht="15.75" customHeight="1" x14ac:dyDescent="0.25">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row>
    <row r="291" spans="1:27" ht="15.75" customHeight="1" x14ac:dyDescent="0.25">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row>
    <row r="292" spans="1:27" ht="15.75" customHeight="1" x14ac:dyDescent="0.25">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row>
    <row r="293" spans="1:27" ht="15.75" customHeight="1" x14ac:dyDescent="0.25">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row>
    <row r="294" spans="1:27" ht="15.75" customHeight="1" x14ac:dyDescent="0.25">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row>
    <row r="295" spans="1:27" ht="15.75" customHeight="1" x14ac:dyDescent="0.25">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row>
    <row r="296" spans="1:27" ht="15.75" customHeight="1" x14ac:dyDescent="0.25">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row>
    <row r="297" spans="1:27" ht="15.75" customHeight="1" x14ac:dyDescent="0.25">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row>
    <row r="298" spans="1:27" ht="15.75" customHeight="1" x14ac:dyDescent="0.25">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row>
    <row r="299" spans="1:27" ht="15.75" customHeight="1" x14ac:dyDescent="0.25">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row>
    <row r="300" spans="1:27" ht="15.75" customHeight="1" x14ac:dyDescent="0.25">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row>
    <row r="301" spans="1:27" ht="15.75" customHeight="1" x14ac:dyDescent="0.25">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row>
    <row r="302" spans="1:27" ht="15.75" customHeight="1" x14ac:dyDescent="0.25">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row>
    <row r="303" spans="1:27" ht="15.75" customHeight="1" x14ac:dyDescent="0.25">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row>
    <row r="304" spans="1:27" ht="15.75" customHeight="1" x14ac:dyDescent="0.25">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row>
    <row r="305" spans="1:27" ht="15.75" customHeight="1" x14ac:dyDescent="0.25">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row>
    <row r="306" spans="1:27" ht="15.75" customHeight="1" x14ac:dyDescent="0.25">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row>
    <row r="307" spans="1:27" ht="15.75" customHeight="1" x14ac:dyDescent="0.25">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row>
    <row r="308" spans="1:27" ht="15.75" customHeight="1" x14ac:dyDescent="0.25">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row>
    <row r="309" spans="1:27" ht="15.75" customHeight="1" x14ac:dyDescent="0.25">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row>
    <row r="310" spans="1:27" ht="15.75" customHeight="1" x14ac:dyDescent="0.25">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row>
    <row r="311" spans="1:27" ht="15.75" customHeight="1" x14ac:dyDescent="0.25">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row>
    <row r="312" spans="1:27" ht="15.75" customHeight="1" x14ac:dyDescent="0.25">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row>
    <row r="313" spans="1:27" ht="15.75" customHeight="1" x14ac:dyDescent="0.25">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row>
    <row r="314" spans="1:27" ht="15.75" customHeight="1" x14ac:dyDescent="0.25">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row>
    <row r="315" spans="1:27" ht="15.75" customHeight="1" x14ac:dyDescent="0.25">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row>
    <row r="316" spans="1:27" ht="15.75" customHeight="1" x14ac:dyDescent="0.25">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row>
    <row r="317" spans="1:27" ht="15.75" customHeight="1" x14ac:dyDescent="0.25">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row>
    <row r="318" spans="1:27" ht="15.75" customHeight="1" x14ac:dyDescent="0.25">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row>
    <row r="319" spans="1:27" ht="15.75" customHeight="1" x14ac:dyDescent="0.25">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row>
    <row r="320" spans="1:27" ht="15.75" customHeight="1" x14ac:dyDescent="0.25">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row>
    <row r="321" spans="1:27" ht="15.75" customHeight="1" x14ac:dyDescent="0.25">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row>
    <row r="322" spans="1:27" ht="15.75" customHeight="1" x14ac:dyDescent="0.25">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row>
    <row r="323" spans="1:27" ht="15.75" customHeight="1" x14ac:dyDescent="0.25">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row>
    <row r="324" spans="1:27" ht="15.75" customHeight="1" x14ac:dyDescent="0.25">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row>
    <row r="325" spans="1:27" ht="15.75" customHeight="1" x14ac:dyDescent="0.25">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row>
    <row r="326" spans="1:27" ht="15.75" customHeight="1" x14ac:dyDescent="0.25">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row>
    <row r="327" spans="1:27" ht="15.75" customHeight="1" x14ac:dyDescent="0.25">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row>
    <row r="328" spans="1:27" ht="15.75" customHeight="1" x14ac:dyDescent="0.25">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row>
    <row r="329" spans="1:27" ht="15.75" customHeight="1" x14ac:dyDescent="0.25">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row>
    <row r="330" spans="1:27" ht="15.75" customHeight="1" x14ac:dyDescent="0.25">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row>
    <row r="331" spans="1:27" ht="15.75" customHeight="1" x14ac:dyDescent="0.25">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row>
    <row r="332" spans="1:27" ht="15.75" customHeight="1" x14ac:dyDescent="0.25">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row>
    <row r="333" spans="1:27" ht="15.75" customHeight="1" x14ac:dyDescent="0.25">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row>
    <row r="334" spans="1:27" ht="15.75" customHeight="1" x14ac:dyDescent="0.25">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row>
    <row r="335" spans="1:27" ht="15.75" customHeight="1" x14ac:dyDescent="0.25">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row>
    <row r="336" spans="1:27" ht="15.75" customHeight="1" x14ac:dyDescent="0.25">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row>
    <row r="337" spans="1:27" ht="15.75" customHeight="1" x14ac:dyDescent="0.25">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row>
    <row r="338" spans="1:27" ht="15.75" customHeight="1" x14ac:dyDescent="0.25">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row>
    <row r="339" spans="1:27" ht="15.75" customHeight="1" x14ac:dyDescent="0.25">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row>
    <row r="340" spans="1:27" ht="15.75" customHeight="1" x14ac:dyDescent="0.25">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row>
    <row r="341" spans="1:27" ht="15.75" customHeight="1" x14ac:dyDescent="0.25">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row>
    <row r="342" spans="1:27" ht="15.75" customHeight="1" x14ac:dyDescent="0.25">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row>
    <row r="343" spans="1:27" ht="15.75" customHeight="1" x14ac:dyDescent="0.25">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row>
    <row r="344" spans="1:27" ht="15.75" customHeight="1" x14ac:dyDescent="0.25">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row>
    <row r="345" spans="1:27" ht="15.75" customHeight="1" x14ac:dyDescent="0.25">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row>
    <row r="346" spans="1:27" ht="15.75" customHeight="1" x14ac:dyDescent="0.25">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row>
    <row r="347" spans="1:27" ht="15.75" customHeight="1" x14ac:dyDescent="0.25">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row>
    <row r="348" spans="1:27" ht="15.75" customHeight="1" x14ac:dyDescent="0.25">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row>
    <row r="349" spans="1:27" ht="15.75" customHeight="1" x14ac:dyDescent="0.25">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row>
    <row r="350" spans="1:27" ht="15.75" customHeight="1" x14ac:dyDescent="0.25">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row>
    <row r="351" spans="1:27" ht="15.75" customHeight="1" x14ac:dyDescent="0.25">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row>
    <row r="352" spans="1:27" ht="15.75" customHeight="1" x14ac:dyDescent="0.25">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row>
    <row r="353" spans="1:27" ht="15.75" customHeight="1" x14ac:dyDescent="0.25">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row>
    <row r="354" spans="1:27" ht="15.75" customHeight="1" x14ac:dyDescent="0.25">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row>
    <row r="355" spans="1:27" ht="15.75" customHeight="1" x14ac:dyDescent="0.25">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row>
    <row r="356" spans="1:27" ht="15.75" customHeight="1" x14ac:dyDescent="0.25">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row>
    <row r="357" spans="1:27" ht="15.75" customHeight="1" x14ac:dyDescent="0.25">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row>
    <row r="358" spans="1:27" ht="15.75" customHeight="1" x14ac:dyDescent="0.25">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row>
    <row r="359" spans="1:27" ht="15.75" customHeight="1" x14ac:dyDescent="0.25">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row>
    <row r="360" spans="1:27" ht="15.75" customHeight="1" x14ac:dyDescent="0.25">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row>
    <row r="361" spans="1:27" ht="15.75" customHeight="1" x14ac:dyDescent="0.25">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row>
    <row r="362" spans="1:27" ht="15.75" customHeight="1" x14ac:dyDescent="0.25">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row>
    <row r="363" spans="1:27" ht="15.75" customHeight="1" x14ac:dyDescent="0.25">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row>
    <row r="364" spans="1:27" ht="15.75" customHeight="1" x14ac:dyDescent="0.25">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row>
    <row r="365" spans="1:27" ht="15.75" customHeight="1" x14ac:dyDescent="0.25">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row>
    <row r="366" spans="1:27" ht="15.75" customHeight="1" x14ac:dyDescent="0.25">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row>
    <row r="367" spans="1:27" ht="15.75" customHeight="1" x14ac:dyDescent="0.25">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row>
    <row r="368" spans="1:27" ht="15.75" customHeight="1" x14ac:dyDescent="0.25">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row>
    <row r="369" spans="1:27" ht="15.75" customHeight="1" x14ac:dyDescent="0.25">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row>
    <row r="370" spans="1:27" ht="15.75" customHeight="1" x14ac:dyDescent="0.25">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row>
    <row r="371" spans="1:27" ht="15.75" customHeight="1" x14ac:dyDescent="0.25">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row>
    <row r="372" spans="1:27" ht="15.75" customHeight="1" x14ac:dyDescent="0.25">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row>
    <row r="373" spans="1:27" ht="15.75" customHeight="1" x14ac:dyDescent="0.25">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row>
    <row r="374" spans="1:27" ht="15.75" customHeight="1" x14ac:dyDescent="0.25">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row>
    <row r="375" spans="1:27" ht="15.75" customHeight="1" x14ac:dyDescent="0.25">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row>
    <row r="376" spans="1:27" ht="15.75" customHeight="1" x14ac:dyDescent="0.25">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row>
    <row r="377" spans="1:27" ht="15.75" customHeight="1" x14ac:dyDescent="0.25">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row>
    <row r="378" spans="1:27" ht="15.75" customHeight="1" x14ac:dyDescent="0.25">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row>
    <row r="379" spans="1:27" ht="15.75" customHeight="1" x14ac:dyDescent="0.25">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row>
    <row r="380" spans="1:27" ht="15.75" customHeight="1" x14ac:dyDescent="0.25">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row>
    <row r="381" spans="1:27" ht="15.75" customHeight="1" x14ac:dyDescent="0.25">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row>
    <row r="382" spans="1:27" ht="15.75" customHeight="1" x14ac:dyDescent="0.25">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row>
    <row r="383" spans="1:27" ht="15.75" customHeight="1" x14ac:dyDescent="0.25">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row>
    <row r="384" spans="1:27" ht="15.75" customHeight="1" x14ac:dyDescent="0.25">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row>
    <row r="385" spans="1:27" ht="15.75" customHeight="1" x14ac:dyDescent="0.25">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row>
    <row r="386" spans="1:27" ht="15.75" customHeight="1" x14ac:dyDescent="0.25">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row>
    <row r="387" spans="1:27" ht="15.75" customHeight="1" x14ac:dyDescent="0.25">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row>
    <row r="388" spans="1:27" ht="15.75" customHeight="1" x14ac:dyDescent="0.25">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row>
    <row r="389" spans="1:27" ht="15.75" customHeight="1" x14ac:dyDescent="0.25">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row>
    <row r="390" spans="1:27" ht="15.75" customHeight="1" x14ac:dyDescent="0.25">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row>
    <row r="391" spans="1:27" ht="15.75" customHeight="1" x14ac:dyDescent="0.25">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row>
    <row r="392" spans="1:27" ht="15.75" customHeight="1" x14ac:dyDescent="0.25">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row>
    <row r="393" spans="1:27" ht="15.75" customHeight="1" x14ac:dyDescent="0.25">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row>
    <row r="394" spans="1:27" ht="15.75" customHeight="1" x14ac:dyDescent="0.25">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row>
    <row r="395" spans="1:27" ht="15.75" customHeight="1" x14ac:dyDescent="0.25">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row>
    <row r="396" spans="1:27" ht="15.75" customHeight="1" x14ac:dyDescent="0.25">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row>
    <row r="397" spans="1:27" ht="15.75" customHeight="1" x14ac:dyDescent="0.25">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row>
    <row r="398" spans="1:27" ht="15.75" customHeight="1" x14ac:dyDescent="0.25">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row>
    <row r="399" spans="1:27" ht="15.75" customHeight="1" x14ac:dyDescent="0.25">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row>
    <row r="400" spans="1:27" ht="15.75" customHeight="1" x14ac:dyDescent="0.25">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row>
    <row r="401" spans="1:27" ht="15.75" customHeight="1" x14ac:dyDescent="0.25">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row>
    <row r="402" spans="1:27" ht="15.75" customHeight="1" x14ac:dyDescent="0.25">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row>
    <row r="403" spans="1:27" ht="15.75" customHeight="1" x14ac:dyDescent="0.25">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row>
    <row r="404" spans="1:27" ht="15.75" customHeight="1" x14ac:dyDescent="0.25">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row>
    <row r="405" spans="1:27" ht="15.75" customHeight="1" x14ac:dyDescent="0.25">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row>
    <row r="406" spans="1:27" ht="15.75" customHeight="1" x14ac:dyDescent="0.25">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row>
    <row r="407" spans="1:27" ht="15.75" customHeight="1" x14ac:dyDescent="0.25">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row>
    <row r="408" spans="1:27" ht="15.75" customHeight="1" x14ac:dyDescent="0.25">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row>
    <row r="409" spans="1:27" ht="15.75" customHeight="1" x14ac:dyDescent="0.25">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row>
    <row r="410" spans="1:27" ht="15.75" customHeight="1" x14ac:dyDescent="0.25">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row>
    <row r="411" spans="1:27" ht="15.75" customHeight="1" x14ac:dyDescent="0.25">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row>
    <row r="412" spans="1:27" ht="15.75" customHeight="1" x14ac:dyDescent="0.25">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row>
    <row r="413" spans="1:27" ht="15.75" customHeight="1" x14ac:dyDescent="0.25">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row>
    <row r="414" spans="1:27" ht="15.75" customHeight="1" x14ac:dyDescent="0.25">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row>
    <row r="415" spans="1:27" ht="15.75" customHeight="1" x14ac:dyDescent="0.25">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row>
    <row r="416" spans="1:27" ht="15.75" customHeight="1" x14ac:dyDescent="0.25">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row>
    <row r="417" spans="1:27" ht="15.75" customHeight="1" x14ac:dyDescent="0.25">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c r="AA417" s="88"/>
    </row>
    <row r="418" spans="1:27" ht="15.75" customHeight="1" x14ac:dyDescent="0.25">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c r="AA418" s="88"/>
    </row>
    <row r="419" spans="1:27" ht="15.75" customHeight="1" x14ac:dyDescent="0.25">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row>
    <row r="420" spans="1:27" ht="15.75" customHeight="1" x14ac:dyDescent="0.25">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row>
    <row r="421" spans="1:27" ht="15.75" customHeight="1" x14ac:dyDescent="0.25">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row>
    <row r="422" spans="1:27" ht="15.75" customHeight="1" x14ac:dyDescent="0.25">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row>
    <row r="423" spans="1:27" ht="15.75" customHeight="1" x14ac:dyDescent="0.25">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row>
    <row r="424" spans="1:27" ht="15.75" customHeight="1" x14ac:dyDescent="0.25">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row>
    <row r="425" spans="1:27" ht="15.75" customHeight="1" x14ac:dyDescent="0.2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row>
    <row r="426" spans="1:27" ht="15.75" customHeight="1" x14ac:dyDescent="0.25">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row>
    <row r="427" spans="1:27" ht="15.75" customHeight="1" x14ac:dyDescent="0.25">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row>
    <row r="428" spans="1:27" ht="15.75" customHeight="1" x14ac:dyDescent="0.25">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row>
    <row r="429" spans="1:27" ht="15.75" customHeight="1" x14ac:dyDescent="0.25">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row>
    <row r="430" spans="1:27" ht="15.75" customHeight="1" x14ac:dyDescent="0.25">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row>
    <row r="431" spans="1:27" ht="15.75" customHeight="1" x14ac:dyDescent="0.25">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row>
    <row r="432" spans="1:27" ht="15.75" customHeight="1" x14ac:dyDescent="0.25">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row>
    <row r="433" spans="1:27" ht="15.75" customHeight="1" x14ac:dyDescent="0.25">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row>
    <row r="434" spans="1:27" ht="15.75" customHeight="1" x14ac:dyDescent="0.25">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row>
    <row r="435" spans="1:27" ht="15.75" customHeight="1" x14ac:dyDescent="0.2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row>
    <row r="436" spans="1:27" ht="15.75" customHeight="1" x14ac:dyDescent="0.25">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row>
    <row r="437" spans="1:27" ht="15.75" customHeight="1" x14ac:dyDescent="0.25">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row>
    <row r="438" spans="1:27" ht="15.75" customHeight="1" x14ac:dyDescent="0.25">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row>
    <row r="439" spans="1:27" ht="15.75" customHeight="1" x14ac:dyDescent="0.25">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row>
    <row r="440" spans="1:27" ht="15.75" customHeight="1" x14ac:dyDescent="0.25">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row>
    <row r="441" spans="1:27" ht="15.75" customHeight="1" x14ac:dyDescent="0.25">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row>
    <row r="442" spans="1:27" ht="15.75" customHeight="1" x14ac:dyDescent="0.25">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row>
    <row r="443" spans="1:27" ht="15.75" customHeight="1" x14ac:dyDescent="0.25">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row>
    <row r="444" spans="1:27" ht="15.75" customHeight="1" x14ac:dyDescent="0.25">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row>
    <row r="445" spans="1:27" ht="15.75" customHeight="1" x14ac:dyDescent="0.2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row>
    <row r="446" spans="1:27" ht="15.75" customHeight="1" x14ac:dyDescent="0.25">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row>
    <row r="447" spans="1:27" ht="15.75" customHeight="1" x14ac:dyDescent="0.25">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row>
    <row r="448" spans="1:27" ht="15.75" customHeight="1" x14ac:dyDescent="0.25">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row>
    <row r="449" spans="1:27" ht="15.75" customHeight="1" x14ac:dyDescent="0.25">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row>
    <row r="450" spans="1:27" ht="15.75" customHeight="1" x14ac:dyDescent="0.25">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row>
    <row r="451" spans="1:27" ht="15.75" customHeight="1" x14ac:dyDescent="0.25">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row>
    <row r="452" spans="1:27" ht="15.75" customHeight="1" x14ac:dyDescent="0.25">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row>
    <row r="453" spans="1:27" ht="15.75" customHeight="1" x14ac:dyDescent="0.25">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row>
    <row r="454" spans="1:27" ht="15.75" customHeight="1" x14ac:dyDescent="0.25">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row>
    <row r="455" spans="1:27" ht="15.75" customHeight="1" x14ac:dyDescent="0.2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row>
    <row r="456" spans="1:27" ht="15.75" customHeight="1" x14ac:dyDescent="0.25">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row>
    <row r="457" spans="1:27" ht="15.75" customHeight="1" x14ac:dyDescent="0.25">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row>
    <row r="458" spans="1:27" ht="15.75" customHeight="1" x14ac:dyDescent="0.25">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row>
    <row r="459" spans="1:27" ht="15.75" customHeight="1" x14ac:dyDescent="0.25">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row>
    <row r="460" spans="1:27" ht="15.75" customHeight="1" x14ac:dyDescent="0.25">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row>
    <row r="461" spans="1:27" ht="15.75" customHeight="1" x14ac:dyDescent="0.25">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row>
    <row r="462" spans="1:27" ht="15.75" customHeight="1" x14ac:dyDescent="0.25">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row>
    <row r="463" spans="1:27" ht="15.75" customHeight="1" x14ac:dyDescent="0.25">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row>
    <row r="464" spans="1:27" ht="15.75" customHeight="1" x14ac:dyDescent="0.25">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row>
    <row r="465" spans="1:27" ht="15.75" customHeight="1" x14ac:dyDescent="0.2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row>
    <row r="466" spans="1:27" ht="15.75" customHeight="1" x14ac:dyDescent="0.25">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row>
    <row r="467" spans="1:27" ht="15.75" customHeight="1" x14ac:dyDescent="0.25">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row>
    <row r="468" spans="1:27" ht="15.75" customHeight="1" x14ac:dyDescent="0.25">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row>
    <row r="469" spans="1:27" ht="15.75" customHeight="1" x14ac:dyDescent="0.25">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row>
    <row r="470" spans="1:27" ht="15.75" customHeight="1" x14ac:dyDescent="0.25">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row>
    <row r="471" spans="1:27" ht="15.75" customHeight="1" x14ac:dyDescent="0.25">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row>
    <row r="472" spans="1:27" ht="15.75" customHeight="1" x14ac:dyDescent="0.25">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row>
    <row r="473" spans="1:27" ht="15.75" customHeight="1" x14ac:dyDescent="0.25">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row>
    <row r="474" spans="1:27" ht="15.75" customHeight="1" x14ac:dyDescent="0.25">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row>
    <row r="475" spans="1:27" ht="15.75" customHeight="1" x14ac:dyDescent="0.2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row>
    <row r="476" spans="1:27" ht="15.75" customHeight="1" x14ac:dyDescent="0.25">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row>
    <row r="477" spans="1:27" ht="15.75" customHeight="1" x14ac:dyDescent="0.25">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row>
    <row r="478" spans="1:27" ht="15.75" customHeight="1" x14ac:dyDescent="0.25">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row>
    <row r="479" spans="1:27" ht="15.75" customHeight="1" x14ac:dyDescent="0.25">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row>
    <row r="480" spans="1:27" ht="15.75" customHeight="1" x14ac:dyDescent="0.25">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row>
    <row r="481" spans="1:27" ht="15.75" customHeight="1" x14ac:dyDescent="0.25">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row>
    <row r="482" spans="1:27" ht="15.75" customHeight="1" x14ac:dyDescent="0.25">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row>
    <row r="483" spans="1:27" ht="15.75" customHeight="1" x14ac:dyDescent="0.25">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row>
    <row r="484" spans="1:27" ht="15.75" customHeight="1" x14ac:dyDescent="0.25">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row>
    <row r="485" spans="1:27" ht="15.75" customHeight="1" x14ac:dyDescent="0.2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c r="AA485" s="88"/>
    </row>
    <row r="486" spans="1:27" ht="15.75" customHeight="1" x14ac:dyDescent="0.25">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row>
    <row r="487" spans="1:27" ht="15.75" customHeight="1" x14ac:dyDescent="0.25">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row>
    <row r="488" spans="1:27" ht="15.75" customHeight="1" x14ac:dyDescent="0.25">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row>
    <row r="489" spans="1:27" ht="15.75" customHeight="1" x14ac:dyDescent="0.25">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c r="AA489" s="88"/>
    </row>
    <row r="490" spans="1:27" ht="15.75" customHeight="1" x14ac:dyDescent="0.25">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c r="AA490" s="88"/>
    </row>
    <row r="491" spans="1:27" ht="15.75" customHeight="1" x14ac:dyDescent="0.25">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c r="AA491" s="88"/>
    </row>
    <row r="492" spans="1:27" ht="15.75" customHeight="1" x14ac:dyDescent="0.25">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row>
    <row r="493" spans="1:27" ht="15.75" customHeight="1" x14ac:dyDescent="0.25">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row>
    <row r="494" spans="1:27" ht="15.75" customHeight="1" x14ac:dyDescent="0.25">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row>
    <row r="495" spans="1:27" ht="15.75" customHeight="1" x14ac:dyDescent="0.2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row>
    <row r="496" spans="1:27" ht="15.75" customHeight="1" x14ac:dyDescent="0.25">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row>
    <row r="497" spans="1:27" ht="15.75" customHeight="1" x14ac:dyDescent="0.25">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row>
    <row r="498" spans="1:27" ht="15.75" customHeight="1" x14ac:dyDescent="0.25">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row>
    <row r="499" spans="1:27" ht="15.75" customHeight="1" x14ac:dyDescent="0.25">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c r="AA499" s="88"/>
    </row>
    <row r="500" spans="1:27" ht="15.75" customHeight="1" x14ac:dyDescent="0.25">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row>
    <row r="501" spans="1:27" ht="15.75" customHeight="1" x14ac:dyDescent="0.25">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row>
    <row r="502" spans="1:27" ht="15.75" customHeight="1" x14ac:dyDescent="0.25">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c r="AA502" s="88"/>
    </row>
    <row r="503" spans="1:27" ht="15.75" customHeight="1" x14ac:dyDescent="0.25">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c r="AA503" s="88"/>
    </row>
    <row r="504" spans="1:27" ht="15.75" customHeight="1" x14ac:dyDescent="0.25">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row>
    <row r="505" spans="1:27" ht="15.75" customHeight="1" x14ac:dyDescent="0.2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row>
    <row r="506" spans="1:27" ht="15.75" customHeight="1" x14ac:dyDescent="0.25">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row>
    <row r="507" spans="1:27" ht="15.75" customHeight="1" x14ac:dyDescent="0.25">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c r="AA507" s="88"/>
    </row>
    <row r="508" spans="1:27" ht="15.75" customHeight="1" x14ac:dyDescent="0.25">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c r="AA508" s="88"/>
    </row>
    <row r="509" spans="1:27" ht="15.75" customHeight="1" x14ac:dyDescent="0.25">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c r="AA509" s="88"/>
    </row>
    <row r="510" spans="1:27" ht="15.75" customHeight="1" x14ac:dyDescent="0.25">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row>
    <row r="511" spans="1:27" ht="15.75" customHeight="1" x14ac:dyDescent="0.25">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row>
    <row r="512" spans="1:27" ht="15.75" customHeight="1" x14ac:dyDescent="0.25">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row>
    <row r="513" spans="1:27" ht="15.75" customHeight="1" x14ac:dyDescent="0.25">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row>
    <row r="514" spans="1:27" ht="15.75" customHeight="1" x14ac:dyDescent="0.25">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row>
    <row r="515" spans="1:27" ht="15.75" customHeight="1" x14ac:dyDescent="0.2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row>
    <row r="516" spans="1:27" ht="15.75" customHeight="1" x14ac:dyDescent="0.25">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row>
    <row r="517" spans="1:27" ht="15.75" customHeight="1" x14ac:dyDescent="0.25">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c r="AA517" s="88"/>
    </row>
    <row r="518" spans="1:27" ht="15.75" customHeight="1" x14ac:dyDescent="0.25">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c r="AA518" s="88"/>
    </row>
    <row r="519" spans="1:27" ht="15.75" customHeight="1" x14ac:dyDescent="0.25">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row>
    <row r="520" spans="1:27" ht="15.75" customHeight="1" x14ac:dyDescent="0.25">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c r="AA520" s="88"/>
    </row>
    <row r="521" spans="1:27" ht="15.75" customHeight="1" x14ac:dyDescent="0.25">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c r="AA521" s="88"/>
    </row>
    <row r="522" spans="1:27" ht="15.75" customHeight="1" x14ac:dyDescent="0.25">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row>
    <row r="523" spans="1:27" ht="15.75" customHeight="1" x14ac:dyDescent="0.25">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row>
    <row r="524" spans="1:27" ht="15.75" customHeight="1" x14ac:dyDescent="0.25">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row>
    <row r="525" spans="1:27" ht="15.75" customHeight="1" x14ac:dyDescent="0.2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row>
    <row r="526" spans="1:27" ht="15.75" customHeight="1" x14ac:dyDescent="0.25">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row>
    <row r="527" spans="1:27" ht="15.75" customHeight="1" x14ac:dyDescent="0.25">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c r="AA527" s="88"/>
    </row>
    <row r="528" spans="1:27" ht="15.75" customHeight="1" x14ac:dyDescent="0.25">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c r="AA528" s="88"/>
    </row>
    <row r="529" spans="1:27" ht="15.75" customHeight="1" x14ac:dyDescent="0.25">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c r="AA529" s="88"/>
    </row>
    <row r="530" spans="1:27" ht="15.75" customHeight="1" x14ac:dyDescent="0.25">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c r="AA530" s="88"/>
    </row>
    <row r="531" spans="1:27" ht="15.75" customHeight="1" x14ac:dyDescent="0.25">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row>
    <row r="532" spans="1:27" ht="15.75" customHeight="1" x14ac:dyDescent="0.25">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c r="AA532" s="88"/>
    </row>
    <row r="533" spans="1:27" ht="15.75" customHeight="1" x14ac:dyDescent="0.25">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c r="AA533" s="88"/>
    </row>
    <row r="534" spans="1:27" ht="15.75" customHeight="1" x14ac:dyDescent="0.25">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c r="AA534" s="88"/>
    </row>
    <row r="535" spans="1:27" ht="15.75" customHeight="1" x14ac:dyDescent="0.25">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c r="AA535" s="88"/>
    </row>
    <row r="536" spans="1:27" ht="15.75" customHeight="1" x14ac:dyDescent="0.25">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c r="AA536" s="88"/>
    </row>
    <row r="537" spans="1:27" ht="15.75" customHeight="1" x14ac:dyDescent="0.25">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c r="AA537" s="88"/>
    </row>
    <row r="538" spans="1:27" ht="15.75" customHeight="1" x14ac:dyDescent="0.25">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row>
    <row r="539" spans="1:27" ht="15.75" customHeight="1" x14ac:dyDescent="0.25">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row>
    <row r="540" spans="1:27" ht="15.75" customHeight="1" x14ac:dyDescent="0.25">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c r="AA540" s="88"/>
    </row>
    <row r="541" spans="1:27" ht="15.75" customHeight="1" x14ac:dyDescent="0.25">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c r="AA541" s="88"/>
    </row>
    <row r="542" spans="1:27" ht="15.75" customHeight="1" x14ac:dyDescent="0.25">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c r="AA542" s="88"/>
    </row>
    <row r="543" spans="1:27" ht="15.75" customHeight="1" x14ac:dyDescent="0.25">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c r="AA543" s="88"/>
    </row>
    <row r="544" spans="1:27" ht="15.75" customHeight="1" x14ac:dyDescent="0.25">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c r="AA544" s="88"/>
    </row>
    <row r="545" spans="1:27" ht="15.75" customHeight="1" x14ac:dyDescent="0.25">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c r="AA545" s="88"/>
    </row>
    <row r="546" spans="1:27" ht="15.75" customHeight="1" x14ac:dyDescent="0.25">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c r="AA546" s="88"/>
    </row>
    <row r="547" spans="1:27" ht="15.75" customHeight="1" x14ac:dyDescent="0.25">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c r="AA547" s="88"/>
    </row>
    <row r="548" spans="1:27" ht="15.75" customHeight="1" x14ac:dyDescent="0.25">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c r="AA548" s="88"/>
    </row>
    <row r="549" spans="1:27" ht="15.75" customHeight="1" x14ac:dyDescent="0.25">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c r="AA549" s="88"/>
    </row>
    <row r="550" spans="1:27" ht="15.75" customHeight="1" x14ac:dyDescent="0.25">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row>
    <row r="551" spans="1:27" ht="15.75" customHeight="1" x14ac:dyDescent="0.25">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c r="AA551" s="88"/>
    </row>
    <row r="552" spans="1:27" ht="15.75" customHeight="1" x14ac:dyDescent="0.25">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row>
    <row r="553" spans="1:27" ht="15.75" customHeight="1" x14ac:dyDescent="0.25">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c r="AA553" s="88"/>
    </row>
    <row r="554" spans="1:27" ht="15.75" customHeight="1" x14ac:dyDescent="0.25">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c r="AA554" s="88"/>
    </row>
    <row r="555" spans="1:27" ht="15.75" customHeight="1" x14ac:dyDescent="0.25">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c r="AA555" s="88"/>
    </row>
    <row r="556" spans="1:27" ht="15.75" customHeight="1" x14ac:dyDescent="0.25">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c r="AA556" s="88"/>
    </row>
    <row r="557" spans="1:27" ht="15.75" customHeight="1" x14ac:dyDescent="0.25">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c r="AA557" s="88"/>
    </row>
    <row r="558" spans="1:27" ht="15.75" customHeight="1" x14ac:dyDescent="0.25">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c r="AA558" s="88"/>
    </row>
    <row r="559" spans="1:27" ht="15.75" customHeight="1" x14ac:dyDescent="0.25">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c r="AA559" s="88"/>
    </row>
    <row r="560" spans="1:27" ht="15.75" customHeight="1" x14ac:dyDescent="0.25">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c r="AA560" s="88"/>
    </row>
    <row r="561" spans="1:27" ht="15.75" customHeight="1" x14ac:dyDescent="0.25">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c r="AA561" s="88"/>
    </row>
    <row r="562" spans="1:27" ht="15.75" customHeight="1" x14ac:dyDescent="0.25">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c r="AA562" s="88"/>
    </row>
    <row r="563" spans="1:27" ht="15.75" customHeight="1" x14ac:dyDescent="0.25">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c r="AA563" s="88"/>
    </row>
    <row r="564" spans="1:27" ht="15.75" customHeight="1" x14ac:dyDescent="0.25">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c r="AA564" s="88"/>
    </row>
    <row r="565" spans="1:27" ht="15.75" customHeight="1" x14ac:dyDescent="0.25">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c r="AA565" s="88"/>
    </row>
    <row r="566" spans="1:27" ht="15.75" customHeight="1" x14ac:dyDescent="0.25">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c r="AA566" s="88"/>
    </row>
    <row r="567" spans="1:27" ht="15.75" customHeight="1" x14ac:dyDescent="0.25">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c r="AA567" s="88"/>
    </row>
    <row r="568" spans="1:27" ht="15.75" customHeight="1" x14ac:dyDescent="0.25">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c r="AA568" s="88"/>
    </row>
    <row r="569" spans="1:27" ht="15.75" customHeight="1" x14ac:dyDescent="0.25">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c r="AA569" s="88"/>
    </row>
    <row r="570" spans="1:27" ht="15.75" customHeight="1" x14ac:dyDescent="0.25">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row>
    <row r="571" spans="1:27" ht="15.75" customHeight="1" x14ac:dyDescent="0.25">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c r="AA571" s="88"/>
    </row>
    <row r="572" spans="1:27" ht="15.75" customHeight="1" x14ac:dyDescent="0.25">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c r="AA572" s="88"/>
    </row>
    <row r="573" spans="1:27" ht="15.75" customHeight="1" x14ac:dyDescent="0.25">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c r="AA573" s="88"/>
    </row>
    <row r="574" spans="1:27" ht="15.75" customHeight="1" x14ac:dyDescent="0.25">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c r="AA574" s="88"/>
    </row>
    <row r="575" spans="1:27" ht="15.75" customHeight="1" x14ac:dyDescent="0.25">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c r="AA575" s="88"/>
    </row>
    <row r="576" spans="1:27" ht="15.75" customHeight="1" x14ac:dyDescent="0.25">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row>
    <row r="577" spans="1:27" ht="15.75" customHeight="1" x14ac:dyDescent="0.25">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row>
    <row r="578" spans="1:27" ht="15.75" customHeight="1" x14ac:dyDescent="0.25">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row>
    <row r="579" spans="1:27" ht="15.75" customHeight="1" x14ac:dyDescent="0.25">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row>
    <row r="580" spans="1:27" ht="15.75" customHeight="1" x14ac:dyDescent="0.25">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row>
    <row r="581" spans="1:27" ht="15.75" customHeight="1" x14ac:dyDescent="0.25">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row>
    <row r="582" spans="1:27" ht="15.75" customHeight="1" x14ac:dyDescent="0.25">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row>
    <row r="583" spans="1:27" ht="15.75" customHeight="1" x14ac:dyDescent="0.25">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row>
    <row r="584" spans="1:27" ht="15.75" customHeight="1" x14ac:dyDescent="0.25">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row>
    <row r="585" spans="1:27" ht="15.75" customHeight="1" x14ac:dyDescent="0.25">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row>
    <row r="586" spans="1:27" ht="15.75" customHeight="1" x14ac:dyDescent="0.25">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row>
    <row r="587" spans="1:27" ht="15.75" customHeight="1" x14ac:dyDescent="0.25">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row>
    <row r="588" spans="1:27" ht="15.75" customHeight="1" x14ac:dyDescent="0.25">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row>
    <row r="589" spans="1:27" ht="15.75" customHeight="1" x14ac:dyDescent="0.25">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row>
    <row r="590" spans="1:27" ht="15.75" customHeight="1" x14ac:dyDescent="0.25">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row>
    <row r="591" spans="1:27" ht="15.75" customHeight="1" x14ac:dyDescent="0.25">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row>
    <row r="592" spans="1:27" ht="15.75" customHeight="1" x14ac:dyDescent="0.25">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row>
    <row r="593" spans="1:27" ht="15.75" customHeight="1" x14ac:dyDescent="0.25">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row>
    <row r="594" spans="1:27" ht="15.75" customHeight="1" x14ac:dyDescent="0.25">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row>
    <row r="595" spans="1:27" ht="15.75" customHeight="1" x14ac:dyDescent="0.25">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row>
    <row r="596" spans="1:27" ht="15.75" customHeight="1" x14ac:dyDescent="0.25">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row>
    <row r="597" spans="1:27" ht="15.75" customHeight="1" x14ac:dyDescent="0.25">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row>
    <row r="598" spans="1:27" ht="15.75" customHeight="1" x14ac:dyDescent="0.25">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row>
    <row r="599" spans="1:27" ht="15.75" customHeight="1" x14ac:dyDescent="0.25">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row>
    <row r="600" spans="1:27" ht="15.75" customHeight="1" x14ac:dyDescent="0.25">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row>
    <row r="601" spans="1:27" ht="15.75" customHeight="1" x14ac:dyDescent="0.25">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row>
    <row r="602" spans="1:27" ht="15.75" customHeight="1" x14ac:dyDescent="0.25">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row>
    <row r="603" spans="1:27" ht="15.75" customHeight="1" x14ac:dyDescent="0.25">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row>
    <row r="604" spans="1:27" ht="15.75" customHeight="1" x14ac:dyDescent="0.25">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row>
    <row r="605" spans="1:27" ht="15.75" customHeight="1" x14ac:dyDescent="0.25">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row>
    <row r="606" spans="1:27" ht="15.75" customHeight="1" x14ac:dyDescent="0.25">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row>
    <row r="607" spans="1:27" ht="15.75" customHeight="1" x14ac:dyDescent="0.25">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row>
    <row r="608" spans="1:27" ht="15.75" customHeight="1" x14ac:dyDescent="0.25">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row>
    <row r="609" spans="1:27" ht="15.75" customHeight="1" x14ac:dyDescent="0.25">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row>
    <row r="610" spans="1:27" ht="15.75" customHeight="1" x14ac:dyDescent="0.25">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row>
    <row r="611" spans="1:27" ht="15.75" customHeight="1" x14ac:dyDescent="0.25">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c r="AA611" s="88"/>
    </row>
    <row r="612" spans="1:27" ht="15.75" customHeight="1" x14ac:dyDescent="0.25">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c r="AA612" s="88"/>
    </row>
    <row r="613" spans="1:27" ht="15.75" customHeight="1" x14ac:dyDescent="0.25">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c r="AA613" s="88"/>
    </row>
    <row r="614" spans="1:27" ht="15.75" customHeight="1" x14ac:dyDescent="0.25">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c r="AA614" s="88"/>
    </row>
    <row r="615" spans="1:27" ht="15.75" customHeight="1" x14ac:dyDescent="0.25">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c r="AA615" s="88"/>
    </row>
    <row r="616" spans="1:27" ht="15.75" customHeight="1" x14ac:dyDescent="0.25">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c r="AA616" s="88"/>
    </row>
    <row r="617" spans="1:27" ht="15.75" customHeight="1" x14ac:dyDescent="0.25">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row>
    <row r="618" spans="1:27" ht="15.75" customHeight="1" x14ac:dyDescent="0.25">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c r="AA618" s="88"/>
    </row>
    <row r="619" spans="1:27" ht="15.75" customHeight="1" x14ac:dyDescent="0.25">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c r="AA619" s="88"/>
    </row>
    <row r="620" spans="1:27" ht="15.75" customHeight="1" x14ac:dyDescent="0.25">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c r="AA620" s="88"/>
    </row>
    <row r="621" spans="1:27" ht="15.75" customHeight="1" x14ac:dyDescent="0.25">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c r="AA621" s="88"/>
    </row>
    <row r="622" spans="1:27" ht="15.75" customHeight="1" x14ac:dyDescent="0.25">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c r="AA622" s="88"/>
    </row>
    <row r="623" spans="1:27" ht="15.75" customHeight="1" x14ac:dyDescent="0.25">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c r="AA623" s="88"/>
    </row>
    <row r="624" spans="1:27" ht="15.75" customHeight="1" x14ac:dyDescent="0.25">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c r="AA624" s="88"/>
    </row>
    <row r="625" spans="1:27" ht="15.75" customHeight="1" x14ac:dyDescent="0.25">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c r="AA625" s="88"/>
    </row>
    <row r="626" spans="1:27" ht="15.75" customHeight="1" x14ac:dyDescent="0.25">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c r="AA626" s="88"/>
    </row>
    <row r="627" spans="1:27" ht="15.75" customHeight="1" x14ac:dyDescent="0.25">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c r="AA627" s="88"/>
    </row>
    <row r="628" spans="1:27" ht="15.75" customHeight="1" x14ac:dyDescent="0.25">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c r="AA628" s="88"/>
    </row>
    <row r="629" spans="1:27" ht="15.75" customHeight="1" x14ac:dyDescent="0.25">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c r="AA629" s="88"/>
    </row>
    <row r="630" spans="1:27" ht="15.75" customHeight="1" x14ac:dyDescent="0.25">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c r="AA630" s="88"/>
    </row>
    <row r="631" spans="1:27" ht="15.75" customHeight="1" x14ac:dyDescent="0.25">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c r="AA631" s="88"/>
    </row>
    <row r="632" spans="1:27" ht="15.75" customHeight="1" x14ac:dyDescent="0.25">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c r="AA632" s="88"/>
    </row>
    <row r="633" spans="1:27" ht="15.75" customHeight="1" x14ac:dyDescent="0.25">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c r="AA633" s="88"/>
    </row>
    <row r="634" spans="1:27" ht="15.75" customHeight="1" x14ac:dyDescent="0.25">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c r="AA634" s="88"/>
    </row>
    <row r="635" spans="1:27" ht="15.75" customHeight="1" x14ac:dyDescent="0.25">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c r="AA635" s="88"/>
    </row>
    <row r="636" spans="1:27" ht="15.75" customHeight="1" x14ac:dyDescent="0.25">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c r="AA636" s="88"/>
    </row>
    <row r="637" spans="1:27" ht="15.75" customHeight="1" x14ac:dyDescent="0.25">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c r="AA637" s="88"/>
    </row>
    <row r="638" spans="1:27" ht="15.75" customHeight="1" x14ac:dyDescent="0.25">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c r="AA638" s="88"/>
    </row>
    <row r="639" spans="1:27" ht="15.75" customHeight="1" x14ac:dyDescent="0.25">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c r="AA639" s="88"/>
    </row>
    <row r="640" spans="1:27" ht="15.75" customHeight="1" x14ac:dyDescent="0.25">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c r="AA640" s="88"/>
    </row>
    <row r="641" spans="1:27" ht="15.75" customHeight="1" x14ac:dyDescent="0.25">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c r="AA641" s="88"/>
    </row>
    <row r="642" spans="1:27" ht="15.75" customHeight="1" x14ac:dyDescent="0.25">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c r="AA642" s="88"/>
    </row>
    <row r="643" spans="1:27" ht="15.75" customHeight="1" x14ac:dyDescent="0.25">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c r="AA643" s="88"/>
    </row>
    <row r="644" spans="1:27" ht="15.75" customHeight="1" x14ac:dyDescent="0.25">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c r="AA644" s="88"/>
    </row>
    <row r="645" spans="1:27" ht="15.75" customHeight="1" x14ac:dyDescent="0.25">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c r="AA645" s="88"/>
    </row>
    <row r="646" spans="1:27" ht="15.75" customHeight="1" x14ac:dyDescent="0.25">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c r="AA646" s="88"/>
    </row>
    <row r="647" spans="1:27" ht="15.75" customHeight="1" x14ac:dyDescent="0.25">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c r="AA647" s="88"/>
    </row>
    <row r="648" spans="1:27" ht="15.75" customHeight="1" x14ac:dyDescent="0.25">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row>
    <row r="649" spans="1:27" ht="15.75" customHeight="1" x14ac:dyDescent="0.25">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c r="AA649" s="88"/>
    </row>
    <row r="650" spans="1:27" ht="15.75" customHeight="1" x14ac:dyDescent="0.25">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c r="AA650" s="88"/>
    </row>
    <row r="651" spans="1:27" ht="15.75" customHeight="1" x14ac:dyDescent="0.25">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c r="AA651" s="88"/>
    </row>
    <row r="652" spans="1:27" ht="15.75" customHeight="1" x14ac:dyDescent="0.25">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c r="AA652" s="88"/>
    </row>
    <row r="653" spans="1:27" ht="15.75" customHeight="1" x14ac:dyDescent="0.25">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c r="AA653" s="88"/>
    </row>
    <row r="654" spans="1:27" ht="15.75" customHeight="1" x14ac:dyDescent="0.25">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c r="AA654" s="88"/>
    </row>
    <row r="655" spans="1:27" ht="15.75" customHeight="1" x14ac:dyDescent="0.25">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c r="AA655" s="88"/>
    </row>
    <row r="656" spans="1:27" ht="15.75" customHeight="1" x14ac:dyDescent="0.25">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row>
    <row r="657" spans="1:27" ht="15.75" customHeight="1" x14ac:dyDescent="0.25">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row>
    <row r="658" spans="1:27" ht="15.75" customHeight="1" x14ac:dyDescent="0.25">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c r="AA658" s="88"/>
    </row>
    <row r="659" spans="1:27" ht="15.75" customHeight="1" x14ac:dyDescent="0.25">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c r="AA659" s="88"/>
    </row>
    <row r="660" spans="1:27" ht="15.75" customHeight="1" x14ac:dyDescent="0.25">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row>
    <row r="661" spans="1:27" ht="15.75" customHeight="1" x14ac:dyDescent="0.25">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row>
    <row r="662" spans="1:27" ht="15.75" customHeight="1" x14ac:dyDescent="0.25">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row>
    <row r="663" spans="1:27" ht="15.75" customHeight="1" x14ac:dyDescent="0.25">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c r="AA663" s="88"/>
    </row>
    <row r="664" spans="1:27" ht="15.75" customHeight="1" x14ac:dyDescent="0.25">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c r="AA664" s="88"/>
    </row>
    <row r="665" spans="1:27" ht="15.75" customHeight="1" x14ac:dyDescent="0.25">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c r="AA665" s="88"/>
    </row>
    <row r="666" spans="1:27" ht="15.75" customHeight="1" x14ac:dyDescent="0.25">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c r="AA666" s="88"/>
    </row>
    <row r="667" spans="1:27" ht="15.75" customHeight="1" x14ac:dyDescent="0.25">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c r="AA667" s="88"/>
    </row>
    <row r="668" spans="1:27" ht="15.75" customHeight="1" x14ac:dyDescent="0.25">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c r="AA668" s="88"/>
    </row>
    <row r="669" spans="1:27" ht="15.75" customHeight="1" x14ac:dyDescent="0.25">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c r="AA669" s="88"/>
    </row>
    <row r="670" spans="1:27" ht="15.75" customHeight="1" x14ac:dyDescent="0.25">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c r="AA670" s="88"/>
    </row>
    <row r="671" spans="1:27" ht="15.75" customHeight="1" x14ac:dyDescent="0.25">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c r="AA671" s="88"/>
    </row>
    <row r="672" spans="1:27" ht="15.75" customHeight="1" x14ac:dyDescent="0.25">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c r="AA672" s="88"/>
    </row>
    <row r="673" spans="1:27" ht="15.75" customHeight="1" x14ac:dyDescent="0.25">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row>
    <row r="674" spans="1:27" ht="15.75" customHeight="1" x14ac:dyDescent="0.25">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c r="AA674" s="88"/>
    </row>
    <row r="675" spans="1:27" ht="15.75" customHeight="1" x14ac:dyDescent="0.25">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c r="AA675" s="88"/>
    </row>
    <row r="676" spans="1:27" ht="15.75" customHeight="1" x14ac:dyDescent="0.25">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c r="AA676" s="88"/>
    </row>
    <row r="677" spans="1:27" ht="15.75" customHeight="1" x14ac:dyDescent="0.25">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c r="AA677" s="88"/>
    </row>
    <row r="678" spans="1:27" ht="15.75" customHeight="1" x14ac:dyDescent="0.25">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c r="AA678" s="88"/>
    </row>
    <row r="679" spans="1:27" ht="15.75" customHeight="1" x14ac:dyDescent="0.25">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c r="AA679" s="88"/>
    </row>
    <row r="680" spans="1:27" ht="15.75" customHeight="1" x14ac:dyDescent="0.25">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c r="AA680" s="88"/>
    </row>
    <row r="681" spans="1:27" ht="15.75" customHeight="1" x14ac:dyDescent="0.25">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c r="AA681" s="88"/>
    </row>
    <row r="682" spans="1:27" ht="15.75" customHeight="1" x14ac:dyDescent="0.25">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c r="AA682" s="88"/>
    </row>
    <row r="683" spans="1:27" ht="15.75" customHeight="1" x14ac:dyDescent="0.25">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c r="AA683" s="88"/>
    </row>
    <row r="684" spans="1:27" ht="15.75" customHeight="1" x14ac:dyDescent="0.25">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c r="AA684" s="88"/>
    </row>
    <row r="685" spans="1:27" ht="15.75" customHeight="1" x14ac:dyDescent="0.25">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c r="AA685" s="88"/>
    </row>
    <row r="686" spans="1:27" ht="15.75" customHeight="1" x14ac:dyDescent="0.25">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row>
    <row r="687" spans="1:27" ht="15.75" customHeight="1" x14ac:dyDescent="0.25">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c r="AA687" s="88"/>
    </row>
    <row r="688" spans="1:27" ht="15.75" customHeight="1" x14ac:dyDescent="0.25">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c r="AA688" s="88"/>
    </row>
    <row r="689" spans="1:27" ht="15.75" customHeight="1" x14ac:dyDescent="0.25">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c r="AA689" s="88"/>
    </row>
    <row r="690" spans="1:27" ht="15.75" customHeight="1" x14ac:dyDescent="0.25">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c r="AA690" s="88"/>
    </row>
    <row r="691" spans="1:27" ht="15.75" customHeight="1" x14ac:dyDescent="0.25">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c r="AA691" s="88"/>
    </row>
    <row r="692" spans="1:27" ht="15.75" customHeight="1" x14ac:dyDescent="0.25">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c r="AA692" s="88"/>
    </row>
    <row r="693" spans="1:27" ht="15.75" customHeight="1" x14ac:dyDescent="0.25">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c r="AA693" s="88"/>
    </row>
    <row r="694" spans="1:27" ht="15.75" customHeight="1" x14ac:dyDescent="0.25">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c r="AA694" s="88"/>
    </row>
    <row r="695" spans="1:27" ht="15.75" customHeight="1" x14ac:dyDescent="0.25">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c r="AA695" s="88"/>
    </row>
    <row r="696" spans="1:27" ht="15.75" customHeight="1" x14ac:dyDescent="0.25">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c r="AA696" s="88"/>
    </row>
    <row r="697" spans="1:27" ht="15.75" customHeight="1" x14ac:dyDescent="0.25">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c r="AA697" s="88"/>
    </row>
    <row r="698" spans="1:27" ht="15.75" customHeight="1" x14ac:dyDescent="0.25">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c r="AA698" s="88"/>
    </row>
    <row r="699" spans="1:27" ht="15.75" customHeight="1" x14ac:dyDescent="0.25">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c r="AA699" s="88"/>
    </row>
    <row r="700" spans="1:27" ht="15.75" customHeight="1" x14ac:dyDescent="0.25">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c r="AA700" s="88"/>
    </row>
    <row r="701" spans="1:27" ht="15.75" customHeight="1" x14ac:dyDescent="0.25">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c r="AA701" s="88"/>
    </row>
    <row r="702" spans="1:27" ht="15.75" customHeight="1" x14ac:dyDescent="0.25">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c r="AA702" s="88"/>
    </row>
    <row r="703" spans="1:27" ht="15.75" customHeight="1" x14ac:dyDescent="0.25">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c r="AA703" s="88"/>
    </row>
    <row r="704" spans="1:27" ht="15.75" customHeight="1" x14ac:dyDescent="0.25">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c r="AA704" s="88"/>
    </row>
    <row r="705" spans="1:27" ht="15.75" customHeight="1" x14ac:dyDescent="0.25">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c r="AA705" s="88"/>
    </row>
    <row r="706" spans="1:27" ht="15.75" customHeight="1" x14ac:dyDescent="0.25">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c r="AA706" s="88"/>
    </row>
    <row r="707" spans="1:27" ht="15.75" customHeight="1" x14ac:dyDescent="0.25">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c r="AA707" s="88"/>
    </row>
    <row r="708" spans="1:27" ht="15.75" customHeight="1" x14ac:dyDescent="0.25">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c r="AA708" s="88"/>
    </row>
    <row r="709" spans="1:27" ht="15.75" customHeight="1" x14ac:dyDescent="0.25">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c r="AA709" s="88"/>
    </row>
    <row r="710" spans="1:27" ht="15.75" customHeight="1" x14ac:dyDescent="0.25">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c r="AA710" s="88"/>
    </row>
    <row r="711" spans="1:27" ht="15.75" customHeight="1" x14ac:dyDescent="0.25">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c r="AA711" s="88"/>
    </row>
    <row r="712" spans="1:27" ht="15.75" customHeight="1" x14ac:dyDescent="0.25">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c r="AA712" s="88"/>
    </row>
    <row r="713" spans="1:27" ht="15.75" customHeight="1" x14ac:dyDescent="0.25">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c r="AA713" s="88"/>
    </row>
    <row r="714" spans="1:27" ht="15.75" customHeight="1" x14ac:dyDescent="0.25">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c r="AA714" s="88"/>
    </row>
    <row r="715" spans="1:27" ht="15.75" customHeight="1" x14ac:dyDescent="0.25">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c r="AA715" s="88"/>
    </row>
    <row r="716" spans="1:27" ht="15.75" customHeight="1" x14ac:dyDescent="0.25">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c r="AA716" s="88"/>
    </row>
    <row r="717" spans="1:27" ht="15.75" customHeight="1" x14ac:dyDescent="0.25">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c r="AA717" s="88"/>
    </row>
    <row r="718" spans="1:27" ht="15.75" customHeight="1" x14ac:dyDescent="0.25">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c r="AA718" s="88"/>
    </row>
    <row r="719" spans="1:27" ht="15.75" customHeight="1" x14ac:dyDescent="0.25">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c r="AA719" s="88"/>
    </row>
    <row r="720" spans="1:27" ht="15.75" customHeight="1" x14ac:dyDescent="0.25">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c r="AA720" s="88"/>
    </row>
    <row r="721" spans="1:27" ht="15.75" customHeight="1" x14ac:dyDescent="0.25">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c r="AA721" s="88"/>
    </row>
    <row r="722" spans="1:27" ht="15.75" customHeight="1" x14ac:dyDescent="0.25">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c r="AA722" s="88"/>
    </row>
    <row r="723" spans="1:27" ht="15.75" customHeight="1" x14ac:dyDescent="0.25">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c r="AA723" s="88"/>
    </row>
    <row r="724" spans="1:27" ht="15.75" customHeight="1" x14ac:dyDescent="0.25">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c r="AA724" s="88"/>
    </row>
    <row r="725" spans="1:27" ht="15.75" customHeight="1" x14ac:dyDescent="0.25">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c r="AA725" s="88"/>
    </row>
    <row r="726" spans="1:27" ht="15.75" customHeight="1" x14ac:dyDescent="0.25">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c r="AA726" s="88"/>
    </row>
    <row r="727" spans="1:27" ht="15.75" customHeight="1" x14ac:dyDescent="0.25">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c r="AA727" s="88"/>
    </row>
    <row r="728" spans="1:27" ht="15.75" customHeight="1" x14ac:dyDescent="0.25">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c r="AA728" s="88"/>
    </row>
    <row r="729" spans="1:27" ht="15.75" customHeight="1" x14ac:dyDescent="0.25">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c r="AA729" s="88"/>
    </row>
    <row r="730" spans="1:27" ht="15.75" customHeight="1" x14ac:dyDescent="0.25">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c r="AA730" s="88"/>
    </row>
    <row r="731" spans="1:27" ht="15.75" customHeight="1" x14ac:dyDescent="0.25">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c r="AA731" s="88"/>
    </row>
    <row r="732" spans="1:27" ht="15.75" customHeight="1" x14ac:dyDescent="0.25">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c r="AA732" s="88"/>
    </row>
    <row r="733" spans="1:27" ht="15.75" customHeight="1" x14ac:dyDescent="0.25">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c r="AA733" s="88"/>
    </row>
    <row r="734" spans="1:27" ht="15.75" customHeight="1" x14ac:dyDescent="0.25">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c r="AA734" s="88"/>
    </row>
    <row r="735" spans="1:27" ht="15.75" customHeight="1" x14ac:dyDescent="0.25">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c r="AA735" s="88"/>
    </row>
    <row r="736" spans="1:27" ht="15.75" customHeight="1" x14ac:dyDescent="0.25">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c r="AA736" s="88"/>
    </row>
    <row r="737" spans="1:27" ht="15.75" customHeight="1" x14ac:dyDescent="0.25">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c r="AA737" s="88"/>
    </row>
    <row r="738" spans="1:27" ht="15.75" customHeight="1" x14ac:dyDescent="0.25">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c r="AA738" s="88"/>
    </row>
    <row r="739" spans="1:27" ht="15.75" customHeight="1" x14ac:dyDescent="0.25">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c r="AA739" s="88"/>
    </row>
    <row r="740" spans="1:27" ht="15.75" customHeight="1" x14ac:dyDescent="0.25">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c r="AA740" s="88"/>
    </row>
    <row r="741" spans="1:27" ht="15.75" customHeight="1" x14ac:dyDescent="0.25">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c r="AA741" s="88"/>
    </row>
    <row r="742" spans="1:27" ht="15.75" customHeight="1" x14ac:dyDescent="0.25">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c r="AA742" s="88"/>
    </row>
    <row r="743" spans="1:27" ht="15.75" customHeight="1" x14ac:dyDescent="0.25">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c r="AA743" s="88"/>
    </row>
    <row r="744" spans="1:27" ht="15.75" customHeight="1" x14ac:dyDescent="0.25">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c r="AA744" s="88"/>
    </row>
    <row r="745" spans="1:27" ht="15.75" customHeight="1" x14ac:dyDescent="0.25">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c r="AA745" s="88"/>
    </row>
    <row r="746" spans="1:27" ht="15.75" customHeight="1" x14ac:dyDescent="0.25">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c r="AA746" s="88"/>
    </row>
    <row r="747" spans="1:27" ht="15.75" customHeight="1" x14ac:dyDescent="0.25">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c r="AA747" s="88"/>
    </row>
    <row r="748" spans="1:27" ht="15.75" customHeight="1" x14ac:dyDescent="0.25">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c r="AA748" s="88"/>
    </row>
    <row r="749" spans="1:27" ht="15.75" customHeight="1" x14ac:dyDescent="0.25">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c r="AA749" s="88"/>
    </row>
    <row r="750" spans="1:27" ht="15.75" customHeight="1" x14ac:dyDescent="0.25">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c r="AA750" s="88"/>
    </row>
    <row r="751" spans="1:27" ht="15.75" customHeight="1" x14ac:dyDescent="0.25">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c r="AA751" s="88"/>
    </row>
    <row r="752" spans="1:27" ht="15.75" customHeight="1" x14ac:dyDescent="0.25">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c r="AA752" s="88"/>
    </row>
    <row r="753" spans="1:27" ht="15.75" customHeight="1" x14ac:dyDescent="0.25">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c r="AA753" s="88"/>
    </row>
    <row r="754" spans="1:27" ht="15.75" customHeight="1" x14ac:dyDescent="0.25">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c r="AA754" s="88"/>
    </row>
    <row r="755" spans="1:27" ht="15.75" customHeight="1" x14ac:dyDescent="0.25">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c r="AA755" s="88"/>
    </row>
    <row r="756" spans="1:27" ht="15.75" customHeight="1" x14ac:dyDescent="0.25">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c r="AA756" s="88"/>
    </row>
    <row r="757" spans="1:27" ht="15.75" customHeight="1" x14ac:dyDescent="0.25">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c r="AA757" s="88"/>
    </row>
    <row r="758" spans="1:27" ht="15.75" customHeight="1" x14ac:dyDescent="0.25">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c r="AA758" s="88"/>
    </row>
    <row r="759" spans="1:27" ht="15.75" customHeight="1" x14ac:dyDescent="0.25">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c r="AA759" s="88"/>
    </row>
    <row r="760" spans="1:27" ht="15.75" customHeight="1" x14ac:dyDescent="0.25">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c r="AA760" s="88"/>
    </row>
    <row r="761" spans="1:27" ht="15.75" customHeight="1" x14ac:dyDescent="0.25">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c r="AA761" s="88"/>
    </row>
    <row r="762" spans="1:27" ht="15.75" customHeight="1" x14ac:dyDescent="0.25">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c r="AA762" s="88"/>
    </row>
    <row r="763" spans="1:27" ht="15.75" customHeight="1" x14ac:dyDescent="0.25">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c r="AA763" s="88"/>
    </row>
    <row r="764" spans="1:27" ht="15.75" customHeight="1" x14ac:dyDescent="0.25">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c r="AA764" s="88"/>
    </row>
    <row r="765" spans="1:27" ht="15.75" customHeight="1" x14ac:dyDescent="0.25">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c r="AA765" s="88"/>
    </row>
    <row r="766" spans="1:27" ht="15.75" customHeight="1" x14ac:dyDescent="0.25">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c r="AA766" s="88"/>
    </row>
    <row r="767" spans="1:27" ht="15.75" customHeight="1" x14ac:dyDescent="0.25">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c r="AA767" s="88"/>
    </row>
    <row r="768" spans="1:27" ht="15.75" customHeight="1" x14ac:dyDescent="0.25">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c r="AA768" s="88"/>
    </row>
    <row r="769" spans="1:27" ht="15.75" customHeight="1" x14ac:dyDescent="0.25">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c r="AA769" s="88"/>
    </row>
    <row r="770" spans="1:27" ht="15.75" customHeight="1" x14ac:dyDescent="0.25">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c r="AA770" s="88"/>
    </row>
    <row r="771" spans="1:27" ht="15.75" customHeight="1" x14ac:dyDescent="0.25">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c r="AA771" s="88"/>
    </row>
    <row r="772" spans="1:27" ht="15.75" customHeight="1" x14ac:dyDescent="0.25">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c r="AA772" s="88"/>
    </row>
    <row r="773" spans="1:27" ht="15.75" customHeight="1" x14ac:dyDescent="0.25">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c r="AA773" s="88"/>
    </row>
    <row r="774" spans="1:27" ht="15.75" customHeight="1" x14ac:dyDescent="0.25">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c r="AA774" s="88"/>
    </row>
    <row r="775" spans="1:27" ht="15.75" customHeight="1" x14ac:dyDescent="0.25">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c r="AA775" s="88"/>
    </row>
    <row r="776" spans="1:27" ht="15.75" customHeight="1" x14ac:dyDescent="0.25">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c r="AA776" s="88"/>
    </row>
    <row r="777" spans="1:27" ht="15.75" customHeight="1" x14ac:dyDescent="0.25">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c r="AA777" s="88"/>
    </row>
    <row r="778" spans="1:27" ht="15.75" customHeight="1" x14ac:dyDescent="0.25">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c r="AA778" s="88"/>
    </row>
    <row r="779" spans="1:27" ht="15.75" customHeight="1" x14ac:dyDescent="0.25">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c r="AA779" s="88"/>
    </row>
    <row r="780" spans="1:27" ht="15.75" customHeight="1" x14ac:dyDescent="0.25">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c r="AA780" s="88"/>
    </row>
    <row r="781" spans="1:27" ht="15.75" customHeight="1" x14ac:dyDescent="0.25">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c r="AA781" s="88"/>
    </row>
    <row r="782" spans="1:27" ht="15.75" customHeight="1" x14ac:dyDescent="0.25">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c r="AA782" s="88"/>
    </row>
    <row r="783" spans="1:27" ht="15.75" customHeight="1" x14ac:dyDescent="0.25">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c r="AA783" s="88"/>
    </row>
    <row r="784" spans="1:27" ht="15.75" customHeight="1" x14ac:dyDescent="0.25">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c r="AA784" s="88"/>
    </row>
    <row r="785" spans="1:27" ht="15.75" customHeight="1" x14ac:dyDescent="0.25">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c r="AA785" s="88"/>
    </row>
    <row r="786" spans="1:27" ht="15.75" customHeight="1" x14ac:dyDescent="0.25">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c r="AA786" s="88"/>
    </row>
    <row r="787" spans="1:27" ht="15.75" customHeight="1" x14ac:dyDescent="0.25">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c r="AA787" s="88"/>
    </row>
    <row r="788" spans="1:27" ht="15.75" customHeight="1" x14ac:dyDescent="0.25">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c r="AA788" s="88"/>
    </row>
    <row r="789" spans="1:27" ht="15.75" customHeight="1" x14ac:dyDescent="0.25">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row>
    <row r="790" spans="1:27" ht="15.75" customHeight="1" x14ac:dyDescent="0.25">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c r="AA790" s="88"/>
    </row>
    <row r="791" spans="1:27" ht="15.75" customHeight="1" x14ac:dyDescent="0.25">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c r="AA791" s="88"/>
    </row>
    <row r="792" spans="1:27" ht="15.75" customHeight="1" x14ac:dyDescent="0.25">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c r="AA792" s="88"/>
    </row>
    <row r="793" spans="1:27" ht="15.75" customHeight="1" x14ac:dyDescent="0.25">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c r="AA793" s="88"/>
    </row>
    <row r="794" spans="1:27" ht="15.75" customHeight="1" x14ac:dyDescent="0.25">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c r="AA794" s="88"/>
    </row>
    <row r="795" spans="1:27" ht="15.75" customHeight="1" x14ac:dyDescent="0.25">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c r="AA795" s="88"/>
    </row>
    <row r="796" spans="1:27" ht="15.75" customHeight="1" x14ac:dyDescent="0.25">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c r="AA796" s="88"/>
    </row>
    <row r="797" spans="1:27" ht="15.75" customHeight="1" x14ac:dyDescent="0.25">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c r="AA797" s="88"/>
    </row>
    <row r="798" spans="1:27" ht="15.75" customHeight="1" x14ac:dyDescent="0.25">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c r="AA798" s="88"/>
    </row>
    <row r="799" spans="1:27" ht="15.75" customHeight="1" x14ac:dyDescent="0.25">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c r="AA799" s="88"/>
    </row>
    <row r="800" spans="1:27" ht="15.75" customHeight="1" x14ac:dyDescent="0.25">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row>
    <row r="801" spans="1:27" ht="15.75" customHeight="1" x14ac:dyDescent="0.25">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c r="AA801" s="88"/>
    </row>
    <row r="802" spans="1:27" ht="15.75" customHeight="1" x14ac:dyDescent="0.25">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c r="AA802" s="88"/>
    </row>
    <row r="803" spans="1:27" ht="15.75" customHeight="1" x14ac:dyDescent="0.25">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c r="AA803" s="88"/>
    </row>
    <row r="804" spans="1:27" ht="15.75" customHeight="1" x14ac:dyDescent="0.25">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c r="AA804" s="88"/>
    </row>
    <row r="805" spans="1:27" ht="15.75" customHeight="1" x14ac:dyDescent="0.25">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c r="AA805" s="88"/>
    </row>
    <row r="806" spans="1:27" ht="15.75" customHeight="1" x14ac:dyDescent="0.25">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row>
    <row r="807" spans="1:27" ht="15.75" customHeight="1" x14ac:dyDescent="0.25">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c r="AA807" s="88"/>
    </row>
    <row r="808" spans="1:27" ht="15.75" customHeight="1" x14ac:dyDescent="0.25">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row>
    <row r="809" spans="1:27" ht="15.75" customHeight="1" x14ac:dyDescent="0.25">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c r="AA809" s="88"/>
    </row>
    <row r="810" spans="1:27" ht="15.75" customHeight="1" x14ac:dyDescent="0.25">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c r="AA810" s="88"/>
    </row>
    <row r="811" spans="1:27" ht="15.75" customHeight="1" x14ac:dyDescent="0.25">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c r="AA811" s="88"/>
    </row>
    <row r="812" spans="1:27" ht="15.75" customHeight="1" x14ac:dyDescent="0.25">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c r="AA812" s="88"/>
    </row>
    <row r="813" spans="1:27" ht="15.75" customHeight="1" x14ac:dyDescent="0.25">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c r="AA813" s="88"/>
    </row>
    <row r="814" spans="1:27" ht="15.75" customHeight="1" x14ac:dyDescent="0.25">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c r="AA814" s="88"/>
    </row>
    <row r="815" spans="1:27" ht="15.75" customHeight="1" x14ac:dyDescent="0.25">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c r="AA815" s="88"/>
    </row>
    <row r="816" spans="1:27" ht="15.75" customHeight="1" x14ac:dyDescent="0.25">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c r="AA816" s="88"/>
    </row>
    <row r="817" spans="1:27" ht="15.75" customHeight="1" x14ac:dyDescent="0.25">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c r="AA817" s="88"/>
    </row>
    <row r="818" spans="1:27" ht="15.75" customHeight="1" x14ac:dyDescent="0.25">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c r="AA818" s="88"/>
    </row>
    <row r="819" spans="1:27" ht="15.75" customHeight="1" x14ac:dyDescent="0.25">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c r="AA819" s="88"/>
    </row>
    <row r="820" spans="1:27" ht="15.75" customHeight="1" x14ac:dyDescent="0.25">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c r="AA820" s="88"/>
    </row>
    <row r="821" spans="1:27" ht="15.75" customHeight="1" x14ac:dyDescent="0.25">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c r="AA821" s="88"/>
    </row>
    <row r="822" spans="1:27" ht="15.75" customHeight="1" x14ac:dyDescent="0.25">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c r="AA822" s="88"/>
    </row>
    <row r="823" spans="1:27" ht="15.75" customHeight="1" x14ac:dyDescent="0.25">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c r="AA823" s="88"/>
    </row>
    <row r="824" spans="1:27" ht="15.75" customHeight="1" x14ac:dyDescent="0.25">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c r="AA824" s="88"/>
    </row>
    <row r="825" spans="1:27" ht="15.75" customHeight="1" x14ac:dyDescent="0.25">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c r="AA825" s="88"/>
    </row>
    <row r="826" spans="1:27" ht="15.75" customHeight="1" x14ac:dyDescent="0.25">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c r="AA826" s="88"/>
    </row>
    <row r="827" spans="1:27" ht="15.75" customHeight="1" x14ac:dyDescent="0.25">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c r="AA827" s="88"/>
    </row>
    <row r="828" spans="1:27" ht="15.75" customHeight="1" x14ac:dyDescent="0.25">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c r="AA828" s="88"/>
    </row>
    <row r="829" spans="1:27" ht="15.75" customHeight="1" x14ac:dyDescent="0.25">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c r="AA829" s="88"/>
    </row>
    <row r="830" spans="1:27" ht="15.75" customHeight="1" x14ac:dyDescent="0.25">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c r="AA830" s="88"/>
    </row>
    <row r="831" spans="1:27" ht="15.75" customHeight="1" x14ac:dyDescent="0.25">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c r="AA831" s="88"/>
    </row>
    <row r="832" spans="1:27" ht="15.75" customHeight="1" x14ac:dyDescent="0.25">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c r="AA832" s="88"/>
    </row>
    <row r="833" spans="1:27" ht="15.75" customHeight="1" x14ac:dyDescent="0.25">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c r="AA833" s="88"/>
    </row>
    <row r="834" spans="1:27" ht="15.75" customHeight="1" x14ac:dyDescent="0.25">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c r="AA834" s="88"/>
    </row>
    <row r="835" spans="1:27" ht="15.75" customHeight="1" x14ac:dyDescent="0.25">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c r="AA835" s="88"/>
    </row>
    <row r="836" spans="1:27" ht="15.75" customHeight="1" x14ac:dyDescent="0.25">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c r="AA836" s="88"/>
    </row>
    <row r="837" spans="1:27" ht="15.75" customHeight="1" x14ac:dyDescent="0.25">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c r="AA837" s="88"/>
    </row>
    <row r="838" spans="1:27" ht="15.75" customHeight="1" x14ac:dyDescent="0.25">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c r="AA838" s="88"/>
    </row>
    <row r="839" spans="1:27" ht="15.75" customHeight="1" x14ac:dyDescent="0.25">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c r="AA839" s="88"/>
    </row>
    <row r="840" spans="1:27" ht="15.75" customHeight="1" x14ac:dyDescent="0.25">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c r="AA840" s="88"/>
    </row>
    <row r="841" spans="1:27" ht="15.75" customHeight="1" x14ac:dyDescent="0.25">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c r="AA841" s="88"/>
    </row>
    <row r="842" spans="1:27" ht="15.75" customHeight="1" x14ac:dyDescent="0.25">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c r="AA842" s="88"/>
    </row>
    <row r="843" spans="1:27" ht="15.75" customHeight="1" x14ac:dyDescent="0.25">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c r="AA843" s="88"/>
    </row>
    <row r="844" spans="1:27" ht="15.75" customHeight="1" x14ac:dyDescent="0.25">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c r="AA844" s="88"/>
    </row>
    <row r="845" spans="1:27" ht="15.75" customHeight="1" x14ac:dyDescent="0.25">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c r="AA845" s="88"/>
    </row>
    <row r="846" spans="1:27" ht="15.75" customHeight="1" x14ac:dyDescent="0.25">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c r="AA846" s="88"/>
    </row>
    <row r="847" spans="1:27" ht="15.75" customHeight="1" x14ac:dyDescent="0.25">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c r="AA847" s="88"/>
    </row>
    <row r="848" spans="1:27" ht="15.75" customHeight="1" x14ac:dyDescent="0.25">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c r="AA848" s="88"/>
    </row>
    <row r="849" spans="1:27" ht="15.75" customHeight="1" x14ac:dyDescent="0.25">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c r="AA849" s="88"/>
    </row>
    <row r="850" spans="1:27" ht="15.75" customHeight="1" x14ac:dyDescent="0.25">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c r="AA850" s="88"/>
    </row>
    <row r="851" spans="1:27" ht="15.75" customHeight="1" x14ac:dyDescent="0.25">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c r="AA851" s="88"/>
    </row>
    <row r="852" spans="1:27" ht="15.75" customHeight="1" x14ac:dyDescent="0.25">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c r="AA852" s="88"/>
    </row>
    <row r="853" spans="1:27" ht="15.75" customHeight="1" x14ac:dyDescent="0.25">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c r="AA853" s="88"/>
    </row>
    <row r="854" spans="1:27" ht="15.75" customHeight="1" x14ac:dyDescent="0.25">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c r="AA854" s="88"/>
    </row>
    <row r="855" spans="1:27" ht="15.75" customHeight="1" x14ac:dyDescent="0.25">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c r="AA855" s="88"/>
    </row>
    <row r="856" spans="1:27" ht="15.75" customHeight="1" x14ac:dyDescent="0.25">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c r="AA856" s="88"/>
    </row>
    <row r="857" spans="1:27" ht="15.75" customHeight="1" x14ac:dyDescent="0.25">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c r="AA857" s="88"/>
    </row>
    <row r="858" spans="1:27" ht="15.75" customHeight="1" x14ac:dyDescent="0.25">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c r="AA858" s="88"/>
    </row>
    <row r="859" spans="1:27" ht="15.75" customHeight="1" x14ac:dyDescent="0.25">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c r="AA859" s="88"/>
    </row>
    <row r="860" spans="1:27" ht="15.75" customHeight="1" x14ac:dyDescent="0.25">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c r="AA860" s="88"/>
    </row>
    <row r="861" spans="1:27" ht="15.75" customHeight="1" x14ac:dyDescent="0.25">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c r="AA861" s="88"/>
    </row>
    <row r="862" spans="1:27" ht="15.75" customHeight="1" x14ac:dyDescent="0.25">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c r="AA862" s="88"/>
    </row>
    <row r="863" spans="1:27" ht="15.75" customHeight="1" x14ac:dyDescent="0.25">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c r="AA863" s="88"/>
    </row>
    <row r="864" spans="1:27" ht="15.75" customHeight="1" x14ac:dyDescent="0.25">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c r="AA864" s="88"/>
    </row>
    <row r="865" spans="1:27" ht="15.75" customHeight="1" x14ac:dyDescent="0.25">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c r="AA865" s="88"/>
    </row>
    <row r="866" spans="1:27" ht="15.75" customHeight="1" x14ac:dyDescent="0.25">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c r="AA866" s="88"/>
    </row>
    <row r="867" spans="1:27" ht="15.75" customHeight="1" x14ac:dyDescent="0.25">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c r="AA867" s="88"/>
    </row>
    <row r="868" spans="1:27" ht="15.75" customHeight="1" x14ac:dyDescent="0.25">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c r="AA868" s="88"/>
    </row>
    <row r="869" spans="1:27" ht="15.75" customHeight="1" x14ac:dyDescent="0.25">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c r="AA869" s="88"/>
    </row>
    <row r="870" spans="1:27" ht="15.75" customHeight="1" x14ac:dyDescent="0.25">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c r="AA870" s="88"/>
    </row>
    <row r="871" spans="1:27" ht="15.75" customHeight="1" x14ac:dyDescent="0.25">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c r="AA871" s="88"/>
    </row>
    <row r="872" spans="1:27" ht="15.75" customHeight="1" x14ac:dyDescent="0.25">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c r="AA872" s="88"/>
    </row>
    <row r="873" spans="1:27" ht="15.75" customHeight="1" x14ac:dyDescent="0.25">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c r="AA873" s="88"/>
    </row>
    <row r="874" spans="1:27" ht="15.75" customHeight="1" x14ac:dyDescent="0.25">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c r="AA874" s="88"/>
    </row>
    <row r="875" spans="1:27" ht="15.75" customHeight="1" x14ac:dyDescent="0.25">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c r="AA875" s="88"/>
    </row>
    <row r="876" spans="1:27" ht="15.75" customHeight="1" x14ac:dyDescent="0.25">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c r="AA876" s="88"/>
    </row>
    <row r="877" spans="1:27" ht="15.75" customHeight="1" x14ac:dyDescent="0.25">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c r="AA877" s="88"/>
    </row>
    <row r="878" spans="1:27" ht="15.75" customHeight="1" x14ac:dyDescent="0.25">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c r="AA878" s="88"/>
    </row>
    <row r="879" spans="1:27" ht="15.75" customHeight="1" x14ac:dyDescent="0.25">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c r="AA879" s="88"/>
    </row>
    <row r="880" spans="1:27" ht="15.75" customHeight="1" x14ac:dyDescent="0.25">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c r="AA880" s="88"/>
    </row>
    <row r="881" spans="1:27" ht="15.75" customHeight="1" x14ac:dyDescent="0.25">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c r="AA881" s="88"/>
    </row>
    <row r="882" spans="1:27" ht="15.75" customHeight="1" x14ac:dyDescent="0.25">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c r="AA882" s="88"/>
    </row>
    <row r="883" spans="1:27" ht="15.75" customHeight="1" x14ac:dyDescent="0.25">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c r="AA883" s="88"/>
    </row>
    <row r="884" spans="1:27" ht="15.75" customHeight="1" x14ac:dyDescent="0.25">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c r="AA884" s="88"/>
    </row>
    <row r="885" spans="1:27" ht="15.75" customHeight="1" x14ac:dyDescent="0.25">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c r="AA885" s="88"/>
    </row>
    <row r="886" spans="1:27" ht="15.75" customHeight="1" x14ac:dyDescent="0.25">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c r="AA886" s="88"/>
    </row>
    <row r="887" spans="1:27" ht="15.75" customHeight="1" x14ac:dyDescent="0.25">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c r="AA887" s="88"/>
    </row>
    <row r="888" spans="1:27" ht="15.75" customHeight="1" x14ac:dyDescent="0.25">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c r="AA888" s="88"/>
    </row>
    <row r="889" spans="1:27" ht="15.75" customHeight="1" x14ac:dyDescent="0.25">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c r="AA889" s="88"/>
    </row>
    <row r="890" spans="1:27" ht="15.75" customHeight="1" x14ac:dyDescent="0.25">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c r="AA890" s="88"/>
    </row>
    <row r="891" spans="1:27" ht="15.75" customHeight="1" x14ac:dyDescent="0.25">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c r="AA891" s="88"/>
    </row>
    <row r="892" spans="1:27" ht="15.75" customHeight="1" x14ac:dyDescent="0.25">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c r="AA892" s="88"/>
    </row>
    <row r="893" spans="1:27" ht="15.75" customHeight="1" x14ac:dyDescent="0.25">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c r="AA893" s="88"/>
    </row>
    <row r="894" spans="1:27" ht="15.75" customHeight="1" x14ac:dyDescent="0.25">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c r="AA894" s="88"/>
    </row>
    <row r="895" spans="1:27" ht="15.75" customHeight="1" x14ac:dyDescent="0.25">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c r="AA895" s="88"/>
    </row>
    <row r="896" spans="1:27" ht="15.75" customHeight="1" x14ac:dyDescent="0.25">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c r="AA896" s="88"/>
    </row>
    <row r="897" spans="1:27" ht="15.75" customHeight="1" x14ac:dyDescent="0.25">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c r="AA897" s="88"/>
    </row>
    <row r="898" spans="1:27" ht="15.75" customHeight="1" x14ac:dyDescent="0.25">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c r="AA898" s="88"/>
    </row>
    <row r="899" spans="1:27" ht="15.75" customHeight="1" x14ac:dyDescent="0.25">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c r="AA899" s="88"/>
    </row>
    <row r="900" spans="1:27" ht="15.75" customHeight="1" x14ac:dyDescent="0.25">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c r="AA900" s="88"/>
    </row>
    <row r="901" spans="1:27" ht="15.75" customHeight="1" x14ac:dyDescent="0.25">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c r="AA901" s="88"/>
    </row>
    <row r="902" spans="1:27" ht="15.75" customHeight="1" x14ac:dyDescent="0.25">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c r="AA902" s="88"/>
    </row>
    <row r="903" spans="1:27" ht="15.75" customHeight="1" x14ac:dyDescent="0.25">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c r="AA903" s="88"/>
    </row>
    <row r="904" spans="1:27" ht="15.75" customHeight="1" x14ac:dyDescent="0.25">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c r="AA904" s="88"/>
    </row>
    <row r="905" spans="1:27" ht="15.75" customHeight="1" x14ac:dyDescent="0.25">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c r="AA905" s="88"/>
    </row>
    <row r="906" spans="1:27" ht="15.75" customHeight="1" x14ac:dyDescent="0.25">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c r="AA906" s="88"/>
    </row>
    <row r="907" spans="1:27" ht="15.75" customHeight="1" x14ac:dyDescent="0.25">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c r="AA907" s="88"/>
    </row>
    <row r="908" spans="1:27" ht="15.75" customHeight="1" x14ac:dyDescent="0.25">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c r="AA908" s="88"/>
    </row>
    <row r="909" spans="1:27" ht="15.75" customHeight="1" x14ac:dyDescent="0.25">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c r="AA909" s="88"/>
    </row>
    <row r="910" spans="1:27" ht="15.75" customHeight="1" x14ac:dyDescent="0.25">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c r="AA910" s="88"/>
    </row>
    <row r="911" spans="1:27" ht="15.75" customHeight="1" x14ac:dyDescent="0.25">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c r="AA911" s="88"/>
    </row>
    <row r="912" spans="1:27" ht="15.75" customHeight="1" x14ac:dyDescent="0.25">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c r="AA912" s="88"/>
    </row>
    <row r="913" spans="1:27" ht="15.75" customHeight="1" x14ac:dyDescent="0.25">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c r="AA913" s="88"/>
    </row>
    <row r="914" spans="1:27" ht="15.75" customHeight="1" x14ac:dyDescent="0.25">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c r="AA914" s="88"/>
    </row>
    <row r="915" spans="1:27" ht="15.75" customHeight="1" x14ac:dyDescent="0.25">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row>
    <row r="916" spans="1:27" ht="15.75" customHeight="1" x14ac:dyDescent="0.25">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c r="AA916" s="88"/>
    </row>
    <row r="917" spans="1:27" ht="15.75" customHeight="1" x14ac:dyDescent="0.25">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c r="AA917" s="88"/>
    </row>
    <row r="918" spans="1:27" ht="15.75" customHeight="1" x14ac:dyDescent="0.25">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c r="AA918" s="88"/>
    </row>
    <row r="919" spans="1:27" ht="15.75" customHeight="1" x14ac:dyDescent="0.25">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c r="AA919" s="88"/>
    </row>
    <row r="920" spans="1:27" ht="15.75" customHeight="1" x14ac:dyDescent="0.25">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c r="AA920" s="88"/>
    </row>
    <row r="921" spans="1:27" ht="15.75" customHeight="1" x14ac:dyDescent="0.25">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c r="AA921" s="88"/>
    </row>
    <row r="922" spans="1:27" ht="15.75" customHeight="1" x14ac:dyDescent="0.25">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c r="AA922" s="88"/>
    </row>
    <row r="923" spans="1:27" ht="15.75" customHeight="1" x14ac:dyDescent="0.25">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c r="AA923" s="88"/>
    </row>
    <row r="924" spans="1:27" ht="15.75" customHeight="1" x14ac:dyDescent="0.25">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c r="AA924" s="88"/>
    </row>
    <row r="925" spans="1:27" ht="15.75" customHeight="1" x14ac:dyDescent="0.25">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c r="AA925" s="88"/>
    </row>
    <row r="926" spans="1:27" ht="15.75" customHeight="1" x14ac:dyDescent="0.25">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row>
    <row r="927" spans="1:27" ht="15.75" customHeight="1" x14ac:dyDescent="0.25">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row>
    <row r="928" spans="1:27" ht="15.75" customHeight="1" x14ac:dyDescent="0.25">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row>
    <row r="929" spans="1:27" ht="15.75" customHeight="1" x14ac:dyDescent="0.25">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c r="AA929" s="88"/>
    </row>
    <row r="930" spans="1:27" ht="15.75" customHeight="1" x14ac:dyDescent="0.25">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c r="AA930" s="88"/>
    </row>
    <row r="931" spans="1:27" ht="15.75" customHeight="1" x14ac:dyDescent="0.25">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c r="AA931" s="88"/>
    </row>
    <row r="932" spans="1:27" ht="15.75" customHeight="1" x14ac:dyDescent="0.25">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c r="AA932" s="88"/>
    </row>
    <row r="933" spans="1:27" ht="15.75" customHeight="1" x14ac:dyDescent="0.25">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c r="AA933" s="88"/>
    </row>
    <row r="934" spans="1:27" ht="15.75" customHeight="1" x14ac:dyDescent="0.25">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c r="AA934" s="88"/>
    </row>
    <row r="935" spans="1:27" ht="15.75" customHeight="1" x14ac:dyDescent="0.25">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c r="AA935" s="88"/>
    </row>
    <row r="936" spans="1:27" ht="15.75" customHeight="1" x14ac:dyDescent="0.25">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c r="AA936" s="88"/>
    </row>
    <row r="937" spans="1:27" ht="15.75" customHeight="1" x14ac:dyDescent="0.25">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c r="AA937" s="88"/>
    </row>
    <row r="938" spans="1:27" ht="15.75" customHeight="1" x14ac:dyDescent="0.25">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c r="AA938" s="88"/>
    </row>
    <row r="939" spans="1:27" ht="15.75" customHeight="1" x14ac:dyDescent="0.25">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c r="AA939" s="88"/>
    </row>
    <row r="940" spans="1:27" ht="15.75" customHeight="1" x14ac:dyDescent="0.25">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c r="AA940" s="88"/>
    </row>
    <row r="941" spans="1:27" ht="15.75" customHeight="1" x14ac:dyDescent="0.25">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c r="AA941" s="88"/>
    </row>
    <row r="942" spans="1:27" ht="15.75" customHeight="1" x14ac:dyDescent="0.25">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c r="AA942" s="88"/>
    </row>
    <row r="943" spans="1:27" ht="15.75" customHeight="1" x14ac:dyDescent="0.25">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c r="AA943" s="88"/>
    </row>
    <row r="944" spans="1:27" ht="15.75" customHeight="1" x14ac:dyDescent="0.25">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c r="AA944" s="88"/>
    </row>
    <row r="945" spans="1:27" ht="15.75" customHeight="1" x14ac:dyDescent="0.25">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c r="AA945" s="88"/>
    </row>
    <row r="946" spans="1:27" ht="15.75" customHeight="1" x14ac:dyDescent="0.25">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c r="AA946" s="88"/>
    </row>
    <row r="947" spans="1:27" ht="15.75" customHeight="1" x14ac:dyDescent="0.25">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c r="AA947" s="88"/>
    </row>
    <row r="948" spans="1:27" ht="15.75" customHeight="1" x14ac:dyDescent="0.25">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c r="AA948" s="88"/>
    </row>
    <row r="949" spans="1:27" ht="15.75" customHeight="1" x14ac:dyDescent="0.25">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c r="AA949" s="88"/>
    </row>
    <row r="950" spans="1:27" ht="15.75" customHeight="1" x14ac:dyDescent="0.25">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c r="AA950" s="88"/>
    </row>
    <row r="951" spans="1:27" ht="15.75" customHeight="1" x14ac:dyDescent="0.25">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c r="AA951" s="88"/>
    </row>
    <row r="952" spans="1:27" ht="15.75" customHeight="1" x14ac:dyDescent="0.25">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c r="AA952" s="88"/>
    </row>
    <row r="953" spans="1:27" ht="15.75" customHeight="1" x14ac:dyDescent="0.25">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c r="AA953" s="88"/>
    </row>
    <row r="954" spans="1:27" ht="15.75" customHeight="1" x14ac:dyDescent="0.25">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c r="AA954" s="88"/>
    </row>
    <row r="955" spans="1:27" ht="15.75" customHeight="1" x14ac:dyDescent="0.25">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c r="AA955" s="88"/>
    </row>
    <row r="956" spans="1:27" ht="15.75" customHeight="1" x14ac:dyDescent="0.25">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c r="AA956" s="88"/>
    </row>
    <row r="957" spans="1:27" ht="15.75" customHeight="1" x14ac:dyDescent="0.25">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c r="AA957" s="88"/>
    </row>
    <row r="958" spans="1:27" ht="15.75" customHeight="1" x14ac:dyDescent="0.25">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c r="AA958" s="88"/>
    </row>
    <row r="959" spans="1:27" ht="15.75" customHeight="1" x14ac:dyDescent="0.25">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c r="AA959" s="88"/>
    </row>
    <row r="960" spans="1:27" ht="15.75" customHeight="1" x14ac:dyDescent="0.25">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c r="AA960" s="88"/>
    </row>
    <row r="961" spans="1:27" ht="15.75" customHeight="1" x14ac:dyDescent="0.25">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c r="AA961" s="88"/>
    </row>
    <row r="962" spans="1:27" ht="15.75" customHeight="1" x14ac:dyDescent="0.25">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c r="AA962" s="88"/>
    </row>
    <row r="963" spans="1:27" ht="15.75" customHeight="1" x14ac:dyDescent="0.25">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c r="AA963" s="88"/>
    </row>
    <row r="964" spans="1:27" ht="15.75" customHeight="1" x14ac:dyDescent="0.25">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c r="AA964" s="88"/>
    </row>
    <row r="965" spans="1:27" ht="15.75" customHeight="1" x14ac:dyDescent="0.25">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c r="AA965" s="88"/>
    </row>
    <row r="966" spans="1:27" ht="15.75" customHeight="1" x14ac:dyDescent="0.25">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c r="AA966" s="88"/>
    </row>
    <row r="967" spans="1:27" ht="15.75" customHeight="1" x14ac:dyDescent="0.25">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c r="AA967" s="88"/>
    </row>
    <row r="968" spans="1:27" ht="15.75" customHeight="1" x14ac:dyDescent="0.25">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c r="AA968" s="88"/>
    </row>
    <row r="969" spans="1:27" ht="15.75" customHeight="1" x14ac:dyDescent="0.25">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c r="AA969" s="88"/>
    </row>
    <row r="970" spans="1:27" ht="15.75" customHeight="1" x14ac:dyDescent="0.25">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row>
    <row r="971" spans="1:27" ht="15.75" customHeight="1" x14ac:dyDescent="0.25">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c r="AA971" s="88"/>
    </row>
    <row r="972" spans="1:27" ht="15.75" customHeight="1" x14ac:dyDescent="0.25">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row>
    <row r="973" spans="1:27" ht="15.75" customHeight="1" x14ac:dyDescent="0.25">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c r="AA973" s="88"/>
    </row>
    <row r="974" spans="1:27" ht="15.75" customHeight="1" x14ac:dyDescent="0.25">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row>
    <row r="975" spans="1:27" ht="15.75" customHeight="1" x14ac:dyDescent="0.25">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c r="AA975" s="88"/>
    </row>
    <row r="976" spans="1:27" ht="15.75" customHeight="1" x14ac:dyDescent="0.25">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c r="AA976" s="88"/>
    </row>
    <row r="977" spans="1:27" ht="15.75" customHeight="1" x14ac:dyDescent="0.25">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c r="AA977" s="88"/>
    </row>
    <row r="978" spans="1:27" ht="15.75" customHeight="1" x14ac:dyDescent="0.25">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c r="AA978" s="88"/>
    </row>
    <row r="979" spans="1:27" ht="15.75" customHeight="1" x14ac:dyDescent="0.25">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c r="AA979" s="88"/>
    </row>
    <row r="980" spans="1:27" ht="15.75" customHeight="1" x14ac:dyDescent="0.25">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c r="AA980" s="88"/>
    </row>
    <row r="981" spans="1:27" ht="15.75" customHeight="1" x14ac:dyDescent="0.25">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c r="AA981" s="88"/>
    </row>
    <row r="982" spans="1:27" ht="15.75" customHeight="1" x14ac:dyDescent="0.25">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c r="AA982" s="88"/>
    </row>
    <row r="983" spans="1:27" ht="15.75" customHeight="1" x14ac:dyDescent="0.25">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c r="AA983" s="88"/>
    </row>
    <row r="984" spans="1:27" ht="15.75" customHeight="1" x14ac:dyDescent="0.25">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c r="AA984" s="88"/>
    </row>
    <row r="985" spans="1:27" ht="15.75" customHeight="1" x14ac:dyDescent="0.25">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c r="AA985" s="88"/>
    </row>
    <row r="986" spans="1:27" ht="15.75" customHeight="1" x14ac:dyDescent="0.25">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c r="AA986" s="88"/>
    </row>
    <row r="987" spans="1:27" ht="15.75" customHeight="1" x14ac:dyDescent="0.25">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c r="AA987" s="88"/>
    </row>
    <row r="988" spans="1:27" ht="15.75" customHeight="1" x14ac:dyDescent="0.25">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c r="AA988" s="88"/>
    </row>
    <row r="989" spans="1:27" ht="15.75" customHeight="1" x14ac:dyDescent="0.25">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c r="AA989" s="88"/>
    </row>
    <row r="990" spans="1:27" ht="15.75" customHeight="1" x14ac:dyDescent="0.25">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c r="AA990" s="88"/>
    </row>
    <row r="991" spans="1:27" ht="15.75" customHeight="1" x14ac:dyDescent="0.25">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c r="AA991" s="88"/>
    </row>
    <row r="992" spans="1:27" ht="15.75" customHeight="1" x14ac:dyDescent="0.25">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c r="AA992" s="88"/>
    </row>
    <row r="993" spans="1:27" ht="15.75" customHeight="1" x14ac:dyDescent="0.25">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c r="AA993" s="88"/>
    </row>
    <row r="994" spans="1:27" ht="15.75" customHeight="1" x14ac:dyDescent="0.25">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c r="AA994" s="88"/>
    </row>
    <row r="995" spans="1:27" ht="15.75" customHeight="1" x14ac:dyDescent="0.25">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c r="AA995" s="88"/>
    </row>
    <row r="996" spans="1:27" ht="15.75" customHeight="1" x14ac:dyDescent="0.25">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c r="AA996" s="88"/>
    </row>
    <row r="997" spans="1:27" ht="15.75" customHeight="1" x14ac:dyDescent="0.25">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c r="AA997" s="88"/>
    </row>
    <row r="998" spans="1:27" ht="15.75" customHeight="1" x14ac:dyDescent="0.25">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c r="AA998" s="88"/>
    </row>
    <row r="999" spans="1:27" ht="15.75" customHeight="1" x14ac:dyDescent="0.25">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c r="AA999" s="88"/>
    </row>
    <row r="1000" spans="1:27" ht="15.75" customHeight="1" x14ac:dyDescent="0.25">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row>
  </sheetData>
  <mergeCells count="10">
    <mergeCell ref="N65:S65"/>
    <mergeCell ref="N66:S66"/>
    <mergeCell ref="B78:D78"/>
    <mergeCell ref="L37:P37"/>
    <mergeCell ref="J38:K39"/>
    <mergeCell ref="N50:O50"/>
    <mergeCell ref="M58:N58"/>
    <mergeCell ref="L62:S62"/>
    <mergeCell ref="N63:S63"/>
    <mergeCell ref="N64:S64"/>
  </mergeCells>
  <conditionalFormatting sqref="C3:AA27">
    <cfRule type="containsText" dxfId="8" priority="1" operator="containsText" text="Extremo">
      <formula>NOT(ISERROR(SEARCH(("Extremo"),(C3))))</formula>
    </cfRule>
    <cfRule type="containsText" dxfId="7" priority="2" operator="containsText" text="Alto">
      <formula>NOT(ISERROR(SEARCH(("Alto"),(C3))))</formula>
    </cfRule>
    <cfRule type="containsText" dxfId="6" priority="3" operator="containsText" text="Tolerable">
      <formula>NOT(ISERROR(SEARCH(("Tolerable"),(C3))))</formula>
    </cfRule>
    <cfRule type="containsText" dxfId="5" priority="4" operator="containsText" text="Aceptable">
      <formula>NOT(ISERROR(SEARCH(("Aceptable"),(C3))))</formula>
    </cfRule>
  </conditionalFormatting>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rgb="FF92D050"/>
  </sheetPr>
  <dimension ref="A1:G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0.28515625" customWidth="1"/>
    <col min="2" max="2" width="30" customWidth="1"/>
    <col min="3" max="3" width="42" customWidth="1"/>
    <col min="4" max="4" width="28" customWidth="1"/>
    <col min="5" max="6" width="23.7109375" customWidth="1"/>
    <col min="7" max="7" width="34.7109375" customWidth="1"/>
    <col min="8" max="26" width="11.42578125" customWidth="1"/>
  </cols>
  <sheetData>
    <row r="1" spans="1:7" ht="30" x14ac:dyDescent="0.25">
      <c r="A1" s="90" t="s">
        <v>35</v>
      </c>
      <c r="B1" s="90" t="s">
        <v>40</v>
      </c>
      <c r="C1" s="90" t="s">
        <v>273</v>
      </c>
      <c r="D1" s="90" t="s">
        <v>274</v>
      </c>
      <c r="E1" s="90" t="s">
        <v>275</v>
      </c>
      <c r="F1" s="90" t="s">
        <v>276</v>
      </c>
      <c r="G1" s="90" t="s">
        <v>277</v>
      </c>
    </row>
    <row r="2" spans="1:7" ht="68.25" customHeight="1" x14ac:dyDescent="0.25">
      <c r="A2" s="129" t="s">
        <v>278</v>
      </c>
      <c r="B2" s="130" t="str">
        <f>IFERROR(VLOOKUP(A2,'2.Datos'!#REF!,6,FALSE),"La celda tiene formula")</f>
        <v>La celda tiene formula</v>
      </c>
      <c r="C2" s="93" t="s">
        <v>279</v>
      </c>
      <c r="D2" s="131" t="s">
        <v>280</v>
      </c>
      <c r="E2" s="131" t="s">
        <v>281</v>
      </c>
      <c r="F2" s="131" t="s">
        <v>282</v>
      </c>
      <c r="G2" s="132" t="str">
        <f t="shared" ref="G2:G256" si="0">CONCATENATE($D$1,": ",D2,CHAR(10),$E$1,": ",E2,CHAR(10),$F$1,": ",F2)</f>
        <v>Evidencia: Acta de reunión
Frecuencia de aplicación: Semanal
Responsable de aplicación: Jefe de oficina asesora jurídica y de contratación</v>
      </c>
    </row>
    <row r="3" spans="1:7" ht="75" x14ac:dyDescent="0.25">
      <c r="A3" s="129" t="s">
        <v>278</v>
      </c>
      <c r="B3" s="130" t="str">
        <f>IFERROR(VLOOKUP(A3,'2.Datos'!#REF!,6,FALSE),"La celda tiene formula")</f>
        <v>La celda tiene formula</v>
      </c>
      <c r="C3" s="93" t="s">
        <v>283</v>
      </c>
      <c r="D3" s="133"/>
      <c r="E3" s="133"/>
      <c r="F3" s="133"/>
      <c r="G3" s="132" t="str">
        <f t="shared" si="0"/>
        <v xml:space="preserve">Evidencia: 
Frecuencia de aplicación: 
Responsable de aplicación: </v>
      </c>
    </row>
    <row r="4" spans="1:7" ht="60" x14ac:dyDescent="0.25">
      <c r="A4" s="129" t="s">
        <v>278</v>
      </c>
      <c r="B4" s="130" t="str">
        <f>IFERROR(VLOOKUP(A4,'2.Datos'!#REF!,6,FALSE),"La celda tiene formula")</f>
        <v>La celda tiene formula</v>
      </c>
      <c r="C4" s="93" t="s">
        <v>284</v>
      </c>
      <c r="D4" s="93"/>
      <c r="E4" s="93"/>
      <c r="F4" s="93"/>
      <c r="G4" s="132" t="str">
        <f t="shared" si="0"/>
        <v xml:space="preserve">Evidencia: 
Frecuencia de aplicación: 
Responsable de aplicación: </v>
      </c>
    </row>
    <row r="5" spans="1:7" ht="60" x14ac:dyDescent="0.25">
      <c r="A5" s="129" t="s">
        <v>278</v>
      </c>
      <c r="B5" s="130" t="str">
        <f>IFERROR(VLOOKUP(A5,'2.Datos'!#REF!,6,FALSE),"La celda tiene formula")</f>
        <v>La celda tiene formula</v>
      </c>
      <c r="C5" s="93" t="s">
        <v>285</v>
      </c>
      <c r="D5" s="93"/>
      <c r="E5" s="93"/>
      <c r="F5" s="93"/>
      <c r="G5" s="132" t="str">
        <f t="shared" si="0"/>
        <v xml:space="preserve">Evidencia: 
Frecuencia de aplicación: 
Responsable de aplicación: </v>
      </c>
    </row>
    <row r="6" spans="1:7" ht="45" x14ac:dyDescent="0.25">
      <c r="A6" s="129" t="s">
        <v>286</v>
      </c>
      <c r="B6" s="130" t="str">
        <f>IFERROR(VLOOKUP(A6,'2.Datos'!#REF!,6,FALSE),"La celda tiene formula")</f>
        <v>La celda tiene formula</v>
      </c>
      <c r="C6" s="93" t="s">
        <v>287</v>
      </c>
      <c r="D6" s="93"/>
      <c r="E6" s="93"/>
      <c r="F6" s="93"/>
      <c r="G6" s="132" t="str">
        <f t="shared" si="0"/>
        <v xml:space="preserve">Evidencia: 
Frecuencia de aplicación: 
Responsable de aplicación: </v>
      </c>
    </row>
    <row r="7" spans="1:7" ht="60" x14ac:dyDescent="0.25">
      <c r="A7" s="93" t="s">
        <v>286</v>
      </c>
      <c r="B7" s="130" t="str">
        <f>IFERROR(VLOOKUP(A7,'2.Datos'!#REF!,6,FALSE),"La celda tiene formula")</f>
        <v>La celda tiene formula</v>
      </c>
      <c r="C7" s="93" t="s">
        <v>288</v>
      </c>
      <c r="D7" s="93"/>
      <c r="E7" s="93"/>
      <c r="F7" s="93"/>
      <c r="G7" s="132" t="str">
        <f t="shared" si="0"/>
        <v xml:space="preserve">Evidencia: 
Frecuencia de aplicación: 
Responsable de aplicación: </v>
      </c>
    </row>
    <row r="8" spans="1:7" ht="60" x14ac:dyDescent="0.25">
      <c r="A8" s="93" t="s">
        <v>286</v>
      </c>
      <c r="B8" s="130" t="str">
        <f>IFERROR(VLOOKUP(A8,'2.Datos'!#REF!,6,FALSE),"La celda tiene formula")</f>
        <v>La celda tiene formula</v>
      </c>
      <c r="C8" s="93" t="s">
        <v>289</v>
      </c>
      <c r="D8" s="93"/>
      <c r="E8" s="93"/>
      <c r="F8" s="93"/>
      <c r="G8" s="132" t="str">
        <f t="shared" si="0"/>
        <v xml:space="preserve">Evidencia: 
Frecuencia de aplicación: 
Responsable de aplicación: </v>
      </c>
    </row>
    <row r="9" spans="1:7" ht="45" x14ac:dyDescent="0.25">
      <c r="A9" s="93" t="s">
        <v>290</v>
      </c>
      <c r="B9" s="130" t="str">
        <f>IFERROR(VLOOKUP(A9,'2.Datos'!#REF!,6,FALSE),"La celda tiene formula")</f>
        <v>La celda tiene formula</v>
      </c>
      <c r="C9" s="93" t="s">
        <v>291</v>
      </c>
      <c r="D9" s="93"/>
      <c r="E9" s="93"/>
      <c r="F9" s="93"/>
      <c r="G9" s="132" t="str">
        <f t="shared" si="0"/>
        <v xml:space="preserve">Evidencia: 
Frecuencia de aplicación: 
Responsable de aplicación: </v>
      </c>
    </row>
    <row r="10" spans="1:7" ht="36" x14ac:dyDescent="0.25">
      <c r="A10" s="93" t="s">
        <v>290</v>
      </c>
      <c r="B10" s="130" t="str">
        <f>IFERROR(VLOOKUP(A10,'2.Datos'!#REF!,6,FALSE),"La celda tiene formula")</f>
        <v>La celda tiene formula</v>
      </c>
      <c r="C10" s="93" t="s">
        <v>292</v>
      </c>
      <c r="D10" s="93"/>
      <c r="E10" s="93"/>
      <c r="F10" s="93"/>
      <c r="G10" s="132" t="str">
        <f t="shared" si="0"/>
        <v xml:space="preserve">Evidencia: 
Frecuencia de aplicación: 
Responsable de aplicación: </v>
      </c>
    </row>
    <row r="11" spans="1:7" ht="45" x14ac:dyDescent="0.25">
      <c r="A11" s="93" t="s">
        <v>278</v>
      </c>
      <c r="B11" s="130" t="str">
        <f>IFERROR(VLOOKUP(A11,'2.Datos'!#REF!,6,FALSE),"La celda tiene formula")</f>
        <v>La celda tiene formula</v>
      </c>
      <c r="C11" s="93" t="s">
        <v>293</v>
      </c>
      <c r="D11" s="93"/>
      <c r="E11" s="93"/>
      <c r="F11" s="93"/>
      <c r="G11" s="132" t="str">
        <f t="shared" si="0"/>
        <v xml:space="preserve">Evidencia: 
Frecuencia de aplicación: 
Responsable de aplicación: </v>
      </c>
    </row>
    <row r="12" spans="1:7" ht="45" x14ac:dyDescent="0.25">
      <c r="A12" s="93" t="s">
        <v>286</v>
      </c>
      <c r="B12" s="130" t="str">
        <f>IFERROR(VLOOKUP(A12,'2.Datos'!#REF!,6,FALSE),"La celda tiene formula")</f>
        <v>La celda tiene formula</v>
      </c>
      <c r="C12" s="93" t="s">
        <v>293</v>
      </c>
      <c r="D12" s="93"/>
      <c r="E12" s="93"/>
      <c r="F12" s="93"/>
      <c r="G12" s="132" t="str">
        <f t="shared" si="0"/>
        <v xml:space="preserve">Evidencia: 
Frecuencia de aplicación: 
Responsable de aplicación: </v>
      </c>
    </row>
    <row r="13" spans="1:7" ht="45" x14ac:dyDescent="0.25">
      <c r="A13" s="93" t="s">
        <v>290</v>
      </c>
      <c r="B13" s="130" t="str">
        <f>IFERROR(VLOOKUP(A13,'2.Datos'!#REF!,6,FALSE),"La celda tiene formula")</f>
        <v>La celda tiene formula</v>
      </c>
      <c r="C13" s="93" t="s">
        <v>293</v>
      </c>
      <c r="D13" s="93"/>
      <c r="E13" s="93"/>
      <c r="F13" s="93"/>
      <c r="G13" s="132" t="str">
        <f t="shared" si="0"/>
        <v xml:space="preserve">Evidencia: 
Frecuencia de aplicación: 
Responsable de aplicación: </v>
      </c>
    </row>
    <row r="14" spans="1:7" ht="45" x14ac:dyDescent="0.25">
      <c r="A14" s="93" t="s">
        <v>294</v>
      </c>
      <c r="B14" s="130" t="str">
        <f>IFERROR(VLOOKUP(A14,'2.Datos'!#REF!,6,FALSE),"La celda tiene formula")</f>
        <v>La celda tiene formula</v>
      </c>
      <c r="C14" s="93" t="s">
        <v>295</v>
      </c>
      <c r="D14" s="93"/>
      <c r="E14" s="93"/>
      <c r="F14" s="93"/>
      <c r="G14" s="132" t="str">
        <f t="shared" si="0"/>
        <v xml:space="preserve">Evidencia: 
Frecuencia de aplicación: 
Responsable de aplicación: </v>
      </c>
    </row>
    <row r="15" spans="1:7" ht="45" x14ac:dyDescent="0.25">
      <c r="A15" s="93" t="s">
        <v>294</v>
      </c>
      <c r="B15" s="130" t="str">
        <f>IFERROR(VLOOKUP(A15,'2.Datos'!#REF!,6,FALSE),"La celda tiene formula")</f>
        <v>La celda tiene formula</v>
      </c>
      <c r="C15" s="93" t="s">
        <v>296</v>
      </c>
      <c r="D15" s="93"/>
      <c r="E15" s="93"/>
      <c r="F15" s="93"/>
      <c r="G15" s="132" t="str">
        <f t="shared" si="0"/>
        <v xml:space="preserve">Evidencia: 
Frecuencia de aplicación: 
Responsable de aplicación: </v>
      </c>
    </row>
    <row r="16" spans="1:7" ht="36" x14ac:dyDescent="0.25">
      <c r="A16" s="93" t="s">
        <v>294</v>
      </c>
      <c r="B16" s="130" t="str">
        <f>IFERROR(VLOOKUP(A16,'2.Datos'!#REF!,6,FALSE),"La celda tiene formula")</f>
        <v>La celda tiene formula</v>
      </c>
      <c r="C16" s="93" t="s">
        <v>297</v>
      </c>
      <c r="D16" s="93"/>
      <c r="E16" s="93"/>
      <c r="F16" s="93"/>
      <c r="G16" s="132" t="str">
        <f t="shared" si="0"/>
        <v xml:space="preserve">Evidencia: 
Frecuencia de aplicación: 
Responsable de aplicación: </v>
      </c>
    </row>
    <row r="17" spans="1:7" ht="36" x14ac:dyDescent="0.25">
      <c r="A17" s="93" t="s">
        <v>294</v>
      </c>
      <c r="B17" s="130" t="str">
        <f>IFERROR(VLOOKUP(A17,'2.Datos'!#REF!,6,FALSE),"La celda tiene formula")</f>
        <v>La celda tiene formula</v>
      </c>
      <c r="C17" s="93" t="s">
        <v>298</v>
      </c>
      <c r="D17" s="93"/>
      <c r="E17" s="93"/>
      <c r="F17" s="93"/>
      <c r="G17" s="132" t="str">
        <f t="shared" si="0"/>
        <v xml:space="preserve">Evidencia: 
Frecuencia de aplicación: 
Responsable de aplicación: </v>
      </c>
    </row>
    <row r="18" spans="1:7" ht="45" x14ac:dyDescent="0.25">
      <c r="A18" s="93" t="s">
        <v>294</v>
      </c>
      <c r="B18" s="130" t="str">
        <f>IFERROR(VLOOKUP(A18,'2.Datos'!#REF!,6,FALSE),"La celda tiene formula")</f>
        <v>La celda tiene formula</v>
      </c>
      <c r="C18" s="93" t="s">
        <v>299</v>
      </c>
      <c r="D18" s="93"/>
      <c r="E18" s="93"/>
      <c r="F18" s="93"/>
      <c r="G18" s="132" t="str">
        <f t="shared" si="0"/>
        <v xml:space="preserve">Evidencia: 
Frecuencia de aplicación: 
Responsable de aplicación: </v>
      </c>
    </row>
    <row r="19" spans="1:7" ht="36" x14ac:dyDescent="0.25">
      <c r="A19" s="93" t="s">
        <v>300</v>
      </c>
      <c r="B19" s="130" t="str">
        <f>IFERROR(VLOOKUP(A19,'2.Datos'!#REF!,6,FALSE),"La celda tiene formula")</f>
        <v>La celda tiene formula</v>
      </c>
      <c r="C19" s="93" t="s">
        <v>301</v>
      </c>
      <c r="D19" s="93"/>
      <c r="E19" s="93"/>
      <c r="F19" s="93"/>
      <c r="G19" s="132" t="str">
        <f t="shared" si="0"/>
        <v xml:space="preserve">Evidencia: 
Frecuencia de aplicación: 
Responsable de aplicación: </v>
      </c>
    </row>
    <row r="20" spans="1:7" ht="36" x14ac:dyDescent="0.25">
      <c r="A20" s="93" t="s">
        <v>300</v>
      </c>
      <c r="B20" s="130" t="str">
        <f>IFERROR(VLOOKUP(A20,'2.Datos'!#REF!,6,FALSE),"La celda tiene formula")</f>
        <v>La celda tiene formula</v>
      </c>
      <c r="C20" s="93" t="s">
        <v>302</v>
      </c>
      <c r="D20" s="93"/>
      <c r="E20" s="93"/>
      <c r="F20" s="93"/>
      <c r="G20" s="132" t="str">
        <f t="shared" si="0"/>
        <v xml:space="preserve">Evidencia: 
Frecuencia de aplicación: 
Responsable de aplicación: </v>
      </c>
    </row>
    <row r="21" spans="1:7" ht="15.75" customHeight="1" x14ac:dyDescent="0.25">
      <c r="A21" s="93" t="s">
        <v>300</v>
      </c>
      <c r="B21" s="130" t="str">
        <f>IFERROR(VLOOKUP(A21,'2.Datos'!#REF!,6,FALSE),"La celda tiene formula")</f>
        <v>La celda tiene formula</v>
      </c>
      <c r="C21" s="93"/>
      <c r="D21" s="93"/>
      <c r="E21" s="93"/>
      <c r="F21" s="93"/>
      <c r="G21" s="132" t="str">
        <f t="shared" si="0"/>
        <v xml:space="preserve">Evidencia: 
Frecuencia de aplicación: 
Responsable de aplicación: </v>
      </c>
    </row>
    <row r="22" spans="1:7" ht="15.75" customHeight="1" x14ac:dyDescent="0.25">
      <c r="A22" s="93" t="s">
        <v>303</v>
      </c>
      <c r="B22" s="130" t="str">
        <f>IFERROR(VLOOKUP(A22,'2.Datos'!#REF!,6,FALSE),"La celda tiene formula")</f>
        <v>La celda tiene formula</v>
      </c>
      <c r="C22" s="93" t="s">
        <v>304</v>
      </c>
      <c r="D22" s="93"/>
      <c r="E22" s="93"/>
      <c r="F22" s="93"/>
      <c r="G22" s="132" t="str">
        <f t="shared" si="0"/>
        <v xml:space="preserve">Evidencia: 
Frecuencia de aplicación: 
Responsable de aplicación: </v>
      </c>
    </row>
    <row r="23" spans="1:7" ht="15.75" customHeight="1" x14ac:dyDescent="0.25">
      <c r="A23" s="93" t="s">
        <v>303</v>
      </c>
      <c r="B23" s="130" t="str">
        <f>IFERROR(VLOOKUP(A23,'2.Datos'!#REF!,6,FALSE),"La celda tiene formula")</f>
        <v>La celda tiene formula</v>
      </c>
      <c r="C23" s="93" t="s">
        <v>305</v>
      </c>
      <c r="D23" s="93"/>
      <c r="E23" s="93"/>
      <c r="F23" s="93"/>
      <c r="G23" s="132" t="str">
        <f t="shared" si="0"/>
        <v xml:space="preserve">Evidencia: 
Frecuencia de aplicación: 
Responsable de aplicación: </v>
      </c>
    </row>
    <row r="24" spans="1:7" ht="15.75" customHeight="1" x14ac:dyDescent="0.25">
      <c r="A24" s="93" t="s">
        <v>303</v>
      </c>
      <c r="B24" s="130" t="str">
        <f>IFERROR(VLOOKUP(A24,'2.Datos'!#REF!,6,FALSE),"La celda tiene formula")</f>
        <v>La celda tiene formula</v>
      </c>
      <c r="C24" s="93" t="s">
        <v>306</v>
      </c>
      <c r="D24" s="93"/>
      <c r="E24" s="93"/>
      <c r="F24" s="93"/>
      <c r="G24" s="132" t="str">
        <f t="shared" si="0"/>
        <v xml:space="preserve">Evidencia: 
Frecuencia de aplicación: 
Responsable de aplicación: </v>
      </c>
    </row>
    <row r="25" spans="1:7" ht="15.75" customHeight="1" x14ac:dyDescent="0.25">
      <c r="A25" s="93" t="s">
        <v>303</v>
      </c>
      <c r="B25" s="130" t="str">
        <f>IFERROR(VLOOKUP(A25,'2.Datos'!#REF!,6,FALSE),"La celda tiene formula")</f>
        <v>La celda tiene formula</v>
      </c>
      <c r="C25" s="93" t="s">
        <v>307</v>
      </c>
      <c r="D25" s="93"/>
      <c r="E25" s="93"/>
      <c r="F25" s="93"/>
      <c r="G25" s="132" t="str">
        <f t="shared" si="0"/>
        <v xml:space="preserve">Evidencia: 
Frecuencia de aplicación: 
Responsable de aplicación: </v>
      </c>
    </row>
    <row r="26" spans="1:7" ht="15.75" customHeight="1" x14ac:dyDescent="0.25">
      <c r="A26" s="93" t="s">
        <v>303</v>
      </c>
      <c r="B26" s="130" t="str">
        <f>IFERROR(VLOOKUP(A26,'2.Datos'!#REF!,6,FALSE),"La celda tiene formula")</f>
        <v>La celda tiene formula</v>
      </c>
      <c r="C26" s="93" t="s">
        <v>308</v>
      </c>
      <c r="D26" s="93"/>
      <c r="E26" s="93"/>
      <c r="F26" s="93"/>
      <c r="G26" s="132" t="str">
        <f t="shared" si="0"/>
        <v xml:space="preserve">Evidencia: 
Frecuencia de aplicación: 
Responsable de aplicación: </v>
      </c>
    </row>
    <row r="27" spans="1:7" ht="15.75" customHeight="1" x14ac:dyDescent="0.25">
      <c r="A27" s="93" t="s">
        <v>303</v>
      </c>
      <c r="B27" s="130" t="str">
        <f>IFERROR(VLOOKUP(A27,'2.Datos'!#REF!,6,FALSE),"La celda tiene formula")</f>
        <v>La celda tiene formula</v>
      </c>
      <c r="C27" s="93" t="s">
        <v>309</v>
      </c>
      <c r="D27" s="93"/>
      <c r="E27" s="93"/>
      <c r="F27" s="93"/>
      <c r="G27" s="132" t="str">
        <f t="shared" si="0"/>
        <v xml:space="preserve">Evidencia: 
Frecuencia de aplicación: 
Responsable de aplicación: </v>
      </c>
    </row>
    <row r="28" spans="1:7" ht="15.75" customHeight="1" x14ac:dyDescent="0.25">
      <c r="A28" s="93" t="s">
        <v>303</v>
      </c>
      <c r="B28" s="130" t="str">
        <f>IFERROR(VLOOKUP(A28,'2.Datos'!#REF!,6,FALSE),"La celda tiene formula")</f>
        <v>La celda tiene formula</v>
      </c>
      <c r="C28" s="93" t="s">
        <v>310</v>
      </c>
      <c r="D28" s="93"/>
      <c r="E28" s="93"/>
      <c r="F28" s="93"/>
      <c r="G28" s="132" t="str">
        <f t="shared" si="0"/>
        <v xml:space="preserve">Evidencia: 
Frecuencia de aplicación: 
Responsable de aplicación: </v>
      </c>
    </row>
    <row r="29" spans="1:7" ht="15.75" customHeight="1" x14ac:dyDescent="0.25">
      <c r="A29" s="93" t="s">
        <v>303</v>
      </c>
      <c r="B29" s="130" t="str">
        <f>IFERROR(VLOOKUP(A29,'2.Datos'!#REF!,6,FALSE),"La celda tiene formula")</f>
        <v>La celda tiene formula</v>
      </c>
      <c r="C29" s="93" t="s">
        <v>311</v>
      </c>
      <c r="D29" s="93"/>
      <c r="E29" s="93"/>
      <c r="F29" s="93"/>
      <c r="G29" s="132" t="str">
        <f t="shared" si="0"/>
        <v xml:space="preserve">Evidencia: 
Frecuencia de aplicación: 
Responsable de aplicación: </v>
      </c>
    </row>
    <row r="30" spans="1:7" ht="15.75" customHeight="1" x14ac:dyDescent="0.25">
      <c r="A30" s="93" t="s">
        <v>303</v>
      </c>
      <c r="B30" s="130" t="str">
        <f>IFERROR(VLOOKUP(A30,'2.Datos'!#REF!,6,FALSE),"La celda tiene formula")</f>
        <v>La celda tiene formula</v>
      </c>
      <c r="C30" s="93" t="s">
        <v>312</v>
      </c>
      <c r="D30" s="93"/>
      <c r="E30" s="93"/>
      <c r="F30" s="93"/>
      <c r="G30" s="132" t="str">
        <f t="shared" si="0"/>
        <v xml:space="preserve">Evidencia: 
Frecuencia de aplicación: 
Responsable de aplicación: </v>
      </c>
    </row>
    <row r="31" spans="1:7" ht="15.75" customHeight="1" x14ac:dyDescent="0.25">
      <c r="A31" s="93" t="s">
        <v>303</v>
      </c>
      <c r="B31" s="130" t="str">
        <f>IFERROR(VLOOKUP(A31,'2.Datos'!#REF!,6,FALSE),"La celda tiene formula")</f>
        <v>La celda tiene formula</v>
      </c>
      <c r="C31" s="93" t="s">
        <v>313</v>
      </c>
      <c r="D31" s="93"/>
      <c r="E31" s="93"/>
      <c r="F31" s="93"/>
      <c r="G31" s="132" t="str">
        <f t="shared" si="0"/>
        <v xml:space="preserve">Evidencia: 
Frecuencia de aplicación: 
Responsable de aplicación: </v>
      </c>
    </row>
    <row r="32" spans="1:7" ht="15.75" customHeight="1" x14ac:dyDescent="0.25">
      <c r="A32" s="93" t="s">
        <v>303</v>
      </c>
      <c r="B32" s="130" t="str">
        <f>IFERROR(VLOOKUP(A32,'2.Datos'!#REF!,6,FALSE),"La celda tiene formula")</f>
        <v>La celda tiene formula</v>
      </c>
      <c r="C32" s="93" t="s">
        <v>314</v>
      </c>
      <c r="D32" s="93"/>
      <c r="E32" s="93"/>
      <c r="F32" s="93"/>
      <c r="G32" s="132" t="str">
        <f t="shared" si="0"/>
        <v xml:space="preserve">Evidencia: 
Frecuencia de aplicación: 
Responsable de aplicación: </v>
      </c>
    </row>
    <row r="33" spans="1:7" ht="15.75" customHeight="1" x14ac:dyDescent="0.25">
      <c r="A33" s="93" t="s">
        <v>315</v>
      </c>
      <c r="B33" s="130" t="str">
        <f>IFERROR(VLOOKUP(A33,'2.Datos'!#REF!,6,FALSE),"La celda tiene formula")</f>
        <v>La celda tiene formula</v>
      </c>
      <c r="C33" s="93" t="s">
        <v>316</v>
      </c>
      <c r="D33" s="93"/>
      <c r="E33" s="93"/>
      <c r="F33" s="93"/>
      <c r="G33" s="132" t="str">
        <f t="shared" si="0"/>
        <v xml:space="preserve">Evidencia: 
Frecuencia de aplicación: 
Responsable de aplicación: </v>
      </c>
    </row>
    <row r="34" spans="1:7" ht="15.75" customHeight="1" x14ac:dyDescent="0.25">
      <c r="A34" s="93" t="s">
        <v>315</v>
      </c>
      <c r="B34" s="130" t="str">
        <f>IFERROR(VLOOKUP(A34,'2.Datos'!#REF!,6,FALSE),"La celda tiene formula")</f>
        <v>La celda tiene formula</v>
      </c>
      <c r="C34" s="93" t="s">
        <v>317</v>
      </c>
      <c r="D34" s="93"/>
      <c r="E34" s="93"/>
      <c r="F34" s="93"/>
      <c r="G34" s="132" t="str">
        <f t="shared" si="0"/>
        <v xml:space="preserve">Evidencia: 
Frecuencia de aplicación: 
Responsable de aplicación: </v>
      </c>
    </row>
    <row r="35" spans="1:7" ht="15.75" customHeight="1" x14ac:dyDescent="0.25">
      <c r="A35" s="93" t="s">
        <v>315</v>
      </c>
      <c r="B35" s="130" t="str">
        <f>IFERROR(VLOOKUP(A35,'2.Datos'!#REF!,6,FALSE),"La celda tiene formula")</f>
        <v>La celda tiene formula</v>
      </c>
      <c r="C35" s="93" t="s">
        <v>318</v>
      </c>
      <c r="D35" s="93"/>
      <c r="E35" s="93"/>
      <c r="F35" s="93"/>
      <c r="G35" s="132" t="str">
        <f t="shared" si="0"/>
        <v xml:space="preserve">Evidencia: 
Frecuencia de aplicación: 
Responsable de aplicación: </v>
      </c>
    </row>
    <row r="36" spans="1:7" ht="15.75" customHeight="1" x14ac:dyDescent="0.25">
      <c r="A36" s="93" t="s">
        <v>315</v>
      </c>
      <c r="B36" s="130" t="str">
        <f>IFERROR(VLOOKUP(A36,'2.Datos'!#REF!,6,FALSE),"La celda tiene formula")</f>
        <v>La celda tiene formula</v>
      </c>
      <c r="C36" s="93" t="s">
        <v>319</v>
      </c>
      <c r="D36" s="93"/>
      <c r="E36" s="93"/>
      <c r="F36" s="93"/>
      <c r="G36" s="132" t="str">
        <f t="shared" si="0"/>
        <v xml:space="preserve">Evidencia: 
Frecuencia de aplicación: 
Responsable de aplicación: </v>
      </c>
    </row>
    <row r="37" spans="1:7" ht="15.75" customHeight="1" x14ac:dyDescent="0.25">
      <c r="A37" s="93" t="s">
        <v>315</v>
      </c>
      <c r="B37" s="130" t="str">
        <f>IFERROR(VLOOKUP(A37,'2.Datos'!#REF!,6,FALSE),"La celda tiene formula")</f>
        <v>La celda tiene formula</v>
      </c>
      <c r="C37" s="93" t="s">
        <v>320</v>
      </c>
      <c r="D37" s="93"/>
      <c r="E37" s="93"/>
      <c r="F37" s="93"/>
      <c r="G37" s="132" t="str">
        <f t="shared" si="0"/>
        <v xml:space="preserve">Evidencia: 
Frecuencia de aplicación: 
Responsable de aplicación: </v>
      </c>
    </row>
    <row r="38" spans="1:7" ht="15.75" customHeight="1" x14ac:dyDescent="0.25">
      <c r="A38" s="93" t="s">
        <v>315</v>
      </c>
      <c r="B38" s="130" t="str">
        <f>IFERROR(VLOOKUP(A38,'2.Datos'!#REF!,6,FALSE),"La celda tiene formula")</f>
        <v>La celda tiene formula</v>
      </c>
      <c r="C38" s="93"/>
      <c r="D38" s="93"/>
      <c r="E38" s="93"/>
      <c r="F38" s="93"/>
      <c r="G38" s="132" t="str">
        <f t="shared" si="0"/>
        <v xml:space="preserve">Evidencia: 
Frecuencia de aplicación: 
Responsable de aplicación: </v>
      </c>
    </row>
    <row r="39" spans="1:7" ht="15.75" customHeight="1" x14ac:dyDescent="0.25">
      <c r="A39" s="93" t="s">
        <v>321</v>
      </c>
      <c r="B39" s="130" t="str">
        <f>IFERROR(VLOOKUP(A39,'2.Datos'!#REF!,6,FALSE),"La celda tiene formula")</f>
        <v>La celda tiene formula</v>
      </c>
      <c r="C39" s="93" t="s">
        <v>322</v>
      </c>
      <c r="D39" s="93"/>
      <c r="E39" s="93"/>
      <c r="F39" s="93"/>
      <c r="G39" s="132" t="str">
        <f t="shared" si="0"/>
        <v xml:space="preserve">Evidencia: 
Frecuencia de aplicación: 
Responsable de aplicación: </v>
      </c>
    </row>
    <row r="40" spans="1:7" ht="15.75" customHeight="1" x14ac:dyDescent="0.25">
      <c r="A40" s="93" t="s">
        <v>321</v>
      </c>
      <c r="B40" s="130" t="str">
        <f>IFERROR(VLOOKUP(A40,'2.Datos'!#REF!,6,FALSE),"La celda tiene formula")</f>
        <v>La celda tiene formula</v>
      </c>
      <c r="C40" s="93" t="s">
        <v>323</v>
      </c>
      <c r="D40" s="93"/>
      <c r="E40" s="93"/>
      <c r="F40" s="93"/>
      <c r="G40" s="132" t="str">
        <f t="shared" si="0"/>
        <v xml:space="preserve">Evidencia: 
Frecuencia de aplicación: 
Responsable de aplicación: </v>
      </c>
    </row>
    <row r="41" spans="1:7" ht="15.75" customHeight="1" x14ac:dyDescent="0.25">
      <c r="A41" s="93" t="s">
        <v>321</v>
      </c>
      <c r="B41" s="130" t="str">
        <f>IFERROR(VLOOKUP(A41,'2.Datos'!#REF!,6,FALSE),"La celda tiene formula")</f>
        <v>La celda tiene formula</v>
      </c>
      <c r="C41" s="93" t="s">
        <v>324</v>
      </c>
      <c r="D41" s="93"/>
      <c r="E41" s="93"/>
      <c r="F41" s="93"/>
      <c r="G41" s="132" t="str">
        <f t="shared" si="0"/>
        <v xml:space="preserve">Evidencia: 
Frecuencia de aplicación: 
Responsable de aplicación: </v>
      </c>
    </row>
    <row r="42" spans="1:7" ht="15.75" customHeight="1" x14ac:dyDescent="0.25">
      <c r="A42" s="93" t="s">
        <v>321</v>
      </c>
      <c r="B42" s="130" t="str">
        <f>IFERROR(VLOOKUP(A42,'2.Datos'!#REF!,6,FALSE),"La celda tiene formula")</f>
        <v>La celda tiene formula</v>
      </c>
      <c r="C42" s="93" t="s">
        <v>325</v>
      </c>
      <c r="D42" s="93"/>
      <c r="E42" s="93"/>
      <c r="F42" s="93"/>
      <c r="G42" s="132" t="str">
        <f t="shared" si="0"/>
        <v xml:space="preserve">Evidencia: 
Frecuencia de aplicación: 
Responsable de aplicación: </v>
      </c>
    </row>
    <row r="43" spans="1:7" ht="15.75" customHeight="1" x14ac:dyDescent="0.25">
      <c r="A43" s="93" t="s">
        <v>321</v>
      </c>
      <c r="B43" s="130" t="str">
        <f>IFERROR(VLOOKUP(A43,'2.Datos'!#REF!,6,FALSE),"La celda tiene formula")</f>
        <v>La celda tiene formula</v>
      </c>
      <c r="C43" s="93" t="s">
        <v>326</v>
      </c>
      <c r="D43" s="93"/>
      <c r="E43" s="93"/>
      <c r="F43" s="93"/>
      <c r="G43" s="132" t="str">
        <f t="shared" si="0"/>
        <v xml:space="preserve">Evidencia: 
Frecuencia de aplicación: 
Responsable de aplicación: </v>
      </c>
    </row>
    <row r="44" spans="1:7" ht="15.75" customHeight="1" x14ac:dyDescent="0.25">
      <c r="A44" s="93" t="s">
        <v>321</v>
      </c>
      <c r="B44" s="130" t="str">
        <f>IFERROR(VLOOKUP(A44,'2.Datos'!#REF!,6,FALSE),"La celda tiene formula")</f>
        <v>La celda tiene formula</v>
      </c>
      <c r="C44" s="93" t="s">
        <v>327</v>
      </c>
      <c r="D44" s="93"/>
      <c r="E44" s="93"/>
      <c r="F44" s="93"/>
      <c r="G44" s="132" t="str">
        <f t="shared" si="0"/>
        <v xml:space="preserve">Evidencia: 
Frecuencia de aplicación: 
Responsable de aplicación: </v>
      </c>
    </row>
    <row r="45" spans="1:7" ht="15.75" customHeight="1" x14ac:dyDescent="0.25">
      <c r="A45" s="93" t="s">
        <v>321</v>
      </c>
      <c r="B45" s="130" t="str">
        <f>IFERROR(VLOOKUP(A45,'2.Datos'!#REF!,6,FALSE),"La celda tiene formula")</f>
        <v>La celda tiene formula</v>
      </c>
      <c r="C45" s="93" t="s">
        <v>328</v>
      </c>
      <c r="D45" s="93"/>
      <c r="E45" s="93"/>
      <c r="F45" s="93"/>
      <c r="G45" s="132" t="str">
        <f t="shared" si="0"/>
        <v xml:space="preserve">Evidencia: 
Frecuencia de aplicación: 
Responsable de aplicación: </v>
      </c>
    </row>
    <row r="46" spans="1:7" ht="15.75" customHeight="1" x14ac:dyDescent="0.25">
      <c r="A46" s="93" t="s">
        <v>329</v>
      </c>
      <c r="B46" s="130" t="str">
        <f>IFERROR(VLOOKUP(A46,'2.Datos'!#REF!,6,FALSE),"La celda tiene formula")</f>
        <v>La celda tiene formula</v>
      </c>
      <c r="C46" s="93" t="s">
        <v>330</v>
      </c>
      <c r="D46" s="93"/>
      <c r="E46" s="93"/>
      <c r="F46" s="93"/>
      <c r="G46" s="132" t="str">
        <f t="shared" si="0"/>
        <v xml:space="preserve">Evidencia: 
Frecuencia de aplicación: 
Responsable de aplicación: </v>
      </c>
    </row>
    <row r="47" spans="1:7" ht="15.75" customHeight="1" x14ac:dyDescent="0.25">
      <c r="A47" s="93" t="s">
        <v>329</v>
      </c>
      <c r="B47" s="130" t="str">
        <f>IFERROR(VLOOKUP(A47,'2.Datos'!#REF!,6,FALSE),"La celda tiene formula")</f>
        <v>La celda tiene formula</v>
      </c>
      <c r="C47" s="93" t="s">
        <v>331</v>
      </c>
      <c r="D47" s="93"/>
      <c r="E47" s="93"/>
      <c r="F47" s="93"/>
      <c r="G47" s="132" t="str">
        <f t="shared" si="0"/>
        <v xml:space="preserve">Evidencia: 
Frecuencia de aplicación: 
Responsable de aplicación: </v>
      </c>
    </row>
    <row r="48" spans="1:7" ht="15.75" customHeight="1" x14ac:dyDescent="0.25">
      <c r="A48" s="93" t="s">
        <v>329</v>
      </c>
      <c r="B48" s="130" t="str">
        <f>IFERROR(VLOOKUP(A48,'2.Datos'!#REF!,6,FALSE),"La celda tiene formula")</f>
        <v>La celda tiene formula</v>
      </c>
      <c r="C48" s="93" t="s">
        <v>332</v>
      </c>
      <c r="D48" s="93"/>
      <c r="E48" s="93"/>
      <c r="F48" s="93"/>
      <c r="G48" s="132" t="str">
        <f t="shared" si="0"/>
        <v xml:space="preserve">Evidencia: 
Frecuencia de aplicación: 
Responsable de aplicación: </v>
      </c>
    </row>
    <row r="49" spans="1:7" ht="15.75" customHeight="1" x14ac:dyDescent="0.25">
      <c r="A49" s="93" t="s">
        <v>329</v>
      </c>
      <c r="B49" s="130" t="str">
        <f>IFERROR(VLOOKUP(A49,'2.Datos'!#REF!,6,FALSE),"La celda tiene formula")</f>
        <v>La celda tiene formula</v>
      </c>
      <c r="C49" s="93" t="s">
        <v>333</v>
      </c>
      <c r="D49" s="93"/>
      <c r="E49" s="93"/>
      <c r="F49" s="93"/>
      <c r="G49" s="132" t="str">
        <f t="shared" si="0"/>
        <v xml:space="preserve">Evidencia: 
Frecuencia de aplicación: 
Responsable de aplicación: </v>
      </c>
    </row>
    <row r="50" spans="1:7" ht="15.75" customHeight="1" x14ac:dyDescent="0.25">
      <c r="A50" s="93" t="s">
        <v>334</v>
      </c>
      <c r="B50" s="130" t="str">
        <f>IFERROR(VLOOKUP(A50,'2.Datos'!#REF!,6,FALSE),"La celda tiene formula")</f>
        <v>La celda tiene formula</v>
      </c>
      <c r="C50" s="93" t="s">
        <v>335</v>
      </c>
      <c r="D50" s="93"/>
      <c r="E50" s="93"/>
      <c r="F50" s="93"/>
      <c r="G50" s="132" t="str">
        <f t="shared" si="0"/>
        <v xml:space="preserve">Evidencia: 
Frecuencia de aplicación: 
Responsable de aplicación: </v>
      </c>
    </row>
    <row r="51" spans="1:7" ht="15.75" customHeight="1" x14ac:dyDescent="0.25">
      <c r="A51" s="93" t="s">
        <v>334</v>
      </c>
      <c r="B51" s="130" t="str">
        <f>IFERROR(VLOOKUP(A51,'2.Datos'!#REF!,6,FALSE),"La celda tiene formula")</f>
        <v>La celda tiene formula</v>
      </c>
      <c r="C51" s="93" t="s">
        <v>336</v>
      </c>
      <c r="D51" s="93"/>
      <c r="E51" s="93"/>
      <c r="F51" s="93"/>
      <c r="G51" s="132" t="str">
        <f t="shared" si="0"/>
        <v xml:space="preserve">Evidencia: 
Frecuencia de aplicación: 
Responsable de aplicación: </v>
      </c>
    </row>
    <row r="52" spans="1:7" ht="15.75" customHeight="1" x14ac:dyDescent="0.25">
      <c r="A52" s="93" t="s">
        <v>334</v>
      </c>
      <c r="B52" s="130" t="str">
        <f>IFERROR(VLOOKUP(A52,'2.Datos'!#REF!,6,FALSE),"La celda tiene formula")</f>
        <v>La celda tiene formula</v>
      </c>
      <c r="C52" s="93" t="s">
        <v>337</v>
      </c>
      <c r="D52" s="93"/>
      <c r="E52" s="93"/>
      <c r="F52" s="93"/>
      <c r="G52" s="132" t="str">
        <f t="shared" si="0"/>
        <v xml:space="preserve">Evidencia: 
Frecuencia de aplicación: 
Responsable de aplicación: </v>
      </c>
    </row>
    <row r="53" spans="1:7" ht="15.75" customHeight="1" x14ac:dyDescent="0.25">
      <c r="A53" s="93" t="s">
        <v>334</v>
      </c>
      <c r="B53" s="130" t="str">
        <f>IFERROR(VLOOKUP(A53,'2.Datos'!#REF!,6,FALSE),"La celda tiene formula")</f>
        <v>La celda tiene formula</v>
      </c>
      <c r="C53" s="93" t="s">
        <v>338</v>
      </c>
      <c r="D53" s="93"/>
      <c r="E53" s="93"/>
      <c r="F53" s="93"/>
      <c r="G53" s="132" t="str">
        <f t="shared" si="0"/>
        <v xml:space="preserve">Evidencia: 
Frecuencia de aplicación: 
Responsable de aplicación: </v>
      </c>
    </row>
    <row r="54" spans="1:7" ht="15.75" customHeight="1" x14ac:dyDescent="0.25">
      <c r="A54" s="93" t="s">
        <v>334</v>
      </c>
      <c r="B54" s="130" t="str">
        <f>IFERROR(VLOOKUP(A54,'2.Datos'!#REF!,6,FALSE),"La celda tiene formula")</f>
        <v>La celda tiene formula</v>
      </c>
      <c r="C54" s="93" t="s">
        <v>339</v>
      </c>
      <c r="D54" s="93"/>
      <c r="E54" s="93"/>
      <c r="F54" s="93"/>
      <c r="G54" s="132" t="str">
        <f t="shared" si="0"/>
        <v xml:space="preserve">Evidencia: 
Frecuencia de aplicación: 
Responsable de aplicación: </v>
      </c>
    </row>
    <row r="55" spans="1:7" ht="15.75" customHeight="1" x14ac:dyDescent="0.25">
      <c r="A55" s="93" t="s">
        <v>334</v>
      </c>
      <c r="B55" s="130" t="str">
        <f>IFERROR(VLOOKUP(A55,'2.Datos'!#REF!,6,FALSE),"La celda tiene formula")</f>
        <v>La celda tiene formula</v>
      </c>
      <c r="C55" s="93" t="s">
        <v>340</v>
      </c>
      <c r="D55" s="93"/>
      <c r="E55" s="93"/>
      <c r="F55" s="93"/>
      <c r="G55" s="132" t="str">
        <f t="shared" si="0"/>
        <v xml:space="preserve">Evidencia: 
Frecuencia de aplicación: 
Responsable de aplicación: </v>
      </c>
    </row>
    <row r="56" spans="1:7" ht="15.75" customHeight="1" x14ac:dyDescent="0.25">
      <c r="A56" s="93" t="s">
        <v>334</v>
      </c>
      <c r="B56" s="130" t="str">
        <f>IFERROR(VLOOKUP(A56,'2.Datos'!#REF!,6,FALSE),"La celda tiene formula")</f>
        <v>La celda tiene formula</v>
      </c>
      <c r="C56" s="93" t="s">
        <v>341</v>
      </c>
      <c r="D56" s="93"/>
      <c r="E56" s="93"/>
      <c r="F56" s="93"/>
      <c r="G56" s="132" t="str">
        <f t="shared" si="0"/>
        <v xml:space="preserve">Evidencia: 
Frecuencia de aplicación: 
Responsable de aplicación: </v>
      </c>
    </row>
    <row r="57" spans="1:7" ht="15.75" customHeight="1" x14ac:dyDescent="0.25">
      <c r="A57" s="93" t="s">
        <v>334</v>
      </c>
      <c r="B57" s="130" t="str">
        <f>IFERROR(VLOOKUP(A57,'2.Datos'!#REF!,6,FALSE),"La celda tiene formula")</f>
        <v>La celda tiene formula</v>
      </c>
      <c r="C57" s="93" t="s">
        <v>342</v>
      </c>
      <c r="D57" s="93"/>
      <c r="E57" s="93"/>
      <c r="F57" s="93"/>
      <c r="G57" s="132" t="str">
        <f t="shared" si="0"/>
        <v xml:space="preserve">Evidencia: 
Frecuencia de aplicación: 
Responsable de aplicación: </v>
      </c>
    </row>
    <row r="58" spans="1:7" ht="15.75" customHeight="1" x14ac:dyDescent="0.25">
      <c r="A58" s="93" t="s">
        <v>334</v>
      </c>
      <c r="B58" s="130" t="str">
        <f>IFERROR(VLOOKUP(A58,'2.Datos'!#REF!,6,FALSE),"La celda tiene formula")</f>
        <v>La celda tiene formula</v>
      </c>
      <c r="C58" s="93" t="s">
        <v>343</v>
      </c>
      <c r="D58" s="93"/>
      <c r="E58" s="93"/>
      <c r="F58" s="93"/>
      <c r="G58" s="132" t="str">
        <f t="shared" si="0"/>
        <v xml:space="preserve">Evidencia: 
Frecuencia de aplicación: 
Responsable de aplicación: </v>
      </c>
    </row>
    <row r="59" spans="1:7" ht="15.75" customHeight="1" x14ac:dyDescent="0.25">
      <c r="A59" s="93" t="s">
        <v>334</v>
      </c>
      <c r="B59" s="130" t="str">
        <f>IFERROR(VLOOKUP(A59,'2.Datos'!#REF!,6,FALSE),"La celda tiene formula")</f>
        <v>La celda tiene formula</v>
      </c>
      <c r="C59" s="93" t="s">
        <v>344</v>
      </c>
      <c r="D59" s="93"/>
      <c r="E59" s="93"/>
      <c r="F59" s="93"/>
      <c r="G59" s="132" t="str">
        <f t="shared" si="0"/>
        <v xml:space="preserve">Evidencia: 
Frecuencia de aplicación: 
Responsable de aplicación: </v>
      </c>
    </row>
    <row r="60" spans="1:7" ht="15.75" customHeight="1" x14ac:dyDescent="0.25">
      <c r="A60" s="93" t="s">
        <v>334</v>
      </c>
      <c r="B60" s="130" t="str">
        <f>IFERROR(VLOOKUP(A60,'2.Datos'!#REF!,6,FALSE),"La celda tiene formula")</f>
        <v>La celda tiene formula</v>
      </c>
      <c r="C60" s="93" t="s">
        <v>345</v>
      </c>
      <c r="D60" s="93"/>
      <c r="E60" s="93"/>
      <c r="F60" s="93"/>
      <c r="G60" s="132" t="str">
        <f t="shared" si="0"/>
        <v xml:space="preserve">Evidencia: 
Frecuencia de aplicación: 
Responsable de aplicación: </v>
      </c>
    </row>
    <row r="61" spans="1:7" ht="15.75" customHeight="1" x14ac:dyDescent="0.25">
      <c r="A61" s="93" t="s">
        <v>334</v>
      </c>
      <c r="B61" s="130" t="str">
        <f>IFERROR(VLOOKUP(A61,'2.Datos'!#REF!,6,FALSE),"La celda tiene formula")</f>
        <v>La celda tiene formula</v>
      </c>
      <c r="C61" s="93" t="s">
        <v>346</v>
      </c>
      <c r="D61" s="93"/>
      <c r="E61" s="93"/>
      <c r="F61" s="93"/>
      <c r="G61" s="132" t="str">
        <f t="shared" si="0"/>
        <v xml:space="preserve">Evidencia: 
Frecuencia de aplicación: 
Responsable de aplicación: </v>
      </c>
    </row>
    <row r="62" spans="1:7" ht="15.75" customHeight="1" x14ac:dyDescent="0.25">
      <c r="A62" s="93" t="s">
        <v>334</v>
      </c>
      <c r="B62" s="130" t="str">
        <f>IFERROR(VLOOKUP(A62,'2.Datos'!#REF!,6,FALSE),"La celda tiene formula")</f>
        <v>La celda tiene formula</v>
      </c>
      <c r="C62" s="93" t="s">
        <v>347</v>
      </c>
      <c r="D62" s="93"/>
      <c r="E62" s="93"/>
      <c r="F62" s="93"/>
      <c r="G62" s="132" t="str">
        <f t="shared" si="0"/>
        <v xml:space="preserve">Evidencia: 
Frecuencia de aplicación: 
Responsable de aplicación: </v>
      </c>
    </row>
    <row r="63" spans="1:7" ht="15.75" customHeight="1" x14ac:dyDescent="0.25">
      <c r="A63" s="93" t="s">
        <v>348</v>
      </c>
      <c r="B63" s="130" t="str">
        <f>IFERROR(VLOOKUP(A63,'2.Datos'!#REF!,6,FALSE),"La celda tiene formula")</f>
        <v>La celda tiene formula</v>
      </c>
      <c r="C63" s="93" t="s">
        <v>349</v>
      </c>
      <c r="D63" s="93"/>
      <c r="E63" s="93"/>
      <c r="F63" s="93"/>
      <c r="G63" s="132" t="str">
        <f t="shared" si="0"/>
        <v xml:space="preserve">Evidencia: 
Frecuencia de aplicación: 
Responsable de aplicación: </v>
      </c>
    </row>
    <row r="64" spans="1:7" ht="15.75" customHeight="1" x14ac:dyDescent="0.25">
      <c r="A64" s="93" t="s">
        <v>348</v>
      </c>
      <c r="B64" s="130" t="str">
        <f>IFERROR(VLOOKUP(A64,'2.Datos'!#REF!,6,FALSE),"La celda tiene formula")</f>
        <v>La celda tiene formula</v>
      </c>
      <c r="C64" s="93" t="s">
        <v>350</v>
      </c>
      <c r="D64" s="93"/>
      <c r="E64" s="93"/>
      <c r="F64" s="93"/>
      <c r="G64" s="132" t="str">
        <f t="shared" si="0"/>
        <v xml:space="preserve">Evidencia: 
Frecuencia de aplicación: 
Responsable de aplicación: </v>
      </c>
    </row>
    <row r="65" spans="1:7" ht="15.75" customHeight="1" x14ac:dyDescent="0.25">
      <c r="A65" s="93" t="s">
        <v>348</v>
      </c>
      <c r="B65" s="130" t="str">
        <f>IFERROR(VLOOKUP(A65,'2.Datos'!#REF!,6,FALSE),"La celda tiene formula")</f>
        <v>La celda tiene formula</v>
      </c>
      <c r="C65" s="93"/>
      <c r="D65" s="93"/>
      <c r="E65" s="93"/>
      <c r="F65" s="93"/>
      <c r="G65" s="132" t="str">
        <f t="shared" si="0"/>
        <v xml:space="preserve">Evidencia: 
Frecuencia de aplicación: 
Responsable de aplicación: </v>
      </c>
    </row>
    <row r="66" spans="1:7" ht="15.75" customHeight="1" x14ac:dyDescent="0.25">
      <c r="A66" s="93" t="s">
        <v>351</v>
      </c>
      <c r="B66" s="130" t="str">
        <f>IFERROR(VLOOKUP(A66,'2.Datos'!#REF!,6,FALSE),"La celda tiene formula")</f>
        <v>La celda tiene formula</v>
      </c>
      <c r="C66" s="93" t="s">
        <v>352</v>
      </c>
      <c r="D66" s="93"/>
      <c r="E66" s="93"/>
      <c r="F66" s="93"/>
      <c r="G66" s="132" t="str">
        <f t="shared" si="0"/>
        <v xml:space="preserve">Evidencia: 
Frecuencia de aplicación: 
Responsable de aplicación: </v>
      </c>
    </row>
    <row r="67" spans="1:7" ht="15.75" customHeight="1" x14ac:dyDescent="0.25">
      <c r="A67" s="93" t="s">
        <v>351</v>
      </c>
      <c r="B67" s="130" t="str">
        <f>IFERROR(VLOOKUP(A67,'2.Datos'!#REF!,6,FALSE),"La celda tiene formula")</f>
        <v>La celda tiene formula</v>
      </c>
      <c r="C67" s="93" t="s">
        <v>353</v>
      </c>
      <c r="D67" s="93"/>
      <c r="E67" s="93"/>
      <c r="F67" s="93"/>
      <c r="G67" s="132" t="str">
        <f t="shared" si="0"/>
        <v xml:space="preserve">Evidencia: 
Frecuencia de aplicación: 
Responsable de aplicación: </v>
      </c>
    </row>
    <row r="68" spans="1:7" ht="15.75" customHeight="1" x14ac:dyDescent="0.25">
      <c r="A68" s="93" t="s">
        <v>351</v>
      </c>
      <c r="B68" s="130" t="str">
        <f>IFERROR(VLOOKUP(A68,'2.Datos'!#REF!,6,FALSE),"La celda tiene formula")</f>
        <v>La celda tiene formula</v>
      </c>
      <c r="C68" s="93" t="s">
        <v>354</v>
      </c>
      <c r="D68" s="93"/>
      <c r="E68" s="93"/>
      <c r="F68" s="93"/>
      <c r="G68" s="132" t="str">
        <f t="shared" si="0"/>
        <v xml:space="preserve">Evidencia: 
Frecuencia de aplicación: 
Responsable de aplicación: </v>
      </c>
    </row>
    <row r="69" spans="1:7" ht="15.75" customHeight="1" x14ac:dyDescent="0.25">
      <c r="A69" s="93" t="s">
        <v>351</v>
      </c>
      <c r="B69" s="130" t="str">
        <f>IFERROR(VLOOKUP(A69,'2.Datos'!#REF!,6,FALSE),"La celda tiene formula")</f>
        <v>La celda tiene formula</v>
      </c>
      <c r="C69" s="93" t="s">
        <v>355</v>
      </c>
      <c r="D69" s="93"/>
      <c r="E69" s="93"/>
      <c r="F69" s="93"/>
      <c r="G69" s="132" t="str">
        <f t="shared" si="0"/>
        <v xml:space="preserve">Evidencia: 
Frecuencia de aplicación: 
Responsable de aplicación: </v>
      </c>
    </row>
    <row r="70" spans="1:7" ht="15.75" customHeight="1" x14ac:dyDescent="0.25">
      <c r="A70" s="93" t="s">
        <v>356</v>
      </c>
      <c r="B70" s="130" t="str">
        <f>IFERROR(VLOOKUP(A70,'2.Datos'!#REF!,6,FALSE),"La celda tiene formula")</f>
        <v>La celda tiene formula</v>
      </c>
      <c r="C70" s="93" t="s">
        <v>357</v>
      </c>
      <c r="D70" s="93"/>
      <c r="E70" s="93"/>
      <c r="F70" s="93"/>
      <c r="G70" s="132" t="str">
        <f t="shared" si="0"/>
        <v xml:space="preserve">Evidencia: 
Frecuencia de aplicación: 
Responsable de aplicación: </v>
      </c>
    </row>
    <row r="71" spans="1:7" ht="15.75" customHeight="1" x14ac:dyDescent="0.25">
      <c r="A71" s="93" t="s">
        <v>356</v>
      </c>
      <c r="B71" s="130" t="str">
        <f>IFERROR(VLOOKUP(A71,'2.Datos'!#REF!,6,FALSE),"La celda tiene formula")</f>
        <v>La celda tiene formula</v>
      </c>
      <c r="C71" s="93" t="s">
        <v>358</v>
      </c>
      <c r="D71" s="93"/>
      <c r="E71" s="93"/>
      <c r="F71" s="93"/>
      <c r="G71" s="132" t="str">
        <f t="shared" si="0"/>
        <v xml:space="preserve">Evidencia: 
Frecuencia de aplicación: 
Responsable de aplicación: </v>
      </c>
    </row>
    <row r="72" spans="1:7" ht="15.75" customHeight="1" x14ac:dyDescent="0.25">
      <c r="A72" s="93" t="s">
        <v>356</v>
      </c>
      <c r="B72" s="130" t="str">
        <f>IFERROR(VLOOKUP(A72,'2.Datos'!#REF!,6,FALSE),"La celda tiene formula")</f>
        <v>La celda tiene formula</v>
      </c>
      <c r="C72" s="93" t="s">
        <v>359</v>
      </c>
      <c r="D72" s="93"/>
      <c r="E72" s="93"/>
      <c r="F72" s="93"/>
      <c r="G72" s="132" t="str">
        <f t="shared" si="0"/>
        <v xml:space="preserve">Evidencia: 
Frecuencia de aplicación: 
Responsable de aplicación: </v>
      </c>
    </row>
    <row r="73" spans="1:7" ht="15.75" customHeight="1" x14ac:dyDescent="0.25">
      <c r="A73" s="93" t="s">
        <v>356</v>
      </c>
      <c r="B73" s="130" t="str">
        <f>IFERROR(VLOOKUP(A73,'2.Datos'!#REF!,6,FALSE),"La celda tiene formula")</f>
        <v>La celda tiene formula</v>
      </c>
      <c r="C73" s="93" t="s">
        <v>360</v>
      </c>
      <c r="D73" s="93"/>
      <c r="E73" s="93"/>
      <c r="F73" s="93"/>
      <c r="G73" s="132" t="str">
        <f t="shared" si="0"/>
        <v xml:space="preserve">Evidencia: 
Frecuencia de aplicación: 
Responsable de aplicación: </v>
      </c>
    </row>
    <row r="74" spans="1:7" ht="15.75" customHeight="1" x14ac:dyDescent="0.25">
      <c r="A74" s="93" t="s">
        <v>356</v>
      </c>
      <c r="B74" s="130" t="str">
        <f>IFERROR(VLOOKUP(A74,'2.Datos'!#REF!,6,FALSE),"La celda tiene formula")</f>
        <v>La celda tiene formula</v>
      </c>
      <c r="C74" s="93" t="s">
        <v>361</v>
      </c>
      <c r="D74" s="93"/>
      <c r="E74" s="93"/>
      <c r="F74" s="93"/>
      <c r="G74" s="132" t="str">
        <f t="shared" si="0"/>
        <v xml:space="preserve">Evidencia: 
Frecuencia de aplicación: 
Responsable de aplicación: </v>
      </c>
    </row>
    <row r="75" spans="1:7" ht="15.75" customHeight="1" x14ac:dyDescent="0.25">
      <c r="A75" s="93" t="s">
        <v>356</v>
      </c>
      <c r="B75" s="130" t="str">
        <f>IFERROR(VLOOKUP(A75,'2.Datos'!#REF!,6,FALSE),"La celda tiene formula")</f>
        <v>La celda tiene formula</v>
      </c>
      <c r="C75" s="93" t="s">
        <v>362</v>
      </c>
      <c r="D75" s="93"/>
      <c r="E75" s="93"/>
      <c r="F75" s="93"/>
      <c r="G75" s="132" t="str">
        <f t="shared" si="0"/>
        <v xml:space="preserve">Evidencia: 
Frecuencia de aplicación: 
Responsable de aplicación: </v>
      </c>
    </row>
    <row r="76" spans="1:7" ht="15.75" customHeight="1" x14ac:dyDescent="0.25">
      <c r="A76" s="93" t="s">
        <v>356</v>
      </c>
      <c r="B76" s="130" t="str">
        <f>IFERROR(VLOOKUP(A76,'2.Datos'!#REF!,6,FALSE),"La celda tiene formula")</f>
        <v>La celda tiene formula</v>
      </c>
      <c r="C76" s="93" t="s">
        <v>363</v>
      </c>
      <c r="D76" s="93"/>
      <c r="E76" s="93"/>
      <c r="F76" s="93"/>
      <c r="G76" s="132" t="str">
        <f t="shared" si="0"/>
        <v xml:space="preserve">Evidencia: 
Frecuencia de aplicación: 
Responsable de aplicación: </v>
      </c>
    </row>
    <row r="77" spans="1:7" ht="15.75" customHeight="1" x14ac:dyDescent="0.25">
      <c r="A77" s="93" t="s">
        <v>356</v>
      </c>
      <c r="B77" s="130" t="str">
        <f>IFERROR(VLOOKUP(A77,'2.Datos'!#REF!,6,FALSE),"La celda tiene formula")</f>
        <v>La celda tiene formula</v>
      </c>
      <c r="C77" s="93"/>
      <c r="D77" s="93"/>
      <c r="E77" s="93"/>
      <c r="F77" s="93"/>
      <c r="G77" s="132" t="str">
        <f t="shared" si="0"/>
        <v xml:space="preserve">Evidencia: 
Frecuencia de aplicación: 
Responsable de aplicación: </v>
      </c>
    </row>
    <row r="78" spans="1:7" ht="15.75" customHeight="1" x14ac:dyDescent="0.25">
      <c r="A78" s="93" t="s">
        <v>364</v>
      </c>
      <c r="B78" s="130" t="str">
        <f>IFERROR(VLOOKUP(A78,'2.Datos'!#REF!,6,FALSE),"La celda tiene formula")</f>
        <v>La celda tiene formula</v>
      </c>
      <c r="C78" s="93" t="s">
        <v>365</v>
      </c>
      <c r="D78" s="93"/>
      <c r="E78" s="93"/>
      <c r="F78" s="93"/>
      <c r="G78" s="132" t="str">
        <f t="shared" si="0"/>
        <v xml:space="preserve">Evidencia: 
Frecuencia de aplicación: 
Responsable de aplicación: </v>
      </c>
    </row>
    <row r="79" spans="1:7" ht="15.75" customHeight="1" x14ac:dyDescent="0.25">
      <c r="A79" s="93" t="s">
        <v>364</v>
      </c>
      <c r="B79" s="130" t="str">
        <f>IFERROR(VLOOKUP(A79,'2.Datos'!#REF!,6,FALSE),"La celda tiene formula")</f>
        <v>La celda tiene formula</v>
      </c>
      <c r="C79" s="93" t="s">
        <v>366</v>
      </c>
      <c r="D79" s="93"/>
      <c r="E79" s="93"/>
      <c r="F79" s="93"/>
      <c r="G79" s="132" t="str">
        <f t="shared" si="0"/>
        <v xml:space="preserve">Evidencia: 
Frecuencia de aplicación: 
Responsable de aplicación: </v>
      </c>
    </row>
    <row r="80" spans="1:7" ht="15.75" customHeight="1" x14ac:dyDescent="0.25">
      <c r="A80" s="93" t="s">
        <v>364</v>
      </c>
      <c r="B80" s="130" t="str">
        <f>IFERROR(VLOOKUP(A80,'2.Datos'!#REF!,6,FALSE),"La celda tiene formula")</f>
        <v>La celda tiene formula</v>
      </c>
      <c r="C80" s="93" t="s">
        <v>367</v>
      </c>
      <c r="D80" s="93"/>
      <c r="E80" s="93"/>
      <c r="F80" s="93"/>
      <c r="G80" s="132" t="str">
        <f t="shared" si="0"/>
        <v xml:space="preserve">Evidencia: 
Frecuencia de aplicación: 
Responsable de aplicación: </v>
      </c>
    </row>
    <row r="81" spans="1:7" ht="15.75" customHeight="1" x14ac:dyDescent="0.25">
      <c r="A81" s="93" t="s">
        <v>368</v>
      </c>
      <c r="B81" s="130" t="str">
        <f>IFERROR(VLOOKUP(A81,'2.Datos'!#REF!,6,FALSE),"La celda tiene formula")</f>
        <v>La celda tiene formula</v>
      </c>
      <c r="C81" s="93" t="s">
        <v>369</v>
      </c>
      <c r="D81" s="93"/>
      <c r="E81" s="93"/>
      <c r="F81" s="93"/>
      <c r="G81" s="132" t="str">
        <f t="shared" si="0"/>
        <v xml:space="preserve">Evidencia: 
Frecuencia de aplicación: 
Responsable de aplicación: </v>
      </c>
    </row>
    <row r="82" spans="1:7" ht="15.75" customHeight="1" x14ac:dyDescent="0.25">
      <c r="A82" s="93" t="s">
        <v>368</v>
      </c>
      <c r="B82" s="130" t="str">
        <f>IFERROR(VLOOKUP(A82,'2.Datos'!#REF!,6,FALSE),"La celda tiene formula")</f>
        <v>La celda tiene formula</v>
      </c>
      <c r="C82" s="93" t="s">
        <v>370</v>
      </c>
      <c r="D82" s="93"/>
      <c r="E82" s="93"/>
      <c r="F82" s="93"/>
      <c r="G82" s="132" t="str">
        <f t="shared" si="0"/>
        <v xml:space="preserve">Evidencia: 
Frecuencia de aplicación: 
Responsable de aplicación: </v>
      </c>
    </row>
    <row r="83" spans="1:7" ht="15.75" customHeight="1" x14ac:dyDescent="0.25">
      <c r="A83" s="93" t="s">
        <v>368</v>
      </c>
      <c r="B83" s="130" t="str">
        <f>IFERROR(VLOOKUP(A83,'2.Datos'!#REF!,6,FALSE),"La celda tiene formula")</f>
        <v>La celda tiene formula</v>
      </c>
      <c r="C83" s="93"/>
      <c r="D83" s="93"/>
      <c r="E83" s="93"/>
      <c r="F83" s="93"/>
      <c r="G83" s="132" t="str">
        <f t="shared" si="0"/>
        <v xml:space="preserve">Evidencia: 
Frecuencia de aplicación: 
Responsable de aplicación: </v>
      </c>
    </row>
    <row r="84" spans="1:7" ht="15.75" customHeight="1" x14ac:dyDescent="0.25">
      <c r="A84" s="93" t="s">
        <v>371</v>
      </c>
      <c r="B84" s="130" t="str">
        <f>IFERROR(VLOOKUP(A84,'2.Datos'!#REF!,6,FALSE),"La celda tiene formula")</f>
        <v>La celda tiene formula</v>
      </c>
      <c r="C84" s="93" t="s">
        <v>372</v>
      </c>
      <c r="D84" s="93"/>
      <c r="E84" s="93"/>
      <c r="F84" s="93"/>
      <c r="G84" s="132" t="str">
        <f t="shared" si="0"/>
        <v xml:space="preserve">Evidencia: 
Frecuencia de aplicación: 
Responsable de aplicación: </v>
      </c>
    </row>
    <row r="85" spans="1:7" ht="15.75" customHeight="1" x14ac:dyDescent="0.25">
      <c r="A85" s="93" t="s">
        <v>371</v>
      </c>
      <c r="B85" s="130" t="str">
        <f>IFERROR(VLOOKUP(A85,'2.Datos'!#REF!,6,FALSE),"La celda tiene formula")</f>
        <v>La celda tiene formula</v>
      </c>
      <c r="C85" s="93" t="s">
        <v>373</v>
      </c>
      <c r="D85" s="93"/>
      <c r="E85" s="93"/>
      <c r="F85" s="93"/>
      <c r="G85" s="132" t="str">
        <f t="shared" si="0"/>
        <v xml:space="preserve">Evidencia: 
Frecuencia de aplicación: 
Responsable de aplicación: </v>
      </c>
    </row>
    <row r="86" spans="1:7" ht="15.75" customHeight="1" x14ac:dyDescent="0.25">
      <c r="A86" s="93" t="s">
        <v>371</v>
      </c>
      <c r="B86" s="130" t="str">
        <f>IFERROR(VLOOKUP(A86,'2.Datos'!#REF!,6,FALSE),"La celda tiene formula")</f>
        <v>La celda tiene formula</v>
      </c>
      <c r="C86" s="93" t="s">
        <v>374</v>
      </c>
      <c r="D86" s="93"/>
      <c r="E86" s="93"/>
      <c r="F86" s="93"/>
      <c r="G86" s="132" t="str">
        <f t="shared" si="0"/>
        <v xml:space="preserve">Evidencia: 
Frecuencia de aplicación: 
Responsable de aplicación: </v>
      </c>
    </row>
    <row r="87" spans="1:7" ht="15.75" customHeight="1" x14ac:dyDescent="0.25">
      <c r="A87" s="93" t="s">
        <v>371</v>
      </c>
      <c r="B87" s="130" t="str">
        <f>IFERROR(VLOOKUP(A87,'2.Datos'!#REF!,6,FALSE),"La celda tiene formula")</f>
        <v>La celda tiene formula</v>
      </c>
      <c r="C87" s="93" t="s">
        <v>375</v>
      </c>
      <c r="D87" s="93"/>
      <c r="E87" s="93"/>
      <c r="F87" s="93"/>
      <c r="G87" s="132" t="str">
        <f t="shared" si="0"/>
        <v xml:space="preserve">Evidencia: 
Frecuencia de aplicación: 
Responsable de aplicación: </v>
      </c>
    </row>
    <row r="88" spans="1:7" ht="15.75" customHeight="1" x14ac:dyDescent="0.25">
      <c r="A88" s="93" t="s">
        <v>371</v>
      </c>
      <c r="B88" s="130" t="str">
        <f>IFERROR(VLOOKUP(A88,'2.Datos'!#REF!,6,FALSE),"La celda tiene formula")</f>
        <v>La celda tiene formula</v>
      </c>
      <c r="C88" s="93" t="s">
        <v>376</v>
      </c>
      <c r="D88" s="93"/>
      <c r="E88" s="93"/>
      <c r="F88" s="93"/>
      <c r="G88" s="132" t="str">
        <f t="shared" si="0"/>
        <v xml:space="preserve">Evidencia: 
Frecuencia de aplicación: 
Responsable de aplicación: </v>
      </c>
    </row>
    <row r="89" spans="1:7" ht="15.75" customHeight="1" x14ac:dyDescent="0.25">
      <c r="A89" s="93" t="s">
        <v>371</v>
      </c>
      <c r="B89" s="130" t="str">
        <f>IFERROR(VLOOKUP(A89,'2.Datos'!#REF!,6,FALSE),"La celda tiene formula")</f>
        <v>La celda tiene formula</v>
      </c>
      <c r="C89" s="93" t="s">
        <v>377</v>
      </c>
      <c r="D89" s="93"/>
      <c r="E89" s="93"/>
      <c r="F89" s="93"/>
      <c r="G89" s="132" t="str">
        <f t="shared" si="0"/>
        <v xml:space="preserve">Evidencia: 
Frecuencia de aplicación: 
Responsable de aplicación: </v>
      </c>
    </row>
    <row r="90" spans="1:7" ht="15.75" customHeight="1" x14ac:dyDescent="0.25">
      <c r="A90" s="93" t="s">
        <v>378</v>
      </c>
      <c r="B90" s="130" t="str">
        <f>IFERROR(VLOOKUP(A90,'2.Datos'!#REF!,6,FALSE),"La celda tiene formula")</f>
        <v>La celda tiene formula</v>
      </c>
      <c r="C90" s="93" t="s">
        <v>379</v>
      </c>
      <c r="D90" s="93"/>
      <c r="E90" s="93"/>
      <c r="F90" s="93"/>
      <c r="G90" s="132" t="str">
        <f t="shared" si="0"/>
        <v xml:space="preserve">Evidencia: 
Frecuencia de aplicación: 
Responsable de aplicación: </v>
      </c>
    </row>
    <row r="91" spans="1:7" ht="15.75" customHeight="1" x14ac:dyDescent="0.25">
      <c r="A91" s="93" t="s">
        <v>378</v>
      </c>
      <c r="B91" s="130" t="str">
        <f>IFERROR(VLOOKUP(A91,'2.Datos'!#REF!,6,FALSE),"La celda tiene formula")</f>
        <v>La celda tiene formula</v>
      </c>
      <c r="C91" s="93" t="s">
        <v>345</v>
      </c>
      <c r="D91" s="93"/>
      <c r="E91" s="93"/>
      <c r="F91" s="93"/>
      <c r="G91" s="132" t="str">
        <f t="shared" si="0"/>
        <v xml:space="preserve">Evidencia: 
Frecuencia de aplicación: 
Responsable de aplicación: </v>
      </c>
    </row>
    <row r="92" spans="1:7" ht="15.75" customHeight="1" x14ac:dyDescent="0.25">
      <c r="A92" s="93" t="s">
        <v>378</v>
      </c>
      <c r="B92" s="130" t="str">
        <f>IFERROR(VLOOKUP(A92,'2.Datos'!#REF!,6,FALSE),"La celda tiene formula")</f>
        <v>La celda tiene formula</v>
      </c>
      <c r="C92" s="93" t="s">
        <v>380</v>
      </c>
      <c r="D92" s="93"/>
      <c r="E92" s="93"/>
      <c r="F92" s="93"/>
      <c r="G92" s="132" t="str">
        <f t="shared" si="0"/>
        <v xml:space="preserve">Evidencia: 
Frecuencia de aplicación: 
Responsable de aplicación: </v>
      </c>
    </row>
    <row r="93" spans="1:7" ht="15.75" customHeight="1" x14ac:dyDescent="0.25">
      <c r="A93" s="93" t="s">
        <v>381</v>
      </c>
      <c r="B93" s="130" t="str">
        <f>IFERROR(VLOOKUP(A93,'2.Datos'!#REF!,6,FALSE),"La celda tiene formula")</f>
        <v>La celda tiene formula</v>
      </c>
      <c r="C93" s="93" t="s">
        <v>382</v>
      </c>
      <c r="D93" s="93"/>
      <c r="E93" s="93"/>
      <c r="F93" s="93"/>
      <c r="G93" s="132" t="str">
        <f t="shared" si="0"/>
        <v xml:space="preserve">Evidencia: 
Frecuencia de aplicación: 
Responsable de aplicación: </v>
      </c>
    </row>
    <row r="94" spans="1:7" ht="15.75" customHeight="1" x14ac:dyDescent="0.25">
      <c r="A94" s="93" t="s">
        <v>381</v>
      </c>
      <c r="B94" s="130" t="str">
        <f>IFERROR(VLOOKUP(A94,'2.Datos'!#REF!,6,FALSE),"La celda tiene formula")</f>
        <v>La celda tiene formula</v>
      </c>
      <c r="C94" s="93" t="s">
        <v>383</v>
      </c>
      <c r="D94" s="93"/>
      <c r="E94" s="93"/>
      <c r="F94" s="93"/>
      <c r="G94" s="132" t="str">
        <f t="shared" si="0"/>
        <v xml:space="preserve">Evidencia: 
Frecuencia de aplicación: 
Responsable de aplicación: </v>
      </c>
    </row>
    <row r="95" spans="1:7" ht="15.75" customHeight="1" x14ac:dyDescent="0.25">
      <c r="A95" s="93" t="s">
        <v>381</v>
      </c>
      <c r="B95" s="130" t="str">
        <f>IFERROR(VLOOKUP(A95,'2.Datos'!#REF!,6,FALSE),"La celda tiene formula")</f>
        <v>La celda tiene formula</v>
      </c>
      <c r="C95" s="93" t="s">
        <v>384</v>
      </c>
      <c r="D95" s="93"/>
      <c r="E95" s="93"/>
      <c r="F95" s="93"/>
      <c r="G95" s="132" t="str">
        <f t="shared" si="0"/>
        <v xml:space="preserve">Evidencia: 
Frecuencia de aplicación: 
Responsable de aplicación: </v>
      </c>
    </row>
    <row r="96" spans="1:7" ht="15.75" customHeight="1" x14ac:dyDescent="0.25">
      <c r="A96" s="93" t="s">
        <v>381</v>
      </c>
      <c r="B96" s="130" t="str">
        <f>IFERROR(VLOOKUP(A96,'2.Datos'!#REF!,6,FALSE),"La celda tiene formula")</f>
        <v>La celda tiene formula</v>
      </c>
      <c r="C96" s="93"/>
      <c r="D96" s="93"/>
      <c r="E96" s="93"/>
      <c r="F96" s="93"/>
      <c r="G96" s="132" t="str">
        <f t="shared" si="0"/>
        <v xml:space="preserve">Evidencia: 
Frecuencia de aplicación: 
Responsable de aplicación: </v>
      </c>
    </row>
    <row r="97" spans="1:7" ht="15.75" customHeight="1" x14ac:dyDescent="0.25">
      <c r="A97" s="93" t="s">
        <v>385</v>
      </c>
      <c r="B97" s="130" t="str">
        <f>IFERROR(VLOOKUP(A97,'2.Datos'!#REF!,6,FALSE),"La celda tiene formula")</f>
        <v>La celda tiene formula</v>
      </c>
      <c r="C97" s="93" t="s">
        <v>386</v>
      </c>
      <c r="D97" s="93"/>
      <c r="E97" s="93"/>
      <c r="F97" s="93"/>
      <c r="G97" s="132" t="str">
        <f t="shared" si="0"/>
        <v xml:space="preserve">Evidencia: 
Frecuencia de aplicación: 
Responsable de aplicación: </v>
      </c>
    </row>
    <row r="98" spans="1:7" ht="15.75" customHeight="1" x14ac:dyDescent="0.25">
      <c r="A98" s="93" t="s">
        <v>385</v>
      </c>
      <c r="B98" s="130" t="str">
        <f>IFERROR(VLOOKUP(A98,'2.Datos'!#REF!,6,FALSE),"La celda tiene formula")</f>
        <v>La celda tiene formula</v>
      </c>
      <c r="C98" s="93" t="s">
        <v>387</v>
      </c>
      <c r="D98" s="93"/>
      <c r="E98" s="93"/>
      <c r="F98" s="93"/>
      <c r="G98" s="132" t="str">
        <f t="shared" si="0"/>
        <v xml:space="preserve">Evidencia: 
Frecuencia de aplicación: 
Responsable de aplicación: </v>
      </c>
    </row>
    <row r="99" spans="1:7" ht="15.75" customHeight="1" x14ac:dyDescent="0.25">
      <c r="A99" s="93" t="s">
        <v>385</v>
      </c>
      <c r="B99" s="130" t="str">
        <f>IFERROR(VLOOKUP(A99,'2.Datos'!#REF!,6,FALSE),"La celda tiene formula")</f>
        <v>La celda tiene formula</v>
      </c>
      <c r="C99" s="93" t="s">
        <v>388</v>
      </c>
      <c r="D99" s="93"/>
      <c r="E99" s="93"/>
      <c r="F99" s="93"/>
      <c r="G99" s="132" t="str">
        <f t="shared" si="0"/>
        <v xml:space="preserve">Evidencia: 
Frecuencia de aplicación: 
Responsable de aplicación: </v>
      </c>
    </row>
    <row r="100" spans="1:7" ht="15.75" customHeight="1" x14ac:dyDescent="0.25">
      <c r="A100" s="93" t="s">
        <v>385</v>
      </c>
      <c r="B100" s="130" t="str">
        <f>IFERROR(VLOOKUP(A100,'2.Datos'!#REF!,6,FALSE),"La celda tiene formula")</f>
        <v>La celda tiene formula</v>
      </c>
      <c r="C100" s="93" t="s">
        <v>389</v>
      </c>
      <c r="D100" s="93"/>
      <c r="E100" s="93"/>
      <c r="F100" s="93"/>
      <c r="G100" s="132" t="str">
        <f t="shared" si="0"/>
        <v xml:space="preserve">Evidencia: 
Frecuencia de aplicación: 
Responsable de aplicación: </v>
      </c>
    </row>
    <row r="101" spans="1:7" ht="15.75" customHeight="1" x14ac:dyDescent="0.25">
      <c r="A101" s="93" t="s">
        <v>390</v>
      </c>
      <c r="B101" s="130" t="str">
        <f>IFERROR(VLOOKUP(A101,'2.Datos'!#REF!,6,FALSE),"La celda tiene formula")</f>
        <v>La celda tiene formula</v>
      </c>
      <c r="C101" s="93" t="s">
        <v>391</v>
      </c>
      <c r="D101" s="93"/>
      <c r="E101" s="93"/>
      <c r="F101" s="93"/>
      <c r="G101" s="132" t="str">
        <f t="shared" si="0"/>
        <v xml:space="preserve">Evidencia: 
Frecuencia de aplicación: 
Responsable de aplicación: </v>
      </c>
    </row>
    <row r="102" spans="1:7" ht="15.75" customHeight="1" x14ac:dyDescent="0.25">
      <c r="A102" s="93" t="s">
        <v>390</v>
      </c>
      <c r="B102" s="130" t="str">
        <f>IFERROR(VLOOKUP(A102,'2.Datos'!#REF!,6,FALSE),"La celda tiene formula")</f>
        <v>La celda tiene formula</v>
      </c>
      <c r="C102" s="93" t="s">
        <v>392</v>
      </c>
      <c r="D102" s="93"/>
      <c r="E102" s="93"/>
      <c r="F102" s="93"/>
      <c r="G102" s="132" t="str">
        <f t="shared" si="0"/>
        <v xml:space="preserve">Evidencia: 
Frecuencia de aplicación: 
Responsable de aplicación: </v>
      </c>
    </row>
    <row r="103" spans="1:7" ht="15.75" customHeight="1" x14ac:dyDescent="0.25">
      <c r="A103" s="93" t="s">
        <v>393</v>
      </c>
      <c r="B103" s="130" t="str">
        <f>IFERROR(VLOOKUP(A103,'2.Datos'!#REF!,6,FALSE),"La celda tiene formula")</f>
        <v>La celda tiene formula</v>
      </c>
      <c r="C103" s="93" t="s">
        <v>394</v>
      </c>
      <c r="D103" s="93"/>
      <c r="E103" s="93"/>
      <c r="F103" s="93"/>
      <c r="G103" s="132" t="str">
        <f t="shared" si="0"/>
        <v xml:space="preserve">Evidencia: 
Frecuencia de aplicación: 
Responsable de aplicación: </v>
      </c>
    </row>
    <row r="104" spans="1:7" ht="15.75" customHeight="1" x14ac:dyDescent="0.25">
      <c r="A104" s="93" t="s">
        <v>393</v>
      </c>
      <c r="B104" s="130" t="str">
        <f>IFERROR(VLOOKUP(A104,'2.Datos'!#REF!,6,FALSE),"La celda tiene formula")</f>
        <v>La celda tiene formula</v>
      </c>
      <c r="C104" s="93" t="s">
        <v>395</v>
      </c>
      <c r="D104" s="93"/>
      <c r="E104" s="93"/>
      <c r="F104" s="93"/>
      <c r="G104" s="132" t="str">
        <f t="shared" si="0"/>
        <v xml:space="preserve">Evidencia: 
Frecuencia de aplicación: 
Responsable de aplicación: </v>
      </c>
    </row>
    <row r="105" spans="1:7" ht="15.75" customHeight="1" x14ac:dyDescent="0.25">
      <c r="A105" s="93" t="s">
        <v>294</v>
      </c>
      <c r="B105" s="130" t="str">
        <f>IFERROR(VLOOKUP(A105,'2.Datos'!#REF!,6,FALSE),"La celda tiene formula")</f>
        <v>La celda tiene formula</v>
      </c>
      <c r="C105" s="93" t="s">
        <v>396</v>
      </c>
      <c r="D105" s="93"/>
      <c r="E105" s="93"/>
      <c r="F105" s="93"/>
      <c r="G105" s="132" t="str">
        <f t="shared" si="0"/>
        <v xml:space="preserve">Evidencia: 
Frecuencia de aplicación: 
Responsable de aplicación: </v>
      </c>
    </row>
    <row r="106" spans="1:7" ht="15.75" customHeight="1" x14ac:dyDescent="0.25">
      <c r="A106" s="93" t="s">
        <v>294</v>
      </c>
      <c r="B106" s="130" t="str">
        <f>IFERROR(VLOOKUP(A106,'2.Datos'!#REF!,6,FALSE),"La celda tiene formula")</f>
        <v>La celda tiene formula</v>
      </c>
      <c r="C106" s="93" t="s">
        <v>397</v>
      </c>
      <c r="D106" s="93"/>
      <c r="E106" s="93"/>
      <c r="F106" s="93"/>
      <c r="G106" s="132" t="str">
        <f t="shared" si="0"/>
        <v xml:space="preserve">Evidencia: 
Frecuencia de aplicación: 
Responsable de aplicación: </v>
      </c>
    </row>
    <row r="107" spans="1:7" ht="15.75" customHeight="1" x14ac:dyDescent="0.25">
      <c r="A107" s="93" t="s">
        <v>294</v>
      </c>
      <c r="B107" s="130" t="str">
        <f>IFERROR(VLOOKUP(A107,'2.Datos'!#REF!,6,FALSE),"La celda tiene formula")</f>
        <v>La celda tiene formula</v>
      </c>
      <c r="C107" s="93" t="s">
        <v>398</v>
      </c>
      <c r="D107" s="93"/>
      <c r="E107" s="93"/>
      <c r="F107" s="93"/>
      <c r="G107" s="132" t="str">
        <f t="shared" si="0"/>
        <v xml:space="preserve">Evidencia: 
Frecuencia de aplicación: 
Responsable de aplicación: </v>
      </c>
    </row>
    <row r="108" spans="1:7" ht="15.75" customHeight="1" x14ac:dyDescent="0.25">
      <c r="A108" s="93" t="s">
        <v>294</v>
      </c>
      <c r="B108" s="130" t="str">
        <f>IFERROR(VLOOKUP(A108,'2.Datos'!#REF!,6,FALSE),"La celda tiene formula")</f>
        <v>La celda tiene formula</v>
      </c>
      <c r="C108" s="93" t="s">
        <v>399</v>
      </c>
      <c r="D108" s="93"/>
      <c r="E108" s="93"/>
      <c r="F108" s="93"/>
      <c r="G108" s="132" t="str">
        <f t="shared" si="0"/>
        <v xml:space="preserve">Evidencia: 
Frecuencia de aplicación: 
Responsable de aplicación: </v>
      </c>
    </row>
    <row r="109" spans="1:7" ht="15.75" customHeight="1" x14ac:dyDescent="0.25">
      <c r="A109" s="93" t="s">
        <v>294</v>
      </c>
      <c r="B109" s="130" t="str">
        <f>IFERROR(VLOOKUP(A109,'2.Datos'!#REF!,6,FALSE),"La celda tiene formula")</f>
        <v>La celda tiene formula</v>
      </c>
      <c r="C109" s="93" t="s">
        <v>400</v>
      </c>
      <c r="D109" s="93"/>
      <c r="E109" s="93"/>
      <c r="F109" s="93"/>
      <c r="G109" s="132" t="str">
        <f t="shared" si="0"/>
        <v xml:space="preserve">Evidencia: 
Frecuencia de aplicación: 
Responsable de aplicación: </v>
      </c>
    </row>
    <row r="110" spans="1:7" ht="15.75" customHeight="1" x14ac:dyDescent="0.25">
      <c r="A110" s="93" t="s">
        <v>294</v>
      </c>
      <c r="B110" s="130" t="str">
        <f>IFERROR(VLOOKUP(A110,'2.Datos'!#REF!,6,FALSE),"La celda tiene formula")</f>
        <v>La celda tiene formula</v>
      </c>
      <c r="C110" s="93" t="s">
        <v>401</v>
      </c>
      <c r="D110" s="93"/>
      <c r="E110" s="93"/>
      <c r="F110" s="93"/>
      <c r="G110" s="132" t="str">
        <f t="shared" si="0"/>
        <v xml:space="preserve">Evidencia: 
Frecuencia de aplicación: 
Responsable de aplicación: </v>
      </c>
    </row>
    <row r="111" spans="1:7" ht="15.75" customHeight="1" x14ac:dyDescent="0.25">
      <c r="A111" s="93" t="s">
        <v>294</v>
      </c>
      <c r="B111" s="130" t="str">
        <f>IFERROR(VLOOKUP(A111,'2.Datos'!#REF!,6,FALSE),"La celda tiene formula")</f>
        <v>La celda tiene formula</v>
      </c>
      <c r="C111" s="93" t="s">
        <v>402</v>
      </c>
      <c r="D111" s="93"/>
      <c r="E111" s="93"/>
      <c r="F111" s="93"/>
      <c r="G111" s="132" t="str">
        <f t="shared" si="0"/>
        <v xml:space="preserve">Evidencia: 
Frecuencia de aplicación: 
Responsable de aplicación: </v>
      </c>
    </row>
    <row r="112" spans="1:7" ht="15.75" customHeight="1" x14ac:dyDescent="0.25">
      <c r="A112" s="93" t="s">
        <v>300</v>
      </c>
      <c r="B112" s="130" t="str">
        <f>IFERROR(VLOOKUP(A112,'2.Datos'!#REF!,6,FALSE),"La celda tiene formula")</f>
        <v>La celda tiene formula</v>
      </c>
      <c r="C112" s="93" t="s">
        <v>92</v>
      </c>
      <c r="D112" s="93"/>
      <c r="E112" s="93"/>
      <c r="F112" s="93"/>
      <c r="G112" s="132" t="str">
        <f t="shared" si="0"/>
        <v xml:space="preserve">Evidencia: 
Frecuencia de aplicación: 
Responsable de aplicación: </v>
      </c>
    </row>
    <row r="113" spans="1:7" ht="15.75" customHeight="1" x14ac:dyDescent="0.25">
      <c r="A113" s="93" t="s">
        <v>303</v>
      </c>
      <c r="B113" s="130" t="str">
        <f>IFERROR(VLOOKUP(A113,'2.Datos'!#REF!,6,FALSE),"La celda tiene formula")</f>
        <v>La celda tiene formula</v>
      </c>
      <c r="C113" s="93" t="s">
        <v>396</v>
      </c>
      <c r="D113" s="93"/>
      <c r="E113" s="93"/>
      <c r="F113" s="93"/>
      <c r="G113" s="132" t="str">
        <f t="shared" si="0"/>
        <v xml:space="preserve">Evidencia: 
Frecuencia de aplicación: 
Responsable de aplicación: </v>
      </c>
    </row>
    <row r="114" spans="1:7" ht="15.75" customHeight="1" x14ac:dyDescent="0.25">
      <c r="A114" s="93" t="s">
        <v>303</v>
      </c>
      <c r="B114" s="130" t="str">
        <f>IFERROR(VLOOKUP(A114,'2.Datos'!#REF!,6,FALSE),"La celda tiene formula")</f>
        <v>La celda tiene formula</v>
      </c>
      <c r="C114" s="93" t="s">
        <v>403</v>
      </c>
      <c r="D114" s="93"/>
      <c r="E114" s="93"/>
      <c r="F114" s="93"/>
      <c r="G114" s="132" t="str">
        <f t="shared" si="0"/>
        <v xml:space="preserve">Evidencia: 
Frecuencia de aplicación: 
Responsable de aplicación: </v>
      </c>
    </row>
    <row r="115" spans="1:7" ht="15.75" customHeight="1" x14ac:dyDescent="0.25">
      <c r="A115" s="93" t="s">
        <v>315</v>
      </c>
      <c r="B115" s="130" t="str">
        <f>IFERROR(VLOOKUP(A115,'2.Datos'!#REF!,6,FALSE),"La celda tiene formula")</f>
        <v>La celda tiene formula</v>
      </c>
      <c r="C115" s="93" t="s">
        <v>404</v>
      </c>
      <c r="D115" s="93"/>
      <c r="E115" s="93"/>
      <c r="F115" s="93"/>
      <c r="G115" s="132" t="str">
        <f t="shared" si="0"/>
        <v xml:space="preserve">Evidencia: 
Frecuencia de aplicación: 
Responsable de aplicación: </v>
      </c>
    </row>
    <row r="116" spans="1:7" ht="15.75" customHeight="1" x14ac:dyDescent="0.25">
      <c r="A116" s="93" t="s">
        <v>315</v>
      </c>
      <c r="B116" s="130" t="str">
        <f>IFERROR(VLOOKUP(A116,'2.Datos'!#REF!,6,FALSE),"La celda tiene formula")</f>
        <v>La celda tiene formula</v>
      </c>
      <c r="C116" s="93" t="s">
        <v>405</v>
      </c>
      <c r="D116" s="93"/>
      <c r="E116" s="93"/>
      <c r="F116" s="93"/>
      <c r="G116" s="132" t="str">
        <f t="shared" si="0"/>
        <v xml:space="preserve">Evidencia: 
Frecuencia de aplicación: 
Responsable de aplicación: </v>
      </c>
    </row>
    <row r="117" spans="1:7" ht="15.75" customHeight="1" x14ac:dyDescent="0.25">
      <c r="A117" s="93" t="s">
        <v>315</v>
      </c>
      <c r="B117" s="130" t="str">
        <f>IFERROR(VLOOKUP(A117,'2.Datos'!#REF!,6,FALSE),"La celda tiene formula")</f>
        <v>La celda tiene formula</v>
      </c>
      <c r="C117" s="93" t="s">
        <v>406</v>
      </c>
      <c r="D117" s="93"/>
      <c r="E117" s="93"/>
      <c r="F117" s="93"/>
      <c r="G117" s="132" t="str">
        <f t="shared" si="0"/>
        <v xml:space="preserve">Evidencia: 
Frecuencia de aplicación: 
Responsable de aplicación: </v>
      </c>
    </row>
    <row r="118" spans="1:7" ht="15.75" customHeight="1" x14ac:dyDescent="0.25">
      <c r="A118" s="93" t="s">
        <v>315</v>
      </c>
      <c r="B118" s="130" t="str">
        <f>IFERROR(VLOOKUP(A118,'2.Datos'!#REF!,6,FALSE),"La celda tiene formula")</f>
        <v>La celda tiene formula</v>
      </c>
      <c r="C118" s="93" t="s">
        <v>407</v>
      </c>
      <c r="D118" s="93"/>
      <c r="E118" s="93"/>
      <c r="F118" s="93"/>
      <c r="G118" s="132" t="str">
        <f t="shared" si="0"/>
        <v xml:space="preserve">Evidencia: 
Frecuencia de aplicación: 
Responsable de aplicación: </v>
      </c>
    </row>
    <row r="119" spans="1:7" ht="15.75" customHeight="1" x14ac:dyDescent="0.25">
      <c r="A119" s="93" t="s">
        <v>321</v>
      </c>
      <c r="B119" s="130" t="str">
        <f>IFERROR(VLOOKUP(A119,'2.Datos'!#REF!,6,FALSE),"La celda tiene formula")</f>
        <v>La celda tiene formula</v>
      </c>
      <c r="C119" s="93" t="s">
        <v>408</v>
      </c>
      <c r="D119" s="93"/>
      <c r="E119" s="93"/>
      <c r="F119" s="93"/>
      <c r="G119" s="132" t="str">
        <f t="shared" si="0"/>
        <v xml:space="preserve">Evidencia: 
Frecuencia de aplicación: 
Responsable de aplicación: </v>
      </c>
    </row>
    <row r="120" spans="1:7" ht="15.75" customHeight="1" x14ac:dyDescent="0.25">
      <c r="A120" s="93" t="s">
        <v>321</v>
      </c>
      <c r="B120" s="130" t="str">
        <f>IFERROR(VLOOKUP(A120,'2.Datos'!#REF!,6,FALSE),"La celda tiene formula")</f>
        <v>La celda tiene formula</v>
      </c>
      <c r="C120" s="93" t="s">
        <v>409</v>
      </c>
      <c r="D120" s="93"/>
      <c r="E120" s="93"/>
      <c r="F120" s="93"/>
      <c r="G120" s="132" t="str">
        <f t="shared" si="0"/>
        <v xml:space="preserve">Evidencia: 
Frecuencia de aplicación: 
Responsable de aplicación: </v>
      </c>
    </row>
    <row r="121" spans="1:7" ht="15.75" customHeight="1" x14ac:dyDescent="0.25">
      <c r="A121" s="93" t="s">
        <v>321</v>
      </c>
      <c r="B121" s="130" t="str">
        <f>IFERROR(VLOOKUP(A121,'2.Datos'!#REF!,6,FALSE),"La celda tiene formula")</f>
        <v>La celda tiene formula</v>
      </c>
      <c r="C121" s="93" t="s">
        <v>410</v>
      </c>
      <c r="D121" s="93"/>
      <c r="E121" s="93"/>
      <c r="F121" s="93"/>
      <c r="G121" s="132" t="str">
        <f t="shared" si="0"/>
        <v xml:space="preserve">Evidencia: 
Frecuencia de aplicación: 
Responsable de aplicación: </v>
      </c>
    </row>
    <row r="122" spans="1:7" ht="15.75" customHeight="1" x14ac:dyDescent="0.25">
      <c r="A122" s="93" t="s">
        <v>321</v>
      </c>
      <c r="B122" s="130" t="str">
        <f>IFERROR(VLOOKUP(A122,'2.Datos'!#REF!,6,FALSE),"La celda tiene formula")</f>
        <v>La celda tiene formula</v>
      </c>
      <c r="C122" s="93" t="s">
        <v>411</v>
      </c>
      <c r="D122" s="93"/>
      <c r="E122" s="93"/>
      <c r="F122" s="93"/>
      <c r="G122" s="132" t="str">
        <f t="shared" si="0"/>
        <v xml:space="preserve">Evidencia: 
Frecuencia de aplicación: 
Responsable de aplicación: </v>
      </c>
    </row>
    <row r="123" spans="1:7" ht="15.75" customHeight="1" x14ac:dyDescent="0.25">
      <c r="A123" s="93" t="s">
        <v>329</v>
      </c>
      <c r="B123" s="130" t="str">
        <f>IFERROR(VLOOKUP(A123,'2.Datos'!#REF!,6,FALSE),"La celda tiene formula")</f>
        <v>La celda tiene formula</v>
      </c>
      <c r="C123" s="93" t="s">
        <v>412</v>
      </c>
      <c r="D123" s="93"/>
      <c r="E123" s="93"/>
      <c r="F123" s="93"/>
      <c r="G123" s="132" t="str">
        <f t="shared" si="0"/>
        <v xml:space="preserve">Evidencia: 
Frecuencia de aplicación: 
Responsable de aplicación: </v>
      </c>
    </row>
    <row r="124" spans="1:7" ht="15.75" customHeight="1" x14ac:dyDescent="0.25">
      <c r="A124" s="93" t="s">
        <v>329</v>
      </c>
      <c r="B124" s="130" t="str">
        <f>IFERROR(VLOOKUP(A124,'2.Datos'!#REF!,6,FALSE),"La celda tiene formula")</f>
        <v>La celda tiene formula</v>
      </c>
      <c r="C124" s="93" t="s">
        <v>413</v>
      </c>
      <c r="D124" s="93"/>
      <c r="E124" s="93"/>
      <c r="F124" s="93"/>
      <c r="G124" s="132" t="str">
        <f t="shared" si="0"/>
        <v xml:space="preserve">Evidencia: 
Frecuencia de aplicación: 
Responsable de aplicación: </v>
      </c>
    </row>
    <row r="125" spans="1:7" ht="15.75" customHeight="1" x14ac:dyDescent="0.25">
      <c r="A125" s="93" t="s">
        <v>329</v>
      </c>
      <c r="B125" s="130" t="str">
        <f>IFERROR(VLOOKUP(A125,'2.Datos'!#REF!,6,FALSE),"La celda tiene formula")</f>
        <v>La celda tiene formula</v>
      </c>
      <c r="C125" s="93" t="s">
        <v>414</v>
      </c>
      <c r="D125" s="93"/>
      <c r="E125" s="93"/>
      <c r="F125" s="93"/>
      <c r="G125" s="132" t="str">
        <f t="shared" si="0"/>
        <v xml:space="preserve">Evidencia: 
Frecuencia de aplicación: 
Responsable de aplicación: </v>
      </c>
    </row>
    <row r="126" spans="1:7" ht="15.75" customHeight="1" x14ac:dyDescent="0.25">
      <c r="A126" s="93" t="s">
        <v>329</v>
      </c>
      <c r="B126" s="130" t="str">
        <f>IFERROR(VLOOKUP(A126,'2.Datos'!#REF!,6,FALSE),"La celda tiene formula")</f>
        <v>La celda tiene formula</v>
      </c>
      <c r="C126" s="93" t="s">
        <v>415</v>
      </c>
      <c r="D126" s="93"/>
      <c r="E126" s="93"/>
      <c r="F126" s="93"/>
      <c r="G126" s="132" t="str">
        <f t="shared" si="0"/>
        <v xml:space="preserve">Evidencia: 
Frecuencia de aplicación: 
Responsable de aplicación: </v>
      </c>
    </row>
    <row r="127" spans="1:7" ht="15.75" customHeight="1" x14ac:dyDescent="0.25">
      <c r="A127" s="93" t="s">
        <v>329</v>
      </c>
      <c r="B127" s="130" t="str">
        <f>IFERROR(VLOOKUP(A127,'2.Datos'!#REF!,6,FALSE),"La celda tiene formula")</f>
        <v>La celda tiene formula</v>
      </c>
      <c r="C127" s="93" t="s">
        <v>416</v>
      </c>
      <c r="D127" s="93"/>
      <c r="E127" s="93"/>
      <c r="F127" s="93"/>
      <c r="G127" s="132" t="str">
        <f t="shared" si="0"/>
        <v xml:space="preserve">Evidencia: 
Frecuencia de aplicación: 
Responsable de aplicación: </v>
      </c>
    </row>
    <row r="128" spans="1:7" ht="15.75" customHeight="1" x14ac:dyDescent="0.25">
      <c r="A128" s="93" t="s">
        <v>334</v>
      </c>
      <c r="B128" s="130" t="str">
        <f>IFERROR(VLOOKUP(A128,'2.Datos'!#REF!,6,FALSE),"La celda tiene formula")</f>
        <v>La celda tiene formula</v>
      </c>
      <c r="C128" s="93" t="s">
        <v>417</v>
      </c>
      <c r="D128" s="93"/>
      <c r="E128" s="93"/>
      <c r="F128" s="93"/>
      <c r="G128" s="132" t="str">
        <f t="shared" si="0"/>
        <v xml:space="preserve">Evidencia: 
Frecuencia de aplicación: 
Responsable de aplicación: </v>
      </c>
    </row>
    <row r="129" spans="1:7" ht="15.75" customHeight="1" x14ac:dyDescent="0.25">
      <c r="A129" s="93" t="s">
        <v>334</v>
      </c>
      <c r="B129" s="130" t="str">
        <f>IFERROR(VLOOKUP(A129,'2.Datos'!#REF!,6,FALSE),"La celda tiene formula")</f>
        <v>La celda tiene formula</v>
      </c>
      <c r="C129" s="93" t="s">
        <v>418</v>
      </c>
      <c r="D129" s="93"/>
      <c r="E129" s="93"/>
      <c r="F129" s="93"/>
      <c r="G129" s="132" t="str">
        <f t="shared" si="0"/>
        <v xml:space="preserve">Evidencia: 
Frecuencia de aplicación: 
Responsable de aplicación: </v>
      </c>
    </row>
    <row r="130" spans="1:7" ht="15.75" customHeight="1" x14ac:dyDescent="0.25">
      <c r="A130" s="93" t="s">
        <v>334</v>
      </c>
      <c r="B130" s="130" t="str">
        <f>IFERROR(VLOOKUP(A130,'2.Datos'!#REF!,6,FALSE),"La celda tiene formula")</f>
        <v>La celda tiene formula</v>
      </c>
      <c r="C130" s="93" t="s">
        <v>419</v>
      </c>
      <c r="D130" s="93"/>
      <c r="E130" s="93"/>
      <c r="F130" s="93"/>
      <c r="G130" s="132" t="str">
        <f t="shared" si="0"/>
        <v xml:space="preserve">Evidencia: 
Frecuencia de aplicación: 
Responsable de aplicación: </v>
      </c>
    </row>
    <row r="131" spans="1:7" ht="15.75" customHeight="1" x14ac:dyDescent="0.25">
      <c r="A131" s="93" t="s">
        <v>334</v>
      </c>
      <c r="B131" s="130" t="str">
        <f>IFERROR(VLOOKUP(A131,'2.Datos'!#REF!,6,FALSE),"La celda tiene formula")</f>
        <v>La celda tiene formula</v>
      </c>
      <c r="C131" s="93" t="s">
        <v>420</v>
      </c>
      <c r="D131" s="93"/>
      <c r="E131" s="93"/>
      <c r="F131" s="93"/>
      <c r="G131" s="132" t="str">
        <f t="shared" si="0"/>
        <v xml:space="preserve">Evidencia: 
Frecuencia de aplicación: 
Responsable de aplicación: </v>
      </c>
    </row>
    <row r="132" spans="1:7" ht="15.75" customHeight="1" x14ac:dyDescent="0.25">
      <c r="A132" s="93" t="s">
        <v>334</v>
      </c>
      <c r="B132" s="130" t="str">
        <f>IFERROR(VLOOKUP(A132,'2.Datos'!#REF!,6,FALSE),"La celda tiene formula")</f>
        <v>La celda tiene formula</v>
      </c>
      <c r="C132" s="93" t="s">
        <v>421</v>
      </c>
      <c r="D132" s="93"/>
      <c r="E132" s="93"/>
      <c r="F132" s="93"/>
      <c r="G132" s="132" t="str">
        <f t="shared" si="0"/>
        <v xml:space="preserve">Evidencia: 
Frecuencia de aplicación: 
Responsable de aplicación: </v>
      </c>
    </row>
    <row r="133" spans="1:7" ht="15.75" customHeight="1" x14ac:dyDescent="0.25">
      <c r="A133" s="93" t="s">
        <v>348</v>
      </c>
      <c r="B133" s="130" t="str">
        <f>IFERROR(VLOOKUP(A133,'2.Datos'!#REF!,6,FALSE),"La celda tiene formula")</f>
        <v>La celda tiene formula</v>
      </c>
      <c r="C133" s="93" t="s">
        <v>404</v>
      </c>
      <c r="D133" s="93"/>
      <c r="E133" s="93"/>
      <c r="F133" s="93"/>
      <c r="G133" s="132" t="str">
        <f t="shared" si="0"/>
        <v xml:space="preserve">Evidencia: 
Frecuencia de aplicación: 
Responsable de aplicación: </v>
      </c>
    </row>
    <row r="134" spans="1:7" ht="15.75" customHeight="1" x14ac:dyDescent="0.25">
      <c r="A134" s="93" t="s">
        <v>348</v>
      </c>
      <c r="B134" s="130" t="str">
        <f>IFERROR(VLOOKUP(A134,'2.Datos'!#REF!,6,FALSE),"La celda tiene formula")</f>
        <v>La celda tiene formula</v>
      </c>
      <c r="C134" s="93" t="s">
        <v>406</v>
      </c>
      <c r="D134" s="93"/>
      <c r="E134" s="93"/>
      <c r="F134" s="93"/>
      <c r="G134" s="132" t="str">
        <f t="shared" si="0"/>
        <v xml:space="preserve">Evidencia: 
Frecuencia de aplicación: 
Responsable de aplicación: </v>
      </c>
    </row>
    <row r="135" spans="1:7" ht="15.75" customHeight="1" x14ac:dyDescent="0.25">
      <c r="A135" s="93" t="s">
        <v>351</v>
      </c>
      <c r="B135" s="130" t="str">
        <f>IFERROR(VLOOKUP(A135,'2.Datos'!#REF!,6,FALSE),"La celda tiene formula")</f>
        <v>La celda tiene formula</v>
      </c>
      <c r="C135" s="93" t="s">
        <v>422</v>
      </c>
      <c r="D135" s="93"/>
      <c r="E135" s="93"/>
      <c r="F135" s="93"/>
      <c r="G135" s="132" t="str">
        <f t="shared" si="0"/>
        <v xml:space="preserve">Evidencia: 
Frecuencia de aplicación: 
Responsable de aplicación: </v>
      </c>
    </row>
    <row r="136" spans="1:7" ht="15.75" customHeight="1" x14ac:dyDescent="0.25">
      <c r="A136" s="93" t="s">
        <v>351</v>
      </c>
      <c r="B136" s="130" t="str">
        <f>IFERROR(VLOOKUP(A136,'2.Datos'!#REF!,6,FALSE),"La celda tiene formula")</f>
        <v>La celda tiene formula</v>
      </c>
      <c r="C136" s="93" t="s">
        <v>423</v>
      </c>
      <c r="D136" s="93"/>
      <c r="E136" s="93"/>
      <c r="F136" s="93"/>
      <c r="G136" s="132" t="str">
        <f t="shared" si="0"/>
        <v xml:space="preserve">Evidencia: 
Frecuencia de aplicación: 
Responsable de aplicación: </v>
      </c>
    </row>
    <row r="137" spans="1:7" ht="15.75" customHeight="1" x14ac:dyDescent="0.25">
      <c r="A137" s="93" t="s">
        <v>351</v>
      </c>
      <c r="B137" s="130" t="str">
        <f>IFERROR(VLOOKUP(A137,'2.Datos'!#REF!,6,FALSE),"La celda tiene formula")</f>
        <v>La celda tiene formula</v>
      </c>
      <c r="C137" s="93" t="s">
        <v>424</v>
      </c>
      <c r="D137" s="93"/>
      <c r="E137" s="93"/>
      <c r="F137" s="93"/>
      <c r="G137" s="132" t="str">
        <f t="shared" si="0"/>
        <v xml:space="preserve">Evidencia: 
Frecuencia de aplicación: 
Responsable de aplicación: </v>
      </c>
    </row>
    <row r="138" spans="1:7" ht="15.75" customHeight="1" x14ac:dyDescent="0.25">
      <c r="A138" s="93" t="s">
        <v>356</v>
      </c>
      <c r="B138" s="130" t="str">
        <f>IFERROR(VLOOKUP(A138,'2.Datos'!#REF!,6,FALSE),"La celda tiene formula")</f>
        <v>La celda tiene formula</v>
      </c>
      <c r="C138" s="93" t="s">
        <v>404</v>
      </c>
      <c r="D138" s="93"/>
      <c r="E138" s="93"/>
      <c r="F138" s="93"/>
      <c r="G138" s="132" t="str">
        <f t="shared" si="0"/>
        <v xml:space="preserve">Evidencia: 
Frecuencia de aplicación: 
Responsable de aplicación: </v>
      </c>
    </row>
    <row r="139" spans="1:7" ht="15.75" customHeight="1" x14ac:dyDescent="0.25">
      <c r="A139" s="93" t="s">
        <v>356</v>
      </c>
      <c r="B139" s="130" t="str">
        <f>IFERROR(VLOOKUP(A139,'2.Datos'!#REF!,6,FALSE),"La celda tiene formula")</f>
        <v>La celda tiene formula</v>
      </c>
      <c r="C139" s="93" t="s">
        <v>425</v>
      </c>
      <c r="D139" s="93"/>
      <c r="E139" s="93"/>
      <c r="F139" s="93"/>
      <c r="G139" s="132" t="str">
        <f t="shared" si="0"/>
        <v xml:space="preserve">Evidencia: 
Frecuencia de aplicación: 
Responsable de aplicación: </v>
      </c>
    </row>
    <row r="140" spans="1:7" ht="15.75" customHeight="1" x14ac:dyDescent="0.25">
      <c r="A140" s="93" t="s">
        <v>356</v>
      </c>
      <c r="B140" s="130" t="str">
        <f>IFERROR(VLOOKUP(A140,'2.Datos'!#REF!,6,FALSE),"La celda tiene formula")</f>
        <v>La celda tiene formula</v>
      </c>
      <c r="C140" s="93" t="s">
        <v>426</v>
      </c>
      <c r="D140" s="93"/>
      <c r="E140" s="93"/>
      <c r="F140" s="93"/>
      <c r="G140" s="132" t="str">
        <f t="shared" si="0"/>
        <v xml:space="preserve">Evidencia: 
Frecuencia de aplicación: 
Responsable de aplicación: </v>
      </c>
    </row>
    <row r="141" spans="1:7" ht="15.75" customHeight="1" x14ac:dyDescent="0.25">
      <c r="A141" s="93" t="s">
        <v>364</v>
      </c>
      <c r="B141" s="130" t="str">
        <f>IFERROR(VLOOKUP(A141,'2.Datos'!#REF!,6,FALSE),"La celda tiene formula")</f>
        <v>La celda tiene formula</v>
      </c>
      <c r="C141" s="93" t="s">
        <v>427</v>
      </c>
      <c r="D141" s="93"/>
      <c r="E141" s="93"/>
      <c r="F141" s="93"/>
      <c r="G141" s="132" t="str">
        <f t="shared" si="0"/>
        <v xml:space="preserve">Evidencia: 
Frecuencia de aplicación: 
Responsable de aplicación: </v>
      </c>
    </row>
    <row r="142" spans="1:7" ht="15.75" customHeight="1" x14ac:dyDescent="0.25">
      <c r="A142" s="93" t="s">
        <v>364</v>
      </c>
      <c r="B142" s="130" t="str">
        <f>IFERROR(VLOOKUP(A142,'2.Datos'!#REF!,6,FALSE),"La celda tiene formula")</f>
        <v>La celda tiene formula</v>
      </c>
      <c r="C142" s="93" t="s">
        <v>428</v>
      </c>
      <c r="D142" s="93"/>
      <c r="E142" s="93"/>
      <c r="F142" s="93"/>
      <c r="G142" s="132" t="str">
        <f t="shared" si="0"/>
        <v xml:space="preserve">Evidencia: 
Frecuencia de aplicación: 
Responsable de aplicación: </v>
      </c>
    </row>
    <row r="143" spans="1:7" ht="15.75" customHeight="1" x14ac:dyDescent="0.25">
      <c r="A143" s="93" t="s">
        <v>364</v>
      </c>
      <c r="B143" s="130" t="str">
        <f>IFERROR(VLOOKUP(A143,'2.Datos'!#REF!,6,FALSE),"La celda tiene formula")</f>
        <v>La celda tiene formula</v>
      </c>
      <c r="C143" s="93" t="s">
        <v>429</v>
      </c>
      <c r="D143" s="93"/>
      <c r="E143" s="93"/>
      <c r="F143" s="93"/>
      <c r="G143" s="132" t="str">
        <f t="shared" si="0"/>
        <v xml:space="preserve">Evidencia: 
Frecuencia de aplicación: 
Responsable de aplicación: </v>
      </c>
    </row>
    <row r="144" spans="1:7" ht="15.75" customHeight="1" x14ac:dyDescent="0.25">
      <c r="A144" s="93" t="s">
        <v>364</v>
      </c>
      <c r="B144" s="130" t="str">
        <f>IFERROR(VLOOKUP(A144,'2.Datos'!#REF!,6,FALSE),"La celda tiene formula")</f>
        <v>La celda tiene formula</v>
      </c>
      <c r="C144" s="93" t="s">
        <v>430</v>
      </c>
      <c r="D144" s="93"/>
      <c r="E144" s="93"/>
      <c r="F144" s="93"/>
      <c r="G144" s="132" t="str">
        <f t="shared" si="0"/>
        <v xml:space="preserve">Evidencia: 
Frecuencia de aplicación: 
Responsable de aplicación: </v>
      </c>
    </row>
    <row r="145" spans="1:7" ht="15.75" customHeight="1" x14ac:dyDescent="0.25">
      <c r="A145" s="93" t="s">
        <v>368</v>
      </c>
      <c r="B145" s="130" t="str">
        <f>IFERROR(VLOOKUP(A145,'2.Datos'!#REF!,6,FALSE),"La celda tiene formula")</f>
        <v>La celda tiene formula</v>
      </c>
      <c r="C145" s="93" t="s">
        <v>431</v>
      </c>
      <c r="D145" s="93"/>
      <c r="E145" s="93"/>
      <c r="F145" s="93"/>
      <c r="G145" s="132" t="str">
        <f t="shared" si="0"/>
        <v xml:space="preserve">Evidencia: 
Frecuencia de aplicación: 
Responsable de aplicación: </v>
      </c>
    </row>
    <row r="146" spans="1:7" ht="15.75" customHeight="1" x14ac:dyDescent="0.25">
      <c r="A146" s="93" t="s">
        <v>368</v>
      </c>
      <c r="B146" s="130" t="str">
        <f>IFERROR(VLOOKUP(A146,'2.Datos'!#REF!,6,FALSE),"La celda tiene formula")</f>
        <v>La celda tiene formula</v>
      </c>
      <c r="C146" s="93"/>
      <c r="D146" s="93"/>
      <c r="E146" s="93"/>
      <c r="F146" s="93"/>
      <c r="G146" s="132" t="str">
        <f t="shared" si="0"/>
        <v xml:space="preserve">Evidencia: 
Frecuencia de aplicación: 
Responsable de aplicación: </v>
      </c>
    </row>
    <row r="147" spans="1:7" ht="15.75" customHeight="1" x14ac:dyDescent="0.25">
      <c r="A147" s="93" t="s">
        <v>371</v>
      </c>
      <c r="B147" s="130" t="str">
        <f>IFERROR(VLOOKUP(A147,'2.Datos'!#REF!,6,FALSE),"La celda tiene formula")</f>
        <v>La celda tiene formula</v>
      </c>
      <c r="C147" s="93" t="s">
        <v>432</v>
      </c>
      <c r="D147" s="93"/>
      <c r="E147" s="93"/>
      <c r="F147" s="93"/>
      <c r="G147" s="132" t="str">
        <f t="shared" si="0"/>
        <v xml:space="preserve">Evidencia: 
Frecuencia de aplicación: 
Responsable de aplicación: </v>
      </c>
    </row>
    <row r="148" spans="1:7" ht="15.75" customHeight="1" x14ac:dyDescent="0.25">
      <c r="A148" s="93" t="s">
        <v>371</v>
      </c>
      <c r="B148" s="130" t="str">
        <f>IFERROR(VLOOKUP(A148,'2.Datos'!#REF!,6,FALSE),"La celda tiene formula")</f>
        <v>La celda tiene formula</v>
      </c>
      <c r="C148" s="93" t="s">
        <v>433</v>
      </c>
      <c r="D148" s="93"/>
      <c r="E148" s="93"/>
      <c r="F148" s="93"/>
      <c r="G148" s="132" t="str">
        <f t="shared" si="0"/>
        <v xml:space="preserve">Evidencia: 
Frecuencia de aplicación: 
Responsable de aplicación: </v>
      </c>
    </row>
    <row r="149" spans="1:7" ht="15.75" customHeight="1" x14ac:dyDescent="0.25">
      <c r="A149" s="93" t="s">
        <v>378</v>
      </c>
      <c r="B149" s="130" t="str">
        <f>IFERROR(VLOOKUP(A149,'2.Datos'!#REF!,6,FALSE),"La celda tiene formula")</f>
        <v>La celda tiene formula</v>
      </c>
      <c r="C149" s="93" t="s">
        <v>130</v>
      </c>
      <c r="D149" s="93"/>
      <c r="E149" s="93"/>
      <c r="F149" s="93"/>
      <c r="G149" s="132" t="str">
        <f t="shared" si="0"/>
        <v xml:space="preserve">Evidencia: 
Frecuencia de aplicación: 
Responsable de aplicación: </v>
      </c>
    </row>
    <row r="150" spans="1:7" ht="15.75" customHeight="1" x14ac:dyDescent="0.25">
      <c r="A150" s="93" t="s">
        <v>381</v>
      </c>
      <c r="B150" s="130" t="str">
        <f>IFERROR(VLOOKUP(A150,'2.Datos'!#REF!,6,FALSE),"La celda tiene formula")</f>
        <v>La celda tiene formula</v>
      </c>
      <c r="C150" s="93" t="s">
        <v>434</v>
      </c>
      <c r="D150" s="93"/>
      <c r="E150" s="93"/>
      <c r="F150" s="93"/>
      <c r="G150" s="132" t="str">
        <f t="shared" si="0"/>
        <v xml:space="preserve">Evidencia: 
Frecuencia de aplicación: 
Responsable de aplicación: </v>
      </c>
    </row>
    <row r="151" spans="1:7" ht="15.75" customHeight="1" x14ac:dyDescent="0.25">
      <c r="A151" s="93" t="s">
        <v>381</v>
      </c>
      <c r="B151" s="130" t="str">
        <f>IFERROR(VLOOKUP(A151,'2.Datos'!#REF!,6,FALSE),"La celda tiene formula")</f>
        <v>La celda tiene formula</v>
      </c>
      <c r="C151" s="93" t="s">
        <v>435</v>
      </c>
      <c r="D151" s="93"/>
      <c r="E151" s="93"/>
      <c r="F151" s="93"/>
      <c r="G151" s="132" t="str">
        <f t="shared" si="0"/>
        <v xml:space="preserve">Evidencia: 
Frecuencia de aplicación: 
Responsable de aplicación: </v>
      </c>
    </row>
    <row r="152" spans="1:7" ht="15.75" customHeight="1" x14ac:dyDescent="0.25">
      <c r="A152" s="93" t="s">
        <v>381</v>
      </c>
      <c r="B152" s="130" t="str">
        <f>IFERROR(VLOOKUP(A152,'2.Datos'!#REF!,6,FALSE),"La celda tiene formula")</f>
        <v>La celda tiene formula</v>
      </c>
      <c r="C152" s="93" t="s">
        <v>436</v>
      </c>
      <c r="D152" s="93"/>
      <c r="E152" s="93"/>
      <c r="F152" s="93"/>
      <c r="G152" s="132" t="str">
        <f t="shared" si="0"/>
        <v xml:space="preserve">Evidencia: 
Frecuencia de aplicación: 
Responsable de aplicación: </v>
      </c>
    </row>
    <row r="153" spans="1:7" ht="15.75" customHeight="1" x14ac:dyDescent="0.25">
      <c r="A153" s="93"/>
      <c r="B153" s="130" t="str">
        <f>IFERROR(VLOOKUP(A153,'2.Datos'!#REF!,6,FALSE),"La celda tiene formula")</f>
        <v>La celda tiene formula</v>
      </c>
      <c r="C153" s="93"/>
      <c r="D153" s="93"/>
      <c r="E153" s="93"/>
      <c r="F153" s="93"/>
      <c r="G153" s="132" t="str">
        <f t="shared" si="0"/>
        <v xml:space="preserve">Evidencia: 
Frecuencia de aplicación: 
Responsable de aplicación: </v>
      </c>
    </row>
    <row r="154" spans="1:7" ht="15.75" customHeight="1" x14ac:dyDescent="0.25">
      <c r="A154" s="93"/>
      <c r="B154" s="130" t="str">
        <f>IFERROR(VLOOKUP(A154,'2.Datos'!#REF!,6,FALSE),"La celda tiene formula")</f>
        <v>La celda tiene formula</v>
      </c>
      <c r="C154" s="93"/>
      <c r="D154" s="93"/>
      <c r="E154" s="93"/>
      <c r="F154" s="93"/>
      <c r="G154" s="132" t="str">
        <f t="shared" si="0"/>
        <v xml:space="preserve">Evidencia: 
Frecuencia de aplicación: 
Responsable de aplicación: </v>
      </c>
    </row>
    <row r="155" spans="1:7" ht="15.75" customHeight="1" x14ac:dyDescent="0.25">
      <c r="A155" s="93"/>
      <c r="B155" s="130" t="str">
        <f>IFERROR(VLOOKUP(A155,'2.Datos'!#REF!,6,FALSE),"La celda tiene formula")</f>
        <v>La celda tiene formula</v>
      </c>
      <c r="C155" s="93"/>
      <c r="D155" s="93"/>
      <c r="E155" s="93"/>
      <c r="F155" s="93"/>
      <c r="G155" s="132" t="str">
        <f t="shared" si="0"/>
        <v xml:space="preserve">Evidencia: 
Frecuencia de aplicación: 
Responsable de aplicación: </v>
      </c>
    </row>
    <row r="156" spans="1:7" ht="15.75" customHeight="1" x14ac:dyDescent="0.25">
      <c r="A156" s="93"/>
      <c r="B156" s="130" t="str">
        <f>IFERROR(VLOOKUP(A156,'2.Datos'!#REF!,6,FALSE),"La celda tiene formula")</f>
        <v>La celda tiene formula</v>
      </c>
      <c r="C156" s="93"/>
      <c r="D156" s="93"/>
      <c r="E156" s="93"/>
      <c r="F156" s="93"/>
      <c r="G156" s="132" t="str">
        <f t="shared" si="0"/>
        <v xml:space="preserve">Evidencia: 
Frecuencia de aplicación: 
Responsable de aplicación: </v>
      </c>
    </row>
    <row r="157" spans="1:7" ht="15.75" customHeight="1" x14ac:dyDescent="0.25">
      <c r="A157" s="93"/>
      <c r="B157" s="130" t="str">
        <f>IFERROR(VLOOKUP(A157,'2.Datos'!#REF!,6,FALSE),"La celda tiene formula")</f>
        <v>La celda tiene formula</v>
      </c>
      <c r="C157" s="93"/>
      <c r="D157" s="93"/>
      <c r="E157" s="93"/>
      <c r="F157" s="93"/>
      <c r="G157" s="132" t="str">
        <f t="shared" si="0"/>
        <v xml:space="preserve">Evidencia: 
Frecuencia de aplicación: 
Responsable de aplicación: </v>
      </c>
    </row>
    <row r="158" spans="1:7" ht="15.75" customHeight="1" x14ac:dyDescent="0.25">
      <c r="A158" s="93"/>
      <c r="B158" s="130" t="str">
        <f>IFERROR(VLOOKUP(A158,'2.Datos'!#REF!,6,FALSE),"La celda tiene formula")</f>
        <v>La celda tiene formula</v>
      </c>
      <c r="C158" s="93"/>
      <c r="D158" s="93"/>
      <c r="E158" s="93"/>
      <c r="F158" s="93"/>
      <c r="G158" s="132" t="str">
        <f t="shared" si="0"/>
        <v xml:space="preserve">Evidencia: 
Frecuencia de aplicación: 
Responsable de aplicación: </v>
      </c>
    </row>
    <row r="159" spans="1:7" ht="15.75" customHeight="1" x14ac:dyDescent="0.25">
      <c r="A159" s="93"/>
      <c r="B159" s="130" t="str">
        <f>IFERROR(VLOOKUP(A159,'2.Datos'!#REF!,6,FALSE),"La celda tiene formula")</f>
        <v>La celda tiene formula</v>
      </c>
      <c r="C159" s="93"/>
      <c r="D159" s="93"/>
      <c r="E159" s="93"/>
      <c r="F159" s="93"/>
      <c r="G159" s="132" t="str">
        <f t="shared" si="0"/>
        <v xml:space="preserve">Evidencia: 
Frecuencia de aplicación: 
Responsable de aplicación: </v>
      </c>
    </row>
    <row r="160" spans="1:7" ht="15.75" customHeight="1" x14ac:dyDescent="0.25">
      <c r="A160" s="93"/>
      <c r="B160" s="130" t="str">
        <f>IFERROR(VLOOKUP(A160,'2.Datos'!#REF!,6,FALSE),"La celda tiene formula")</f>
        <v>La celda tiene formula</v>
      </c>
      <c r="C160" s="93"/>
      <c r="D160" s="93"/>
      <c r="E160" s="93"/>
      <c r="F160" s="93"/>
      <c r="G160" s="132" t="str">
        <f t="shared" si="0"/>
        <v xml:space="preserve">Evidencia: 
Frecuencia de aplicación: 
Responsable de aplicación: </v>
      </c>
    </row>
    <row r="161" spans="1:7" ht="15.75" customHeight="1" x14ac:dyDescent="0.25">
      <c r="A161" s="93"/>
      <c r="B161" s="130" t="str">
        <f>IFERROR(VLOOKUP(A161,'2.Datos'!#REF!,6,FALSE),"La celda tiene formula")</f>
        <v>La celda tiene formula</v>
      </c>
      <c r="C161" s="93"/>
      <c r="D161" s="93"/>
      <c r="E161" s="93"/>
      <c r="F161" s="93"/>
      <c r="G161" s="132" t="str">
        <f t="shared" si="0"/>
        <v xml:space="preserve">Evidencia: 
Frecuencia de aplicación: 
Responsable de aplicación: </v>
      </c>
    </row>
    <row r="162" spans="1:7" ht="15.75" customHeight="1" x14ac:dyDescent="0.25">
      <c r="A162" s="93"/>
      <c r="B162" s="130" t="str">
        <f>IFERROR(VLOOKUP(A162,'2.Datos'!#REF!,6,FALSE),"La celda tiene formula")</f>
        <v>La celda tiene formula</v>
      </c>
      <c r="C162" s="93"/>
      <c r="D162" s="93"/>
      <c r="E162" s="93"/>
      <c r="F162" s="93"/>
      <c r="G162" s="132" t="str">
        <f t="shared" si="0"/>
        <v xml:space="preserve">Evidencia: 
Frecuencia de aplicación: 
Responsable de aplicación: </v>
      </c>
    </row>
    <row r="163" spans="1:7" ht="15.75" customHeight="1" x14ac:dyDescent="0.25">
      <c r="A163" s="93"/>
      <c r="B163" s="130" t="str">
        <f>IFERROR(VLOOKUP(A163,'2.Datos'!#REF!,6,FALSE),"La celda tiene formula")</f>
        <v>La celda tiene formula</v>
      </c>
      <c r="C163" s="93"/>
      <c r="D163" s="93"/>
      <c r="E163" s="93"/>
      <c r="F163" s="93"/>
      <c r="G163" s="132" t="str">
        <f t="shared" si="0"/>
        <v xml:space="preserve">Evidencia: 
Frecuencia de aplicación: 
Responsable de aplicación: </v>
      </c>
    </row>
    <row r="164" spans="1:7" ht="15.75" customHeight="1" x14ac:dyDescent="0.25">
      <c r="A164" s="93"/>
      <c r="B164" s="130" t="str">
        <f>IFERROR(VLOOKUP(A164,'2.Datos'!#REF!,6,FALSE),"La celda tiene formula")</f>
        <v>La celda tiene formula</v>
      </c>
      <c r="C164" s="93"/>
      <c r="D164" s="93"/>
      <c r="E164" s="93"/>
      <c r="F164" s="93"/>
      <c r="G164" s="132" t="str">
        <f t="shared" si="0"/>
        <v xml:space="preserve">Evidencia: 
Frecuencia de aplicación: 
Responsable de aplicación: </v>
      </c>
    </row>
    <row r="165" spans="1:7" ht="15.75" customHeight="1" x14ac:dyDescent="0.25">
      <c r="A165" s="93"/>
      <c r="B165" s="130" t="str">
        <f>IFERROR(VLOOKUP(A165,'2.Datos'!#REF!,6,FALSE),"La celda tiene formula")</f>
        <v>La celda tiene formula</v>
      </c>
      <c r="C165" s="93"/>
      <c r="D165" s="93"/>
      <c r="E165" s="93"/>
      <c r="F165" s="93"/>
      <c r="G165" s="132" t="str">
        <f t="shared" si="0"/>
        <v xml:space="preserve">Evidencia: 
Frecuencia de aplicación: 
Responsable de aplicación: </v>
      </c>
    </row>
    <row r="166" spans="1:7" ht="15.75" customHeight="1" x14ac:dyDescent="0.25">
      <c r="A166" s="93"/>
      <c r="B166" s="130" t="str">
        <f>IFERROR(VLOOKUP(A166,'2.Datos'!#REF!,6,FALSE),"La celda tiene formula")</f>
        <v>La celda tiene formula</v>
      </c>
      <c r="C166" s="93"/>
      <c r="D166" s="93"/>
      <c r="E166" s="93"/>
      <c r="F166" s="93"/>
      <c r="G166" s="132" t="str">
        <f t="shared" si="0"/>
        <v xml:space="preserve">Evidencia: 
Frecuencia de aplicación: 
Responsable de aplicación: </v>
      </c>
    </row>
    <row r="167" spans="1:7" ht="15.75" customHeight="1" x14ac:dyDescent="0.25">
      <c r="A167" s="93"/>
      <c r="B167" s="130" t="str">
        <f>IFERROR(VLOOKUP(A167,'2.Datos'!#REF!,6,FALSE),"La celda tiene formula")</f>
        <v>La celda tiene formula</v>
      </c>
      <c r="C167" s="93"/>
      <c r="D167" s="93"/>
      <c r="E167" s="93"/>
      <c r="F167" s="93"/>
      <c r="G167" s="132" t="str">
        <f t="shared" si="0"/>
        <v xml:space="preserve">Evidencia: 
Frecuencia de aplicación: 
Responsable de aplicación: </v>
      </c>
    </row>
    <row r="168" spans="1:7" ht="15.75" customHeight="1" x14ac:dyDescent="0.25">
      <c r="A168" s="93"/>
      <c r="B168" s="130" t="str">
        <f>IFERROR(VLOOKUP(A168,'2.Datos'!#REF!,6,FALSE),"La celda tiene formula")</f>
        <v>La celda tiene formula</v>
      </c>
      <c r="C168" s="93"/>
      <c r="D168" s="93"/>
      <c r="E168" s="93"/>
      <c r="F168" s="93"/>
      <c r="G168" s="132" t="str">
        <f t="shared" si="0"/>
        <v xml:space="preserve">Evidencia: 
Frecuencia de aplicación: 
Responsable de aplicación: </v>
      </c>
    </row>
    <row r="169" spans="1:7" ht="15.75" customHeight="1" x14ac:dyDescent="0.25">
      <c r="A169" s="93"/>
      <c r="B169" s="130" t="str">
        <f>IFERROR(VLOOKUP(A169,'2.Datos'!#REF!,6,FALSE),"La celda tiene formula")</f>
        <v>La celda tiene formula</v>
      </c>
      <c r="C169" s="93"/>
      <c r="D169" s="93"/>
      <c r="E169" s="93"/>
      <c r="F169" s="93"/>
      <c r="G169" s="132" t="str">
        <f t="shared" si="0"/>
        <v xml:space="preserve">Evidencia: 
Frecuencia de aplicación: 
Responsable de aplicación: </v>
      </c>
    </row>
    <row r="170" spans="1:7" ht="15.75" customHeight="1" x14ac:dyDescent="0.25">
      <c r="A170" s="93"/>
      <c r="B170" s="130" t="str">
        <f>IFERROR(VLOOKUP(A170,'2.Datos'!#REF!,6,FALSE),"La celda tiene formula")</f>
        <v>La celda tiene formula</v>
      </c>
      <c r="C170" s="93"/>
      <c r="D170" s="93"/>
      <c r="E170" s="93"/>
      <c r="F170" s="93"/>
      <c r="G170" s="132" t="str">
        <f t="shared" si="0"/>
        <v xml:space="preserve">Evidencia: 
Frecuencia de aplicación: 
Responsable de aplicación: </v>
      </c>
    </row>
    <row r="171" spans="1:7" ht="15.75" customHeight="1" x14ac:dyDescent="0.25">
      <c r="A171" s="93"/>
      <c r="B171" s="130" t="str">
        <f>IFERROR(VLOOKUP(A171,'2.Datos'!#REF!,6,FALSE),"La celda tiene formula")</f>
        <v>La celda tiene formula</v>
      </c>
      <c r="C171" s="93"/>
      <c r="D171" s="93"/>
      <c r="E171" s="93"/>
      <c r="F171" s="93"/>
      <c r="G171" s="132" t="str">
        <f t="shared" si="0"/>
        <v xml:space="preserve">Evidencia: 
Frecuencia de aplicación: 
Responsable de aplicación: </v>
      </c>
    </row>
    <row r="172" spans="1:7" ht="15.75" customHeight="1" x14ac:dyDescent="0.25">
      <c r="A172" s="93"/>
      <c r="B172" s="130" t="str">
        <f>IFERROR(VLOOKUP(A172,'2.Datos'!#REF!,6,FALSE),"La celda tiene formula")</f>
        <v>La celda tiene formula</v>
      </c>
      <c r="C172" s="93"/>
      <c r="D172" s="93"/>
      <c r="E172" s="93"/>
      <c r="F172" s="93"/>
      <c r="G172" s="132" t="str">
        <f t="shared" si="0"/>
        <v xml:space="preserve">Evidencia: 
Frecuencia de aplicación: 
Responsable de aplicación: </v>
      </c>
    </row>
    <row r="173" spans="1:7" ht="15.75" customHeight="1" x14ac:dyDescent="0.25">
      <c r="A173" s="93"/>
      <c r="B173" s="130" t="str">
        <f>IFERROR(VLOOKUP(A173,'2.Datos'!#REF!,6,FALSE),"La celda tiene formula")</f>
        <v>La celda tiene formula</v>
      </c>
      <c r="C173" s="93"/>
      <c r="D173" s="93"/>
      <c r="E173" s="93"/>
      <c r="F173" s="93"/>
      <c r="G173" s="132" t="str">
        <f t="shared" si="0"/>
        <v xml:space="preserve">Evidencia: 
Frecuencia de aplicación: 
Responsable de aplicación: </v>
      </c>
    </row>
    <row r="174" spans="1:7" ht="15.75" customHeight="1" x14ac:dyDescent="0.25">
      <c r="A174" s="93"/>
      <c r="B174" s="130" t="str">
        <f>IFERROR(VLOOKUP(A174,'2.Datos'!#REF!,6,FALSE),"La celda tiene formula")</f>
        <v>La celda tiene formula</v>
      </c>
      <c r="C174" s="93"/>
      <c r="D174" s="93"/>
      <c r="E174" s="93"/>
      <c r="F174" s="93"/>
      <c r="G174" s="132" t="str">
        <f t="shared" si="0"/>
        <v xml:space="preserve">Evidencia: 
Frecuencia de aplicación: 
Responsable de aplicación: </v>
      </c>
    </row>
    <row r="175" spans="1:7" ht="15.75" customHeight="1" x14ac:dyDescent="0.25">
      <c r="A175" s="93"/>
      <c r="B175" s="130" t="str">
        <f>IFERROR(VLOOKUP(A175,'2.Datos'!#REF!,6,FALSE),"La celda tiene formula")</f>
        <v>La celda tiene formula</v>
      </c>
      <c r="C175" s="93"/>
      <c r="D175" s="93"/>
      <c r="E175" s="93"/>
      <c r="F175" s="93"/>
      <c r="G175" s="132" t="str">
        <f t="shared" si="0"/>
        <v xml:space="preserve">Evidencia: 
Frecuencia de aplicación: 
Responsable de aplicación: </v>
      </c>
    </row>
    <row r="176" spans="1:7" ht="15.75" customHeight="1" x14ac:dyDescent="0.25">
      <c r="A176" s="93"/>
      <c r="B176" s="130" t="str">
        <f>IFERROR(VLOOKUP(A176,'2.Datos'!#REF!,6,FALSE),"La celda tiene formula")</f>
        <v>La celda tiene formula</v>
      </c>
      <c r="C176" s="93"/>
      <c r="D176" s="93"/>
      <c r="E176" s="93"/>
      <c r="F176" s="93"/>
      <c r="G176" s="132" t="str">
        <f t="shared" si="0"/>
        <v xml:space="preserve">Evidencia: 
Frecuencia de aplicación: 
Responsable de aplicación: </v>
      </c>
    </row>
    <row r="177" spans="1:7" ht="15.75" customHeight="1" x14ac:dyDescent="0.25">
      <c r="A177" s="93"/>
      <c r="B177" s="130" t="str">
        <f>IFERROR(VLOOKUP(A177,'2.Datos'!#REF!,6,FALSE),"La celda tiene formula")</f>
        <v>La celda tiene formula</v>
      </c>
      <c r="C177" s="93"/>
      <c r="D177" s="93"/>
      <c r="E177" s="93"/>
      <c r="F177" s="93"/>
      <c r="G177" s="132" t="str">
        <f t="shared" si="0"/>
        <v xml:space="preserve">Evidencia: 
Frecuencia de aplicación: 
Responsable de aplicación: </v>
      </c>
    </row>
    <row r="178" spans="1:7" ht="15.75" customHeight="1" x14ac:dyDescent="0.25">
      <c r="A178" s="93"/>
      <c r="B178" s="130" t="str">
        <f>IFERROR(VLOOKUP(A178,'2.Datos'!#REF!,6,FALSE),"La celda tiene formula")</f>
        <v>La celda tiene formula</v>
      </c>
      <c r="C178" s="93"/>
      <c r="D178" s="93"/>
      <c r="E178" s="93"/>
      <c r="F178" s="93"/>
      <c r="G178" s="132" t="str">
        <f t="shared" si="0"/>
        <v xml:space="preserve">Evidencia: 
Frecuencia de aplicación: 
Responsable de aplicación: </v>
      </c>
    </row>
    <row r="179" spans="1:7" ht="15.75" customHeight="1" x14ac:dyDescent="0.25">
      <c r="A179" s="93"/>
      <c r="B179" s="130" t="str">
        <f>IFERROR(VLOOKUP(A179,'2.Datos'!#REF!,6,FALSE),"La celda tiene formula")</f>
        <v>La celda tiene formula</v>
      </c>
      <c r="C179" s="93"/>
      <c r="D179" s="93"/>
      <c r="E179" s="93"/>
      <c r="F179" s="93"/>
      <c r="G179" s="132" t="str">
        <f t="shared" si="0"/>
        <v xml:space="preserve">Evidencia: 
Frecuencia de aplicación: 
Responsable de aplicación: </v>
      </c>
    </row>
    <row r="180" spans="1:7" ht="15.75" customHeight="1" x14ac:dyDescent="0.25">
      <c r="A180" s="93"/>
      <c r="B180" s="130" t="str">
        <f>IFERROR(VLOOKUP(A180,'2.Datos'!#REF!,6,FALSE),"La celda tiene formula")</f>
        <v>La celda tiene formula</v>
      </c>
      <c r="C180" s="93"/>
      <c r="D180" s="93"/>
      <c r="E180" s="93"/>
      <c r="F180" s="93"/>
      <c r="G180" s="132" t="str">
        <f t="shared" si="0"/>
        <v xml:space="preserve">Evidencia: 
Frecuencia de aplicación: 
Responsable de aplicación: </v>
      </c>
    </row>
    <row r="181" spans="1:7" ht="15.75" customHeight="1" x14ac:dyDescent="0.25">
      <c r="A181" s="93"/>
      <c r="B181" s="130" t="str">
        <f>IFERROR(VLOOKUP(A181,'2.Datos'!#REF!,6,FALSE),"La celda tiene formula")</f>
        <v>La celda tiene formula</v>
      </c>
      <c r="C181" s="93"/>
      <c r="D181" s="93"/>
      <c r="E181" s="93"/>
      <c r="F181" s="93"/>
      <c r="G181" s="132" t="str">
        <f t="shared" si="0"/>
        <v xml:space="preserve">Evidencia: 
Frecuencia de aplicación: 
Responsable de aplicación: </v>
      </c>
    </row>
    <row r="182" spans="1:7" ht="15.75" customHeight="1" x14ac:dyDescent="0.25">
      <c r="A182" s="93"/>
      <c r="B182" s="130" t="str">
        <f>IFERROR(VLOOKUP(A182,'2.Datos'!#REF!,6,FALSE),"La celda tiene formula")</f>
        <v>La celda tiene formula</v>
      </c>
      <c r="C182" s="93"/>
      <c r="D182" s="93"/>
      <c r="E182" s="93"/>
      <c r="F182" s="93"/>
      <c r="G182" s="132" t="str">
        <f t="shared" si="0"/>
        <v xml:space="preserve">Evidencia: 
Frecuencia de aplicación: 
Responsable de aplicación: </v>
      </c>
    </row>
    <row r="183" spans="1:7" ht="15.75" customHeight="1" x14ac:dyDescent="0.25">
      <c r="A183" s="93"/>
      <c r="B183" s="130" t="str">
        <f>IFERROR(VLOOKUP(A183,'2.Datos'!#REF!,6,FALSE),"La celda tiene formula")</f>
        <v>La celda tiene formula</v>
      </c>
      <c r="C183" s="93"/>
      <c r="D183" s="93"/>
      <c r="E183" s="93"/>
      <c r="F183" s="93"/>
      <c r="G183" s="132" t="str">
        <f t="shared" si="0"/>
        <v xml:space="preserve">Evidencia: 
Frecuencia de aplicación: 
Responsable de aplicación: </v>
      </c>
    </row>
    <row r="184" spans="1:7" ht="15.75" customHeight="1" x14ac:dyDescent="0.25">
      <c r="A184" s="93"/>
      <c r="B184" s="130" t="str">
        <f>IFERROR(VLOOKUP(A184,'2.Datos'!#REF!,6,FALSE),"La celda tiene formula")</f>
        <v>La celda tiene formula</v>
      </c>
      <c r="C184" s="93"/>
      <c r="D184" s="93"/>
      <c r="E184" s="93"/>
      <c r="F184" s="93"/>
      <c r="G184" s="132" t="str">
        <f t="shared" si="0"/>
        <v xml:space="preserve">Evidencia: 
Frecuencia de aplicación: 
Responsable de aplicación: </v>
      </c>
    </row>
    <row r="185" spans="1:7" ht="15.75" customHeight="1" x14ac:dyDescent="0.25">
      <c r="A185" s="93"/>
      <c r="B185" s="130" t="str">
        <f>IFERROR(VLOOKUP(A185,'2.Datos'!#REF!,6,FALSE),"La celda tiene formula")</f>
        <v>La celda tiene formula</v>
      </c>
      <c r="C185" s="93"/>
      <c r="D185" s="93"/>
      <c r="E185" s="93"/>
      <c r="F185" s="93"/>
      <c r="G185" s="132" t="str">
        <f t="shared" si="0"/>
        <v xml:space="preserve">Evidencia: 
Frecuencia de aplicación: 
Responsable de aplicación: </v>
      </c>
    </row>
    <row r="186" spans="1:7" ht="15.75" customHeight="1" x14ac:dyDescent="0.25">
      <c r="A186" s="93"/>
      <c r="B186" s="130" t="str">
        <f>IFERROR(VLOOKUP(A186,'2.Datos'!#REF!,6,FALSE),"La celda tiene formula")</f>
        <v>La celda tiene formula</v>
      </c>
      <c r="C186" s="93"/>
      <c r="D186" s="93"/>
      <c r="E186" s="93"/>
      <c r="F186" s="93"/>
      <c r="G186" s="132" t="str">
        <f t="shared" si="0"/>
        <v xml:space="preserve">Evidencia: 
Frecuencia de aplicación: 
Responsable de aplicación: </v>
      </c>
    </row>
    <row r="187" spans="1:7" ht="15.75" customHeight="1" x14ac:dyDescent="0.25">
      <c r="A187" s="93"/>
      <c r="B187" s="130" t="str">
        <f>IFERROR(VLOOKUP(A187,'2.Datos'!#REF!,6,FALSE),"La celda tiene formula")</f>
        <v>La celda tiene formula</v>
      </c>
      <c r="C187" s="93"/>
      <c r="D187" s="93"/>
      <c r="E187" s="93"/>
      <c r="F187" s="93"/>
      <c r="G187" s="132" t="str">
        <f t="shared" si="0"/>
        <v xml:space="preserve">Evidencia: 
Frecuencia de aplicación: 
Responsable de aplicación: </v>
      </c>
    </row>
    <row r="188" spans="1:7" ht="15.75" customHeight="1" x14ac:dyDescent="0.25">
      <c r="A188" s="93"/>
      <c r="B188" s="130" t="str">
        <f>IFERROR(VLOOKUP(A188,'2.Datos'!#REF!,6,FALSE),"La celda tiene formula")</f>
        <v>La celda tiene formula</v>
      </c>
      <c r="C188" s="93"/>
      <c r="D188" s="93"/>
      <c r="E188" s="93"/>
      <c r="F188" s="93"/>
      <c r="G188" s="132" t="str">
        <f t="shared" si="0"/>
        <v xml:space="preserve">Evidencia: 
Frecuencia de aplicación: 
Responsable de aplicación: </v>
      </c>
    </row>
    <row r="189" spans="1:7" ht="15.75" customHeight="1" x14ac:dyDescent="0.25">
      <c r="A189" s="93"/>
      <c r="B189" s="130" t="str">
        <f>IFERROR(VLOOKUP(A189,'2.Datos'!#REF!,6,FALSE),"La celda tiene formula")</f>
        <v>La celda tiene formula</v>
      </c>
      <c r="C189" s="93"/>
      <c r="D189" s="93"/>
      <c r="E189" s="93"/>
      <c r="F189" s="93"/>
      <c r="G189" s="132" t="str">
        <f t="shared" si="0"/>
        <v xml:space="preserve">Evidencia: 
Frecuencia de aplicación: 
Responsable de aplicación: </v>
      </c>
    </row>
    <row r="190" spans="1:7" ht="15.75" customHeight="1" x14ac:dyDescent="0.25">
      <c r="A190" s="93"/>
      <c r="B190" s="130" t="str">
        <f>IFERROR(VLOOKUP(A190,'2.Datos'!#REF!,6,FALSE),"La celda tiene formula")</f>
        <v>La celda tiene formula</v>
      </c>
      <c r="C190" s="93"/>
      <c r="D190" s="93"/>
      <c r="E190" s="93"/>
      <c r="F190" s="93"/>
      <c r="G190" s="132" t="str">
        <f t="shared" si="0"/>
        <v xml:space="preserve">Evidencia: 
Frecuencia de aplicación: 
Responsable de aplicación: </v>
      </c>
    </row>
    <row r="191" spans="1:7" ht="15.75" customHeight="1" x14ac:dyDescent="0.25">
      <c r="A191" s="93"/>
      <c r="B191" s="130" t="str">
        <f>IFERROR(VLOOKUP(A191,'2.Datos'!#REF!,6,FALSE),"La celda tiene formula")</f>
        <v>La celda tiene formula</v>
      </c>
      <c r="C191" s="93"/>
      <c r="D191" s="93"/>
      <c r="E191" s="93"/>
      <c r="F191" s="93"/>
      <c r="G191" s="132" t="str">
        <f t="shared" si="0"/>
        <v xml:space="preserve">Evidencia: 
Frecuencia de aplicación: 
Responsable de aplicación: </v>
      </c>
    </row>
    <row r="192" spans="1:7" ht="15.75" customHeight="1" x14ac:dyDescent="0.25">
      <c r="A192" s="93"/>
      <c r="B192" s="130" t="str">
        <f>IFERROR(VLOOKUP(A192,'2.Datos'!#REF!,6,FALSE),"La celda tiene formula")</f>
        <v>La celda tiene formula</v>
      </c>
      <c r="C192" s="93"/>
      <c r="D192" s="93"/>
      <c r="E192" s="93"/>
      <c r="F192" s="93"/>
      <c r="G192" s="132" t="str">
        <f t="shared" si="0"/>
        <v xml:space="preserve">Evidencia: 
Frecuencia de aplicación: 
Responsable de aplicación: </v>
      </c>
    </row>
    <row r="193" spans="1:7" ht="15.75" customHeight="1" x14ac:dyDescent="0.25">
      <c r="A193" s="93"/>
      <c r="B193" s="130" t="str">
        <f>IFERROR(VLOOKUP(A193,'2.Datos'!#REF!,6,FALSE),"La celda tiene formula")</f>
        <v>La celda tiene formula</v>
      </c>
      <c r="C193" s="93"/>
      <c r="D193" s="93"/>
      <c r="E193" s="93"/>
      <c r="F193" s="93"/>
      <c r="G193" s="132" t="str">
        <f t="shared" si="0"/>
        <v xml:space="preserve">Evidencia: 
Frecuencia de aplicación: 
Responsable de aplicación: </v>
      </c>
    </row>
    <row r="194" spans="1:7" ht="15.75" customHeight="1" x14ac:dyDescent="0.25">
      <c r="A194" s="93"/>
      <c r="B194" s="130" t="str">
        <f>IFERROR(VLOOKUP(A194,'2.Datos'!#REF!,6,FALSE),"La celda tiene formula")</f>
        <v>La celda tiene formula</v>
      </c>
      <c r="C194" s="93"/>
      <c r="D194" s="93"/>
      <c r="E194" s="93"/>
      <c r="F194" s="93"/>
      <c r="G194" s="132" t="str">
        <f t="shared" si="0"/>
        <v xml:space="preserve">Evidencia: 
Frecuencia de aplicación: 
Responsable de aplicación: </v>
      </c>
    </row>
    <row r="195" spans="1:7" ht="15.75" customHeight="1" x14ac:dyDescent="0.25">
      <c r="A195" s="93"/>
      <c r="B195" s="130" t="str">
        <f>IFERROR(VLOOKUP(A195,'2.Datos'!#REF!,6,FALSE),"La celda tiene formula")</f>
        <v>La celda tiene formula</v>
      </c>
      <c r="C195" s="93"/>
      <c r="D195" s="93"/>
      <c r="E195" s="93"/>
      <c r="F195" s="93"/>
      <c r="G195" s="132" t="str">
        <f t="shared" si="0"/>
        <v xml:space="preserve">Evidencia: 
Frecuencia de aplicación: 
Responsable de aplicación: </v>
      </c>
    </row>
    <row r="196" spans="1:7" ht="15.75" customHeight="1" x14ac:dyDescent="0.25">
      <c r="A196" s="93"/>
      <c r="B196" s="130" t="str">
        <f>IFERROR(VLOOKUP(A196,'2.Datos'!#REF!,6,FALSE),"La celda tiene formula")</f>
        <v>La celda tiene formula</v>
      </c>
      <c r="C196" s="93"/>
      <c r="D196" s="93"/>
      <c r="E196" s="93"/>
      <c r="F196" s="93"/>
      <c r="G196" s="132" t="str">
        <f t="shared" si="0"/>
        <v xml:space="preserve">Evidencia: 
Frecuencia de aplicación: 
Responsable de aplicación: </v>
      </c>
    </row>
    <row r="197" spans="1:7" ht="15.75" customHeight="1" x14ac:dyDescent="0.25">
      <c r="A197" s="93"/>
      <c r="B197" s="130" t="str">
        <f>IFERROR(VLOOKUP(A197,'2.Datos'!#REF!,6,FALSE),"La celda tiene formula")</f>
        <v>La celda tiene formula</v>
      </c>
      <c r="C197" s="93"/>
      <c r="D197" s="93"/>
      <c r="E197" s="93"/>
      <c r="F197" s="93"/>
      <c r="G197" s="132" t="str">
        <f t="shared" si="0"/>
        <v xml:space="preserve">Evidencia: 
Frecuencia de aplicación: 
Responsable de aplicación: </v>
      </c>
    </row>
    <row r="198" spans="1:7" ht="15.75" customHeight="1" x14ac:dyDescent="0.25">
      <c r="A198" s="93"/>
      <c r="B198" s="130" t="str">
        <f>IFERROR(VLOOKUP(A198,'2.Datos'!#REF!,6,FALSE),"La celda tiene formula")</f>
        <v>La celda tiene formula</v>
      </c>
      <c r="C198" s="93"/>
      <c r="D198" s="93"/>
      <c r="E198" s="93"/>
      <c r="F198" s="93"/>
      <c r="G198" s="132" t="str">
        <f t="shared" si="0"/>
        <v xml:space="preserve">Evidencia: 
Frecuencia de aplicación: 
Responsable de aplicación: </v>
      </c>
    </row>
    <row r="199" spans="1:7" ht="15.75" customHeight="1" x14ac:dyDescent="0.25">
      <c r="A199" s="93"/>
      <c r="B199" s="130" t="str">
        <f>IFERROR(VLOOKUP(A199,'2.Datos'!#REF!,6,FALSE),"La celda tiene formula")</f>
        <v>La celda tiene formula</v>
      </c>
      <c r="C199" s="93"/>
      <c r="D199" s="93"/>
      <c r="E199" s="93"/>
      <c r="F199" s="93"/>
      <c r="G199" s="132" t="str">
        <f t="shared" si="0"/>
        <v xml:space="preserve">Evidencia: 
Frecuencia de aplicación: 
Responsable de aplicación: </v>
      </c>
    </row>
    <row r="200" spans="1:7" ht="15.75" customHeight="1" x14ac:dyDescent="0.25">
      <c r="A200" s="93"/>
      <c r="B200" s="130" t="str">
        <f>IFERROR(VLOOKUP(A200,'2.Datos'!#REF!,6,FALSE),"La celda tiene formula")</f>
        <v>La celda tiene formula</v>
      </c>
      <c r="C200" s="93"/>
      <c r="D200" s="93"/>
      <c r="E200" s="93"/>
      <c r="F200" s="93"/>
      <c r="G200" s="132" t="str">
        <f t="shared" si="0"/>
        <v xml:space="preserve">Evidencia: 
Frecuencia de aplicación: 
Responsable de aplicación: </v>
      </c>
    </row>
    <row r="201" spans="1:7" ht="15.75" customHeight="1" x14ac:dyDescent="0.25">
      <c r="A201" s="93"/>
      <c r="B201" s="130" t="str">
        <f>IFERROR(VLOOKUP(A201,'2.Datos'!#REF!,6,FALSE),"La celda tiene formula")</f>
        <v>La celda tiene formula</v>
      </c>
      <c r="C201" s="93"/>
      <c r="D201" s="93"/>
      <c r="E201" s="93"/>
      <c r="F201" s="93"/>
      <c r="G201" s="132" t="str">
        <f t="shared" si="0"/>
        <v xml:space="preserve">Evidencia: 
Frecuencia de aplicación: 
Responsable de aplicación: </v>
      </c>
    </row>
    <row r="202" spans="1:7" ht="15.75" customHeight="1" x14ac:dyDescent="0.25">
      <c r="A202" s="93"/>
      <c r="B202" s="130" t="str">
        <f>IFERROR(VLOOKUP(A202,'2.Datos'!#REF!,6,FALSE),"La celda tiene formula")</f>
        <v>La celda tiene formula</v>
      </c>
      <c r="C202" s="93"/>
      <c r="D202" s="93"/>
      <c r="E202" s="93"/>
      <c r="F202" s="93"/>
      <c r="G202" s="132" t="str">
        <f t="shared" si="0"/>
        <v xml:space="preserve">Evidencia: 
Frecuencia de aplicación: 
Responsable de aplicación: </v>
      </c>
    </row>
    <row r="203" spans="1:7" ht="15.75" customHeight="1" x14ac:dyDescent="0.25">
      <c r="A203" s="93"/>
      <c r="B203" s="130" t="str">
        <f>IFERROR(VLOOKUP(A203,'2.Datos'!#REF!,6,FALSE),"La celda tiene formula")</f>
        <v>La celda tiene formula</v>
      </c>
      <c r="C203" s="93"/>
      <c r="D203" s="93"/>
      <c r="E203" s="93"/>
      <c r="F203" s="93"/>
      <c r="G203" s="132" t="str">
        <f t="shared" si="0"/>
        <v xml:space="preserve">Evidencia: 
Frecuencia de aplicación: 
Responsable de aplicación: </v>
      </c>
    </row>
    <row r="204" spans="1:7" ht="15.75" customHeight="1" x14ac:dyDescent="0.25">
      <c r="A204" s="93"/>
      <c r="B204" s="130" t="str">
        <f>IFERROR(VLOOKUP(A204,'2.Datos'!#REF!,6,FALSE),"La celda tiene formula")</f>
        <v>La celda tiene formula</v>
      </c>
      <c r="C204" s="93"/>
      <c r="D204" s="93"/>
      <c r="E204" s="93"/>
      <c r="F204" s="93"/>
      <c r="G204" s="132" t="str">
        <f t="shared" si="0"/>
        <v xml:space="preserve">Evidencia: 
Frecuencia de aplicación: 
Responsable de aplicación: </v>
      </c>
    </row>
    <row r="205" spans="1:7" ht="15.75" customHeight="1" x14ac:dyDescent="0.25">
      <c r="A205" s="93"/>
      <c r="B205" s="130" t="str">
        <f>IFERROR(VLOOKUP(A205,'2.Datos'!#REF!,6,FALSE),"La celda tiene formula")</f>
        <v>La celda tiene formula</v>
      </c>
      <c r="C205" s="93"/>
      <c r="D205" s="93"/>
      <c r="E205" s="93"/>
      <c r="F205" s="93"/>
      <c r="G205" s="132" t="str">
        <f t="shared" si="0"/>
        <v xml:space="preserve">Evidencia: 
Frecuencia de aplicación: 
Responsable de aplicación: </v>
      </c>
    </row>
    <row r="206" spans="1:7" ht="15.75" customHeight="1" x14ac:dyDescent="0.25">
      <c r="A206" s="93"/>
      <c r="B206" s="130" t="str">
        <f>IFERROR(VLOOKUP(A206,'2.Datos'!#REF!,6,FALSE),"La celda tiene formula")</f>
        <v>La celda tiene formula</v>
      </c>
      <c r="C206" s="93"/>
      <c r="D206" s="93"/>
      <c r="E206" s="93"/>
      <c r="F206" s="93"/>
      <c r="G206" s="132" t="str">
        <f t="shared" si="0"/>
        <v xml:space="preserve">Evidencia: 
Frecuencia de aplicación: 
Responsable de aplicación: </v>
      </c>
    </row>
    <row r="207" spans="1:7" ht="15.75" customHeight="1" x14ac:dyDescent="0.25">
      <c r="A207" s="93"/>
      <c r="B207" s="130" t="str">
        <f>IFERROR(VLOOKUP(A207,'2.Datos'!#REF!,6,FALSE),"La celda tiene formula")</f>
        <v>La celda tiene formula</v>
      </c>
      <c r="C207" s="93"/>
      <c r="D207" s="93"/>
      <c r="E207" s="93"/>
      <c r="F207" s="93"/>
      <c r="G207" s="132" t="str">
        <f t="shared" si="0"/>
        <v xml:space="preserve">Evidencia: 
Frecuencia de aplicación: 
Responsable de aplicación: </v>
      </c>
    </row>
    <row r="208" spans="1:7" ht="15.75" customHeight="1" x14ac:dyDescent="0.25">
      <c r="A208" s="93"/>
      <c r="B208" s="130" t="str">
        <f>IFERROR(VLOOKUP(A208,'2.Datos'!#REF!,6,FALSE),"La celda tiene formula")</f>
        <v>La celda tiene formula</v>
      </c>
      <c r="C208" s="93"/>
      <c r="D208" s="93"/>
      <c r="E208" s="93"/>
      <c r="F208" s="93"/>
      <c r="G208" s="132" t="str">
        <f t="shared" si="0"/>
        <v xml:space="preserve">Evidencia: 
Frecuencia de aplicación: 
Responsable de aplicación: </v>
      </c>
    </row>
    <row r="209" spans="1:7" ht="15.75" customHeight="1" x14ac:dyDescent="0.25">
      <c r="A209" s="93"/>
      <c r="B209" s="130" t="str">
        <f>IFERROR(VLOOKUP(A209,'2.Datos'!#REF!,6,FALSE),"La celda tiene formula")</f>
        <v>La celda tiene formula</v>
      </c>
      <c r="C209" s="93"/>
      <c r="D209" s="93"/>
      <c r="E209" s="93"/>
      <c r="F209" s="93"/>
      <c r="G209" s="132" t="str">
        <f t="shared" si="0"/>
        <v xml:space="preserve">Evidencia: 
Frecuencia de aplicación: 
Responsable de aplicación: </v>
      </c>
    </row>
    <row r="210" spans="1:7" ht="15.75" customHeight="1" x14ac:dyDescent="0.25">
      <c r="A210" s="93"/>
      <c r="B210" s="130" t="str">
        <f>IFERROR(VLOOKUP(A210,'2.Datos'!#REF!,6,FALSE),"La celda tiene formula")</f>
        <v>La celda tiene formula</v>
      </c>
      <c r="C210" s="93"/>
      <c r="D210" s="93"/>
      <c r="E210" s="93"/>
      <c r="F210" s="93"/>
      <c r="G210" s="132" t="str">
        <f t="shared" si="0"/>
        <v xml:space="preserve">Evidencia: 
Frecuencia de aplicación: 
Responsable de aplicación: </v>
      </c>
    </row>
    <row r="211" spans="1:7" ht="15.75" customHeight="1" x14ac:dyDescent="0.25">
      <c r="A211" s="93"/>
      <c r="B211" s="130" t="str">
        <f>IFERROR(VLOOKUP(A211,'2.Datos'!#REF!,6,FALSE),"La celda tiene formula")</f>
        <v>La celda tiene formula</v>
      </c>
      <c r="C211" s="93"/>
      <c r="D211" s="93"/>
      <c r="E211" s="93"/>
      <c r="F211" s="93"/>
      <c r="G211" s="132" t="str">
        <f t="shared" si="0"/>
        <v xml:space="preserve">Evidencia: 
Frecuencia de aplicación: 
Responsable de aplicación: </v>
      </c>
    </row>
    <row r="212" spans="1:7" ht="15.75" customHeight="1" x14ac:dyDescent="0.25">
      <c r="A212" s="93"/>
      <c r="B212" s="130" t="str">
        <f>IFERROR(VLOOKUP(A212,'2.Datos'!#REF!,6,FALSE),"La celda tiene formula")</f>
        <v>La celda tiene formula</v>
      </c>
      <c r="C212" s="93"/>
      <c r="D212" s="93"/>
      <c r="E212" s="93"/>
      <c r="F212" s="93"/>
      <c r="G212" s="132" t="str">
        <f t="shared" si="0"/>
        <v xml:space="preserve">Evidencia: 
Frecuencia de aplicación: 
Responsable de aplicación: </v>
      </c>
    </row>
    <row r="213" spans="1:7" ht="15.75" customHeight="1" x14ac:dyDescent="0.25">
      <c r="A213" s="93"/>
      <c r="B213" s="130" t="str">
        <f>IFERROR(VLOOKUP(A213,'2.Datos'!#REF!,6,FALSE),"La celda tiene formula")</f>
        <v>La celda tiene formula</v>
      </c>
      <c r="C213" s="93"/>
      <c r="D213" s="93"/>
      <c r="E213" s="93"/>
      <c r="F213" s="93"/>
      <c r="G213" s="132" t="str">
        <f t="shared" si="0"/>
        <v xml:space="preserve">Evidencia: 
Frecuencia de aplicación: 
Responsable de aplicación: </v>
      </c>
    </row>
    <row r="214" spans="1:7" ht="15.75" customHeight="1" x14ac:dyDescent="0.25">
      <c r="A214" s="93"/>
      <c r="B214" s="130" t="str">
        <f>IFERROR(VLOOKUP(A214,'2.Datos'!#REF!,6,FALSE),"La celda tiene formula")</f>
        <v>La celda tiene formula</v>
      </c>
      <c r="C214" s="93"/>
      <c r="D214" s="93"/>
      <c r="E214" s="93"/>
      <c r="F214" s="93"/>
      <c r="G214" s="132" t="str">
        <f t="shared" si="0"/>
        <v xml:space="preserve">Evidencia: 
Frecuencia de aplicación: 
Responsable de aplicación: </v>
      </c>
    </row>
    <row r="215" spans="1:7" ht="15.75" customHeight="1" x14ac:dyDescent="0.25">
      <c r="A215" s="93"/>
      <c r="B215" s="130" t="str">
        <f>IFERROR(VLOOKUP(A215,'2.Datos'!#REF!,6,FALSE),"La celda tiene formula")</f>
        <v>La celda tiene formula</v>
      </c>
      <c r="C215" s="93"/>
      <c r="D215" s="93"/>
      <c r="E215" s="93"/>
      <c r="F215" s="93"/>
      <c r="G215" s="132" t="str">
        <f t="shared" si="0"/>
        <v xml:space="preserve">Evidencia: 
Frecuencia de aplicación: 
Responsable de aplicación: </v>
      </c>
    </row>
    <row r="216" spans="1:7" ht="15.75" customHeight="1" x14ac:dyDescent="0.25">
      <c r="A216" s="93"/>
      <c r="B216" s="130" t="str">
        <f>IFERROR(VLOOKUP(A216,'2.Datos'!#REF!,6,FALSE),"La celda tiene formula")</f>
        <v>La celda tiene formula</v>
      </c>
      <c r="C216" s="93"/>
      <c r="D216" s="93"/>
      <c r="E216" s="93"/>
      <c r="F216" s="93"/>
      <c r="G216" s="132" t="str">
        <f t="shared" si="0"/>
        <v xml:space="preserve">Evidencia: 
Frecuencia de aplicación: 
Responsable de aplicación: </v>
      </c>
    </row>
    <row r="217" spans="1:7" ht="15.75" customHeight="1" x14ac:dyDescent="0.25">
      <c r="A217" s="93"/>
      <c r="B217" s="130" t="str">
        <f>IFERROR(VLOOKUP(A217,'2.Datos'!#REF!,6,FALSE),"La celda tiene formula")</f>
        <v>La celda tiene formula</v>
      </c>
      <c r="C217" s="93"/>
      <c r="D217" s="93"/>
      <c r="E217" s="93"/>
      <c r="F217" s="93"/>
      <c r="G217" s="132" t="str">
        <f t="shared" si="0"/>
        <v xml:space="preserve">Evidencia: 
Frecuencia de aplicación: 
Responsable de aplicación: </v>
      </c>
    </row>
    <row r="218" spans="1:7" ht="15.75" customHeight="1" x14ac:dyDescent="0.25">
      <c r="A218" s="93"/>
      <c r="B218" s="130" t="str">
        <f>IFERROR(VLOOKUP(A218,'2.Datos'!#REF!,6,FALSE),"La celda tiene formula")</f>
        <v>La celda tiene formula</v>
      </c>
      <c r="C218" s="93"/>
      <c r="D218" s="93"/>
      <c r="E218" s="93"/>
      <c r="F218" s="93"/>
      <c r="G218" s="132" t="str">
        <f t="shared" si="0"/>
        <v xml:space="preserve">Evidencia: 
Frecuencia de aplicación: 
Responsable de aplicación: </v>
      </c>
    </row>
    <row r="219" spans="1:7" ht="15.75" customHeight="1" x14ac:dyDescent="0.25">
      <c r="A219" s="93"/>
      <c r="B219" s="130" t="str">
        <f>IFERROR(VLOOKUP(A219,'2.Datos'!#REF!,6,FALSE),"La celda tiene formula")</f>
        <v>La celda tiene formula</v>
      </c>
      <c r="C219" s="93"/>
      <c r="D219" s="93"/>
      <c r="E219" s="93"/>
      <c r="F219" s="93"/>
      <c r="G219" s="132" t="str">
        <f t="shared" si="0"/>
        <v xml:space="preserve">Evidencia: 
Frecuencia de aplicación: 
Responsable de aplicación: </v>
      </c>
    </row>
    <row r="220" spans="1:7" ht="15.75" customHeight="1" x14ac:dyDescent="0.25">
      <c r="A220" s="93"/>
      <c r="B220" s="130" t="str">
        <f>IFERROR(VLOOKUP(A220,'2.Datos'!#REF!,6,FALSE),"La celda tiene formula")</f>
        <v>La celda tiene formula</v>
      </c>
      <c r="C220" s="93"/>
      <c r="D220" s="93"/>
      <c r="E220" s="93"/>
      <c r="F220" s="93"/>
      <c r="G220" s="132" t="str">
        <f t="shared" si="0"/>
        <v xml:space="preserve">Evidencia: 
Frecuencia de aplicación: 
Responsable de aplicación: </v>
      </c>
    </row>
    <row r="221" spans="1:7" ht="15.75" customHeight="1" x14ac:dyDescent="0.25">
      <c r="A221" s="93"/>
      <c r="B221" s="130" t="str">
        <f>IFERROR(VLOOKUP(A221,'2.Datos'!#REF!,6,FALSE),"La celda tiene formula")</f>
        <v>La celda tiene formula</v>
      </c>
      <c r="C221" s="93"/>
      <c r="D221" s="93"/>
      <c r="E221" s="93"/>
      <c r="F221" s="93"/>
      <c r="G221" s="132" t="str">
        <f t="shared" si="0"/>
        <v xml:space="preserve">Evidencia: 
Frecuencia de aplicación: 
Responsable de aplicación: </v>
      </c>
    </row>
    <row r="222" spans="1:7" ht="15.75" customHeight="1" x14ac:dyDescent="0.25">
      <c r="A222" s="93"/>
      <c r="B222" s="130" t="str">
        <f>IFERROR(VLOOKUP(A222,'2.Datos'!#REF!,6,FALSE),"La celda tiene formula")</f>
        <v>La celda tiene formula</v>
      </c>
      <c r="C222" s="93"/>
      <c r="D222" s="93"/>
      <c r="E222" s="93"/>
      <c r="F222" s="93"/>
      <c r="G222" s="132" t="str">
        <f t="shared" si="0"/>
        <v xml:space="preserve">Evidencia: 
Frecuencia de aplicación: 
Responsable de aplicación: </v>
      </c>
    </row>
    <row r="223" spans="1:7" ht="15.75" customHeight="1" x14ac:dyDescent="0.25">
      <c r="A223" s="93"/>
      <c r="B223" s="130" t="str">
        <f>IFERROR(VLOOKUP(A223,'2.Datos'!#REF!,6,FALSE),"La celda tiene formula")</f>
        <v>La celda tiene formula</v>
      </c>
      <c r="C223" s="93"/>
      <c r="D223" s="93"/>
      <c r="E223" s="93"/>
      <c r="F223" s="93"/>
      <c r="G223" s="132" t="str">
        <f t="shared" si="0"/>
        <v xml:space="preserve">Evidencia: 
Frecuencia de aplicación: 
Responsable de aplicación: </v>
      </c>
    </row>
    <row r="224" spans="1:7" ht="15.75" customHeight="1" x14ac:dyDescent="0.25">
      <c r="A224" s="93"/>
      <c r="B224" s="130" t="str">
        <f>IFERROR(VLOOKUP(A224,'2.Datos'!#REF!,6,FALSE),"La celda tiene formula")</f>
        <v>La celda tiene formula</v>
      </c>
      <c r="C224" s="93"/>
      <c r="D224" s="93"/>
      <c r="E224" s="93"/>
      <c r="F224" s="93"/>
      <c r="G224" s="132" t="str">
        <f t="shared" si="0"/>
        <v xml:space="preserve">Evidencia: 
Frecuencia de aplicación: 
Responsable de aplicación: </v>
      </c>
    </row>
    <row r="225" spans="1:7" ht="15.75" customHeight="1" x14ac:dyDescent="0.25">
      <c r="A225" s="93"/>
      <c r="B225" s="130" t="str">
        <f>IFERROR(VLOOKUP(A225,'2.Datos'!#REF!,6,FALSE),"La celda tiene formula")</f>
        <v>La celda tiene formula</v>
      </c>
      <c r="C225" s="93"/>
      <c r="D225" s="93"/>
      <c r="E225" s="93"/>
      <c r="F225" s="93"/>
      <c r="G225" s="132" t="str">
        <f t="shared" si="0"/>
        <v xml:space="preserve">Evidencia: 
Frecuencia de aplicación: 
Responsable de aplicación: </v>
      </c>
    </row>
    <row r="226" spans="1:7" ht="15.75" customHeight="1" x14ac:dyDescent="0.25">
      <c r="A226" s="93"/>
      <c r="B226" s="130" t="str">
        <f>IFERROR(VLOOKUP(A226,'2.Datos'!#REF!,6,FALSE),"La celda tiene formula")</f>
        <v>La celda tiene formula</v>
      </c>
      <c r="C226" s="93"/>
      <c r="D226" s="93"/>
      <c r="E226" s="93"/>
      <c r="F226" s="93"/>
      <c r="G226" s="132" t="str">
        <f t="shared" si="0"/>
        <v xml:space="preserve">Evidencia: 
Frecuencia de aplicación: 
Responsable de aplicación: </v>
      </c>
    </row>
    <row r="227" spans="1:7" ht="15.75" customHeight="1" x14ac:dyDescent="0.25">
      <c r="A227" s="93"/>
      <c r="B227" s="130" t="str">
        <f>IFERROR(VLOOKUP(A227,'2.Datos'!#REF!,6,FALSE),"La celda tiene formula")</f>
        <v>La celda tiene formula</v>
      </c>
      <c r="C227" s="93"/>
      <c r="D227" s="93"/>
      <c r="E227" s="93"/>
      <c r="F227" s="93"/>
      <c r="G227" s="132" t="str">
        <f t="shared" si="0"/>
        <v xml:space="preserve">Evidencia: 
Frecuencia de aplicación: 
Responsable de aplicación: </v>
      </c>
    </row>
    <row r="228" spans="1:7" ht="15.75" customHeight="1" x14ac:dyDescent="0.25">
      <c r="A228" s="93"/>
      <c r="B228" s="130" t="str">
        <f>IFERROR(VLOOKUP(A228,'2.Datos'!#REF!,6,FALSE),"La celda tiene formula")</f>
        <v>La celda tiene formula</v>
      </c>
      <c r="C228" s="93"/>
      <c r="D228" s="93"/>
      <c r="E228" s="93"/>
      <c r="F228" s="93"/>
      <c r="G228" s="132" t="str">
        <f t="shared" si="0"/>
        <v xml:space="preserve">Evidencia: 
Frecuencia de aplicación: 
Responsable de aplicación: </v>
      </c>
    </row>
    <row r="229" spans="1:7" ht="15.75" customHeight="1" x14ac:dyDescent="0.25">
      <c r="A229" s="93"/>
      <c r="B229" s="130" t="str">
        <f>IFERROR(VLOOKUP(A229,'2.Datos'!#REF!,6,FALSE),"La celda tiene formula")</f>
        <v>La celda tiene formula</v>
      </c>
      <c r="C229" s="93"/>
      <c r="D229" s="93"/>
      <c r="E229" s="93"/>
      <c r="F229" s="93"/>
      <c r="G229" s="132" t="str">
        <f t="shared" si="0"/>
        <v xml:space="preserve">Evidencia: 
Frecuencia de aplicación: 
Responsable de aplicación: </v>
      </c>
    </row>
    <row r="230" spans="1:7" ht="15.75" customHeight="1" x14ac:dyDescent="0.25">
      <c r="A230" s="93"/>
      <c r="B230" s="130" t="str">
        <f>IFERROR(VLOOKUP(A230,'2.Datos'!#REF!,6,FALSE),"La celda tiene formula")</f>
        <v>La celda tiene formula</v>
      </c>
      <c r="C230" s="93"/>
      <c r="D230" s="93"/>
      <c r="E230" s="93"/>
      <c r="F230" s="93"/>
      <c r="G230" s="132" t="str">
        <f t="shared" si="0"/>
        <v xml:space="preserve">Evidencia: 
Frecuencia de aplicación: 
Responsable de aplicación: </v>
      </c>
    </row>
    <row r="231" spans="1:7" ht="15.75" customHeight="1" x14ac:dyDescent="0.25">
      <c r="A231" s="93"/>
      <c r="B231" s="130" t="str">
        <f>IFERROR(VLOOKUP(A231,'2.Datos'!#REF!,6,FALSE),"La celda tiene formula")</f>
        <v>La celda tiene formula</v>
      </c>
      <c r="C231" s="93"/>
      <c r="D231" s="93"/>
      <c r="E231" s="93"/>
      <c r="F231" s="93"/>
      <c r="G231" s="132" t="str">
        <f t="shared" si="0"/>
        <v xml:space="preserve">Evidencia: 
Frecuencia de aplicación: 
Responsable de aplicación: </v>
      </c>
    </row>
    <row r="232" spans="1:7" ht="15.75" customHeight="1" x14ac:dyDescent="0.25">
      <c r="A232" s="93"/>
      <c r="B232" s="130" t="str">
        <f>IFERROR(VLOOKUP(A232,'2.Datos'!#REF!,6,FALSE),"La celda tiene formula")</f>
        <v>La celda tiene formula</v>
      </c>
      <c r="C232" s="93"/>
      <c r="D232" s="93"/>
      <c r="E232" s="93"/>
      <c r="F232" s="93"/>
      <c r="G232" s="132" t="str">
        <f t="shared" si="0"/>
        <v xml:space="preserve">Evidencia: 
Frecuencia de aplicación: 
Responsable de aplicación: </v>
      </c>
    </row>
    <row r="233" spans="1:7" ht="15.75" customHeight="1" x14ac:dyDescent="0.25">
      <c r="A233" s="93"/>
      <c r="B233" s="130" t="str">
        <f>IFERROR(VLOOKUP(A233,'2.Datos'!#REF!,6,FALSE),"La celda tiene formula")</f>
        <v>La celda tiene formula</v>
      </c>
      <c r="C233" s="93"/>
      <c r="D233" s="93"/>
      <c r="E233" s="93"/>
      <c r="F233" s="93"/>
      <c r="G233" s="132" t="str">
        <f t="shared" si="0"/>
        <v xml:space="preserve">Evidencia: 
Frecuencia de aplicación: 
Responsable de aplicación: </v>
      </c>
    </row>
    <row r="234" spans="1:7" ht="15.75" customHeight="1" x14ac:dyDescent="0.25">
      <c r="A234" s="93"/>
      <c r="B234" s="130" t="str">
        <f>IFERROR(VLOOKUP(A234,'2.Datos'!#REF!,6,FALSE),"La celda tiene formula")</f>
        <v>La celda tiene formula</v>
      </c>
      <c r="C234" s="93"/>
      <c r="D234" s="93"/>
      <c r="E234" s="93"/>
      <c r="F234" s="93"/>
      <c r="G234" s="132" t="str">
        <f t="shared" si="0"/>
        <v xml:space="preserve">Evidencia: 
Frecuencia de aplicación: 
Responsable de aplicación: </v>
      </c>
    </row>
    <row r="235" spans="1:7" ht="15.75" customHeight="1" x14ac:dyDescent="0.25">
      <c r="A235" s="93"/>
      <c r="B235" s="130" t="str">
        <f>IFERROR(VLOOKUP(A235,'2.Datos'!#REF!,6,FALSE),"La celda tiene formula")</f>
        <v>La celda tiene formula</v>
      </c>
      <c r="C235" s="93"/>
      <c r="D235" s="93"/>
      <c r="E235" s="93"/>
      <c r="F235" s="93"/>
      <c r="G235" s="132" t="str">
        <f t="shared" si="0"/>
        <v xml:space="preserve">Evidencia: 
Frecuencia de aplicación: 
Responsable de aplicación: </v>
      </c>
    </row>
    <row r="236" spans="1:7" ht="15.75" customHeight="1" x14ac:dyDescent="0.25">
      <c r="A236" s="93"/>
      <c r="B236" s="130" t="str">
        <f>IFERROR(VLOOKUP(A236,'2.Datos'!#REF!,6,FALSE),"La celda tiene formula")</f>
        <v>La celda tiene formula</v>
      </c>
      <c r="C236" s="93"/>
      <c r="D236" s="93"/>
      <c r="E236" s="93"/>
      <c r="F236" s="93"/>
      <c r="G236" s="132" t="str">
        <f t="shared" si="0"/>
        <v xml:space="preserve">Evidencia: 
Frecuencia de aplicación: 
Responsable de aplicación: </v>
      </c>
    </row>
    <row r="237" spans="1:7" ht="15.75" customHeight="1" x14ac:dyDescent="0.25">
      <c r="A237" s="93"/>
      <c r="B237" s="130" t="str">
        <f>IFERROR(VLOOKUP(A237,'2.Datos'!#REF!,6,FALSE),"La celda tiene formula")</f>
        <v>La celda tiene formula</v>
      </c>
      <c r="C237" s="93"/>
      <c r="D237" s="93"/>
      <c r="E237" s="93"/>
      <c r="F237" s="93"/>
      <c r="G237" s="132" t="str">
        <f t="shared" si="0"/>
        <v xml:space="preserve">Evidencia: 
Frecuencia de aplicación: 
Responsable de aplicación: </v>
      </c>
    </row>
    <row r="238" spans="1:7" ht="15.75" customHeight="1" x14ac:dyDescent="0.25">
      <c r="A238" s="93"/>
      <c r="B238" s="130" t="str">
        <f>IFERROR(VLOOKUP(A238,'2.Datos'!#REF!,6,FALSE),"La celda tiene formula")</f>
        <v>La celda tiene formula</v>
      </c>
      <c r="C238" s="93"/>
      <c r="D238" s="93"/>
      <c r="E238" s="93"/>
      <c r="F238" s="93"/>
      <c r="G238" s="132" t="str">
        <f t="shared" si="0"/>
        <v xml:space="preserve">Evidencia: 
Frecuencia de aplicación: 
Responsable de aplicación: </v>
      </c>
    </row>
    <row r="239" spans="1:7" ht="15.75" customHeight="1" x14ac:dyDescent="0.25">
      <c r="A239" s="93"/>
      <c r="B239" s="130" t="str">
        <f>IFERROR(VLOOKUP(A239,'2.Datos'!#REF!,6,FALSE),"La celda tiene formula")</f>
        <v>La celda tiene formula</v>
      </c>
      <c r="C239" s="93"/>
      <c r="D239" s="93"/>
      <c r="E239" s="93"/>
      <c r="F239" s="93"/>
      <c r="G239" s="132" t="str">
        <f t="shared" si="0"/>
        <v xml:space="preserve">Evidencia: 
Frecuencia de aplicación: 
Responsable de aplicación: </v>
      </c>
    </row>
    <row r="240" spans="1:7" ht="15.75" customHeight="1" x14ac:dyDescent="0.25">
      <c r="A240" s="93"/>
      <c r="B240" s="130" t="str">
        <f>IFERROR(VLOOKUP(A240,'2.Datos'!#REF!,6,FALSE),"La celda tiene formula")</f>
        <v>La celda tiene formula</v>
      </c>
      <c r="C240" s="93"/>
      <c r="D240" s="93"/>
      <c r="E240" s="93"/>
      <c r="F240" s="93"/>
      <c r="G240" s="132" t="str">
        <f t="shared" si="0"/>
        <v xml:space="preserve">Evidencia: 
Frecuencia de aplicación: 
Responsable de aplicación: </v>
      </c>
    </row>
    <row r="241" spans="1:7" ht="15.75" customHeight="1" x14ac:dyDescent="0.25">
      <c r="A241" s="93"/>
      <c r="B241" s="130" t="str">
        <f>IFERROR(VLOOKUP(A241,'2.Datos'!#REF!,6,FALSE),"La celda tiene formula")</f>
        <v>La celda tiene formula</v>
      </c>
      <c r="C241" s="93"/>
      <c r="D241" s="93"/>
      <c r="E241" s="93"/>
      <c r="F241" s="93"/>
      <c r="G241" s="132" t="str">
        <f t="shared" si="0"/>
        <v xml:space="preserve">Evidencia: 
Frecuencia de aplicación: 
Responsable de aplicación: </v>
      </c>
    </row>
    <row r="242" spans="1:7" ht="15.75" customHeight="1" x14ac:dyDescent="0.25">
      <c r="A242" s="93"/>
      <c r="B242" s="130" t="str">
        <f>IFERROR(VLOOKUP(A242,'2.Datos'!#REF!,6,FALSE),"La celda tiene formula")</f>
        <v>La celda tiene formula</v>
      </c>
      <c r="C242" s="93"/>
      <c r="D242" s="93"/>
      <c r="E242" s="93"/>
      <c r="F242" s="93"/>
      <c r="G242" s="132" t="str">
        <f t="shared" si="0"/>
        <v xml:space="preserve">Evidencia: 
Frecuencia de aplicación: 
Responsable de aplicación: </v>
      </c>
    </row>
    <row r="243" spans="1:7" ht="15.75" customHeight="1" x14ac:dyDescent="0.25">
      <c r="A243" s="93"/>
      <c r="B243" s="130" t="str">
        <f>IFERROR(VLOOKUP(A243,'2.Datos'!#REF!,6,FALSE),"La celda tiene formula")</f>
        <v>La celda tiene formula</v>
      </c>
      <c r="C243" s="93"/>
      <c r="D243" s="93"/>
      <c r="E243" s="93"/>
      <c r="F243" s="93"/>
      <c r="G243" s="132" t="str">
        <f t="shared" si="0"/>
        <v xml:space="preserve">Evidencia: 
Frecuencia de aplicación: 
Responsable de aplicación: </v>
      </c>
    </row>
    <row r="244" spans="1:7" ht="15.75" customHeight="1" x14ac:dyDescent="0.25">
      <c r="A244" s="93"/>
      <c r="B244" s="130" t="str">
        <f>IFERROR(VLOOKUP(A244,'2.Datos'!#REF!,6,FALSE),"La celda tiene formula")</f>
        <v>La celda tiene formula</v>
      </c>
      <c r="C244" s="93"/>
      <c r="D244" s="93"/>
      <c r="E244" s="93"/>
      <c r="F244" s="93"/>
      <c r="G244" s="132" t="str">
        <f t="shared" si="0"/>
        <v xml:space="preserve">Evidencia: 
Frecuencia de aplicación: 
Responsable de aplicación: </v>
      </c>
    </row>
    <row r="245" spans="1:7" ht="15.75" customHeight="1" x14ac:dyDescent="0.25">
      <c r="A245" s="93"/>
      <c r="B245" s="130" t="str">
        <f>IFERROR(VLOOKUP(A245,'2.Datos'!#REF!,6,FALSE),"La celda tiene formula")</f>
        <v>La celda tiene formula</v>
      </c>
      <c r="C245" s="93"/>
      <c r="D245" s="93"/>
      <c r="E245" s="93"/>
      <c r="F245" s="93"/>
      <c r="G245" s="132" t="str">
        <f t="shared" si="0"/>
        <v xml:space="preserve">Evidencia: 
Frecuencia de aplicación: 
Responsable de aplicación: </v>
      </c>
    </row>
    <row r="246" spans="1:7" ht="15.75" customHeight="1" x14ac:dyDescent="0.25">
      <c r="A246" s="93"/>
      <c r="B246" s="130" t="str">
        <f>IFERROR(VLOOKUP(A246,'2.Datos'!#REF!,6,FALSE),"La celda tiene formula")</f>
        <v>La celda tiene formula</v>
      </c>
      <c r="C246" s="93"/>
      <c r="D246" s="93"/>
      <c r="E246" s="93"/>
      <c r="F246" s="93"/>
      <c r="G246" s="132" t="str">
        <f t="shared" si="0"/>
        <v xml:space="preserve">Evidencia: 
Frecuencia de aplicación: 
Responsable de aplicación: </v>
      </c>
    </row>
    <row r="247" spans="1:7" ht="15.75" customHeight="1" x14ac:dyDescent="0.25">
      <c r="A247" s="93"/>
      <c r="B247" s="130" t="str">
        <f>IFERROR(VLOOKUP(A247,'2.Datos'!#REF!,6,FALSE),"La celda tiene formula")</f>
        <v>La celda tiene formula</v>
      </c>
      <c r="C247" s="93"/>
      <c r="D247" s="93"/>
      <c r="E247" s="93"/>
      <c r="F247" s="93"/>
      <c r="G247" s="132" t="str">
        <f t="shared" si="0"/>
        <v xml:space="preserve">Evidencia: 
Frecuencia de aplicación: 
Responsable de aplicación: </v>
      </c>
    </row>
    <row r="248" spans="1:7" ht="15.75" customHeight="1" x14ac:dyDescent="0.25">
      <c r="A248" s="93"/>
      <c r="B248" s="130" t="str">
        <f>IFERROR(VLOOKUP(A248,'2.Datos'!#REF!,6,FALSE),"La celda tiene formula")</f>
        <v>La celda tiene formula</v>
      </c>
      <c r="C248" s="93"/>
      <c r="D248" s="93"/>
      <c r="E248" s="93"/>
      <c r="F248" s="93"/>
      <c r="G248" s="132" t="str">
        <f t="shared" si="0"/>
        <v xml:space="preserve">Evidencia: 
Frecuencia de aplicación: 
Responsable de aplicación: </v>
      </c>
    </row>
    <row r="249" spans="1:7" ht="15.75" customHeight="1" x14ac:dyDescent="0.25">
      <c r="A249" s="93"/>
      <c r="B249" s="130" t="str">
        <f>IFERROR(VLOOKUP(A249,'2.Datos'!#REF!,6,FALSE),"La celda tiene formula")</f>
        <v>La celda tiene formula</v>
      </c>
      <c r="C249" s="93"/>
      <c r="D249" s="93"/>
      <c r="E249" s="93"/>
      <c r="F249" s="93"/>
      <c r="G249" s="132" t="str">
        <f t="shared" si="0"/>
        <v xml:space="preserve">Evidencia: 
Frecuencia de aplicación: 
Responsable de aplicación: </v>
      </c>
    </row>
    <row r="250" spans="1:7" ht="15.75" customHeight="1" x14ac:dyDescent="0.25">
      <c r="A250" s="93"/>
      <c r="B250" s="130" t="str">
        <f>IFERROR(VLOOKUP(A250,'2.Datos'!#REF!,6,FALSE),"La celda tiene formula")</f>
        <v>La celda tiene formula</v>
      </c>
      <c r="C250" s="93"/>
      <c r="D250" s="93"/>
      <c r="E250" s="93"/>
      <c r="F250" s="93"/>
      <c r="G250" s="132" t="str">
        <f t="shared" si="0"/>
        <v xml:space="preserve">Evidencia: 
Frecuencia de aplicación: 
Responsable de aplicación: </v>
      </c>
    </row>
    <row r="251" spans="1:7" ht="15.75" customHeight="1" x14ac:dyDescent="0.25">
      <c r="A251" s="93"/>
      <c r="B251" s="130" t="str">
        <f>IFERROR(VLOOKUP(A251,'2.Datos'!#REF!,6,FALSE),"La celda tiene formula")</f>
        <v>La celda tiene formula</v>
      </c>
      <c r="C251" s="93"/>
      <c r="D251" s="93"/>
      <c r="E251" s="93"/>
      <c r="F251" s="93"/>
      <c r="G251" s="132" t="str">
        <f t="shared" si="0"/>
        <v xml:space="preserve">Evidencia: 
Frecuencia de aplicación: 
Responsable de aplicación: </v>
      </c>
    </row>
    <row r="252" spans="1:7" ht="15.75" customHeight="1" x14ac:dyDescent="0.25">
      <c r="A252" s="93"/>
      <c r="B252" s="130" t="str">
        <f>IFERROR(VLOOKUP(A252,'2.Datos'!#REF!,6,FALSE),"La celda tiene formula")</f>
        <v>La celda tiene formula</v>
      </c>
      <c r="C252" s="93"/>
      <c r="D252" s="93"/>
      <c r="E252" s="93"/>
      <c r="F252" s="93"/>
      <c r="G252" s="132" t="str">
        <f t="shared" si="0"/>
        <v xml:space="preserve">Evidencia: 
Frecuencia de aplicación: 
Responsable de aplicación: </v>
      </c>
    </row>
    <row r="253" spans="1:7" ht="15.75" customHeight="1" x14ac:dyDescent="0.25">
      <c r="A253" s="93"/>
      <c r="B253" s="130" t="str">
        <f>IFERROR(VLOOKUP(A253,'2.Datos'!#REF!,6,FALSE),"La celda tiene formula")</f>
        <v>La celda tiene formula</v>
      </c>
      <c r="C253" s="93"/>
      <c r="D253" s="93"/>
      <c r="E253" s="93"/>
      <c r="F253" s="93"/>
      <c r="G253" s="132" t="str">
        <f t="shared" si="0"/>
        <v xml:space="preserve">Evidencia: 
Frecuencia de aplicación: 
Responsable de aplicación: </v>
      </c>
    </row>
    <row r="254" spans="1:7" ht="15.75" customHeight="1" x14ac:dyDescent="0.25">
      <c r="A254" s="93"/>
      <c r="B254" s="130" t="str">
        <f>IFERROR(VLOOKUP(A254,'2.Datos'!#REF!,6,FALSE),"La celda tiene formula")</f>
        <v>La celda tiene formula</v>
      </c>
      <c r="C254" s="93"/>
      <c r="D254" s="93"/>
      <c r="E254" s="93"/>
      <c r="F254" s="93"/>
      <c r="G254" s="132" t="str">
        <f t="shared" si="0"/>
        <v xml:space="preserve">Evidencia: 
Frecuencia de aplicación: 
Responsable de aplicación: </v>
      </c>
    </row>
    <row r="255" spans="1:7" ht="15.75" customHeight="1" x14ac:dyDescent="0.25">
      <c r="A255" s="93"/>
      <c r="B255" s="130" t="str">
        <f>IFERROR(VLOOKUP(A255,'2.Datos'!#REF!,6,FALSE),"La celda tiene formula")</f>
        <v>La celda tiene formula</v>
      </c>
      <c r="C255" s="93"/>
      <c r="D255" s="93"/>
      <c r="E255" s="93"/>
      <c r="F255" s="93"/>
      <c r="G255" s="132" t="str">
        <f t="shared" si="0"/>
        <v xml:space="preserve">Evidencia: 
Frecuencia de aplicación: 
Responsable de aplicación: </v>
      </c>
    </row>
    <row r="256" spans="1:7" ht="15.75" customHeight="1" x14ac:dyDescent="0.25">
      <c r="A256" s="93"/>
      <c r="B256" s="130" t="str">
        <f>IFERROR(VLOOKUP(A256,'2.Datos'!#REF!,6,FALSE),"La celda tiene formula")</f>
        <v>La celda tiene formula</v>
      </c>
      <c r="C256" s="93"/>
      <c r="D256" s="93"/>
      <c r="E256" s="93"/>
      <c r="F256" s="93"/>
      <c r="G256" s="132" t="str">
        <f t="shared" si="0"/>
        <v xml:space="preserve">Evidencia: 
Frecuencia de aplicación: 
Responsable de aplicación: </v>
      </c>
    </row>
    <row r="257" spans="1:7" ht="15.75" customHeight="1" x14ac:dyDescent="0.25">
      <c r="A257" s="93"/>
      <c r="B257" s="130" t="str">
        <f>IFERROR(VLOOKUP(A257,'2.Datos'!#REF!,6,FALSE),"La celda tiene formula")</f>
        <v>La celda tiene formula</v>
      </c>
      <c r="C257" s="93"/>
      <c r="D257" s="93"/>
      <c r="E257" s="93"/>
      <c r="F257" s="93"/>
      <c r="G257" s="132" t="str">
        <f t="shared" ref="G257:G511" si="1">CONCATENATE($D$1,": ",D257,CHAR(10),$E$1,": ",E257,CHAR(10),$F$1,": ",F257)</f>
        <v xml:space="preserve">Evidencia: 
Frecuencia de aplicación: 
Responsable de aplicación: </v>
      </c>
    </row>
    <row r="258" spans="1:7" ht="15.75" customHeight="1" x14ac:dyDescent="0.25">
      <c r="A258" s="93"/>
      <c r="B258" s="130" t="str">
        <f>IFERROR(VLOOKUP(A258,'2.Datos'!#REF!,6,FALSE),"La celda tiene formula")</f>
        <v>La celda tiene formula</v>
      </c>
      <c r="C258" s="93"/>
      <c r="D258" s="93"/>
      <c r="E258" s="93"/>
      <c r="F258" s="93"/>
      <c r="G258" s="132" t="str">
        <f t="shared" si="1"/>
        <v xml:space="preserve">Evidencia: 
Frecuencia de aplicación: 
Responsable de aplicación: </v>
      </c>
    </row>
    <row r="259" spans="1:7" ht="15.75" customHeight="1" x14ac:dyDescent="0.25">
      <c r="A259" s="93"/>
      <c r="B259" s="130" t="str">
        <f>IFERROR(VLOOKUP(A259,'2.Datos'!#REF!,6,FALSE),"La celda tiene formula")</f>
        <v>La celda tiene formula</v>
      </c>
      <c r="C259" s="93"/>
      <c r="D259" s="93"/>
      <c r="E259" s="93"/>
      <c r="F259" s="93"/>
      <c r="G259" s="132" t="str">
        <f t="shared" si="1"/>
        <v xml:space="preserve">Evidencia: 
Frecuencia de aplicación: 
Responsable de aplicación: </v>
      </c>
    </row>
    <row r="260" spans="1:7" ht="15.75" customHeight="1" x14ac:dyDescent="0.25">
      <c r="A260" s="93"/>
      <c r="B260" s="130" t="str">
        <f>IFERROR(VLOOKUP(A260,'2.Datos'!#REF!,6,FALSE),"La celda tiene formula")</f>
        <v>La celda tiene formula</v>
      </c>
      <c r="C260" s="93"/>
      <c r="D260" s="93"/>
      <c r="E260" s="93"/>
      <c r="F260" s="93"/>
      <c r="G260" s="132" t="str">
        <f t="shared" si="1"/>
        <v xml:space="preserve">Evidencia: 
Frecuencia de aplicación: 
Responsable de aplicación: </v>
      </c>
    </row>
    <row r="261" spans="1:7" ht="15.75" customHeight="1" x14ac:dyDescent="0.25">
      <c r="A261" s="93"/>
      <c r="B261" s="130" t="str">
        <f>IFERROR(VLOOKUP(A261,'2.Datos'!#REF!,6,FALSE),"La celda tiene formula")</f>
        <v>La celda tiene formula</v>
      </c>
      <c r="C261" s="93"/>
      <c r="D261" s="93"/>
      <c r="E261" s="93"/>
      <c r="F261" s="93"/>
      <c r="G261" s="132" t="str">
        <f t="shared" si="1"/>
        <v xml:space="preserve">Evidencia: 
Frecuencia de aplicación: 
Responsable de aplicación: </v>
      </c>
    </row>
    <row r="262" spans="1:7" ht="15.75" customHeight="1" x14ac:dyDescent="0.25">
      <c r="A262" s="93"/>
      <c r="B262" s="130" t="str">
        <f>IFERROR(VLOOKUP(A262,'2.Datos'!#REF!,6,FALSE),"La celda tiene formula")</f>
        <v>La celda tiene formula</v>
      </c>
      <c r="C262" s="93"/>
      <c r="D262" s="93"/>
      <c r="E262" s="93"/>
      <c r="F262" s="93"/>
      <c r="G262" s="132" t="str">
        <f t="shared" si="1"/>
        <v xml:space="preserve">Evidencia: 
Frecuencia de aplicación: 
Responsable de aplicación: </v>
      </c>
    </row>
    <row r="263" spans="1:7" ht="15.75" customHeight="1" x14ac:dyDescent="0.25">
      <c r="A263" s="93"/>
      <c r="B263" s="130" t="str">
        <f>IFERROR(VLOOKUP(A263,'2.Datos'!#REF!,6,FALSE),"La celda tiene formula")</f>
        <v>La celda tiene formula</v>
      </c>
      <c r="C263" s="93"/>
      <c r="D263" s="93"/>
      <c r="E263" s="93"/>
      <c r="F263" s="93"/>
      <c r="G263" s="132" t="str">
        <f t="shared" si="1"/>
        <v xml:space="preserve">Evidencia: 
Frecuencia de aplicación: 
Responsable de aplicación: </v>
      </c>
    </row>
    <row r="264" spans="1:7" ht="15.75" customHeight="1" x14ac:dyDescent="0.25">
      <c r="A264" s="93"/>
      <c r="B264" s="130" t="str">
        <f>IFERROR(VLOOKUP(A264,'2.Datos'!#REF!,6,FALSE),"La celda tiene formula")</f>
        <v>La celda tiene formula</v>
      </c>
      <c r="C264" s="93"/>
      <c r="D264" s="93"/>
      <c r="E264" s="93"/>
      <c r="F264" s="93"/>
      <c r="G264" s="132" t="str">
        <f t="shared" si="1"/>
        <v xml:space="preserve">Evidencia: 
Frecuencia de aplicación: 
Responsable de aplicación: </v>
      </c>
    </row>
    <row r="265" spans="1:7" ht="15.75" customHeight="1" x14ac:dyDescent="0.25">
      <c r="A265" s="93"/>
      <c r="B265" s="130" t="str">
        <f>IFERROR(VLOOKUP(A265,'2.Datos'!#REF!,6,FALSE),"La celda tiene formula")</f>
        <v>La celda tiene formula</v>
      </c>
      <c r="C265" s="93"/>
      <c r="D265" s="93"/>
      <c r="E265" s="93"/>
      <c r="F265" s="93"/>
      <c r="G265" s="132" t="str">
        <f t="shared" si="1"/>
        <v xml:space="preserve">Evidencia: 
Frecuencia de aplicación: 
Responsable de aplicación: </v>
      </c>
    </row>
    <row r="266" spans="1:7" ht="15.75" customHeight="1" x14ac:dyDescent="0.25">
      <c r="A266" s="93"/>
      <c r="B266" s="130" t="str">
        <f>IFERROR(VLOOKUP(A266,'2.Datos'!#REF!,6,FALSE),"La celda tiene formula")</f>
        <v>La celda tiene formula</v>
      </c>
      <c r="C266" s="93"/>
      <c r="D266" s="93"/>
      <c r="E266" s="93"/>
      <c r="F266" s="93"/>
      <c r="G266" s="132" t="str">
        <f t="shared" si="1"/>
        <v xml:space="preserve">Evidencia: 
Frecuencia de aplicación: 
Responsable de aplicación: </v>
      </c>
    </row>
    <row r="267" spans="1:7" ht="15.75" customHeight="1" x14ac:dyDescent="0.25">
      <c r="A267" s="93"/>
      <c r="B267" s="130" t="str">
        <f>IFERROR(VLOOKUP(A267,'2.Datos'!#REF!,6,FALSE),"La celda tiene formula")</f>
        <v>La celda tiene formula</v>
      </c>
      <c r="C267" s="93"/>
      <c r="D267" s="93"/>
      <c r="E267" s="93"/>
      <c r="F267" s="93"/>
      <c r="G267" s="132" t="str">
        <f t="shared" si="1"/>
        <v xml:space="preserve">Evidencia: 
Frecuencia de aplicación: 
Responsable de aplicación: </v>
      </c>
    </row>
    <row r="268" spans="1:7" ht="15.75" customHeight="1" x14ac:dyDescent="0.25">
      <c r="A268" s="93"/>
      <c r="B268" s="130" t="str">
        <f>IFERROR(VLOOKUP(A268,'2.Datos'!#REF!,6,FALSE),"La celda tiene formula")</f>
        <v>La celda tiene formula</v>
      </c>
      <c r="C268" s="93"/>
      <c r="D268" s="93"/>
      <c r="E268" s="93"/>
      <c r="F268" s="93"/>
      <c r="G268" s="132" t="str">
        <f t="shared" si="1"/>
        <v xml:space="preserve">Evidencia: 
Frecuencia de aplicación: 
Responsable de aplicación: </v>
      </c>
    </row>
    <row r="269" spans="1:7" ht="15.75" customHeight="1" x14ac:dyDescent="0.25">
      <c r="A269" s="93"/>
      <c r="B269" s="130" t="str">
        <f>IFERROR(VLOOKUP(A269,'2.Datos'!#REF!,6,FALSE),"La celda tiene formula")</f>
        <v>La celda tiene formula</v>
      </c>
      <c r="C269" s="93"/>
      <c r="D269" s="93"/>
      <c r="E269" s="93"/>
      <c r="F269" s="93"/>
      <c r="G269" s="132" t="str">
        <f t="shared" si="1"/>
        <v xml:space="preserve">Evidencia: 
Frecuencia de aplicación: 
Responsable de aplicación: </v>
      </c>
    </row>
    <row r="270" spans="1:7" ht="15.75" customHeight="1" x14ac:dyDescent="0.25">
      <c r="A270" s="93"/>
      <c r="B270" s="130" t="str">
        <f>IFERROR(VLOOKUP(A270,'2.Datos'!#REF!,6,FALSE),"La celda tiene formula")</f>
        <v>La celda tiene formula</v>
      </c>
      <c r="C270" s="93"/>
      <c r="D270" s="93"/>
      <c r="E270" s="93"/>
      <c r="F270" s="93"/>
      <c r="G270" s="132" t="str">
        <f t="shared" si="1"/>
        <v xml:space="preserve">Evidencia: 
Frecuencia de aplicación: 
Responsable de aplicación: </v>
      </c>
    </row>
    <row r="271" spans="1:7" ht="15.75" customHeight="1" x14ac:dyDescent="0.25">
      <c r="A271" s="93"/>
      <c r="B271" s="130" t="str">
        <f>IFERROR(VLOOKUP(A271,'2.Datos'!#REF!,6,FALSE),"La celda tiene formula")</f>
        <v>La celda tiene formula</v>
      </c>
      <c r="C271" s="93"/>
      <c r="D271" s="93"/>
      <c r="E271" s="93"/>
      <c r="F271" s="93"/>
      <c r="G271" s="132" t="str">
        <f t="shared" si="1"/>
        <v xml:space="preserve">Evidencia: 
Frecuencia de aplicación: 
Responsable de aplicación: </v>
      </c>
    </row>
    <row r="272" spans="1:7" ht="15.75" customHeight="1" x14ac:dyDescent="0.25">
      <c r="A272" s="93"/>
      <c r="B272" s="130" t="str">
        <f>IFERROR(VLOOKUP(A272,'2.Datos'!#REF!,6,FALSE),"La celda tiene formula")</f>
        <v>La celda tiene formula</v>
      </c>
      <c r="C272" s="93"/>
      <c r="D272" s="93"/>
      <c r="E272" s="93"/>
      <c r="F272" s="93"/>
      <c r="G272" s="132" t="str">
        <f t="shared" si="1"/>
        <v xml:space="preserve">Evidencia: 
Frecuencia de aplicación: 
Responsable de aplicación: </v>
      </c>
    </row>
    <row r="273" spans="1:7" ht="15.75" customHeight="1" x14ac:dyDescent="0.25">
      <c r="A273" s="93"/>
      <c r="B273" s="130" t="str">
        <f>IFERROR(VLOOKUP(A273,'2.Datos'!#REF!,6,FALSE),"La celda tiene formula")</f>
        <v>La celda tiene formula</v>
      </c>
      <c r="C273" s="93"/>
      <c r="D273" s="93"/>
      <c r="E273" s="93"/>
      <c r="F273" s="93"/>
      <c r="G273" s="132" t="str">
        <f t="shared" si="1"/>
        <v xml:space="preserve">Evidencia: 
Frecuencia de aplicación: 
Responsable de aplicación: </v>
      </c>
    </row>
    <row r="274" spans="1:7" ht="15.75" customHeight="1" x14ac:dyDescent="0.25">
      <c r="A274" s="93"/>
      <c r="B274" s="130" t="str">
        <f>IFERROR(VLOOKUP(A274,'2.Datos'!#REF!,6,FALSE),"La celda tiene formula")</f>
        <v>La celda tiene formula</v>
      </c>
      <c r="C274" s="93"/>
      <c r="D274" s="93"/>
      <c r="E274" s="93"/>
      <c r="F274" s="93"/>
      <c r="G274" s="132" t="str">
        <f t="shared" si="1"/>
        <v xml:space="preserve">Evidencia: 
Frecuencia de aplicación: 
Responsable de aplicación: </v>
      </c>
    </row>
    <row r="275" spans="1:7" ht="15.75" customHeight="1" x14ac:dyDescent="0.25">
      <c r="A275" s="93"/>
      <c r="B275" s="130" t="str">
        <f>IFERROR(VLOOKUP(A275,'2.Datos'!#REF!,6,FALSE),"La celda tiene formula")</f>
        <v>La celda tiene formula</v>
      </c>
      <c r="C275" s="93"/>
      <c r="D275" s="93"/>
      <c r="E275" s="93"/>
      <c r="F275" s="93"/>
      <c r="G275" s="132" t="str">
        <f t="shared" si="1"/>
        <v xml:space="preserve">Evidencia: 
Frecuencia de aplicación: 
Responsable de aplicación: </v>
      </c>
    </row>
    <row r="276" spans="1:7" ht="15.75" customHeight="1" x14ac:dyDescent="0.25">
      <c r="A276" s="93"/>
      <c r="B276" s="130" t="str">
        <f>IFERROR(VLOOKUP(A276,'2.Datos'!#REF!,6,FALSE),"La celda tiene formula")</f>
        <v>La celda tiene formula</v>
      </c>
      <c r="C276" s="93"/>
      <c r="D276" s="93"/>
      <c r="E276" s="93"/>
      <c r="F276" s="93"/>
      <c r="G276" s="132" t="str">
        <f t="shared" si="1"/>
        <v xml:space="preserve">Evidencia: 
Frecuencia de aplicación: 
Responsable de aplicación: </v>
      </c>
    </row>
    <row r="277" spans="1:7" ht="15.75" customHeight="1" x14ac:dyDescent="0.25">
      <c r="A277" s="93"/>
      <c r="B277" s="130" t="str">
        <f>IFERROR(VLOOKUP(A277,'2.Datos'!#REF!,6,FALSE),"La celda tiene formula")</f>
        <v>La celda tiene formula</v>
      </c>
      <c r="C277" s="93"/>
      <c r="D277" s="93"/>
      <c r="E277" s="93"/>
      <c r="F277" s="93"/>
      <c r="G277" s="132" t="str">
        <f t="shared" si="1"/>
        <v xml:space="preserve">Evidencia: 
Frecuencia de aplicación: 
Responsable de aplicación: </v>
      </c>
    </row>
    <row r="278" spans="1:7" ht="15.75" customHeight="1" x14ac:dyDescent="0.25">
      <c r="A278" s="93"/>
      <c r="B278" s="130" t="str">
        <f>IFERROR(VLOOKUP(A278,'2.Datos'!#REF!,6,FALSE),"La celda tiene formula")</f>
        <v>La celda tiene formula</v>
      </c>
      <c r="C278" s="93"/>
      <c r="D278" s="93"/>
      <c r="E278" s="93"/>
      <c r="F278" s="93"/>
      <c r="G278" s="132" t="str">
        <f t="shared" si="1"/>
        <v xml:space="preserve">Evidencia: 
Frecuencia de aplicación: 
Responsable de aplicación: </v>
      </c>
    </row>
    <row r="279" spans="1:7" ht="15.75" customHeight="1" x14ac:dyDescent="0.25">
      <c r="A279" s="93"/>
      <c r="B279" s="130" t="str">
        <f>IFERROR(VLOOKUP(A279,'2.Datos'!#REF!,6,FALSE),"La celda tiene formula")</f>
        <v>La celda tiene formula</v>
      </c>
      <c r="C279" s="93"/>
      <c r="D279" s="93"/>
      <c r="E279" s="93"/>
      <c r="F279" s="93"/>
      <c r="G279" s="132" t="str">
        <f t="shared" si="1"/>
        <v xml:space="preserve">Evidencia: 
Frecuencia de aplicación: 
Responsable de aplicación: </v>
      </c>
    </row>
    <row r="280" spans="1:7" ht="15.75" customHeight="1" x14ac:dyDescent="0.25">
      <c r="A280" s="93"/>
      <c r="B280" s="130" t="str">
        <f>IFERROR(VLOOKUP(A280,'2.Datos'!#REF!,6,FALSE),"La celda tiene formula")</f>
        <v>La celda tiene formula</v>
      </c>
      <c r="C280" s="93"/>
      <c r="D280" s="93"/>
      <c r="E280" s="93"/>
      <c r="F280" s="93"/>
      <c r="G280" s="132" t="str">
        <f t="shared" si="1"/>
        <v xml:space="preserve">Evidencia: 
Frecuencia de aplicación: 
Responsable de aplicación: </v>
      </c>
    </row>
    <row r="281" spans="1:7" ht="15.75" customHeight="1" x14ac:dyDescent="0.25">
      <c r="A281" s="93"/>
      <c r="B281" s="130" t="str">
        <f>IFERROR(VLOOKUP(A281,'2.Datos'!#REF!,6,FALSE),"La celda tiene formula")</f>
        <v>La celda tiene formula</v>
      </c>
      <c r="C281" s="93"/>
      <c r="D281" s="93"/>
      <c r="E281" s="93"/>
      <c r="F281" s="93"/>
      <c r="G281" s="132" t="str">
        <f t="shared" si="1"/>
        <v xml:space="preserve">Evidencia: 
Frecuencia de aplicación: 
Responsable de aplicación: </v>
      </c>
    </row>
    <row r="282" spans="1:7" ht="15.75" customHeight="1" x14ac:dyDescent="0.25">
      <c r="A282" s="93"/>
      <c r="B282" s="130" t="str">
        <f>IFERROR(VLOOKUP(A282,'2.Datos'!#REF!,6,FALSE),"La celda tiene formula")</f>
        <v>La celda tiene formula</v>
      </c>
      <c r="C282" s="93"/>
      <c r="D282" s="93"/>
      <c r="E282" s="93"/>
      <c r="F282" s="93"/>
      <c r="G282" s="132" t="str">
        <f t="shared" si="1"/>
        <v xml:space="preserve">Evidencia: 
Frecuencia de aplicación: 
Responsable de aplicación: </v>
      </c>
    </row>
    <row r="283" spans="1:7" ht="15.75" customHeight="1" x14ac:dyDescent="0.25">
      <c r="A283" s="93"/>
      <c r="B283" s="130" t="str">
        <f>IFERROR(VLOOKUP(A283,'2.Datos'!#REF!,6,FALSE),"La celda tiene formula")</f>
        <v>La celda tiene formula</v>
      </c>
      <c r="C283" s="93"/>
      <c r="D283" s="93"/>
      <c r="E283" s="93"/>
      <c r="F283" s="93"/>
      <c r="G283" s="132" t="str">
        <f t="shared" si="1"/>
        <v xml:space="preserve">Evidencia: 
Frecuencia de aplicación: 
Responsable de aplicación: </v>
      </c>
    </row>
    <row r="284" spans="1:7" ht="15.75" customHeight="1" x14ac:dyDescent="0.25">
      <c r="A284" s="93"/>
      <c r="B284" s="130" t="str">
        <f>IFERROR(VLOOKUP(A284,'2.Datos'!#REF!,6,FALSE),"La celda tiene formula")</f>
        <v>La celda tiene formula</v>
      </c>
      <c r="C284" s="93"/>
      <c r="D284" s="93"/>
      <c r="E284" s="93"/>
      <c r="F284" s="93"/>
      <c r="G284" s="132" t="str">
        <f t="shared" si="1"/>
        <v xml:space="preserve">Evidencia: 
Frecuencia de aplicación: 
Responsable de aplicación: </v>
      </c>
    </row>
    <row r="285" spans="1:7" ht="15.75" customHeight="1" x14ac:dyDescent="0.25">
      <c r="A285" s="93"/>
      <c r="B285" s="130" t="str">
        <f>IFERROR(VLOOKUP(A285,'2.Datos'!#REF!,6,FALSE),"La celda tiene formula")</f>
        <v>La celda tiene formula</v>
      </c>
      <c r="C285" s="93"/>
      <c r="D285" s="93"/>
      <c r="E285" s="93"/>
      <c r="F285" s="93"/>
      <c r="G285" s="132" t="str">
        <f t="shared" si="1"/>
        <v xml:space="preserve">Evidencia: 
Frecuencia de aplicación: 
Responsable de aplicación: </v>
      </c>
    </row>
    <row r="286" spans="1:7" ht="15.75" customHeight="1" x14ac:dyDescent="0.25">
      <c r="A286" s="93"/>
      <c r="B286" s="130" t="str">
        <f>IFERROR(VLOOKUP(A286,'2.Datos'!#REF!,6,FALSE),"La celda tiene formula")</f>
        <v>La celda tiene formula</v>
      </c>
      <c r="C286" s="93"/>
      <c r="D286" s="93"/>
      <c r="E286" s="93"/>
      <c r="F286" s="93"/>
      <c r="G286" s="132" t="str">
        <f t="shared" si="1"/>
        <v xml:space="preserve">Evidencia: 
Frecuencia de aplicación: 
Responsable de aplicación: </v>
      </c>
    </row>
    <row r="287" spans="1:7" ht="15.75" customHeight="1" x14ac:dyDescent="0.25">
      <c r="A287" s="93"/>
      <c r="B287" s="130" t="str">
        <f>IFERROR(VLOOKUP(A287,'2.Datos'!#REF!,6,FALSE),"La celda tiene formula")</f>
        <v>La celda tiene formula</v>
      </c>
      <c r="C287" s="93"/>
      <c r="D287" s="93"/>
      <c r="E287" s="93"/>
      <c r="F287" s="93"/>
      <c r="G287" s="132" t="str">
        <f t="shared" si="1"/>
        <v xml:space="preserve">Evidencia: 
Frecuencia de aplicación: 
Responsable de aplicación: </v>
      </c>
    </row>
    <row r="288" spans="1:7" ht="15.75" customHeight="1" x14ac:dyDescent="0.25">
      <c r="A288" s="93"/>
      <c r="B288" s="130" t="str">
        <f>IFERROR(VLOOKUP(A288,'2.Datos'!#REF!,6,FALSE),"La celda tiene formula")</f>
        <v>La celda tiene formula</v>
      </c>
      <c r="C288" s="93"/>
      <c r="D288" s="93"/>
      <c r="E288" s="93"/>
      <c r="F288" s="93"/>
      <c r="G288" s="132" t="str">
        <f t="shared" si="1"/>
        <v xml:space="preserve">Evidencia: 
Frecuencia de aplicación: 
Responsable de aplicación: </v>
      </c>
    </row>
    <row r="289" spans="1:7" ht="15.75" customHeight="1" x14ac:dyDescent="0.25">
      <c r="A289" s="93"/>
      <c r="B289" s="130" t="str">
        <f>IFERROR(VLOOKUP(A289,'2.Datos'!#REF!,6,FALSE),"La celda tiene formula")</f>
        <v>La celda tiene formula</v>
      </c>
      <c r="C289" s="93"/>
      <c r="D289" s="93"/>
      <c r="E289" s="93"/>
      <c r="F289" s="93"/>
      <c r="G289" s="132" t="str">
        <f t="shared" si="1"/>
        <v xml:space="preserve">Evidencia: 
Frecuencia de aplicación: 
Responsable de aplicación: </v>
      </c>
    </row>
    <row r="290" spans="1:7" ht="15.75" customHeight="1" x14ac:dyDescent="0.25">
      <c r="A290" s="93"/>
      <c r="B290" s="130" t="str">
        <f>IFERROR(VLOOKUP(A290,'2.Datos'!#REF!,6,FALSE),"La celda tiene formula")</f>
        <v>La celda tiene formula</v>
      </c>
      <c r="C290" s="93"/>
      <c r="D290" s="93"/>
      <c r="E290" s="93"/>
      <c r="F290" s="93"/>
      <c r="G290" s="132" t="str">
        <f t="shared" si="1"/>
        <v xml:space="preserve">Evidencia: 
Frecuencia de aplicación: 
Responsable de aplicación: </v>
      </c>
    </row>
    <row r="291" spans="1:7" ht="15.75" customHeight="1" x14ac:dyDescent="0.25">
      <c r="A291" s="93"/>
      <c r="B291" s="130" t="str">
        <f>IFERROR(VLOOKUP(A291,'2.Datos'!#REF!,6,FALSE),"La celda tiene formula")</f>
        <v>La celda tiene formula</v>
      </c>
      <c r="C291" s="93"/>
      <c r="D291" s="93"/>
      <c r="E291" s="93"/>
      <c r="F291" s="93"/>
      <c r="G291" s="132" t="str">
        <f t="shared" si="1"/>
        <v xml:space="preserve">Evidencia: 
Frecuencia de aplicación: 
Responsable de aplicación: </v>
      </c>
    </row>
    <row r="292" spans="1:7" ht="15.75" customHeight="1" x14ac:dyDescent="0.25">
      <c r="A292" s="93"/>
      <c r="B292" s="130" t="str">
        <f>IFERROR(VLOOKUP(A292,'2.Datos'!#REF!,6,FALSE),"La celda tiene formula")</f>
        <v>La celda tiene formula</v>
      </c>
      <c r="C292" s="93"/>
      <c r="D292" s="93"/>
      <c r="E292" s="93"/>
      <c r="F292" s="93"/>
      <c r="G292" s="132" t="str">
        <f t="shared" si="1"/>
        <v xml:space="preserve">Evidencia: 
Frecuencia de aplicación: 
Responsable de aplicación: </v>
      </c>
    </row>
    <row r="293" spans="1:7" ht="15.75" customHeight="1" x14ac:dyDescent="0.25">
      <c r="A293" s="93"/>
      <c r="B293" s="130" t="str">
        <f>IFERROR(VLOOKUP(A293,'2.Datos'!#REF!,6,FALSE),"La celda tiene formula")</f>
        <v>La celda tiene formula</v>
      </c>
      <c r="C293" s="93"/>
      <c r="D293" s="93"/>
      <c r="E293" s="93"/>
      <c r="F293" s="93"/>
      <c r="G293" s="132" t="str">
        <f t="shared" si="1"/>
        <v xml:space="preserve">Evidencia: 
Frecuencia de aplicación: 
Responsable de aplicación: </v>
      </c>
    </row>
    <row r="294" spans="1:7" ht="15.75" customHeight="1" x14ac:dyDescent="0.25">
      <c r="A294" s="93"/>
      <c r="B294" s="130" t="str">
        <f>IFERROR(VLOOKUP(A294,'2.Datos'!#REF!,6,FALSE),"La celda tiene formula")</f>
        <v>La celda tiene formula</v>
      </c>
      <c r="C294" s="93"/>
      <c r="D294" s="93"/>
      <c r="E294" s="93"/>
      <c r="F294" s="93"/>
      <c r="G294" s="132" t="str">
        <f t="shared" si="1"/>
        <v xml:space="preserve">Evidencia: 
Frecuencia de aplicación: 
Responsable de aplicación: </v>
      </c>
    </row>
    <row r="295" spans="1:7" ht="15.75" customHeight="1" x14ac:dyDescent="0.25">
      <c r="A295" s="93"/>
      <c r="B295" s="130" t="str">
        <f>IFERROR(VLOOKUP(A295,'2.Datos'!#REF!,6,FALSE),"La celda tiene formula")</f>
        <v>La celda tiene formula</v>
      </c>
      <c r="C295" s="93"/>
      <c r="D295" s="93"/>
      <c r="E295" s="93"/>
      <c r="F295" s="93"/>
      <c r="G295" s="132" t="str">
        <f t="shared" si="1"/>
        <v xml:space="preserve">Evidencia: 
Frecuencia de aplicación: 
Responsable de aplicación: </v>
      </c>
    </row>
    <row r="296" spans="1:7" ht="15.75" customHeight="1" x14ac:dyDescent="0.25">
      <c r="A296" s="93"/>
      <c r="B296" s="130" t="str">
        <f>IFERROR(VLOOKUP(A296,'2.Datos'!#REF!,6,FALSE),"La celda tiene formula")</f>
        <v>La celda tiene formula</v>
      </c>
      <c r="C296" s="93"/>
      <c r="D296" s="93"/>
      <c r="E296" s="93"/>
      <c r="F296" s="93"/>
      <c r="G296" s="132" t="str">
        <f t="shared" si="1"/>
        <v xml:space="preserve">Evidencia: 
Frecuencia de aplicación: 
Responsable de aplicación: </v>
      </c>
    </row>
    <row r="297" spans="1:7" ht="15.75" customHeight="1" x14ac:dyDescent="0.25">
      <c r="A297" s="93"/>
      <c r="B297" s="130" t="str">
        <f>IFERROR(VLOOKUP(A297,'2.Datos'!#REF!,6,FALSE),"La celda tiene formula")</f>
        <v>La celda tiene formula</v>
      </c>
      <c r="C297" s="93"/>
      <c r="D297" s="93"/>
      <c r="E297" s="93"/>
      <c r="F297" s="93"/>
      <c r="G297" s="132" t="str">
        <f t="shared" si="1"/>
        <v xml:space="preserve">Evidencia: 
Frecuencia de aplicación: 
Responsable de aplicación: </v>
      </c>
    </row>
    <row r="298" spans="1:7" ht="15.75" customHeight="1" x14ac:dyDescent="0.25">
      <c r="A298" s="93"/>
      <c r="B298" s="130" t="str">
        <f>IFERROR(VLOOKUP(A298,'2.Datos'!#REF!,6,FALSE),"La celda tiene formula")</f>
        <v>La celda tiene formula</v>
      </c>
      <c r="C298" s="93"/>
      <c r="D298" s="93"/>
      <c r="E298" s="93"/>
      <c r="F298" s="93"/>
      <c r="G298" s="132" t="str">
        <f t="shared" si="1"/>
        <v xml:space="preserve">Evidencia: 
Frecuencia de aplicación: 
Responsable de aplicación: </v>
      </c>
    </row>
    <row r="299" spans="1:7" ht="15.75" customHeight="1" x14ac:dyDescent="0.25">
      <c r="A299" s="93"/>
      <c r="B299" s="130" t="str">
        <f>IFERROR(VLOOKUP(A299,'2.Datos'!#REF!,6,FALSE),"La celda tiene formula")</f>
        <v>La celda tiene formula</v>
      </c>
      <c r="C299" s="93"/>
      <c r="D299" s="93"/>
      <c r="E299" s="93"/>
      <c r="F299" s="93"/>
      <c r="G299" s="132" t="str">
        <f t="shared" si="1"/>
        <v xml:space="preserve">Evidencia: 
Frecuencia de aplicación: 
Responsable de aplicación: </v>
      </c>
    </row>
    <row r="300" spans="1:7" ht="15.75" customHeight="1" x14ac:dyDescent="0.25">
      <c r="A300" s="93"/>
      <c r="B300" s="130" t="str">
        <f>IFERROR(VLOOKUP(A300,'2.Datos'!#REF!,6,FALSE),"La celda tiene formula")</f>
        <v>La celda tiene formula</v>
      </c>
      <c r="C300" s="93"/>
      <c r="D300" s="93"/>
      <c r="E300" s="93"/>
      <c r="F300" s="93"/>
      <c r="G300" s="132" t="str">
        <f t="shared" si="1"/>
        <v xml:space="preserve">Evidencia: 
Frecuencia de aplicación: 
Responsable de aplicación: </v>
      </c>
    </row>
    <row r="301" spans="1:7" ht="15.75" customHeight="1" x14ac:dyDescent="0.25">
      <c r="A301" s="93"/>
      <c r="B301" s="130" t="str">
        <f>IFERROR(VLOOKUP(A301,'2.Datos'!#REF!,6,FALSE),"La celda tiene formula")</f>
        <v>La celda tiene formula</v>
      </c>
      <c r="C301" s="93"/>
      <c r="D301" s="93"/>
      <c r="E301" s="93"/>
      <c r="F301" s="93"/>
      <c r="G301" s="132" t="str">
        <f t="shared" si="1"/>
        <v xml:space="preserve">Evidencia: 
Frecuencia de aplicación: 
Responsable de aplicación: </v>
      </c>
    </row>
    <row r="302" spans="1:7" ht="15.75" customHeight="1" x14ac:dyDescent="0.25">
      <c r="A302" s="93"/>
      <c r="B302" s="130" t="str">
        <f>IFERROR(VLOOKUP(A302,'2.Datos'!#REF!,6,FALSE),"La celda tiene formula")</f>
        <v>La celda tiene formula</v>
      </c>
      <c r="C302" s="93"/>
      <c r="D302" s="93"/>
      <c r="E302" s="93"/>
      <c r="F302" s="93"/>
      <c r="G302" s="132" t="str">
        <f t="shared" si="1"/>
        <v xml:space="preserve">Evidencia: 
Frecuencia de aplicación: 
Responsable de aplicación: </v>
      </c>
    </row>
    <row r="303" spans="1:7" ht="15.75" customHeight="1" x14ac:dyDescent="0.25">
      <c r="A303" s="93"/>
      <c r="B303" s="130" t="str">
        <f>IFERROR(VLOOKUP(A303,'2.Datos'!#REF!,6,FALSE),"La celda tiene formula")</f>
        <v>La celda tiene formula</v>
      </c>
      <c r="C303" s="93"/>
      <c r="D303" s="93"/>
      <c r="E303" s="93"/>
      <c r="F303" s="93"/>
      <c r="G303" s="132" t="str">
        <f t="shared" si="1"/>
        <v xml:space="preserve">Evidencia: 
Frecuencia de aplicación: 
Responsable de aplicación: </v>
      </c>
    </row>
    <row r="304" spans="1:7" ht="15.75" customHeight="1" x14ac:dyDescent="0.25">
      <c r="A304" s="93"/>
      <c r="B304" s="130" t="str">
        <f>IFERROR(VLOOKUP(A304,'2.Datos'!#REF!,6,FALSE),"La celda tiene formula")</f>
        <v>La celda tiene formula</v>
      </c>
      <c r="C304" s="93"/>
      <c r="D304" s="93"/>
      <c r="E304" s="93"/>
      <c r="F304" s="93"/>
      <c r="G304" s="132" t="str">
        <f t="shared" si="1"/>
        <v xml:space="preserve">Evidencia: 
Frecuencia de aplicación: 
Responsable de aplicación: </v>
      </c>
    </row>
    <row r="305" spans="1:7" ht="15.75" customHeight="1" x14ac:dyDescent="0.25">
      <c r="A305" s="93"/>
      <c r="B305" s="130" t="str">
        <f>IFERROR(VLOOKUP(A305,'2.Datos'!#REF!,6,FALSE),"La celda tiene formula")</f>
        <v>La celda tiene formula</v>
      </c>
      <c r="C305" s="93"/>
      <c r="D305" s="93"/>
      <c r="E305" s="93"/>
      <c r="F305" s="93"/>
      <c r="G305" s="132" t="str">
        <f t="shared" si="1"/>
        <v xml:space="preserve">Evidencia: 
Frecuencia de aplicación: 
Responsable de aplicación: </v>
      </c>
    </row>
    <row r="306" spans="1:7" ht="15.75" customHeight="1" x14ac:dyDescent="0.25">
      <c r="A306" s="93"/>
      <c r="B306" s="130" t="str">
        <f>IFERROR(VLOOKUP(A306,'2.Datos'!#REF!,6,FALSE),"La celda tiene formula")</f>
        <v>La celda tiene formula</v>
      </c>
      <c r="C306" s="93"/>
      <c r="D306" s="93"/>
      <c r="E306" s="93"/>
      <c r="F306" s="93"/>
      <c r="G306" s="132" t="str">
        <f t="shared" si="1"/>
        <v xml:space="preserve">Evidencia: 
Frecuencia de aplicación: 
Responsable de aplicación: </v>
      </c>
    </row>
    <row r="307" spans="1:7" ht="15.75" customHeight="1" x14ac:dyDescent="0.25">
      <c r="A307" s="93"/>
      <c r="B307" s="130" t="str">
        <f>IFERROR(VLOOKUP(A307,'2.Datos'!#REF!,6,FALSE),"La celda tiene formula")</f>
        <v>La celda tiene formula</v>
      </c>
      <c r="C307" s="93"/>
      <c r="D307" s="93"/>
      <c r="E307" s="93"/>
      <c r="F307" s="93"/>
      <c r="G307" s="132" t="str">
        <f t="shared" si="1"/>
        <v xml:space="preserve">Evidencia: 
Frecuencia de aplicación: 
Responsable de aplicación: </v>
      </c>
    </row>
    <row r="308" spans="1:7" ht="15.75" customHeight="1" x14ac:dyDescent="0.25">
      <c r="A308" s="93"/>
      <c r="B308" s="130" t="str">
        <f>IFERROR(VLOOKUP(A308,'2.Datos'!#REF!,6,FALSE),"La celda tiene formula")</f>
        <v>La celda tiene formula</v>
      </c>
      <c r="C308" s="93"/>
      <c r="D308" s="93"/>
      <c r="E308" s="93"/>
      <c r="F308" s="93"/>
      <c r="G308" s="132" t="str">
        <f t="shared" si="1"/>
        <v xml:space="preserve">Evidencia: 
Frecuencia de aplicación: 
Responsable de aplicación: </v>
      </c>
    </row>
    <row r="309" spans="1:7" ht="15.75" customHeight="1" x14ac:dyDescent="0.25">
      <c r="A309" s="93"/>
      <c r="B309" s="130" t="str">
        <f>IFERROR(VLOOKUP(A309,'2.Datos'!#REF!,6,FALSE),"La celda tiene formula")</f>
        <v>La celda tiene formula</v>
      </c>
      <c r="C309" s="93"/>
      <c r="D309" s="93"/>
      <c r="E309" s="93"/>
      <c r="F309" s="93"/>
      <c r="G309" s="132" t="str">
        <f t="shared" si="1"/>
        <v xml:space="preserve">Evidencia: 
Frecuencia de aplicación: 
Responsable de aplicación: </v>
      </c>
    </row>
    <row r="310" spans="1:7" ht="15.75" customHeight="1" x14ac:dyDescent="0.25">
      <c r="A310" s="93"/>
      <c r="B310" s="130" t="str">
        <f>IFERROR(VLOOKUP(A310,'2.Datos'!#REF!,6,FALSE),"La celda tiene formula")</f>
        <v>La celda tiene formula</v>
      </c>
      <c r="C310" s="93"/>
      <c r="D310" s="93"/>
      <c r="E310" s="93"/>
      <c r="F310" s="93"/>
      <c r="G310" s="132" t="str">
        <f t="shared" si="1"/>
        <v xml:space="preserve">Evidencia: 
Frecuencia de aplicación: 
Responsable de aplicación: </v>
      </c>
    </row>
    <row r="311" spans="1:7" ht="15.75" customHeight="1" x14ac:dyDescent="0.25">
      <c r="A311" s="93"/>
      <c r="B311" s="130" t="str">
        <f>IFERROR(VLOOKUP(A311,'2.Datos'!#REF!,6,FALSE),"La celda tiene formula")</f>
        <v>La celda tiene formula</v>
      </c>
      <c r="C311" s="93"/>
      <c r="D311" s="93"/>
      <c r="E311" s="93"/>
      <c r="F311" s="93"/>
      <c r="G311" s="132" t="str">
        <f t="shared" si="1"/>
        <v xml:space="preserve">Evidencia: 
Frecuencia de aplicación: 
Responsable de aplicación: </v>
      </c>
    </row>
    <row r="312" spans="1:7" ht="15.75" customHeight="1" x14ac:dyDescent="0.25">
      <c r="A312" s="93"/>
      <c r="B312" s="130" t="str">
        <f>IFERROR(VLOOKUP(A312,'2.Datos'!#REF!,6,FALSE),"La celda tiene formula")</f>
        <v>La celda tiene formula</v>
      </c>
      <c r="C312" s="93"/>
      <c r="D312" s="93"/>
      <c r="E312" s="93"/>
      <c r="F312" s="93"/>
      <c r="G312" s="132" t="str">
        <f t="shared" si="1"/>
        <v xml:space="preserve">Evidencia: 
Frecuencia de aplicación: 
Responsable de aplicación: </v>
      </c>
    </row>
    <row r="313" spans="1:7" ht="15.75" customHeight="1" x14ac:dyDescent="0.25">
      <c r="A313" s="93"/>
      <c r="B313" s="130" t="str">
        <f>IFERROR(VLOOKUP(A313,'2.Datos'!#REF!,6,FALSE),"La celda tiene formula")</f>
        <v>La celda tiene formula</v>
      </c>
      <c r="C313" s="93"/>
      <c r="D313" s="93"/>
      <c r="E313" s="93"/>
      <c r="F313" s="93"/>
      <c r="G313" s="132" t="str">
        <f t="shared" si="1"/>
        <v xml:space="preserve">Evidencia: 
Frecuencia de aplicación: 
Responsable de aplicación: </v>
      </c>
    </row>
    <row r="314" spans="1:7" ht="15.75" customHeight="1" x14ac:dyDescent="0.25">
      <c r="A314" s="93"/>
      <c r="B314" s="130" t="str">
        <f>IFERROR(VLOOKUP(A314,'2.Datos'!#REF!,6,FALSE),"La celda tiene formula")</f>
        <v>La celda tiene formula</v>
      </c>
      <c r="C314" s="93"/>
      <c r="D314" s="93"/>
      <c r="E314" s="93"/>
      <c r="F314" s="93"/>
      <c r="G314" s="132" t="str">
        <f t="shared" si="1"/>
        <v xml:space="preserve">Evidencia: 
Frecuencia de aplicación: 
Responsable de aplicación: </v>
      </c>
    </row>
    <row r="315" spans="1:7" ht="15.75" customHeight="1" x14ac:dyDescent="0.25">
      <c r="A315" s="93"/>
      <c r="B315" s="130" t="str">
        <f>IFERROR(VLOOKUP(A315,'2.Datos'!#REF!,6,FALSE),"La celda tiene formula")</f>
        <v>La celda tiene formula</v>
      </c>
      <c r="C315" s="93"/>
      <c r="D315" s="93"/>
      <c r="E315" s="93"/>
      <c r="F315" s="93"/>
      <c r="G315" s="132" t="str">
        <f t="shared" si="1"/>
        <v xml:space="preserve">Evidencia: 
Frecuencia de aplicación: 
Responsable de aplicación: </v>
      </c>
    </row>
    <row r="316" spans="1:7" ht="15.75" customHeight="1" x14ac:dyDescent="0.25">
      <c r="A316" s="93"/>
      <c r="B316" s="130" t="str">
        <f>IFERROR(VLOOKUP(A316,'2.Datos'!#REF!,6,FALSE),"La celda tiene formula")</f>
        <v>La celda tiene formula</v>
      </c>
      <c r="C316" s="93"/>
      <c r="D316" s="93"/>
      <c r="E316" s="93"/>
      <c r="F316" s="93"/>
      <c r="G316" s="132" t="str">
        <f t="shared" si="1"/>
        <v xml:space="preserve">Evidencia: 
Frecuencia de aplicación: 
Responsable de aplicación: </v>
      </c>
    </row>
    <row r="317" spans="1:7" ht="15.75" customHeight="1" x14ac:dyDescent="0.25">
      <c r="A317" s="93"/>
      <c r="B317" s="130" t="str">
        <f>IFERROR(VLOOKUP(A317,'2.Datos'!#REF!,6,FALSE),"La celda tiene formula")</f>
        <v>La celda tiene formula</v>
      </c>
      <c r="C317" s="93"/>
      <c r="D317" s="93"/>
      <c r="E317" s="93"/>
      <c r="F317" s="93"/>
      <c r="G317" s="132" t="str">
        <f t="shared" si="1"/>
        <v xml:space="preserve">Evidencia: 
Frecuencia de aplicación: 
Responsable de aplicación: </v>
      </c>
    </row>
    <row r="318" spans="1:7" ht="15.75" customHeight="1" x14ac:dyDescent="0.25">
      <c r="A318" s="93"/>
      <c r="B318" s="130" t="str">
        <f>IFERROR(VLOOKUP(A318,'2.Datos'!#REF!,6,FALSE),"La celda tiene formula")</f>
        <v>La celda tiene formula</v>
      </c>
      <c r="C318" s="93"/>
      <c r="D318" s="93"/>
      <c r="E318" s="93"/>
      <c r="F318" s="93"/>
      <c r="G318" s="132" t="str">
        <f t="shared" si="1"/>
        <v xml:space="preserve">Evidencia: 
Frecuencia de aplicación: 
Responsable de aplicación: </v>
      </c>
    </row>
    <row r="319" spans="1:7" ht="15.75" customHeight="1" x14ac:dyDescent="0.25">
      <c r="A319" s="93"/>
      <c r="B319" s="130" t="str">
        <f>IFERROR(VLOOKUP(A319,'2.Datos'!#REF!,6,FALSE),"La celda tiene formula")</f>
        <v>La celda tiene formula</v>
      </c>
      <c r="C319" s="93"/>
      <c r="D319" s="93"/>
      <c r="E319" s="93"/>
      <c r="F319" s="93"/>
      <c r="G319" s="132" t="str">
        <f t="shared" si="1"/>
        <v xml:space="preserve">Evidencia: 
Frecuencia de aplicación: 
Responsable de aplicación: </v>
      </c>
    </row>
    <row r="320" spans="1:7" ht="15.75" customHeight="1" x14ac:dyDescent="0.25">
      <c r="A320" s="93"/>
      <c r="B320" s="130" t="str">
        <f>IFERROR(VLOOKUP(A320,'2.Datos'!#REF!,6,FALSE),"La celda tiene formula")</f>
        <v>La celda tiene formula</v>
      </c>
      <c r="C320" s="93"/>
      <c r="D320" s="93"/>
      <c r="E320" s="93"/>
      <c r="F320" s="93"/>
      <c r="G320" s="132" t="str">
        <f t="shared" si="1"/>
        <v xml:space="preserve">Evidencia: 
Frecuencia de aplicación: 
Responsable de aplicación: </v>
      </c>
    </row>
    <row r="321" spans="1:7" ht="15.75" customHeight="1" x14ac:dyDescent="0.25">
      <c r="A321" s="93"/>
      <c r="B321" s="130" t="str">
        <f>IFERROR(VLOOKUP(A321,'2.Datos'!#REF!,6,FALSE),"La celda tiene formula")</f>
        <v>La celda tiene formula</v>
      </c>
      <c r="C321" s="93"/>
      <c r="D321" s="93"/>
      <c r="E321" s="93"/>
      <c r="F321" s="93"/>
      <c r="G321" s="132" t="str">
        <f t="shared" si="1"/>
        <v xml:space="preserve">Evidencia: 
Frecuencia de aplicación: 
Responsable de aplicación: </v>
      </c>
    </row>
    <row r="322" spans="1:7" ht="15.75" customHeight="1" x14ac:dyDescent="0.25">
      <c r="A322" s="93"/>
      <c r="B322" s="130" t="str">
        <f>IFERROR(VLOOKUP(A322,'2.Datos'!#REF!,6,FALSE),"La celda tiene formula")</f>
        <v>La celda tiene formula</v>
      </c>
      <c r="C322" s="93"/>
      <c r="D322" s="93"/>
      <c r="E322" s="93"/>
      <c r="F322" s="93"/>
      <c r="G322" s="132" t="str">
        <f t="shared" si="1"/>
        <v xml:space="preserve">Evidencia: 
Frecuencia de aplicación: 
Responsable de aplicación: </v>
      </c>
    </row>
    <row r="323" spans="1:7" ht="15.75" customHeight="1" x14ac:dyDescent="0.25">
      <c r="A323" s="93"/>
      <c r="B323" s="130" t="str">
        <f>IFERROR(VLOOKUP(A323,'2.Datos'!#REF!,6,FALSE),"La celda tiene formula")</f>
        <v>La celda tiene formula</v>
      </c>
      <c r="C323" s="93"/>
      <c r="D323" s="93"/>
      <c r="E323" s="93"/>
      <c r="F323" s="93"/>
      <c r="G323" s="132" t="str">
        <f t="shared" si="1"/>
        <v xml:space="preserve">Evidencia: 
Frecuencia de aplicación: 
Responsable de aplicación: </v>
      </c>
    </row>
    <row r="324" spans="1:7" ht="15.75" customHeight="1" x14ac:dyDescent="0.25">
      <c r="A324" s="93"/>
      <c r="B324" s="130" t="str">
        <f>IFERROR(VLOOKUP(A324,'2.Datos'!#REF!,6,FALSE),"La celda tiene formula")</f>
        <v>La celda tiene formula</v>
      </c>
      <c r="C324" s="93"/>
      <c r="D324" s="93"/>
      <c r="E324" s="93"/>
      <c r="F324" s="93"/>
      <c r="G324" s="132" t="str">
        <f t="shared" si="1"/>
        <v xml:space="preserve">Evidencia: 
Frecuencia de aplicación: 
Responsable de aplicación: </v>
      </c>
    </row>
    <row r="325" spans="1:7" ht="15.75" customHeight="1" x14ac:dyDescent="0.25">
      <c r="A325" s="93"/>
      <c r="B325" s="130" t="str">
        <f>IFERROR(VLOOKUP(A325,'2.Datos'!#REF!,6,FALSE),"La celda tiene formula")</f>
        <v>La celda tiene formula</v>
      </c>
      <c r="C325" s="93"/>
      <c r="D325" s="93"/>
      <c r="E325" s="93"/>
      <c r="F325" s="93"/>
      <c r="G325" s="132" t="str">
        <f t="shared" si="1"/>
        <v xml:space="preserve">Evidencia: 
Frecuencia de aplicación: 
Responsable de aplicación: </v>
      </c>
    </row>
    <row r="326" spans="1:7" ht="15.75" customHeight="1" x14ac:dyDescent="0.25">
      <c r="A326" s="93"/>
      <c r="B326" s="130" t="str">
        <f>IFERROR(VLOOKUP(A326,'2.Datos'!#REF!,6,FALSE),"La celda tiene formula")</f>
        <v>La celda tiene formula</v>
      </c>
      <c r="C326" s="93"/>
      <c r="D326" s="93"/>
      <c r="E326" s="93"/>
      <c r="F326" s="93"/>
      <c r="G326" s="132" t="str">
        <f t="shared" si="1"/>
        <v xml:space="preserve">Evidencia: 
Frecuencia de aplicación: 
Responsable de aplicación: </v>
      </c>
    </row>
    <row r="327" spans="1:7" ht="15.75" customHeight="1" x14ac:dyDescent="0.25">
      <c r="A327" s="93"/>
      <c r="B327" s="130" t="str">
        <f>IFERROR(VLOOKUP(A327,'2.Datos'!#REF!,6,FALSE),"La celda tiene formula")</f>
        <v>La celda tiene formula</v>
      </c>
      <c r="C327" s="93"/>
      <c r="D327" s="93"/>
      <c r="E327" s="93"/>
      <c r="F327" s="93"/>
      <c r="G327" s="132" t="str">
        <f t="shared" si="1"/>
        <v xml:space="preserve">Evidencia: 
Frecuencia de aplicación: 
Responsable de aplicación: </v>
      </c>
    </row>
    <row r="328" spans="1:7" ht="15.75" customHeight="1" x14ac:dyDescent="0.25">
      <c r="A328" s="93"/>
      <c r="B328" s="130" t="str">
        <f>IFERROR(VLOOKUP(A328,'2.Datos'!#REF!,6,FALSE),"La celda tiene formula")</f>
        <v>La celda tiene formula</v>
      </c>
      <c r="C328" s="93"/>
      <c r="D328" s="93"/>
      <c r="E328" s="93"/>
      <c r="F328" s="93"/>
      <c r="G328" s="132" t="str">
        <f t="shared" si="1"/>
        <v xml:space="preserve">Evidencia: 
Frecuencia de aplicación: 
Responsable de aplicación: </v>
      </c>
    </row>
    <row r="329" spans="1:7" ht="15.75" customHeight="1" x14ac:dyDescent="0.25">
      <c r="A329" s="93"/>
      <c r="B329" s="130" t="str">
        <f>IFERROR(VLOOKUP(A329,'2.Datos'!#REF!,6,FALSE),"La celda tiene formula")</f>
        <v>La celda tiene formula</v>
      </c>
      <c r="C329" s="93"/>
      <c r="D329" s="93"/>
      <c r="E329" s="93"/>
      <c r="F329" s="93"/>
      <c r="G329" s="132" t="str">
        <f t="shared" si="1"/>
        <v xml:space="preserve">Evidencia: 
Frecuencia de aplicación: 
Responsable de aplicación: </v>
      </c>
    </row>
    <row r="330" spans="1:7" ht="15.75" customHeight="1" x14ac:dyDescent="0.25">
      <c r="A330" s="93"/>
      <c r="B330" s="130" t="str">
        <f>IFERROR(VLOOKUP(A330,'2.Datos'!#REF!,6,FALSE),"La celda tiene formula")</f>
        <v>La celda tiene formula</v>
      </c>
      <c r="C330" s="93"/>
      <c r="D330" s="93"/>
      <c r="E330" s="93"/>
      <c r="F330" s="93"/>
      <c r="G330" s="132" t="str">
        <f t="shared" si="1"/>
        <v xml:space="preserve">Evidencia: 
Frecuencia de aplicación: 
Responsable de aplicación: </v>
      </c>
    </row>
    <row r="331" spans="1:7" ht="15.75" customHeight="1" x14ac:dyDescent="0.25">
      <c r="A331" s="93"/>
      <c r="B331" s="130" t="str">
        <f>IFERROR(VLOOKUP(A331,'2.Datos'!#REF!,6,FALSE),"La celda tiene formula")</f>
        <v>La celda tiene formula</v>
      </c>
      <c r="C331" s="93"/>
      <c r="D331" s="93"/>
      <c r="E331" s="93"/>
      <c r="F331" s="93"/>
      <c r="G331" s="132" t="str">
        <f t="shared" si="1"/>
        <v xml:space="preserve">Evidencia: 
Frecuencia de aplicación: 
Responsable de aplicación: </v>
      </c>
    </row>
    <row r="332" spans="1:7" ht="15.75" customHeight="1" x14ac:dyDescent="0.25">
      <c r="A332" s="93"/>
      <c r="B332" s="130" t="str">
        <f>IFERROR(VLOOKUP(A332,'2.Datos'!#REF!,6,FALSE),"La celda tiene formula")</f>
        <v>La celda tiene formula</v>
      </c>
      <c r="C332" s="93"/>
      <c r="D332" s="93"/>
      <c r="E332" s="93"/>
      <c r="F332" s="93"/>
      <c r="G332" s="132" t="str">
        <f t="shared" si="1"/>
        <v xml:space="preserve">Evidencia: 
Frecuencia de aplicación: 
Responsable de aplicación: </v>
      </c>
    </row>
    <row r="333" spans="1:7" ht="15.75" customHeight="1" x14ac:dyDescent="0.25">
      <c r="A333" s="93"/>
      <c r="B333" s="130" t="str">
        <f>IFERROR(VLOOKUP(A333,'2.Datos'!#REF!,6,FALSE),"La celda tiene formula")</f>
        <v>La celda tiene formula</v>
      </c>
      <c r="C333" s="93"/>
      <c r="D333" s="93"/>
      <c r="E333" s="93"/>
      <c r="F333" s="93"/>
      <c r="G333" s="132" t="str">
        <f t="shared" si="1"/>
        <v xml:space="preserve">Evidencia: 
Frecuencia de aplicación: 
Responsable de aplicación: </v>
      </c>
    </row>
    <row r="334" spans="1:7" ht="15.75" customHeight="1" x14ac:dyDescent="0.25">
      <c r="A334" s="93"/>
      <c r="B334" s="130" t="str">
        <f>IFERROR(VLOOKUP(A334,'2.Datos'!#REF!,6,FALSE),"La celda tiene formula")</f>
        <v>La celda tiene formula</v>
      </c>
      <c r="C334" s="93"/>
      <c r="D334" s="93"/>
      <c r="E334" s="93"/>
      <c r="F334" s="93"/>
      <c r="G334" s="132" t="str">
        <f t="shared" si="1"/>
        <v xml:space="preserve">Evidencia: 
Frecuencia de aplicación: 
Responsable de aplicación: </v>
      </c>
    </row>
    <row r="335" spans="1:7" ht="15.75" customHeight="1" x14ac:dyDescent="0.25">
      <c r="A335" s="93"/>
      <c r="B335" s="130" t="str">
        <f>IFERROR(VLOOKUP(A335,'2.Datos'!#REF!,6,FALSE),"La celda tiene formula")</f>
        <v>La celda tiene formula</v>
      </c>
      <c r="C335" s="93"/>
      <c r="D335" s="93"/>
      <c r="E335" s="93"/>
      <c r="F335" s="93"/>
      <c r="G335" s="132" t="str">
        <f t="shared" si="1"/>
        <v xml:space="preserve">Evidencia: 
Frecuencia de aplicación: 
Responsable de aplicación: </v>
      </c>
    </row>
    <row r="336" spans="1:7" ht="15.75" customHeight="1" x14ac:dyDescent="0.25">
      <c r="A336" s="93"/>
      <c r="B336" s="130" t="str">
        <f>IFERROR(VLOOKUP(A336,'2.Datos'!#REF!,6,FALSE),"La celda tiene formula")</f>
        <v>La celda tiene formula</v>
      </c>
      <c r="C336" s="93"/>
      <c r="D336" s="93"/>
      <c r="E336" s="93"/>
      <c r="F336" s="93"/>
      <c r="G336" s="132" t="str">
        <f t="shared" si="1"/>
        <v xml:space="preserve">Evidencia: 
Frecuencia de aplicación: 
Responsable de aplicación: </v>
      </c>
    </row>
    <row r="337" spans="1:7" ht="15.75" customHeight="1" x14ac:dyDescent="0.25">
      <c r="A337" s="93"/>
      <c r="B337" s="130" t="str">
        <f>IFERROR(VLOOKUP(A337,'2.Datos'!#REF!,6,FALSE),"La celda tiene formula")</f>
        <v>La celda tiene formula</v>
      </c>
      <c r="C337" s="93"/>
      <c r="D337" s="93"/>
      <c r="E337" s="93"/>
      <c r="F337" s="93"/>
      <c r="G337" s="132" t="str">
        <f t="shared" si="1"/>
        <v xml:space="preserve">Evidencia: 
Frecuencia de aplicación: 
Responsable de aplicación: </v>
      </c>
    </row>
    <row r="338" spans="1:7" ht="15.75" customHeight="1" x14ac:dyDescent="0.25">
      <c r="A338" s="93"/>
      <c r="B338" s="130" t="str">
        <f>IFERROR(VLOOKUP(A338,'2.Datos'!#REF!,6,FALSE),"La celda tiene formula")</f>
        <v>La celda tiene formula</v>
      </c>
      <c r="C338" s="93"/>
      <c r="D338" s="93"/>
      <c r="E338" s="93"/>
      <c r="F338" s="93"/>
      <c r="G338" s="132" t="str">
        <f t="shared" si="1"/>
        <v xml:space="preserve">Evidencia: 
Frecuencia de aplicación: 
Responsable de aplicación: </v>
      </c>
    </row>
    <row r="339" spans="1:7" ht="15.75" customHeight="1" x14ac:dyDescent="0.25">
      <c r="A339" s="93"/>
      <c r="B339" s="130" t="str">
        <f>IFERROR(VLOOKUP(A339,'2.Datos'!#REF!,6,FALSE),"La celda tiene formula")</f>
        <v>La celda tiene formula</v>
      </c>
      <c r="C339" s="93"/>
      <c r="D339" s="93"/>
      <c r="E339" s="93"/>
      <c r="F339" s="93"/>
      <c r="G339" s="132" t="str">
        <f t="shared" si="1"/>
        <v xml:space="preserve">Evidencia: 
Frecuencia de aplicación: 
Responsable de aplicación: </v>
      </c>
    </row>
    <row r="340" spans="1:7" ht="15.75" customHeight="1" x14ac:dyDescent="0.25">
      <c r="A340" s="93"/>
      <c r="B340" s="130" t="str">
        <f>IFERROR(VLOOKUP(A340,'2.Datos'!#REF!,6,FALSE),"La celda tiene formula")</f>
        <v>La celda tiene formula</v>
      </c>
      <c r="C340" s="93"/>
      <c r="D340" s="93"/>
      <c r="E340" s="93"/>
      <c r="F340" s="93"/>
      <c r="G340" s="132" t="str">
        <f t="shared" si="1"/>
        <v xml:space="preserve">Evidencia: 
Frecuencia de aplicación: 
Responsable de aplicación: </v>
      </c>
    </row>
    <row r="341" spans="1:7" ht="15.75" customHeight="1" x14ac:dyDescent="0.25">
      <c r="A341" s="93"/>
      <c r="B341" s="130" t="str">
        <f>IFERROR(VLOOKUP(A341,'2.Datos'!#REF!,6,FALSE),"La celda tiene formula")</f>
        <v>La celda tiene formula</v>
      </c>
      <c r="C341" s="93"/>
      <c r="D341" s="93"/>
      <c r="E341" s="93"/>
      <c r="F341" s="93"/>
      <c r="G341" s="132" t="str">
        <f t="shared" si="1"/>
        <v xml:space="preserve">Evidencia: 
Frecuencia de aplicación: 
Responsable de aplicación: </v>
      </c>
    </row>
    <row r="342" spans="1:7" ht="15.75" customHeight="1" x14ac:dyDescent="0.25">
      <c r="A342" s="93"/>
      <c r="B342" s="130" t="str">
        <f>IFERROR(VLOOKUP(A342,'2.Datos'!#REF!,6,FALSE),"La celda tiene formula")</f>
        <v>La celda tiene formula</v>
      </c>
      <c r="C342" s="93"/>
      <c r="D342" s="93"/>
      <c r="E342" s="93"/>
      <c r="F342" s="93"/>
      <c r="G342" s="132" t="str">
        <f t="shared" si="1"/>
        <v xml:space="preserve">Evidencia: 
Frecuencia de aplicación: 
Responsable de aplicación: </v>
      </c>
    </row>
    <row r="343" spans="1:7" ht="15.75" customHeight="1" x14ac:dyDescent="0.25">
      <c r="A343" s="93"/>
      <c r="B343" s="130" t="str">
        <f>IFERROR(VLOOKUP(A343,'2.Datos'!#REF!,6,FALSE),"La celda tiene formula")</f>
        <v>La celda tiene formula</v>
      </c>
      <c r="C343" s="93"/>
      <c r="D343" s="93"/>
      <c r="E343" s="93"/>
      <c r="F343" s="93"/>
      <c r="G343" s="132" t="str">
        <f t="shared" si="1"/>
        <v xml:space="preserve">Evidencia: 
Frecuencia de aplicación: 
Responsable de aplicación: </v>
      </c>
    </row>
    <row r="344" spans="1:7" ht="15.75" customHeight="1" x14ac:dyDescent="0.25">
      <c r="A344" s="93"/>
      <c r="B344" s="130" t="str">
        <f>IFERROR(VLOOKUP(A344,'2.Datos'!#REF!,6,FALSE),"La celda tiene formula")</f>
        <v>La celda tiene formula</v>
      </c>
      <c r="C344" s="93"/>
      <c r="D344" s="93"/>
      <c r="E344" s="93"/>
      <c r="F344" s="93"/>
      <c r="G344" s="132" t="str">
        <f t="shared" si="1"/>
        <v xml:space="preserve">Evidencia: 
Frecuencia de aplicación: 
Responsable de aplicación: </v>
      </c>
    </row>
    <row r="345" spans="1:7" ht="15.75" customHeight="1" x14ac:dyDescent="0.25">
      <c r="A345" s="93"/>
      <c r="B345" s="130" t="str">
        <f>IFERROR(VLOOKUP(A345,'2.Datos'!#REF!,6,FALSE),"La celda tiene formula")</f>
        <v>La celda tiene formula</v>
      </c>
      <c r="C345" s="93"/>
      <c r="D345" s="93"/>
      <c r="E345" s="93"/>
      <c r="F345" s="93"/>
      <c r="G345" s="132" t="str">
        <f t="shared" si="1"/>
        <v xml:space="preserve">Evidencia: 
Frecuencia de aplicación: 
Responsable de aplicación: </v>
      </c>
    </row>
    <row r="346" spans="1:7" ht="15.75" customHeight="1" x14ac:dyDescent="0.25">
      <c r="A346" s="93"/>
      <c r="B346" s="130" t="str">
        <f>IFERROR(VLOOKUP(A346,'2.Datos'!#REF!,6,FALSE),"La celda tiene formula")</f>
        <v>La celda tiene formula</v>
      </c>
      <c r="C346" s="93"/>
      <c r="D346" s="93"/>
      <c r="E346" s="93"/>
      <c r="F346" s="93"/>
      <c r="G346" s="132" t="str">
        <f t="shared" si="1"/>
        <v xml:space="preserve">Evidencia: 
Frecuencia de aplicación: 
Responsable de aplicación: </v>
      </c>
    </row>
    <row r="347" spans="1:7" ht="15.75" customHeight="1" x14ac:dyDescent="0.25">
      <c r="A347" s="93"/>
      <c r="B347" s="130" t="str">
        <f>IFERROR(VLOOKUP(A347,'2.Datos'!#REF!,6,FALSE),"La celda tiene formula")</f>
        <v>La celda tiene formula</v>
      </c>
      <c r="C347" s="93"/>
      <c r="D347" s="93"/>
      <c r="E347" s="93"/>
      <c r="F347" s="93"/>
      <c r="G347" s="132" t="str">
        <f t="shared" si="1"/>
        <v xml:space="preserve">Evidencia: 
Frecuencia de aplicación: 
Responsable de aplicación: </v>
      </c>
    </row>
    <row r="348" spans="1:7" ht="15.75" customHeight="1" x14ac:dyDescent="0.25">
      <c r="A348" s="93"/>
      <c r="B348" s="130" t="str">
        <f>IFERROR(VLOOKUP(A348,'2.Datos'!#REF!,6,FALSE),"La celda tiene formula")</f>
        <v>La celda tiene formula</v>
      </c>
      <c r="C348" s="93"/>
      <c r="D348" s="93"/>
      <c r="E348" s="93"/>
      <c r="F348" s="93"/>
      <c r="G348" s="132" t="str">
        <f t="shared" si="1"/>
        <v xml:space="preserve">Evidencia: 
Frecuencia de aplicación: 
Responsable de aplicación: </v>
      </c>
    </row>
    <row r="349" spans="1:7" ht="15.75" customHeight="1" x14ac:dyDescent="0.25">
      <c r="A349" s="93"/>
      <c r="B349" s="130" t="str">
        <f>IFERROR(VLOOKUP(A349,'2.Datos'!#REF!,6,FALSE),"La celda tiene formula")</f>
        <v>La celda tiene formula</v>
      </c>
      <c r="C349" s="93"/>
      <c r="D349" s="93"/>
      <c r="E349" s="93"/>
      <c r="F349" s="93"/>
      <c r="G349" s="132" t="str">
        <f t="shared" si="1"/>
        <v xml:space="preserve">Evidencia: 
Frecuencia de aplicación: 
Responsable de aplicación: </v>
      </c>
    </row>
    <row r="350" spans="1:7" ht="15.75" customHeight="1" x14ac:dyDescent="0.25">
      <c r="A350" s="93"/>
      <c r="B350" s="130" t="str">
        <f>IFERROR(VLOOKUP(A350,'2.Datos'!#REF!,6,FALSE),"La celda tiene formula")</f>
        <v>La celda tiene formula</v>
      </c>
      <c r="C350" s="93"/>
      <c r="D350" s="93"/>
      <c r="E350" s="93"/>
      <c r="F350" s="93"/>
      <c r="G350" s="132" t="str">
        <f t="shared" si="1"/>
        <v xml:space="preserve">Evidencia: 
Frecuencia de aplicación: 
Responsable de aplicación: </v>
      </c>
    </row>
    <row r="351" spans="1:7" ht="15.75" customHeight="1" x14ac:dyDescent="0.25">
      <c r="A351" s="93"/>
      <c r="B351" s="130" t="str">
        <f>IFERROR(VLOOKUP(A351,'2.Datos'!#REF!,6,FALSE),"La celda tiene formula")</f>
        <v>La celda tiene formula</v>
      </c>
      <c r="C351" s="93"/>
      <c r="D351" s="93"/>
      <c r="E351" s="93"/>
      <c r="F351" s="93"/>
      <c r="G351" s="132" t="str">
        <f t="shared" si="1"/>
        <v xml:space="preserve">Evidencia: 
Frecuencia de aplicación: 
Responsable de aplicación: </v>
      </c>
    </row>
    <row r="352" spans="1:7" ht="15.75" customHeight="1" x14ac:dyDescent="0.25">
      <c r="A352" s="93"/>
      <c r="B352" s="130" t="str">
        <f>IFERROR(VLOOKUP(A352,'2.Datos'!#REF!,6,FALSE),"La celda tiene formula")</f>
        <v>La celda tiene formula</v>
      </c>
      <c r="C352" s="93"/>
      <c r="D352" s="93"/>
      <c r="E352" s="93"/>
      <c r="F352" s="93"/>
      <c r="G352" s="132" t="str">
        <f t="shared" si="1"/>
        <v xml:space="preserve">Evidencia: 
Frecuencia de aplicación: 
Responsable de aplicación: </v>
      </c>
    </row>
    <row r="353" spans="1:7" ht="15.75" customHeight="1" x14ac:dyDescent="0.25">
      <c r="A353" s="93"/>
      <c r="B353" s="130" t="str">
        <f>IFERROR(VLOOKUP(A353,'2.Datos'!#REF!,6,FALSE),"La celda tiene formula")</f>
        <v>La celda tiene formula</v>
      </c>
      <c r="C353" s="93"/>
      <c r="D353" s="93"/>
      <c r="E353" s="93"/>
      <c r="F353" s="93"/>
      <c r="G353" s="132" t="str">
        <f t="shared" si="1"/>
        <v xml:space="preserve">Evidencia: 
Frecuencia de aplicación: 
Responsable de aplicación: </v>
      </c>
    </row>
    <row r="354" spans="1:7" ht="15.75" customHeight="1" x14ac:dyDescent="0.25">
      <c r="A354" s="93"/>
      <c r="B354" s="130" t="str">
        <f>IFERROR(VLOOKUP(A354,'2.Datos'!#REF!,6,FALSE),"La celda tiene formula")</f>
        <v>La celda tiene formula</v>
      </c>
      <c r="C354" s="93"/>
      <c r="D354" s="93"/>
      <c r="E354" s="93"/>
      <c r="F354" s="93"/>
      <c r="G354" s="132" t="str">
        <f t="shared" si="1"/>
        <v xml:space="preserve">Evidencia: 
Frecuencia de aplicación: 
Responsable de aplicación: </v>
      </c>
    </row>
    <row r="355" spans="1:7" ht="15.75" customHeight="1" x14ac:dyDescent="0.25">
      <c r="A355" s="93"/>
      <c r="B355" s="130" t="str">
        <f>IFERROR(VLOOKUP(A355,'2.Datos'!#REF!,6,FALSE),"La celda tiene formula")</f>
        <v>La celda tiene formula</v>
      </c>
      <c r="C355" s="93"/>
      <c r="D355" s="93"/>
      <c r="E355" s="93"/>
      <c r="F355" s="93"/>
      <c r="G355" s="132" t="str">
        <f t="shared" si="1"/>
        <v xml:space="preserve">Evidencia: 
Frecuencia de aplicación: 
Responsable de aplicación: </v>
      </c>
    </row>
    <row r="356" spans="1:7" ht="15.75" customHeight="1" x14ac:dyDescent="0.25">
      <c r="A356" s="93"/>
      <c r="B356" s="130" t="str">
        <f>IFERROR(VLOOKUP(A356,'2.Datos'!#REF!,6,FALSE),"La celda tiene formula")</f>
        <v>La celda tiene formula</v>
      </c>
      <c r="C356" s="93"/>
      <c r="D356" s="93"/>
      <c r="E356" s="93"/>
      <c r="F356" s="93"/>
      <c r="G356" s="132" t="str">
        <f t="shared" si="1"/>
        <v xml:space="preserve">Evidencia: 
Frecuencia de aplicación: 
Responsable de aplicación: </v>
      </c>
    </row>
    <row r="357" spans="1:7" ht="15.75" customHeight="1" x14ac:dyDescent="0.25">
      <c r="A357" s="93"/>
      <c r="B357" s="130" t="str">
        <f>IFERROR(VLOOKUP(A357,'2.Datos'!#REF!,6,FALSE),"La celda tiene formula")</f>
        <v>La celda tiene formula</v>
      </c>
      <c r="C357" s="93"/>
      <c r="D357" s="93"/>
      <c r="E357" s="93"/>
      <c r="F357" s="93"/>
      <c r="G357" s="132" t="str">
        <f t="shared" si="1"/>
        <v xml:space="preserve">Evidencia: 
Frecuencia de aplicación: 
Responsable de aplicación: </v>
      </c>
    </row>
    <row r="358" spans="1:7" ht="15.75" customHeight="1" x14ac:dyDescent="0.25">
      <c r="A358" s="93"/>
      <c r="B358" s="130" t="str">
        <f>IFERROR(VLOOKUP(A358,'2.Datos'!#REF!,6,FALSE),"La celda tiene formula")</f>
        <v>La celda tiene formula</v>
      </c>
      <c r="C358" s="93"/>
      <c r="D358" s="93"/>
      <c r="E358" s="93"/>
      <c r="F358" s="93"/>
      <c r="G358" s="132" t="str">
        <f t="shared" si="1"/>
        <v xml:space="preserve">Evidencia: 
Frecuencia de aplicación: 
Responsable de aplicación: </v>
      </c>
    </row>
    <row r="359" spans="1:7" ht="15.75" customHeight="1" x14ac:dyDescent="0.25">
      <c r="A359" s="93"/>
      <c r="B359" s="130" t="str">
        <f>IFERROR(VLOOKUP(A359,'2.Datos'!#REF!,6,FALSE),"La celda tiene formula")</f>
        <v>La celda tiene formula</v>
      </c>
      <c r="C359" s="93"/>
      <c r="D359" s="93"/>
      <c r="E359" s="93"/>
      <c r="F359" s="93"/>
      <c r="G359" s="132" t="str">
        <f t="shared" si="1"/>
        <v xml:space="preserve">Evidencia: 
Frecuencia de aplicación: 
Responsable de aplicación: </v>
      </c>
    </row>
    <row r="360" spans="1:7" ht="15.75" customHeight="1" x14ac:dyDescent="0.25">
      <c r="A360" s="93"/>
      <c r="B360" s="130" t="str">
        <f>IFERROR(VLOOKUP(A360,'2.Datos'!#REF!,6,FALSE),"La celda tiene formula")</f>
        <v>La celda tiene formula</v>
      </c>
      <c r="C360" s="93"/>
      <c r="D360" s="93"/>
      <c r="E360" s="93"/>
      <c r="F360" s="93"/>
      <c r="G360" s="132" t="str">
        <f t="shared" si="1"/>
        <v xml:space="preserve">Evidencia: 
Frecuencia de aplicación: 
Responsable de aplicación: </v>
      </c>
    </row>
    <row r="361" spans="1:7" ht="15.75" customHeight="1" x14ac:dyDescent="0.25">
      <c r="A361" s="93"/>
      <c r="B361" s="130" t="str">
        <f>IFERROR(VLOOKUP(A361,'2.Datos'!#REF!,6,FALSE),"La celda tiene formula")</f>
        <v>La celda tiene formula</v>
      </c>
      <c r="C361" s="93"/>
      <c r="D361" s="93"/>
      <c r="E361" s="93"/>
      <c r="F361" s="93"/>
      <c r="G361" s="132" t="str">
        <f t="shared" si="1"/>
        <v xml:space="preserve">Evidencia: 
Frecuencia de aplicación: 
Responsable de aplicación: </v>
      </c>
    </row>
    <row r="362" spans="1:7" ht="15.75" customHeight="1" x14ac:dyDescent="0.25">
      <c r="A362" s="93"/>
      <c r="B362" s="130" t="str">
        <f>IFERROR(VLOOKUP(A362,'2.Datos'!#REF!,6,FALSE),"La celda tiene formula")</f>
        <v>La celda tiene formula</v>
      </c>
      <c r="C362" s="93"/>
      <c r="D362" s="93"/>
      <c r="E362" s="93"/>
      <c r="F362" s="93"/>
      <c r="G362" s="132" t="str">
        <f t="shared" si="1"/>
        <v xml:space="preserve">Evidencia: 
Frecuencia de aplicación: 
Responsable de aplicación: </v>
      </c>
    </row>
    <row r="363" spans="1:7" ht="15.75" customHeight="1" x14ac:dyDescent="0.25">
      <c r="A363" s="93"/>
      <c r="B363" s="130" t="str">
        <f>IFERROR(VLOOKUP(A363,'2.Datos'!#REF!,6,FALSE),"La celda tiene formula")</f>
        <v>La celda tiene formula</v>
      </c>
      <c r="C363" s="93"/>
      <c r="D363" s="93"/>
      <c r="E363" s="93"/>
      <c r="F363" s="93"/>
      <c r="G363" s="132" t="str">
        <f t="shared" si="1"/>
        <v xml:space="preserve">Evidencia: 
Frecuencia de aplicación: 
Responsable de aplicación: </v>
      </c>
    </row>
    <row r="364" spans="1:7" ht="15.75" customHeight="1" x14ac:dyDescent="0.25">
      <c r="A364" s="93"/>
      <c r="B364" s="130" t="str">
        <f>IFERROR(VLOOKUP(A364,'2.Datos'!#REF!,6,FALSE),"La celda tiene formula")</f>
        <v>La celda tiene formula</v>
      </c>
      <c r="C364" s="93"/>
      <c r="D364" s="93"/>
      <c r="E364" s="93"/>
      <c r="F364" s="93"/>
      <c r="G364" s="132" t="str">
        <f t="shared" si="1"/>
        <v xml:space="preserve">Evidencia: 
Frecuencia de aplicación: 
Responsable de aplicación: </v>
      </c>
    </row>
    <row r="365" spans="1:7" ht="15.75" customHeight="1" x14ac:dyDescent="0.25">
      <c r="A365" s="93"/>
      <c r="B365" s="130" t="str">
        <f>IFERROR(VLOOKUP(A365,'2.Datos'!#REF!,6,FALSE),"La celda tiene formula")</f>
        <v>La celda tiene formula</v>
      </c>
      <c r="C365" s="93"/>
      <c r="D365" s="93"/>
      <c r="E365" s="93"/>
      <c r="F365" s="93"/>
      <c r="G365" s="132" t="str">
        <f t="shared" si="1"/>
        <v xml:space="preserve">Evidencia: 
Frecuencia de aplicación: 
Responsable de aplicación: </v>
      </c>
    </row>
    <row r="366" spans="1:7" ht="15.75" customHeight="1" x14ac:dyDescent="0.25">
      <c r="A366" s="93"/>
      <c r="B366" s="130" t="str">
        <f>IFERROR(VLOOKUP(A366,'2.Datos'!#REF!,6,FALSE),"La celda tiene formula")</f>
        <v>La celda tiene formula</v>
      </c>
      <c r="C366" s="93"/>
      <c r="D366" s="93"/>
      <c r="E366" s="93"/>
      <c r="F366" s="93"/>
      <c r="G366" s="132" t="str">
        <f t="shared" si="1"/>
        <v xml:space="preserve">Evidencia: 
Frecuencia de aplicación: 
Responsable de aplicación: </v>
      </c>
    </row>
    <row r="367" spans="1:7" ht="15.75" customHeight="1" x14ac:dyDescent="0.25">
      <c r="A367" s="93"/>
      <c r="B367" s="130" t="str">
        <f>IFERROR(VLOOKUP(A367,'2.Datos'!#REF!,6,FALSE),"La celda tiene formula")</f>
        <v>La celda tiene formula</v>
      </c>
      <c r="C367" s="93"/>
      <c r="D367" s="93"/>
      <c r="E367" s="93"/>
      <c r="F367" s="93"/>
      <c r="G367" s="132" t="str">
        <f t="shared" si="1"/>
        <v xml:space="preserve">Evidencia: 
Frecuencia de aplicación: 
Responsable de aplicación: </v>
      </c>
    </row>
    <row r="368" spans="1:7" ht="15.75" customHeight="1" x14ac:dyDescent="0.25">
      <c r="A368" s="93"/>
      <c r="B368" s="130" t="str">
        <f>IFERROR(VLOOKUP(A368,'2.Datos'!#REF!,6,FALSE),"La celda tiene formula")</f>
        <v>La celda tiene formula</v>
      </c>
      <c r="C368" s="93"/>
      <c r="D368" s="93"/>
      <c r="E368" s="93"/>
      <c r="F368" s="93"/>
      <c r="G368" s="132" t="str">
        <f t="shared" si="1"/>
        <v xml:space="preserve">Evidencia: 
Frecuencia de aplicación: 
Responsable de aplicación: </v>
      </c>
    </row>
    <row r="369" spans="1:7" ht="15.75" customHeight="1" x14ac:dyDescent="0.25">
      <c r="A369" s="93"/>
      <c r="B369" s="130" t="str">
        <f>IFERROR(VLOOKUP(A369,'2.Datos'!#REF!,6,FALSE),"La celda tiene formula")</f>
        <v>La celda tiene formula</v>
      </c>
      <c r="C369" s="93"/>
      <c r="D369" s="93"/>
      <c r="E369" s="93"/>
      <c r="F369" s="93"/>
      <c r="G369" s="132" t="str">
        <f t="shared" si="1"/>
        <v xml:space="preserve">Evidencia: 
Frecuencia de aplicación: 
Responsable de aplicación: </v>
      </c>
    </row>
    <row r="370" spans="1:7" ht="15.75" customHeight="1" x14ac:dyDescent="0.25">
      <c r="A370" s="93"/>
      <c r="B370" s="130" t="str">
        <f>IFERROR(VLOOKUP(A370,'2.Datos'!#REF!,6,FALSE),"La celda tiene formula")</f>
        <v>La celda tiene formula</v>
      </c>
      <c r="C370" s="93"/>
      <c r="D370" s="93"/>
      <c r="E370" s="93"/>
      <c r="F370" s="93"/>
      <c r="G370" s="132" t="str">
        <f t="shared" si="1"/>
        <v xml:space="preserve">Evidencia: 
Frecuencia de aplicación: 
Responsable de aplicación: </v>
      </c>
    </row>
    <row r="371" spans="1:7" ht="15.75" customHeight="1" x14ac:dyDescent="0.25">
      <c r="A371" s="93"/>
      <c r="B371" s="130" t="str">
        <f>IFERROR(VLOOKUP(A371,'2.Datos'!#REF!,6,FALSE),"La celda tiene formula")</f>
        <v>La celda tiene formula</v>
      </c>
      <c r="C371" s="93"/>
      <c r="D371" s="93"/>
      <c r="E371" s="93"/>
      <c r="F371" s="93"/>
      <c r="G371" s="132" t="str">
        <f t="shared" si="1"/>
        <v xml:space="preserve">Evidencia: 
Frecuencia de aplicación: 
Responsable de aplicación: </v>
      </c>
    </row>
    <row r="372" spans="1:7" ht="15.75" customHeight="1" x14ac:dyDescent="0.25">
      <c r="A372" s="93"/>
      <c r="B372" s="130" t="str">
        <f>IFERROR(VLOOKUP(A372,'2.Datos'!#REF!,6,FALSE),"La celda tiene formula")</f>
        <v>La celda tiene formula</v>
      </c>
      <c r="C372" s="93"/>
      <c r="D372" s="93"/>
      <c r="E372" s="93"/>
      <c r="F372" s="93"/>
      <c r="G372" s="132" t="str">
        <f t="shared" si="1"/>
        <v xml:space="preserve">Evidencia: 
Frecuencia de aplicación: 
Responsable de aplicación: </v>
      </c>
    </row>
    <row r="373" spans="1:7" ht="15.75" customHeight="1" x14ac:dyDescent="0.25">
      <c r="A373" s="93"/>
      <c r="B373" s="130" t="str">
        <f>IFERROR(VLOOKUP(A373,'2.Datos'!#REF!,6,FALSE),"La celda tiene formula")</f>
        <v>La celda tiene formula</v>
      </c>
      <c r="C373" s="93"/>
      <c r="D373" s="93"/>
      <c r="E373" s="93"/>
      <c r="F373" s="93"/>
      <c r="G373" s="132" t="str">
        <f t="shared" si="1"/>
        <v xml:space="preserve">Evidencia: 
Frecuencia de aplicación: 
Responsable de aplicación: </v>
      </c>
    </row>
    <row r="374" spans="1:7" ht="15.75" customHeight="1" x14ac:dyDescent="0.25">
      <c r="A374" s="93"/>
      <c r="B374" s="130" t="str">
        <f>IFERROR(VLOOKUP(A374,'2.Datos'!#REF!,6,FALSE),"La celda tiene formula")</f>
        <v>La celda tiene formula</v>
      </c>
      <c r="C374" s="93"/>
      <c r="D374" s="93"/>
      <c r="E374" s="93"/>
      <c r="F374" s="93"/>
      <c r="G374" s="132" t="str">
        <f t="shared" si="1"/>
        <v xml:space="preserve">Evidencia: 
Frecuencia de aplicación: 
Responsable de aplicación: </v>
      </c>
    </row>
    <row r="375" spans="1:7" ht="15.75" customHeight="1" x14ac:dyDescent="0.25">
      <c r="A375" s="93"/>
      <c r="B375" s="130" t="str">
        <f>IFERROR(VLOOKUP(A375,'2.Datos'!#REF!,6,FALSE),"La celda tiene formula")</f>
        <v>La celda tiene formula</v>
      </c>
      <c r="C375" s="93"/>
      <c r="D375" s="93"/>
      <c r="E375" s="93"/>
      <c r="F375" s="93"/>
      <c r="G375" s="132" t="str">
        <f t="shared" si="1"/>
        <v xml:space="preserve">Evidencia: 
Frecuencia de aplicación: 
Responsable de aplicación: </v>
      </c>
    </row>
    <row r="376" spans="1:7" ht="15.75" customHeight="1" x14ac:dyDescent="0.25">
      <c r="A376" s="93"/>
      <c r="B376" s="130" t="str">
        <f>IFERROR(VLOOKUP(A376,'2.Datos'!#REF!,6,FALSE),"La celda tiene formula")</f>
        <v>La celda tiene formula</v>
      </c>
      <c r="C376" s="93"/>
      <c r="D376" s="93"/>
      <c r="E376" s="93"/>
      <c r="F376" s="93"/>
      <c r="G376" s="132" t="str">
        <f t="shared" si="1"/>
        <v xml:space="preserve">Evidencia: 
Frecuencia de aplicación: 
Responsable de aplicación: </v>
      </c>
    </row>
    <row r="377" spans="1:7" ht="15.75" customHeight="1" x14ac:dyDescent="0.25">
      <c r="A377" s="93"/>
      <c r="B377" s="130" t="str">
        <f>IFERROR(VLOOKUP(A377,'2.Datos'!#REF!,6,FALSE),"La celda tiene formula")</f>
        <v>La celda tiene formula</v>
      </c>
      <c r="C377" s="93"/>
      <c r="D377" s="93"/>
      <c r="E377" s="93"/>
      <c r="F377" s="93"/>
      <c r="G377" s="132" t="str">
        <f t="shared" si="1"/>
        <v xml:space="preserve">Evidencia: 
Frecuencia de aplicación: 
Responsable de aplicación: </v>
      </c>
    </row>
    <row r="378" spans="1:7" ht="15.75" customHeight="1" x14ac:dyDescent="0.25">
      <c r="A378" s="93"/>
      <c r="B378" s="130" t="str">
        <f>IFERROR(VLOOKUP(A378,'2.Datos'!#REF!,6,FALSE),"La celda tiene formula")</f>
        <v>La celda tiene formula</v>
      </c>
      <c r="C378" s="93"/>
      <c r="D378" s="93"/>
      <c r="E378" s="93"/>
      <c r="F378" s="93"/>
      <c r="G378" s="132" t="str">
        <f t="shared" si="1"/>
        <v xml:space="preserve">Evidencia: 
Frecuencia de aplicación: 
Responsable de aplicación: </v>
      </c>
    </row>
    <row r="379" spans="1:7" ht="15.75" customHeight="1" x14ac:dyDescent="0.25">
      <c r="A379" s="93"/>
      <c r="B379" s="130" t="str">
        <f>IFERROR(VLOOKUP(A379,'2.Datos'!#REF!,6,FALSE),"La celda tiene formula")</f>
        <v>La celda tiene formula</v>
      </c>
      <c r="C379" s="93"/>
      <c r="D379" s="93"/>
      <c r="E379" s="93"/>
      <c r="F379" s="93"/>
      <c r="G379" s="132" t="str">
        <f t="shared" si="1"/>
        <v xml:space="preserve">Evidencia: 
Frecuencia de aplicación: 
Responsable de aplicación: </v>
      </c>
    </row>
    <row r="380" spans="1:7" ht="15.75" customHeight="1" x14ac:dyDescent="0.25">
      <c r="A380" s="93"/>
      <c r="B380" s="130" t="str">
        <f>IFERROR(VLOOKUP(A380,'2.Datos'!#REF!,6,FALSE),"La celda tiene formula")</f>
        <v>La celda tiene formula</v>
      </c>
      <c r="C380" s="93"/>
      <c r="D380" s="93"/>
      <c r="E380" s="93"/>
      <c r="F380" s="93"/>
      <c r="G380" s="132" t="str">
        <f t="shared" si="1"/>
        <v xml:space="preserve">Evidencia: 
Frecuencia de aplicación: 
Responsable de aplicación: </v>
      </c>
    </row>
    <row r="381" spans="1:7" ht="15.75" customHeight="1" x14ac:dyDescent="0.25">
      <c r="A381" s="93"/>
      <c r="B381" s="130" t="str">
        <f>IFERROR(VLOOKUP(A381,'2.Datos'!#REF!,6,FALSE),"La celda tiene formula")</f>
        <v>La celda tiene formula</v>
      </c>
      <c r="C381" s="93"/>
      <c r="D381" s="93"/>
      <c r="E381" s="93"/>
      <c r="F381" s="93"/>
      <c r="G381" s="132" t="str">
        <f t="shared" si="1"/>
        <v xml:space="preserve">Evidencia: 
Frecuencia de aplicación: 
Responsable de aplicación: </v>
      </c>
    </row>
    <row r="382" spans="1:7" ht="15.75" customHeight="1" x14ac:dyDescent="0.25">
      <c r="A382" s="93"/>
      <c r="B382" s="130" t="str">
        <f>IFERROR(VLOOKUP(A382,'2.Datos'!#REF!,6,FALSE),"La celda tiene formula")</f>
        <v>La celda tiene formula</v>
      </c>
      <c r="C382" s="93"/>
      <c r="D382" s="93"/>
      <c r="E382" s="93"/>
      <c r="F382" s="93"/>
      <c r="G382" s="132" t="str">
        <f t="shared" si="1"/>
        <v xml:space="preserve">Evidencia: 
Frecuencia de aplicación: 
Responsable de aplicación: </v>
      </c>
    </row>
    <row r="383" spans="1:7" ht="15.75" customHeight="1" x14ac:dyDescent="0.25">
      <c r="A383" s="93"/>
      <c r="B383" s="130" t="str">
        <f>IFERROR(VLOOKUP(A383,'2.Datos'!#REF!,6,FALSE),"La celda tiene formula")</f>
        <v>La celda tiene formula</v>
      </c>
      <c r="C383" s="93"/>
      <c r="D383" s="93"/>
      <c r="E383" s="93"/>
      <c r="F383" s="93"/>
      <c r="G383" s="132" t="str">
        <f t="shared" si="1"/>
        <v xml:space="preserve">Evidencia: 
Frecuencia de aplicación: 
Responsable de aplicación: </v>
      </c>
    </row>
    <row r="384" spans="1:7" ht="15.75" customHeight="1" x14ac:dyDescent="0.25">
      <c r="A384" s="93"/>
      <c r="B384" s="130" t="str">
        <f>IFERROR(VLOOKUP(A384,'2.Datos'!#REF!,6,FALSE),"La celda tiene formula")</f>
        <v>La celda tiene formula</v>
      </c>
      <c r="C384" s="93"/>
      <c r="D384" s="93"/>
      <c r="E384" s="93"/>
      <c r="F384" s="93"/>
      <c r="G384" s="132" t="str">
        <f t="shared" si="1"/>
        <v xml:space="preserve">Evidencia: 
Frecuencia de aplicación: 
Responsable de aplicación: </v>
      </c>
    </row>
    <row r="385" spans="1:7" ht="15.75" customHeight="1" x14ac:dyDescent="0.25">
      <c r="A385" s="93"/>
      <c r="B385" s="130" t="str">
        <f>IFERROR(VLOOKUP(A385,'2.Datos'!#REF!,6,FALSE),"La celda tiene formula")</f>
        <v>La celda tiene formula</v>
      </c>
      <c r="C385" s="93"/>
      <c r="D385" s="93"/>
      <c r="E385" s="93"/>
      <c r="F385" s="93"/>
      <c r="G385" s="132" t="str">
        <f t="shared" si="1"/>
        <v xml:space="preserve">Evidencia: 
Frecuencia de aplicación: 
Responsable de aplicación: </v>
      </c>
    </row>
    <row r="386" spans="1:7" ht="15.75" customHeight="1" x14ac:dyDescent="0.25">
      <c r="A386" s="93"/>
      <c r="B386" s="130" t="str">
        <f>IFERROR(VLOOKUP(A386,'2.Datos'!#REF!,6,FALSE),"La celda tiene formula")</f>
        <v>La celda tiene formula</v>
      </c>
      <c r="C386" s="93"/>
      <c r="D386" s="93"/>
      <c r="E386" s="93"/>
      <c r="F386" s="93"/>
      <c r="G386" s="132" t="str">
        <f t="shared" si="1"/>
        <v xml:space="preserve">Evidencia: 
Frecuencia de aplicación: 
Responsable de aplicación: </v>
      </c>
    </row>
    <row r="387" spans="1:7" ht="15.75" customHeight="1" x14ac:dyDescent="0.25">
      <c r="A387" s="93"/>
      <c r="B387" s="130" t="str">
        <f>IFERROR(VLOOKUP(A387,'2.Datos'!#REF!,6,FALSE),"La celda tiene formula")</f>
        <v>La celda tiene formula</v>
      </c>
      <c r="C387" s="93"/>
      <c r="D387" s="93"/>
      <c r="E387" s="93"/>
      <c r="F387" s="93"/>
      <c r="G387" s="132" t="str">
        <f t="shared" si="1"/>
        <v xml:space="preserve">Evidencia: 
Frecuencia de aplicación: 
Responsable de aplicación: </v>
      </c>
    </row>
    <row r="388" spans="1:7" ht="15.75" customHeight="1" x14ac:dyDescent="0.25">
      <c r="A388" s="93"/>
      <c r="B388" s="130" t="str">
        <f>IFERROR(VLOOKUP(A388,'2.Datos'!#REF!,6,FALSE),"La celda tiene formula")</f>
        <v>La celda tiene formula</v>
      </c>
      <c r="C388" s="93"/>
      <c r="D388" s="93"/>
      <c r="E388" s="93"/>
      <c r="F388" s="93"/>
      <c r="G388" s="132" t="str">
        <f t="shared" si="1"/>
        <v xml:space="preserve">Evidencia: 
Frecuencia de aplicación: 
Responsable de aplicación: </v>
      </c>
    </row>
    <row r="389" spans="1:7" ht="15.75" customHeight="1" x14ac:dyDescent="0.25">
      <c r="A389" s="93"/>
      <c r="B389" s="130" t="str">
        <f>IFERROR(VLOOKUP(A389,'2.Datos'!#REF!,6,FALSE),"La celda tiene formula")</f>
        <v>La celda tiene formula</v>
      </c>
      <c r="C389" s="93"/>
      <c r="D389" s="93"/>
      <c r="E389" s="93"/>
      <c r="F389" s="93"/>
      <c r="G389" s="132" t="str">
        <f t="shared" si="1"/>
        <v xml:space="preserve">Evidencia: 
Frecuencia de aplicación: 
Responsable de aplicación: </v>
      </c>
    </row>
    <row r="390" spans="1:7" ht="15.75" customHeight="1" x14ac:dyDescent="0.25">
      <c r="A390" s="93"/>
      <c r="B390" s="130" t="str">
        <f>IFERROR(VLOOKUP(A390,'2.Datos'!#REF!,6,FALSE),"La celda tiene formula")</f>
        <v>La celda tiene formula</v>
      </c>
      <c r="C390" s="93"/>
      <c r="D390" s="93"/>
      <c r="E390" s="93"/>
      <c r="F390" s="93"/>
      <c r="G390" s="132" t="str">
        <f t="shared" si="1"/>
        <v xml:space="preserve">Evidencia: 
Frecuencia de aplicación: 
Responsable de aplicación: </v>
      </c>
    </row>
    <row r="391" spans="1:7" ht="15.75" customHeight="1" x14ac:dyDescent="0.25">
      <c r="A391" s="93"/>
      <c r="B391" s="130" t="str">
        <f>IFERROR(VLOOKUP(A391,'2.Datos'!#REF!,6,FALSE),"La celda tiene formula")</f>
        <v>La celda tiene formula</v>
      </c>
      <c r="C391" s="93"/>
      <c r="D391" s="93"/>
      <c r="E391" s="93"/>
      <c r="F391" s="93"/>
      <c r="G391" s="132" t="str">
        <f t="shared" si="1"/>
        <v xml:space="preserve">Evidencia: 
Frecuencia de aplicación: 
Responsable de aplicación: </v>
      </c>
    </row>
    <row r="392" spans="1:7" ht="15.75" customHeight="1" x14ac:dyDescent="0.25">
      <c r="A392" s="93"/>
      <c r="B392" s="130" t="str">
        <f>IFERROR(VLOOKUP(A392,'2.Datos'!#REF!,6,FALSE),"La celda tiene formula")</f>
        <v>La celda tiene formula</v>
      </c>
      <c r="C392" s="93"/>
      <c r="D392" s="93"/>
      <c r="E392" s="93"/>
      <c r="F392" s="93"/>
      <c r="G392" s="132" t="str">
        <f t="shared" si="1"/>
        <v xml:space="preserve">Evidencia: 
Frecuencia de aplicación: 
Responsable de aplicación: </v>
      </c>
    </row>
    <row r="393" spans="1:7" ht="15.75" customHeight="1" x14ac:dyDescent="0.25">
      <c r="A393" s="93"/>
      <c r="B393" s="130" t="str">
        <f>IFERROR(VLOOKUP(A393,'2.Datos'!#REF!,6,FALSE),"La celda tiene formula")</f>
        <v>La celda tiene formula</v>
      </c>
      <c r="C393" s="93"/>
      <c r="D393" s="93"/>
      <c r="E393" s="93"/>
      <c r="F393" s="93"/>
      <c r="G393" s="132" t="str">
        <f t="shared" si="1"/>
        <v xml:space="preserve">Evidencia: 
Frecuencia de aplicación: 
Responsable de aplicación: </v>
      </c>
    </row>
    <row r="394" spans="1:7" ht="15.75" customHeight="1" x14ac:dyDescent="0.25">
      <c r="A394" s="93"/>
      <c r="B394" s="130" t="str">
        <f>IFERROR(VLOOKUP(A394,'2.Datos'!#REF!,6,FALSE),"La celda tiene formula")</f>
        <v>La celda tiene formula</v>
      </c>
      <c r="C394" s="93"/>
      <c r="D394" s="93"/>
      <c r="E394" s="93"/>
      <c r="F394" s="93"/>
      <c r="G394" s="132" t="str">
        <f t="shared" si="1"/>
        <v xml:space="preserve">Evidencia: 
Frecuencia de aplicación: 
Responsable de aplicación: </v>
      </c>
    </row>
    <row r="395" spans="1:7" ht="15.75" customHeight="1" x14ac:dyDescent="0.25">
      <c r="A395" s="93"/>
      <c r="B395" s="130" t="str">
        <f>IFERROR(VLOOKUP(A395,'2.Datos'!#REF!,6,FALSE),"La celda tiene formula")</f>
        <v>La celda tiene formula</v>
      </c>
      <c r="C395" s="93"/>
      <c r="D395" s="93"/>
      <c r="E395" s="93"/>
      <c r="F395" s="93"/>
      <c r="G395" s="132" t="str">
        <f t="shared" si="1"/>
        <v xml:space="preserve">Evidencia: 
Frecuencia de aplicación: 
Responsable de aplicación: </v>
      </c>
    </row>
    <row r="396" spans="1:7" ht="15.75" customHeight="1" x14ac:dyDescent="0.25">
      <c r="A396" s="93"/>
      <c r="B396" s="130" t="str">
        <f>IFERROR(VLOOKUP(A396,'2.Datos'!#REF!,6,FALSE),"La celda tiene formula")</f>
        <v>La celda tiene formula</v>
      </c>
      <c r="C396" s="93"/>
      <c r="D396" s="93"/>
      <c r="E396" s="93"/>
      <c r="F396" s="93"/>
      <c r="G396" s="132" t="str">
        <f t="shared" si="1"/>
        <v xml:space="preserve">Evidencia: 
Frecuencia de aplicación: 
Responsable de aplicación: </v>
      </c>
    </row>
    <row r="397" spans="1:7" ht="15.75" customHeight="1" x14ac:dyDescent="0.25">
      <c r="A397" s="93"/>
      <c r="B397" s="130" t="str">
        <f>IFERROR(VLOOKUP(A397,'2.Datos'!#REF!,6,FALSE),"La celda tiene formula")</f>
        <v>La celda tiene formula</v>
      </c>
      <c r="C397" s="93"/>
      <c r="D397" s="93"/>
      <c r="E397" s="93"/>
      <c r="F397" s="93"/>
      <c r="G397" s="132" t="str">
        <f t="shared" si="1"/>
        <v xml:space="preserve">Evidencia: 
Frecuencia de aplicación: 
Responsable de aplicación: </v>
      </c>
    </row>
    <row r="398" spans="1:7" ht="15.75" customHeight="1" x14ac:dyDescent="0.25">
      <c r="A398" s="93"/>
      <c r="B398" s="130" t="str">
        <f>IFERROR(VLOOKUP(A398,'2.Datos'!#REF!,6,FALSE),"La celda tiene formula")</f>
        <v>La celda tiene formula</v>
      </c>
      <c r="C398" s="93"/>
      <c r="D398" s="93"/>
      <c r="E398" s="93"/>
      <c r="F398" s="93"/>
      <c r="G398" s="132" t="str">
        <f t="shared" si="1"/>
        <v xml:space="preserve">Evidencia: 
Frecuencia de aplicación: 
Responsable de aplicación: </v>
      </c>
    </row>
    <row r="399" spans="1:7" ht="15.75" customHeight="1" x14ac:dyDescent="0.25">
      <c r="A399" s="93"/>
      <c r="B399" s="130" t="str">
        <f>IFERROR(VLOOKUP(A399,'2.Datos'!#REF!,6,FALSE),"La celda tiene formula")</f>
        <v>La celda tiene formula</v>
      </c>
      <c r="C399" s="93"/>
      <c r="D399" s="93"/>
      <c r="E399" s="93"/>
      <c r="F399" s="93"/>
      <c r="G399" s="132" t="str">
        <f t="shared" si="1"/>
        <v xml:space="preserve">Evidencia: 
Frecuencia de aplicación: 
Responsable de aplicación: </v>
      </c>
    </row>
    <row r="400" spans="1:7" ht="15.75" customHeight="1" x14ac:dyDescent="0.25">
      <c r="A400" s="93"/>
      <c r="B400" s="130" t="str">
        <f>IFERROR(VLOOKUP(A400,'2.Datos'!#REF!,6,FALSE),"La celda tiene formula")</f>
        <v>La celda tiene formula</v>
      </c>
      <c r="C400" s="93"/>
      <c r="D400" s="93"/>
      <c r="E400" s="93"/>
      <c r="F400" s="93"/>
      <c r="G400" s="132" t="str">
        <f t="shared" si="1"/>
        <v xml:space="preserve">Evidencia: 
Frecuencia de aplicación: 
Responsable de aplicación: </v>
      </c>
    </row>
    <row r="401" spans="1:7" ht="15.75" customHeight="1" x14ac:dyDescent="0.25">
      <c r="A401" s="93"/>
      <c r="B401" s="130" t="str">
        <f>IFERROR(VLOOKUP(A401,'2.Datos'!#REF!,6,FALSE),"La celda tiene formula")</f>
        <v>La celda tiene formula</v>
      </c>
      <c r="C401" s="93"/>
      <c r="D401" s="93"/>
      <c r="E401" s="93"/>
      <c r="F401" s="93"/>
      <c r="G401" s="132" t="str">
        <f t="shared" si="1"/>
        <v xml:space="preserve">Evidencia: 
Frecuencia de aplicación: 
Responsable de aplicación: </v>
      </c>
    </row>
    <row r="402" spans="1:7" ht="15.75" customHeight="1" x14ac:dyDescent="0.25">
      <c r="A402" s="93"/>
      <c r="B402" s="130" t="str">
        <f>IFERROR(VLOOKUP(A402,'2.Datos'!#REF!,6,FALSE),"La celda tiene formula")</f>
        <v>La celda tiene formula</v>
      </c>
      <c r="C402" s="93"/>
      <c r="D402" s="93"/>
      <c r="E402" s="93"/>
      <c r="F402" s="93"/>
      <c r="G402" s="132" t="str">
        <f t="shared" si="1"/>
        <v xml:space="preserve">Evidencia: 
Frecuencia de aplicación: 
Responsable de aplicación: </v>
      </c>
    </row>
    <row r="403" spans="1:7" ht="15.75" customHeight="1" x14ac:dyDescent="0.25">
      <c r="A403" s="93"/>
      <c r="B403" s="130" t="str">
        <f>IFERROR(VLOOKUP(A403,'2.Datos'!#REF!,6,FALSE),"La celda tiene formula")</f>
        <v>La celda tiene formula</v>
      </c>
      <c r="C403" s="93"/>
      <c r="D403" s="93"/>
      <c r="E403" s="93"/>
      <c r="F403" s="93"/>
      <c r="G403" s="132" t="str">
        <f t="shared" si="1"/>
        <v xml:space="preserve">Evidencia: 
Frecuencia de aplicación: 
Responsable de aplicación: </v>
      </c>
    </row>
    <row r="404" spans="1:7" ht="15.75" customHeight="1" x14ac:dyDescent="0.25">
      <c r="A404" s="93"/>
      <c r="B404" s="130" t="str">
        <f>IFERROR(VLOOKUP(A404,'2.Datos'!#REF!,6,FALSE),"La celda tiene formula")</f>
        <v>La celda tiene formula</v>
      </c>
      <c r="C404" s="93"/>
      <c r="D404" s="93"/>
      <c r="E404" s="93"/>
      <c r="F404" s="93"/>
      <c r="G404" s="132" t="str">
        <f t="shared" si="1"/>
        <v xml:space="preserve">Evidencia: 
Frecuencia de aplicación: 
Responsable de aplicación: </v>
      </c>
    </row>
    <row r="405" spans="1:7" ht="15.75" customHeight="1" x14ac:dyDescent="0.25">
      <c r="A405" s="93"/>
      <c r="B405" s="130" t="str">
        <f>IFERROR(VLOOKUP(A405,'2.Datos'!#REF!,6,FALSE),"La celda tiene formula")</f>
        <v>La celda tiene formula</v>
      </c>
      <c r="C405" s="93"/>
      <c r="D405" s="93"/>
      <c r="E405" s="93"/>
      <c r="F405" s="93"/>
      <c r="G405" s="132" t="str">
        <f t="shared" si="1"/>
        <v xml:space="preserve">Evidencia: 
Frecuencia de aplicación: 
Responsable de aplicación: </v>
      </c>
    </row>
    <row r="406" spans="1:7" ht="15.75" customHeight="1" x14ac:dyDescent="0.25">
      <c r="A406" s="93"/>
      <c r="B406" s="130" t="str">
        <f>IFERROR(VLOOKUP(A406,'2.Datos'!#REF!,6,FALSE),"La celda tiene formula")</f>
        <v>La celda tiene formula</v>
      </c>
      <c r="C406" s="93"/>
      <c r="D406" s="93"/>
      <c r="E406" s="93"/>
      <c r="F406" s="93"/>
      <c r="G406" s="132" t="str">
        <f t="shared" si="1"/>
        <v xml:space="preserve">Evidencia: 
Frecuencia de aplicación: 
Responsable de aplicación: </v>
      </c>
    </row>
    <row r="407" spans="1:7" ht="15.75" customHeight="1" x14ac:dyDescent="0.25">
      <c r="A407" s="93"/>
      <c r="B407" s="130" t="str">
        <f>IFERROR(VLOOKUP(A407,'2.Datos'!#REF!,6,FALSE),"La celda tiene formula")</f>
        <v>La celda tiene formula</v>
      </c>
      <c r="C407" s="93"/>
      <c r="D407" s="93"/>
      <c r="E407" s="93"/>
      <c r="F407" s="93"/>
      <c r="G407" s="132" t="str">
        <f t="shared" si="1"/>
        <v xml:space="preserve">Evidencia: 
Frecuencia de aplicación: 
Responsable de aplicación: </v>
      </c>
    </row>
    <row r="408" spans="1:7" ht="15.75" customHeight="1" x14ac:dyDescent="0.25">
      <c r="A408" s="93"/>
      <c r="B408" s="130" t="str">
        <f>IFERROR(VLOOKUP(A408,'2.Datos'!#REF!,6,FALSE),"La celda tiene formula")</f>
        <v>La celda tiene formula</v>
      </c>
      <c r="C408" s="93"/>
      <c r="D408" s="93"/>
      <c r="E408" s="93"/>
      <c r="F408" s="93"/>
      <c r="G408" s="132" t="str">
        <f t="shared" si="1"/>
        <v xml:space="preserve">Evidencia: 
Frecuencia de aplicación: 
Responsable de aplicación: </v>
      </c>
    </row>
    <row r="409" spans="1:7" ht="15.75" customHeight="1" x14ac:dyDescent="0.25">
      <c r="A409" s="93"/>
      <c r="B409" s="130" t="str">
        <f>IFERROR(VLOOKUP(A409,'2.Datos'!#REF!,6,FALSE),"La celda tiene formula")</f>
        <v>La celda tiene formula</v>
      </c>
      <c r="C409" s="93"/>
      <c r="D409" s="93"/>
      <c r="E409" s="93"/>
      <c r="F409" s="93"/>
      <c r="G409" s="132" t="str">
        <f t="shared" si="1"/>
        <v xml:space="preserve">Evidencia: 
Frecuencia de aplicación: 
Responsable de aplicación: </v>
      </c>
    </row>
    <row r="410" spans="1:7" ht="15.75" customHeight="1" x14ac:dyDescent="0.25">
      <c r="A410" s="93"/>
      <c r="B410" s="130" t="str">
        <f>IFERROR(VLOOKUP(A410,'2.Datos'!#REF!,6,FALSE),"La celda tiene formula")</f>
        <v>La celda tiene formula</v>
      </c>
      <c r="C410" s="93"/>
      <c r="D410" s="93"/>
      <c r="E410" s="93"/>
      <c r="F410" s="93"/>
      <c r="G410" s="132" t="str">
        <f t="shared" si="1"/>
        <v xml:space="preserve">Evidencia: 
Frecuencia de aplicación: 
Responsable de aplicación: </v>
      </c>
    </row>
    <row r="411" spans="1:7" ht="15.75" customHeight="1" x14ac:dyDescent="0.25">
      <c r="A411" s="93"/>
      <c r="B411" s="130" t="str">
        <f>IFERROR(VLOOKUP(A411,'2.Datos'!#REF!,6,FALSE),"La celda tiene formula")</f>
        <v>La celda tiene formula</v>
      </c>
      <c r="C411" s="93"/>
      <c r="D411" s="93"/>
      <c r="E411" s="93"/>
      <c r="F411" s="93"/>
      <c r="G411" s="132" t="str">
        <f t="shared" si="1"/>
        <v xml:space="preserve">Evidencia: 
Frecuencia de aplicación: 
Responsable de aplicación: </v>
      </c>
    </row>
    <row r="412" spans="1:7" ht="15.75" customHeight="1" x14ac:dyDescent="0.25">
      <c r="A412" s="93"/>
      <c r="B412" s="130" t="str">
        <f>IFERROR(VLOOKUP(A412,'2.Datos'!#REF!,6,FALSE),"La celda tiene formula")</f>
        <v>La celda tiene formula</v>
      </c>
      <c r="C412" s="93"/>
      <c r="D412" s="93"/>
      <c r="E412" s="93"/>
      <c r="F412" s="93"/>
      <c r="G412" s="132" t="str">
        <f t="shared" si="1"/>
        <v xml:space="preserve">Evidencia: 
Frecuencia de aplicación: 
Responsable de aplicación: </v>
      </c>
    </row>
    <row r="413" spans="1:7" ht="15.75" customHeight="1" x14ac:dyDescent="0.25">
      <c r="A413" s="93"/>
      <c r="B413" s="130" t="str">
        <f>IFERROR(VLOOKUP(A413,'2.Datos'!#REF!,6,FALSE),"La celda tiene formula")</f>
        <v>La celda tiene formula</v>
      </c>
      <c r="C413" s="93"/>
      <c r="D413" s="93"/>
      <c r="E413" s="93"/>
      <c r="F413" s="93"/>
      <c r="G413" s="132" t="str">
        <f t="shared" si="1"/>
        <v xml:space="preserve">Evidencia: 
Frecuencia de aplicación: 
Responsable de aplicación: </v>
      </c>
    </row>
    <row r="414" spans="1:7" ht="15.75" customHeight="1" x14ac:dyDescent="0.25">
      <c r="A414" s="93"/>
      <c r="B414" s="130" t="str">
        <f>IFERROR(VLOOKUP(A414,'2.Datos'!#REF!,6,FALSE),"La celda tiene formula")</f>
        <v>La celda tiene formula</v>
      </c>
      <c r="C414" s="93"/>
      <c r="D414" s="93"/>
      <c r="E414" s="93"/>
      <c r="F414" s="93"/>
      <c r="G414" s="132" t="str">
        <f t="shared" si="1"/>
        <v xml:space="preserve">Evidencia: 
Frecuencia de aplicación: 
Responsable de aplicación: </v>
      </c>
    </row>
    <row r="415" spans="1:7" ht="15.75" customHeight="1" x14ac:dyDescent="0.25">
      <c r="A415" s="93"/>
      <c r="B415" s="130" t="str">
        <f>IFERROR(VLOOKUP(A415,'2.Datos'!#REF!,6,FALSE),"La celda tiene formula")</f>
        <v>La celda tiene formula</v>
      </c>
      <c r="C415" s="93"/>
      <c r="D415" s="93"/>
      <c r="E415" s="93"/>
      <c r="F415" s="93"/>
      <c r="G415" s="132" t="str">
        <f t="shared" si="1"/>
        <v xml:space="preserve">Evidencia: 
Frecuencia de aplicación: 
Responsable de aplicación: </v>
      </c>
    </row>
    <row r="416" spans="1:7" ht="15.75" customHeight="1" x14ac:dyDescent="0.25">
      <c r="A416" s="93"/>
      <c r="B416" s="130" t="str">
        <f>IFERROR(VLOOKUP(A416,'2.Datos'!#REF!,6,FALSE),"La celda tiene formula")</f>
        <v>La celda tiene formula</v>
      </c>
      <c r="C416" s="93"/>
      <c r="D416" s="93"/>
      <c r="E416" s="93"/>
      <c r="F416" s="93"/>
      <c r="G416" s="132" t="str">
        <f t="shared" si="1"/>
        <v xml:space="preserve">Evidencia: 
Frecuencia de aplicación: 
Responsable de aplicación: </v>
      </c>
    </row>
    <row r="417" spans="1:7" ht="15.75" customHeight="1" x14ac:dyDescent="0.25">
      <c r="A417" s="93"/>
      <c r="B417" s="130" t="str">
        <f>IFERROR(VLOOKUP(A417,'2.Datos'!#REF!,6,FALSE),"La celda tiene formula")</f>
        <v>La celda tiene formula</v>
      </c>
      <c r="C417" s="93"/>
      <c r="D417" s="93"/>
      <c r="E417" s="93"/>
      <c r="F417" s="93"/>
      <c r="G417" s="132" t="str">
        <f t="shared" si="1"/>
        <v xml:space="preserve">Evidencia: 
Frecuencia de aplicación: 
Responsable de aplicación: </v>
      </c>
    </row>
    <row r="418" spans="1:7" ht="15.75" customHeight="1" x14ac:dyDescent="0.25">
      <c r="A418" s="93"/>
      <c r="B418" s="130" t="str">
        <f>IFERROR(VLOOKUP(A418,'2.Datos'!#REF!,6,FALSE),"La celda tiene formula")</f>
        <v>La celda tiene formula</v>
      </c>
      <c r="C418" s="93"/>
      <c r="D418" s="93"/>
      <c r="E418" s="93"/>
      <c r="F418" s="93"/>
      <c r="G418" s="132" t="str">
        <f t="shared" si="1"/>
        <v xml:space="preserve">Evidencia: 
Frecuencia de aplicación: 
Responsable de aplicación: </v>
      </c>
    </row>
    <row r="419" spans="1:7" ht="15.75" customHeight="1" x14ac:dyDescent="0.25">
      <c r="A419" s="93"/>
      <c r="B419" s="130" t="str">
        <f>IFERROR(VLOOKUP(A419,'2.Datos'!#REF!,6,FALSE),"La celda tiene formula")</f>
        <v>La celda tiene formula</v>
      </c>
      <c r="C419" s="93"/>
      <c r="D419" s="93"/>
      <c r="E419" s="93"/>
      <c r="F419" s="93"/>
      <c r="G419" s="132" t="str">
        <f t="shared" si="1"/>
        <v xml:space="preserve">Evidencia: 
Frecuencia de aplicación: 
Responsable de aplicación: </v>
      </c>
    </row>
    <row r="420" spans="1:7" ht="15.75" customHeight="1" x14ac:dyDescent="0.25">
      <c r="A420" s="93"/>
      <c r="B420" s="130" t="str">
        <f>IFERROR(VLOOKUP(A420,'2.Datos'!#REF!,6,FALSE),"La celda tiene formula")</f>
        <v>La celda tiene formula</v>
      </c>
      <c r="C420" s="93"/>
      <c r="D420" s="93"/>
      <c r="E420" s="93"/>
      <c r="F420" s="93"/>
      <c r="G420" s="132" t="str">
        <f t="shared" si="1"/>
        <v xml:space="preserve">Evidencia: 
Frecuencia de aplicación: 
Responsable de aplicación: </v>
      </c>
    </row>
    <row r="421" spans="1:7" ht="15.75" customHeight="1" x14ac:dyDescent="0.25">
      <c r="A421" s="93"/>
      <c r="B421" s="130" t="str">
        <f>IFERROR(VLOOKUP(A421,'2.Datos'!#REF!,6,FALSE),"La celda tiene formula")</f>
        <v>La celda tiene formula</v>
      </c>
      <c r="C421" s="93"/>
      <c r="D421" s="93"/>
      <c r="E421" s="93"/>
      <c r="F421" s="93"/>
      <c r="G421" s="132" t="str">
        <f t="shared" si="1"/>
        <v xml:space="preserve">Evidencia: 
Frecuencia de aplicación: 
Responsable de aplicación: </v>
      </c>
    </row>
    <row r="422" spans="1:7" ht="15.75" customHeight="1" x14ac:dyDescent="0.25">
      <c r="A422" s="93"/>
      <c r="B422" s="130" t="str">
        <f>IFERROR(VLOOKUP(A422,'2.Datos'!#REF!,6,FALSE),"La celda tiene formula")</f>
        <v>La celda tiene formula</v>
      </c>
      <c r="C422" s="93"/>
      <c r="D422" s="93"/>
      <c r="E422" s="93"/>
      <c r="F422" s="93"/>
      <c r="G422" s="132" t="str">
        <f t="shared" si="1"/>
        <v xml:space="preserve">Evidencia: 
Frecuencia de aplicación: 
Responsable de aplicación: </v>
      </c>
    </row>
    <row r="423" spans="1:7" ht="15.75" customHeight="1" x14ac:dyDescent="0.25">
      <c r="A423" s="93"/>
      <c r="B423" s="130" t="str">
        <f>IFERROR(VLOOKUP(A423,'2.Datos'!#REF!,6,FALSE),"La celda tiene formula")</f>
        <v>La celda tiene formula</v>
      </c>
      <c r="C423" s="93"/>
      <c r="D423" s="93"/>
      <c r="E423" s="93"/>
      <c r="F423" s="93"/>
      <c r="G423" s="132" t="str">
        <f t="shared" si="1"/>
        <v xml:space="preserve">Evidencia: 
Frecuencia de aplicación: 
Responsable de aplicación: </v>
      </c>
    </row>
    <row r="424" spans="1:7" ht="15.75" customHeight="1" x14ac:dyDescent="0.25">
      <c r="A424" s="93"/>
      <c r="B424" s="130" t="str">
        <f>IFERROR(VLOOKUP(A424,'2.Datos'!#REF!,6,FALSE),"La celda tiene formula")</f>
        <v>La celda tiene formula</v>
      </c>
      <c r="C424" s="93"/>
      <c r="D424" s="93"/>
      <c r="E424" s="93"/>
      <c r="F424" s="93"/>
      <c r="G424" s="132" t="str">
        <f t="shared" si="1"/>
        <v xml:space="preserve">Evidencia: 
Frecuencia de aplicación: 
Responsable de aplicación: </v>
      </c>
    </row>
    <row r="425" spans="1:7" ht="15.75" customHeight="1" x14ac:dyDescent="0.25">
      <c r="A425" s="93"/>
      <c r="B425" s="130" t="str">
        <f>IFERROR(VLOOKUP(A425,'2.Datos'!#REF!,6,FALSE),"La celda tiene formula")</f>
        <v>La celda tiene formula</v>
      </c>
      <c r="C425" s="93"/>
      <c r="D425" s="93"/>
      <c r="E425" s="93"/>
      <c r="F425" s="93"/>
      <c r="G425" s="132" t="str">
        <f t="shared" si="1"/>
        <v xml:space="preserve">Evidencia: 
Frecuencia de aplicación: 
Responsable de aplicación: </v>
      </c>
    </row>
    <row r="426" spans="1:7" ht="15.75" customHeight="1" x14ac:dyDescent="0.25">
      <c r="A426" s="93"/>
      <c r="B426" s="130" t="str">
        <f>IFERROR(VLOOKUP(A426,'2.Datos'!#REF!,6,FALSE),"La celda tiene formula")</f>
        <v>La celda tiene formula</v>
      </c>
      <c r="C426" s="93"/>
      <c r="D426" s="93"/>
      <c r="E426" s="93"/>
      <c r="F426" s="93"/>
      <c r="G426" s="132" t="str">
        <f t="shared" si="1"/>
        <v xml:space="preserve">Evidencia: 
Frecuencia de aplicación: 
Responsable de aplicación: </v>
      </c>
    </row>
    <row r="427" spans="1:7" ht="15.75" customHeight="1" x14ac:dyDescent="0.25">
      <c r="A427" s="93"/>
      <c r="B427" s="130" t="str">
        <f>IFERROR(VLOOKUP(A427,'2.Datos'!#REF!,6,FALSE),"La celda tiene formula")</f>
        <v>La celda tiene formula</v>
      </c>
      <c r="C427" s="93"/>
      <c r="D427" s="93"/>
      <c r="E427" s="93"/>
      <c r="F427" s="93"/>
      <c r="G427" s="132" t="str">
        <f t="shared" si="1"/>
        <v xml:space="preserve">Evidencia: 
Frecuencia de aplicación: 
Responsable de aplicación: </v>
      </c>
    </row>
    <row r="428" spans="1:7" ht="15.75" customHeight="1" x14ac:dyDescent="0.25">
      <c r="A428" s="93"/>
      <c r="B428" s="130" t="str">
        <f>IFERROR(VLOOKUP(A428,'2.Datos'!#REF!,6,FALSE),"La celda tiene formula")</f>
        <v>La celda tiene formula</v>
      </c>
      <c r="C428" s="93"/>
      <c r="D428" s="93"/>
      <c r="E428" s="93"/>
      <c r="F428" s="93"/>
      <c r="G428" s="132" t="str">
        <f t="shared" si="1"/>
        <v xml:space="preserve">Evidencia: 
Frecuencia de aplicación: 
Responsable de aplicación: </v>
      </c>
    </row>
    <row r="429" spans="1:7" ht="15.75" customHeight="1" x14ac:dyDescent="0.25">
      <c r="A429" s="93"/>
      <c r="B429" s="130" t="str">
        <f>IFERROR(VLOOKUP(A429,'2.Datos'!#REF!,6,FALSE),"La celda tiene formula")</f>
        <v>La celda tiene formula</v>
      </c>
      <c r="C429" s="93"/>
      <c r="D429" s="93"/>
      <c r="E429" s="93"/>
      <c r="F429" s="93"/>
      <c r="G429" s="132" t="str">
        <f t="shared" si="1"/>
        <v xml:space="preserve">Evidencia: 
Frecuencia de aplicación: 
Responsable de aplicación: </v>
      </c>
    </row>
    <row r="430" spans="1:7" ht="15.75" customHeight="1" x14ac:dyDescent="0.25">
      <c r="A430" s="93"/>
      <c r="B430" s="130" t="str">
        <f>IFERROR(VLOOKUP(A430,'2.Datos'!#REF!,6,FALSE),"La celda tiene formula")</f>
        <v>La celda tiene formula</v>
      </c>
      <c r="C430" s="93"/>
      <c r="D430" s="93"/>
      <c r="E430" s="93"/>
      <c r="F430" s="93"/>
      <c r="G430" s="132" t="str">
        <f t="shared" si="1"/>
        <v xml:space="preserve">Evidencia: 
Frecuencia de aplicación: 
Responsable de aplicación: </v>
      </c>
    </row>
    <row r="431" spans="1:7" ht="15.75" customHeight="1" x14ac:dyDescent="0.25">
      <c r="A431" s="93"/>
      <c r="B431" s="130" t="str">
        <f>IFERROR(VLOOKUP(A431,'2.Datos'!#REF!,6,FALSE),"La celda tiene formula")</f>
        <v>La celda tiene formula</v>
      </c>
      <c r="C431" s="93"/>
      <c r="D431" s="93"/>
      <c r="E431" s="93"/>
      <c r="F431" s="93"/>
      <c r="G431" s="132" t="str">
        <f t="shared" si="1"/>
        <v xml:space="preserve">Evidencia: 
Frecuencia de aplicación: 
Responsable de aplicación: </v>
      </c>
    </row>
    <row r="432" spans="1:7" ht="15.75" customHeight="1" x14ac:dyDescent="0.25">
      <c r="A432" s="93"/>
      <c r="B432" s="130" t="str">
        <f>IFERROR(VLOOKUP(A432,'2.Datos'!#REF!,6,FALSE),"La celda tiene formula")</f>
        <v>La celda tiene formula</v>
      </c>
      <c r="C432" s="93"/>
      <c r="D432" s="93"/>
      <c r="E432" s="93"/>
      <c r="F432" s="93"/>
      <c r="G432" s="132" t="str">
        <f t="shared" si="1"/>
        <v xml:space="preserve">Evidencia: 
Frecuencia de aplicación: 
Responsable de aplicación: </v>
      </c>
    </row>
    <row r="433" spans="1:7" ht="15.75" customHeight="1" x14ac:dyDescent="0.25">
      <c r="A433" s="93"/>
      <c r="B433" s="130" t="str">
        <f>IFERROR(VLOOKUP(A433,'2.Datos'!#REF!,6,FALSE),"La celda tiene formula")</f>
        <v>La celda tiene formula</v>
      </c>
      <c r="C433" s="93"/>
      <c r="D433" s="93"/>
      <c r="E433" s="93"/>
      <c r="F433" s="93"/>
      <c r="G433" s="132" t="str">
        <f t="shared" si="1"/>
        <v xml:space="preserve">Evidencia: 
Frecuencia de aplicación: 
Responsable de aplicación: </v>
      </c>
    </row>
    <row r="434" spans="1:7" ht="15.75" customHeight="1" x14ac:dyDescent="0.25">
      <c r="A434" s="93"/>
      <c r="B434" s="130" t="str">
        <f>IFERROR(VLOOKUP(A434,'2.Datos'!#REF!,6,FALSE),"La celda tiene formula")</f>
        <v>La celda tiene formula</v>
      </c>
      <c r="C434" s="93"/>
      <c r="D434" s="93"/>
      <c r="E434" s="93"/>
      <c r="F434" s="93"/>
      <c r="G434" s="132" t="str">
        <f t="shared" si="1"/>
        <v xml:space="preserve">Evidencia: 
Frecuencia de aplicación: 
Responsable de aplicación: </v>
      </c>
    </row>
    <row r="435" spans="1:7" ht="15.75" customHeight="1" x14ac:dyDescent="0.25">
      <c r="A435" s="93"/>
      <c r="B435" s="130" t="str">
        <f>IFERROR(VLOOKUP(A435,'2.Datos'!#REF!,6,FALSE),"La celda tiene formula")</f>
        <v>La celda tiene formula</v>
      </c>
      <c r="C435" s="93"/>
      <c r="D435" s="93"/>
      <c r="E435" s="93"/>
      <c r="F435" s="93"/>
      <c r="G435" s="132" t="str">
        <f t="shared" si="1"/>
        <v xml:space="preserve">Evidencia: 
Frecuencia de aplicación: 
Responsable de aplicación: </v>
      </c>
    </row>
    <row r="436" spans="1:7" ht="15.75" customHeight="1" x14ac:dyDescent="0.25">
      <c r="A436" s="93"/>
      <c r="B436" s="130" t="str">
        <f>IFERROR(VLOOKUP(A436,'2.Datos'!#REF!,6,FALSE),"La celda tiene formula")</f>
        <v>La celda tiene formula</v>
      </c>
      <c r="C436" s="93"/>
      <c r="D436" s="93"/>
      <c r="E436" s="93"/>
      <c r="F436" s="93"/>
      <c r="G436" s="132" t="str">
        <f t="shared" si="1"/>
        <v xml:space="preserve">Evidencia: 
Frecuencia de aplicación: 
Responsable de aplicación: </v>
      </c>
    </row>
    <row r="437" spans="1:7" ht="15.75" customHeight="1" x14ac:dyDescent="0.25">
      <c r="A437" s="93"/>
      <c r="B437" s="130" t="str">
        <f>IFERROR(VLOOKUP(A437,'2.Datos'!#REF!,6,FALSE),"La celda tiene formula")</f>
        <v>La celda tiene formula</v>
      </c>
      <c r="C437" s="93"/>
      <c r="D437" s="93"/>
      <c r="E437" s="93"/>
      <c r="F437" s="93"/>
      <c r="G437" s="132" t="str">
        <f t="shared" si="1"/>
        <v xml:space="preserve">Evidencia: 
Frecuencia de aplicación: 
Responsable de aplicación: </v>
      </c>
    </row>
    <row r="438" spans="1:7" ht="15.75" customHeight="1" x14ac:dyDescent="0.25">
      <c r="A438" s="93"/>
      <c r="B438" s="130" t="str">
        <f>IFERROR(VLOOKUP(A438,'2.Datos'!#REF!,6,FALSE),"La celda tiene formula")</f>
        <v>La celda tiene formula</v>
      </c>
      <c r="C438" s="93"/>
      <c r="D438" s="93"/>
      <c r="E438" s="93"/>
      <c r="F438" s="93"/>
      <c r="G438" s="132" t="str">
        <f t="shared" si="1"/>
        <v xml:space="preserve">Evidencia: 
Frecuencia de aplicación: 
Responsable de aplicación: </v>
      </c>
    </row>
    <row r="439" spans="1:7" ht="15.75" customHeight="1" x14ac:dyDescent="0.25">
      <c r="A439" s="93"/>
      <c r="B439" s="130" t="str">
        <f>IFERROR(VLOOKUP(A439,'2.Datos'!#REF!,6,FALSE),"La celda tiene formula")</f>
        <v>La celda tiene formula</v>
      </c>
      <c r="C439" s="93"/>
      <c r="D439" s="93"/>
      <c r="E439" s="93"/>
      <c r="F439" s="93"/>
      <c r="G439" s="132" t="str">
        <f t="shared" si="1"/>
        <v xml:space="preserve">Evidencia: 
Frecuencia de aplicación: 
Responsable de aplicación: </v>
      </c>
    </row>
    <row r="440" spans="1:7" ht="15.75" customHeight="1" x14ac:dyDescent="0.25">
      <c r="A440" s="93"/>
      <c r="B440" s="130" t="str">
        <f>IFERROR(VLOOKUP(A440,'2.Datos'!#REF!,6,FALSE),"La celda tiene formula")</f>
        <v>La celda tiene formula</v>
      </c>
      <c r="C440" s="93"/>
      <c r="D440" s="93"/>
      <c r="E440" s="93"/>
      <c r="F440" s="93"/>
      <c r="G440" s="132" t="str">
        <f t="shared" si="1"/>
        <v xml:space="preserve">Evidencia: 
Frecuencia de aplicación: 
Responsable de aplicación: </v>
      </c>
    </row>
    <row r="441" spans="1:7" ht="15.75" customHeight="1" x14ac:dyDescent="0.25">
      <c r="A441" s="93"/>
      <c r="B441" s="130" t="str">
        <f>IFERROR(VLOOKUP(A441,'2.Datos'!#REF!,6,FALSE),"La celda tiene formula")</f>
        <v>La celda tiene formula</v>
      </c>
      <c r="C441" s="93"/>
      <c r="D441" s="93"/>
      <c r="E441" s="93"/>
      <c r="F441" s="93"/>
      <c r="G441" s="132" t="str">
        <f t="shared" si="1"/>
        <v xml:space="preserve">Evidencia: 
Frecuencia de aplicación: 
Responsable de aplicación: </v>
      </c>
    </row>
    <row r="442" spans="1:7" ht="15.75" customHeight="1" x14ac:dyDescent="0.25">
      <c r="A442" s="93"/>
      <c r="B442" s="130" t="str">
        <f>IFERROR(VLOOKUP(A442,'2.Datos'!#REF!,6,FALSE),"La celda tiene formula")</f>
        <v>La celda tiene formula</v>
      </c>
      <c r="C442" s="93"/>
      <c r="D442" s="93"/>
      <c r="E442" s="93"/>
      <c r="F442" s="93"/>
      <c r="G442" s="132" t="str">
        <f t="shared" si="1"/>
        <v xml:space="preserve">Evidencia: 
Frecuencia de aplicación: 
Responsable de aplicación: </v>
      </c>
    </row>
    <row r="443" spans="1:7" ht="15.75" customHeight="1" x14ac:dyDescent="0.25">
      <c r="A443" s="93"/>
      <c r="B443" s="130" t="str">
        <f>IFERROR(VLOOKUP(A443,'2.Datos'!#REF!,6,FALSE),"La celda tiene formula")</f>
        <v>La celda tiene formula</v>
      </c>
      <c r="C443" s="93"/>
      <c r="D443" s="93"/>
      <c r="E443" s="93"/>
      <c r="F443" s="93"/>
      <c r="G443" s="132" t="str">
        <f t="shared" si="1"/>
        <v xml:space="preserve">Evidencia: 
Frecuencia de aplicación: 
Responsable de aplicación: </v>
      </c>
    </row>
    <row r="444" spans="1:7" ht="15.75" customHeight="1" x14ac:dyDescent="0.25">
      <c r="A444" s="93"/>
      <c r="B444" s="130" t="str">
        <f>IFERROR(VLOOKUP(A444,'2.Datos'!#REF!,6,FALSE),"La celda tiene formula")</f>
        <v>La celda tiene formula</v>
      </c>
      <c r="C444" s="93"/>
      <c r="D444" s="93"/>
      <c r="E444" s="93"/>
      <c r="F444" s="93"/>
      <c r="G444" s="132" t="str">
        <f t="shared" si="1"/>
        <v xml:space="preserve">Evidencia: 
Frecuencia de aplicación: 
Responsable de aplicación: </v>
      </c>
    </row>
    <row r="445" spans="1:7" ht="15.75" customHeight="1" x14ac:dyDescent="0.25">
      <c r="A445" s="93"/>
      <c r="B445" s="130" t="str">
        <f>IFERROR(VLOOKUP(A445,'2.Datos'!#REF!,6,FALSE),"La celda tiene formula")</f>
        <v>La celda tiene formula</v>
      </c>
      <c r="C445" s="93"/>
      <c r="D445" s="93"/>
      <c r="E445" s="93"/>
      <c r="F445" s="93"/>
      <c r="G445" s="132" t="str">
        <f t="shared" si="1"/>
        <v xml:space="preserve">Evidencia: 
Frecuencia de aplicación: 
Responsable de aplicación: </v>
      </c>
    </row>
    <row r="446" spans="1:7" ht="15.75" customHeight="1" x14ac:dyDescent="0.25">
      <c r="A446" s="93"/>
      <c r="B446" s="130" t="str">
        <f>IFERROR(VLOOKUP(A446,'2.Datos'!#REF!,6,FALSE),"La celda tiene formula")</f>
        <v>La celda tiene formula</v>
      </c>
      <c r="C446" s="93"/>
      <c r="D446" s="93"/>
      <c r="E446" s="93"/>
      <c r="F446" s="93"/>
      <c r="G446" s="132" t="str">
        <f t="shared" si="1"/>
        <v xml:space="preserve">Evidencia: 
Frecuencia de aplicación: 
Responsable de aplicación: </v>
      </c>
    </row>
    <row r="447" spans="1:7" ht="15.75" customHeight="1" x14ac:dyDescent="0.25">
      <c r="A447" s="93"/>
      <c r="B447" s="130" t="str">
        <f>IFERROR(VLOOKUP(A447,'2.Datos'!#REF!,6,FALSE),"La celda tiene formula")</f>
        <v>La celda tiene formula</v>
      </c>
      <c r="C447" s="93"/>
      <c r="D447" s="93"/>
      <c r="E447" s="93"/>
      <c r="F447" s="93"/>
      <c r="G447" s="132" t="str">
        <f t="shared" si="1"/>
        <v xml:space="preserve">Evidencia: 
Frecuencia de aplicación: 
Responsable de aplicación: </v>
      </c>
    </row>
    <row r="448" spans="1:7" ht="15.75" customHeight="1" x14ac:dyDescent="0.25">
      <c r="A448" s="93"/>
      <c r="B448" s="130" t="str">
        <f>IFERROR(VLOOKUP(A448,'2.Datos'!#REF!,6,FALSE),"La celda tiene formula")</f>
        <v>La celda tiene formula</v>
      </c>
      <c r="C448" s="93"/>
      <c r="D448" s="93"/>
      <c r="E448" s="93"/>
      <c r="F448" s="93"/>
      <c r="G448" s="132" t="str">
        <f t="shared" si="1"/>
        <v xml:space="preserve">Evidencia: 
Frecuencia de aplicación: 
Responsable de aplicación: </v>
      </c>
    </row>
    <row r="449" spans="1:7" ht="15.75" customHeight="1" x14ac:dyDescent="0.25">
      <c r="A449" s="93"/>
      <c r="B449" s="130" t="str">
        <f>IFERROR(VLOOKUP(A449,'2.Datos'!#REF!,6,FALSE),"La celda tiene formula")</f>
        <v>La celda tiene formula</v>
      </c>
      <c r="C449" s="93"/>
      <c r="D449" s="93"/>
      <c r="E449" s="93"/>
      <c r="F449" s="93"/>
      <c r="G449" s="132" t="str">
        <f t="shared" si="1"/>
        <v xml:space="preserve">Evidencia: 
Frecuencia de aplicación: 
Responsable de aplicación: </v>
      </c>
    </row>
    <row r="450" spans="1:7" ht="15.75" customHeight="1" x14ac:dyDescent="0.25">
      <c r="A450" s="93"/>
      <c r="B450" s="130" t="str">
        <f>IFERROR(VLOOKUP(A450,'2.Datos'!#REF!,6,FALSE),"La celda tiene formula")</f>
        <v>La celda tiene formula</v>
      </c>
      <c r="C450" s="93"/>
      <c r="D450" s="93"/>
      <c r="E450" s="93"/>
      <c r="F450" s="93"/>
      <c r="G450" s="132" t="str">
        <f t="shared" si="1"/>
        <v xml:space="preserve">Evidencia: 
Frecuencia de aplicación: 
Responsable de aplicación: </v>
      </c>
    </row>
    <row r="451" spans="1:7" ht="15.75" customHeight="1" x14ac:dyDescent="0.25">
      <c r="A451" s="93"/>
      <c r="B451" s="130" t="str">
        <f>IFERROR(VLOOKUP(A451,'2.Datos'!#REF!,6,FALSE),"La celda tiene formula")</f>
        <v>La celda tiene formula</v>
      </c>
      <c r="C451" s="93"/>
      <c r="D451" s="93"/>
      <c r="E451" s="93"/>
      <c r="F451" s="93"/>
      <c r="G451" s="132" t="str">
        <f t="shared" si="1"/>
        <v xml:space="preserve">Evidencia: 
Frecuencia de aplicación: 
Responsable de aplicación: </v>
      </c>
    </row>
    <row r="452" spans="1:7" ht="15.75" customHeight="1" x14ac:dyDescent="0.25">
      <c r="A452" s="93"/>
      <c r="B452" s="130" t="str">
        <f>IFERROR(VLOOKUP(A452,'2.Datos'!#REF!,6,FALSE),"La celda tiene formula")</f>
        <v>La celda tiene formula</v>
      </c>
      <c r="C452" s="93"/>
      <c r="D452" s="93"/>
      <c r="E452" s="93"/>
      <c r="F452" s="93"/>
      <c r="G452" s="132" t="str">
        <f t="shared" si="1"/>
        <v xml:space="preserve">Evidencia: 
Frecuencia de aplicación: 
Responsable de aplicación: </v>
      </c>
    </row>
    <row r="453" spans="1:7" ht="15.75" customHeight="1" x14ac:dyDescent="0.25">
      <c r="A453" s="93"/>
      <c r="B453" s="130" t="str">
        <f>IFERROR(VLOOKUP(A453,'2.Datos'!#REF!,6,FALSE),"La celda tiene formula")</f>
        <v>La celda tiene formula</v>
      </c>
      <c r="C453" s="93"/>
      <c r="D453" s="93"/>
      <c r="E453" s="93"/>
      <c r="F453" s="93"/>
      <c r="G453" s="132" t="str">
        <f t="shared" si="1"/>
        <v xml:space="preserve">Evidencia: 
Frecuencia de aplicación: 
Responsable de aplicación: </v>
      </c>
    </row>
    <row r="454" spans="1:7" ht="15.75" customHeight="1" x14ac:dyDescent="0.25">
      <c r="A454" s="93"/>
      <c r="B454" s="130" t="str">
        <f>IFERROR(VLOOKUP(A454,'2.Datos'!#REF!,6,FALSE),"La celda tiene formula")</f>
        <v>La celda tiene formula</v>
      </c>
      <c r="C454" s="93"/>
      <c r="D454" s="93"/>
      <c r="E454" s="93"/>
      <c r="F454" s="93"/>
      <c r="G454" s="132" t="str">
        <f t="shared" si="1"/>
        <v xml:space="preserve">Evidencia: 
Frecuencia de aplicación: 
Responsable de aplicación: </v>
      </c>
    </row>
    <row r="455" spans="1:7" ht="15.75" customHeight="1" x14ac:dyDescent="0.25">
      <c r="A455" s="93"/>
      <c r="B455" s="130" t="str">
        <f>IFERROR(VLOOKUP(A455,'2.Datos'!#REF!,6,FALSE),"La celda tiene formula")</f>
        <v>La celda tiene formula</v>
      </c>
      <c r="C455" s="93"/>
      <c r="D455" s="93"/>
      <c r="E455" s="93"/>
      <c r="F455" s="93"/>
      <c r="G455" s="132" t="str">
        <f t="shared" si="1"/>
        <v xml:space="preserve">Evidencia: 
Frecuencia de aplicación: 
Responsable de aplicación: </v>
      </c>
    </row>
    <row r="456" spans="1:7" ht="15.75" customHeight="1" x14ac:dyDescent="0.25">
      <c r="A456" s="93"/>
      <c r="B456" s="130" t="str">
        <f>IFERROR(VLOOKUP(A456,'2.Datos'!#REF!,6,FALSE),"La celda tiene formula")</f>
        <v>La celda tiene formula</v>
      </c>
      <c r="C456" s="93"/>
      <c r="D456" s="93"/>
      <c r="E456" s="93"/>
      <c r="F456" s="93"/>
      <c r="G456" s="132" t="str">
        <f t="shared" si="1"/>
        <v xml:space="preserve">Evidencia: 
Frecuencia de aplicación: 
Responsable de aplicación: </v>
      </c>
    </row>
    <row r="457" spans="1:7" ht="15.75" customHeight="1" x14ac:dyDescent="0.25">
      <c r="A457" s="93"/>
      <c r="B457" s="130" t="str">
        <f>IFERROR(VLOOKUP(A457,'2.Datos'!#REF!,6,FALSE),"La celda tiene formula")</f>
        <v>La celda tiene formula</v>
      </c>
      <c r="C457" s="93"/>
      <c r="D457" s="93"/>
      <c r="E457" s="93"/>
      <c r="F457" s="93"/>
      <c r="G457" s="132" t="str">
        <f t="shared" si="1"/>
        <v xml:space="preserve">Evidencia: 
Frecuencia de aplicación: 
Responsable de aplicación: </v>
      </c>
    </row>
    <row r="458" spans="1:7" ht="15.75" customHeight="1" x14ac:dyDescent="0.25">
      <c r="A458" s="93"/>
      <c r="B458" s="130" t="str">
        <f>IFERROR(VLOOKUP(A458,'2.Datos'!#REF!,6,FALSE),"La celda tiene formula")</f>
        <v>La celda tiene formula</v>
      </c>
      <c r="C458" s="93"/>
      <c r="D458" s="93"/>
      <c r="E458" s="93"/>
      <c r="F458" s="93"/>
      <c r="G458" s="132" t="str">
        <f t="shared" si="1"/>
        <v xml:space="preserve">Evidencia: 
Frecuencia de aplicación: 
Responsable de aplicación: </v>
      </c>
    </row>
    <row r="459" spans="1:7" ht="15.75" customHeight="1" x14ac:dyDescent="0.25">
      <c r="A459" s="93"/>
      <c r="B459" s="130" t="str">
        <f>IFERROR(VLOOKUP(A459,'2.Datos'!#REF!,6,FALSE),"La celda tiene formula")</f>
        <v>La celda tiene formula</v>
      </c>
      <c r="C459" s="93"/>
      <c r="D459" s="93"/>
      <c r="E459" s="93"/>
      <c r="F459" s="93"/>
      <c r="G459" s="132" t="str">
        <f t="shared" si="1"/>
        <v xml:space="preserve">Evidencia: 
Frecuencia de aplicación: 
Responsable de aplicación: </v>
      </c>
    </row>
    <row r="460" spans="1:7" ht="15.75" customHeight="1" x14ac:dyDescent="0.25">
      <c r="A460" s="93"/>
      <c r="B460" s="130" t="str">
        <f>IFERROR(VLOOKUP(A460,'2.Datos'!#REF!,6,FALSE),"La celda tiene formula")</f>
        <v>La celda tiene formula</v>
      </c>
      <c r="C460" s="93"/>
      <c r="D460" s="93"/>
      <c r="E460" s="93"/>
      <c r="F460" s="93"/>
      <c r="G460" s="132" t="str">
        <f t="shared" si="1"/>
        <v xml:space="preserve">Evidencia: 
Frecuencia de aplicación: 
Responsable de aplicación: </v>
      </c>
    </row>
    <row r="461" spans="1:7" ht="15.75" customHeight="1" x14ac:dyDescent="0.25">
      <c r="A461" s="93"/>
      <c r="B461" s="130" t="str">
        <f>IFERROR(VLOOKUP(A461,'2.Datos'!#REF!,6,FALSE),"La celda tiene formula")</f>
        <v>La celda tiene formula</v>
      </c>
      <c r="C461" s="93"/>
      <c r="D461" s="93"/>
      <c r="E461" s="93"/>
      <c r="F461" s="93"/>
      <c r="G461" s="132" t="str">
        <f t="shared" si="1"/>
        <v xml:space="preserve">Evidencia: 
Frecuencia de aplicación: 
Responsable de aplicación: </v>
      </c>
    </row>
    <row r="462" spans="1:7" ht="15.75" customHeight="1" x14ac:dyDescent="0.25">
      <c r="A462" s="93"/>
      <c r="B462" s="130" t="str">
        <f>IFERROR(VLOOKUP(A462,'2.Datos'!#REF!,6,FALSE),"La celda tiene formula")</f>
        <v>La celda tiene formula</v>
      </c>
      <c r="C462" s="93"/>
      <c r="D462" s="93"/>
      <c r="E462" s="93"/>
      <c r="F462" s="93"/>
      <c r="G462" s="132" t="str">
        <f t="shared" si="1"/>
        <v xml:space="preserve">Evidencia: 
Frecuencia de aplicación: 
Responsable de aplicación: </v>
      </c>
    </row>
    <row r="463" spans="1:7" ht="15.75" customHeight="1" x14ac:dyDescent="0.25">
      <c r="A463" s="93"/>
      <c r="B463" s="130" t="str">
        <f>IFERROR(VLOOKUP(A463,'2.Datos'!#REF!,6,FALSE),"La celda tiene formula")</f>
        <v>La celda tiene formula</v>
      </c>
      <c r="C463" s="93"/>
      <c r="D463" s="93"/>
      <c r="E463" s="93"/>
      <c r="F463" s="93"/>
      <c r="G463" s="132" t="str">
        <f t="shared" si="1"/>
        <v xml:space="preserve">Evidencia: 
Frecuencia de aplicación: 
Responsable de aplicación: </v>
      </c>
    </row>
    <row r="464" spans="1:7" ht="15.75" customHeight="1" x14ac:dyDescent="0.25">
      <c r="A464" s="93"/>
      <c r="B464" s="130" t="str">
        <f>IFERROR(VLOOKUP(A464,'2.Datos'!#REF!,6,FALSE),"La celda tiene formula")</f>
        <v>La celda tiene formula</v>
      </c>
      <c r="C464" s="93"/>
      <c r="D464" s="93"/>
      <c r="E464" s="93"/>
      <c r="F464" s="93"/>
      <c r="G464" s="132" t="str">
        <f t="shared" si="1"/>
        <v xml:space="preserve">Evidencia: 
Frecuencia de aplicación: 
Responsable de aplicación: </v>
      </c>
    </row>
    <row r="465" spans="1:7" ht="15.75" customHeight="1" x14ac:dyDescent="0.25">
      <c r="A465" s="93"/>
      <c r="B465" s="130" t="str">
        <f>IFERROR(VLOOKUP(A465,'2.Datos'!#REF!,6,FALSE),"La celda tiene formula")</f>
        <v>La celda tiene formula</v>
      </c>
      <c r="C465" s="93"/>
      <c r="D465" s="93"/>
      <c r="E465" s="93"/>
      <c r="F465" s="93"/>
      <c r="G465" s="132" t="str">
        <f t="shared" si="1"/>
        <v xml:space="preserve">Evidencia: 
Frecuencia de aplicación: 
Responsable de aplicación: </v>
      </c>
    </row>
    <row r="466" spans="1:7" ht="15.75" customHeight="1" x14ac:dyDescent="0.25">
      <c r="A466" s="93"/>
      <c r="B466" s="130" t="str">
        <f>IFERROR(VLOOKUP(A466,'2.Datos'!#REF!,6,FALSE),"La celda tiene formula")</f>
        <v>La celda tiene formula</v>
      </c>
      <c r="C466" s="93"/>
      <c r="D466" s="93"/>
      <c r="E466" s="93"/>
      <c r="F466" s="93"/>
      <c r="G466" s="132" t="str">
        <f t="shared" si="1"/>
        <v xml:space="preserve">Evidencia: 
Frecuencia de aplicación: 
Responsable de aplicación: </v>
      </c>
    </row>
    <row r="467" spans="1:7" ht="15.75" customHeight="1" x14ac:dyDescent="0.25">
      <c r="A467" s="93"/>
      <c r="B467" s="130" t="str">
        <f>IFERROR(VLOOKUP(A467,'2.Datos'!#REF!,6,FALSE),"La celda tiene formula")</f>
        <v>La celda tiene formula</v>
      </c>
      <c r="C467" s="93"/>
      <c r="D467" s="93"/>
      <c r="E467" s="93"/>
      <c r="F467" s="93"/>
      <c r="G467" s="132" t="str">
        <f t="shared" si="1"/>
        <v xml:space="preserve">Evidencia: 
Frecuencia de aplicación: 
Responsable de aplicación: </v>
      </c>
    </row>
    <row r="468" spans="1:7" ht="15.75" customHeight="1" x14ac:dyDescent="0.25">
      <c r="A468" s="93"/>
      <c r="B468" s="130" t="str">
        <f>IFERROR(VLOOKUP(A468,'2.Datos'!#REF!,6,FALSE),"La celda tiene formula")</f>
        <v>La celda tiene formula</v>
      </c>
      <c r="C468" s="93"/>
      <c r="D468" s="93"/>
      <c r="E468" s="93"/>
      <c r="F468" s="93"/>
      <c r="G468" s="132" t="str">
        <f t="shared" si="1"/>
        <v xml:space="preserve">Evidencia: 
Frecuencia de aplicación: 
Responsable de aplicación: </v>
      </c>
    </row>
    <row r="469" spans="1:7" ht="15.75" customHeight="1" x14ac:dyDescent="0.25">
      <c r="A469" s="93"/>
      <c r="B469" s="130" t="str">
        <f>IFERROR(VLOOKUP(A469,'2.Datos'!#REF!,6,FALSE),"La celda tiene formula")</f>
        <v>La celda tiene formula</v>
      </c>
      <c r="C469" s="93"/>
      <c r="D469" s="93"/>
      <c r="E469" s="93"/>
      <c r="F469" s="93"/>
      <c r="G469" s="132" t="str">
        <f t="shared" si="1"/>
        <v xml:space="preserve">Evidencia: 
Frecuencia de aplicación: 
Responsable de aplicación: </v>
      </c>
    </row>
    <row r="470" spans="1:7" ht="15.75" customHeight="1" x14ac:dyDescent="0.25">
      <c r="A470" s="93"/>
      <c r="B470" s="130" t="str">
        <f>IFERROR(VLOOKUP(A470,'2.Datos'!#REF!,6,FALSE),"La celda tiene formula")</f>
        <v>La celda tiene formula</v>
      </c>
      <c r="C470" s="93"/>
      <c r="D470" s="93"/>
      <c r="E470" s="93"/>
      <c r="F470" s="93"/>
      <c r="G470" s="132" t="str">
        <f t="shared" si="1"/>
        <v xml:space="preserve">Evidencia: 
Frecuencia de aplicación: 
Responsable de aplicación: </v>
      </c>
    </row>
    <row r="471" spans="1:7" ht="15.75" customHeight="1" x14ac:dyDescent="0.25">
      <c r="A471" s="93"/>
      <c r="B471" s="130" t="str">
        <f>IFERROR(VLOOKUP(A471,'2.Datos'!#REF!,6,FALSE),"La celda tiene formula")</f>
        <v>La celda tiene formula</v>
      </c>
      <c r="C471" s="93"/>
      <c r="D471" s="93"/>
      <c r="E471" s="93"/>
      <c r="F471" s="93"/>
      <c r="G471" s="132" t="str">
        <f t="shared" si="1"/>
        <v xml:space="preserve">Evidencia: 
Frecuencia de aplicación: 
Responsable de aplicación: </v>
      </c>
    </row>
    <row r="472" spans="1:7" ht="15.75" customHeight="1" x14ac:dyDescent="0.25">
      <c r="A472" s="93"/>
      <c r="B472" s="130" t="str">
        <f>IFERROR(VLOOKUP(A472,'2.Datos'!#REF!,6,FALSE),"La celda tiene formula")</f>
        <v>La celda tiene formula</v>
      </c>
      <c r="C472" s="93"/>
      <c r="D472" s="93"/>
      <c r="E472" s="93"/>
      <c r="F472" s="93"/>
      <c r="G472" s="132" t="str">
        <f t="shared" si="1"/>
        <v xml:space="preserve">Evidencia: 
Frecuencia de aplicación: 
Responsable de aplicación: </v>
      </c>
    </row>
    <row r="473" spans="1:7" ht="15.75" customHeight="1" x14ac:dyDescent="0.25">
      <c r="A473" s="93"/>
      <c r="B473" s="130" t="str">
        <f>IFERROR(VLOOKUP(A473,'2.Datos'!#REF!,6,FALSE),"La celda tiene formula")</f>
        <v>La celda tiene formula</v>
      </c>
      <c r="C473" s="93"/>
      <c r="D473" s="93"/>
      <c r="E473" s="93"/>
      <c r="F473" s="93"/>
      <c r="G473" s="132" t="str">
        <f t="shared" si="1"/>
        <v xml:space="preserve">Evidencia: 
Frecuencia de aplicación: 
Responsable de aplicación: </v>
      </c>
    </row>
    <row r="474" spans="1:7" ht="15.75" customHeight="1" x14ac:dyDescent="0.25">
      <c r="A474" s="93"/>
      <c r="B474" s="130" t="str">
        <f>IFERROR(VLOOKUP(A474,'2.Datos'!#REF!,6,FALSE),"La celda tiene formula")</f>
        <v>La celda tiene formula</v>
      </c>
      <c r="C474" s="93"/>
      <c r="D474" s="93"/>
      <c r="E474" s="93"/>
      <c r="F474" s="93"/>
      <c r="G474" s="132" t="str">
        <f t="shared" si="1"/>
        <v xml:space="preserve">Evidencia: 
Frecuencia de aplicación: 
Responsable de aplicación: </v>
      </c>
    </row>
    <row r="475" spans="1:7" ht="15.75" customHeight="1" x14ac:dyDescent="0.25">
      <c r="A475" s="93"/>
      <c r="B475" s="130" t="str">
        <f>IFERROR(VLOOKUP(A475,'2.Datos'!#REF!,6,FALSE),"La celda tiene formula")</f>
        <v>La celda tiene formula</v>
      </c>
      <c r="C475" s="93"/>
      <c r="D475" s="93"/>
      <c r="E475" s="93"/>
      <c r="F475" s="93"/>
      <c r="G475" s="132" t="str">
        <f t="shared" si="1"/>
        <v xml:space="preserve">Evidencia: 
Frecuencia de aplicación: 
Responsable de aplicación: </v>
      </c>
    </row>
    <row r="476" spans="1:7" ht="15.75" customHeight="1" x14ac:dyDescent="0.25">
      <c r="A476" s="93"/>
      <c r="B476" s="130" t="str">
        <f>IFERROR(VLOOKUP(A476,'2.Datos'!#REF!,6,FALSE),"La celda tiene formula")</f>
        <v>La celda tiene formula</v>
      </c>
      <c r="C476" s="93"/>
      <c r="D476" s="93"/>
      <c r="E476" s="93"/>
      <c r="F476" s="93"/>
      <c r="G476" s="132" t="str">
        <f t="shared" si="1"/>
        <v xml:space="preserve">Evidencia: 
Frecuencia de aplicación: 
Responsable de aplicación: </v>
      </c>
    </row>
    <row r="477" spans="1:7" ht="15.75" customHeight="1" x14ac:dyDescent="0.25">
      <c r="A477" s="93"/>
      <c r="B477" s="130" t="str">
        <f>IFERROR(VLOOKUP(A477,'2.Datos'!#REF!,6,FALSE),"La celda tiene formula")</f>
        <v>La celda tiene formula</v>
      </c>
      <c r="C477" s="93"/>
      <c r="D477" s="93"/>
      <c r="E477" s="93"/>
      <c r="F477" s="93"/>
      <c r="G477" s="132" t="str">
        <f t="shared" si="1"/>
        <v xml:space="preserve">Evidencia: 
Frecuencia de aplicación: 
Responsable de aplicación: </v>
      </c>
    </row>
    <row r="478" spans="1:7" ht="15.75" customHeight="1" x14ac:dyDescent="0.25">
      <c r="A478" s="93"/>
      <c r="B478" s="130" t="str">
        <f>IFERROR(VLOOKUP(A478,'2.Datos'!#REF!,6,FALSE),"La celda tiene formula")</f>
        <v>La celda tiene formula</v>
      </c>
      <c r="C478" s="93"/>
      <c r="D478" s="93"/>
      <c r="E478" s="93"/>
      <c r="F478" s="93"/>
      <c r="G478" s="132" t="str">
        <f t="shared" si="1"/>
        <v xml:space="preserve">Evidencia: 
Frecuencia de aplicación: 
Responsable de aplicación: </v>
      </c>
    </row>
    <row r="479" spans="1:7" ht="15.75" customHeight="1" x14ac:dyDescent="0.25">
      <c r="A479" s="93"/>
      <c r="B479" s="130" t="str">
        <f>IFERROR(VLOOKUP(A479,'2.Datos'!#REF!,6,FALSE),"La celda tiene formula")</f>
        <v>La celda tiene formula</v>
      </c>
      <c r="C479" s="93"/>
      <c r="D479" s="93"/>
      <c r="E479" s="93"/>
      <c r="F479" s="93"/>
      <c r="G479" s="132" t="str">
        <f t="shared" si="1"/>
        <v xml:space="preserve">Evidencia: 
Frecuencia de aplicación: 
Responsable de aplicación: </v>
      </c>
    </row>
    <row r="480" spans="1:7" ht="15.75" customHeight="1" x14ac:dyDescent="0.25">
      <c r="A480" s="93"/>
      <c r="B480" s="130" t="str">
        <f>IFERROR(VLOOKUP(A480,'2.Datos'!#REF!,6,FALSE),"La celda tiene formula")</f>
        <v>La celda tiene formula</v>
      </c>
      <c r="C480" s="93"/>
      <c r="D480" s="93"/>
      <c r="E480" s="93"/>
      <c r="F480" s="93"/>
      <c r="G480" s="132" t="str">
        <f t="shared" si="1"/>
        <v xml:space="preserve">Evidencia: 
Frecuencia de aplicación: 
Responsable de aplicación: </v>
      </c>
    </row>
    <row r="481" spans="1:7" ht="15.75" customHeight="1" x14ac:dyDescent="0.25">
      <c r="A481" s="93"/>
      <c r="B481" s="130" t="str">
        <f>IFERROR(VLOOKUP(A481,'2.Datos'!#REF!,6,FALSE),"La celda tiene formula")</f>
        <v>La celda tiene formula</v>
      </c>
      <c r="C481" s="93"/>
      <c r="D481" s="93"/>
      <c r="E481" s="93"/>
      <c r="F481" s="93"/>
      <c r="G481" s="132" t="str">
        <f t="shared" si="1"/>
        <v xml:space="preserve">Evidencia: 
Frecuencia de aplicación: 
Responsable de aplicación: </v>
      </c>
    </row>
    <row r="482" spans="1:7" ht="15.75" customHeight="1" x14ac:dyDescent="0.25">
      <c r="A482" s="93"/>
      <c r="B482" s="130" t="str">
        <f>IFERROR(VLOOKUP(A482,'2.Datos'!#REF!,6,FALSE),"La celda tiene formula")</f>
        <v>La celda tiene formula</v>
      </c>
      <c r="C482" s="93"/>
      <c r="D482" s="93"/>
      <c r="E482" s="93"/>
      <c r="F482" s="93"/>
      <c r="G482" s="132" t="str">
        <f t="shared" si="1"/>
        <v xml:space="preserve">Evidencia: 
Frecuencia de aplicación: 
Responsable de aplicación: </v>
      </c>
    </row>
    <row r="483" spans="1:7" ht="15.75" customHeight="1" x14ac:dyDescent="0.25">
      <c r="A483" s="93"/>
      <c r="B483" s="130" t="str">
        <f>IFERROR(VLOOKUP(A483,'2.Datos'!#REF!,6,FALSE),"La celda tiene formula")</f>
        <v>La celda tiene formula</v>
      </c>
      <c r="C483" s="93"/>
      <c r="D483" s="93"/>
      <c r="E483" s="93"/>
      <c r="F483" s="93"/>
      <c r="G483" s="132" t="str">
        <f t="shared" si="1"/>
        <v xml:space="preserve">Evidencia: 
Frecuencia de aplicación: 
Responsable de aplicación: </v>
      </c>
    </row>
    <row r="484" spans="1:7" ht="15.75" customHeight="1" x14ac:dyDescent="0.25">
      <c r="A484" s="93"/>
      <c r="B484" s="130" t="str">
        <f>IFERROR(VLOOKUP(A484,'2.Datos'!#REF!,6,FALSE),"La celda tiene formula")</f>
        <v>La celda tiene formula</v>
      </c>
      <c r="C484" s="93"/>
      <c r="D484" s="93"/>
      <c r="E484" s="93"/>
      <c r="F484" s="93"/>
      <c r="G484" s="132" t="str">
        <f t="shared" si="1"/>
        <v xml:space="preserve">Evidencia: 
Frecuencia de aplicación: 
Responsable de aplicación: </v>
      </c>
    </row>
    <row r="485" spans="1:7" ht="15.75" customHeight="1" x14ac:dyDescent="0.25">
      <c r="A485" s="93"/>
      <c r="B485" s="130" t="str">
        <f>IFERROR(VLOOKUP(A485,'2.Datos'!#REF!,6,FALSE),"La celda tiene formula")</f>
        <v>La celda tiene formula</v>
      </c>
      <c r="C485" s="93"/>
      <c r="D485" s="93"/>
      <c r="E485" s="93"/>
      <c r="F485" s="93"/>
      <c r="G485" s="132" t="str">
        <f t="shared" si="1"/>
        <v xml:space="preserve">Evidencia: 
Frecuencia de aplicación: 
Responsable de aplicación: </v>
      </c>
    </row>
    <row r="486" spans="1:7" ht="15.75" customHeight="1" x14ac:dyDescent="0.25">
      <c r="A486" s="93"/>
      <c r="B486" s="130" t="str">
        <f>IFERROR(VLOOKUP(A486,'2.Datos'!#REF!,6,FALSE),"La celda tiene formula")</f>
        <v>La celda tiene formula</v>
      </c>
      <c r="C486" s="93"/>
      <c r="D486" s="93"/>
      <c r="E486" s="93"/>
      <c r="F486" s="93"/>
      <c r="G486" s="132" t="str">
        <f t="shared" si="1"/>
        <v xml:space="preserve">Evidencia: 
Frecuencia de aplicación: 
Responsable de aplicación: </v>
      </c>
    </row>
    <row r="487" spans="1:7" ht="15.75" customHeight="1" x14ac:dyDescent="0.25">
      <c r="A487" s="93"/>
      <c r="B487" s="130" t="str">
        <f>IFERROR(VLOOKUP(A487,'2.Datos'!#REF!,6,FALSE),"La celda tiene formula")</f>
        <v>La celda tiene formula</v>
      </c>
      <c r="C487" s="93"/>
      <c r="D487" s="93"/>
      <c r="E487" s="93"/>
      <c r="F487" s="93"/>
      <c r="G487" s="132" t="str">
        <f t="shared" si="1"/>
        <v xml:space="preserve">Evidencia: 
Frecuencia de aplicación: 
Responsable de aplicación: </v>
      </c>
    </row>
    <row r="488" spans="1:7" ht="15.75" customHeight="1" x14ac:dyDescent="0.25">
      <c r="A488" s="93"/>
      <c r="B488" s="130" t="str">
        <f>IFERROR(VLOOKUP(A488,'2.Datos'!#REF!,6,FALSE),"La celda tiene formula")</f>
        <v>La celda tiene formula</v>
      </c>
      <c r="C488" s="93"/>
      <c r="D488" s="93"/>
      <c r="E488" s="93"/>
      <c r="F488" s="93"/>
      <c r="G488" s="132" t="str">
        <f t="shared" si="1"/>
        <v xml:space="preserve">Evidencia: 
Frecuencia de aplicación: 
Responsable de aplicación: </v>
      </c>
    </row>
    <row r="489" spans="1:7" ht="15.75" customHeight="1" x14ac:dyDescent="0.25">
      <c r="A489" s="93"/>
      <c r="B489" s="130" t="str">
        <f>IFERROR(VLOOKUP(A489,'2.Datos'!#REF!,6,FALSE),"La celda tiene formula")</f>
        <v>La celda tiene formula</v>
      </c>
      <c r="C489" s="93"/>
      <c r="D489" s="93"/>
      <c r="E489" s="93"/>
      <c r="F489" s="93"/>
      <c r="G489" s="132" t="str">
        <f t="shared" si="1"/>
        <v xml:space="preserve">Evidencia: 
Frecuencia de aplicación: 
Responsable de aplicación: </v>
      </c>
    </row>
    <row r="490" spans="1:7" ht="15.75" customHeight="1" x14ac:dyDescent="0.25">
      <c r="A490" s="93"/>
      <c r="B490" s="130" t="str">
        <f>IFERROR(VLOOKUP(A490,'2.Datos'!#REF!,6,FALSE),"La celda tiene formula")</f>
        <v>La celda tiene formula</v>
      </c>
      <c r="C490" s="93"/>
      <c r="D490" s="93"/>
      <c r="E490" s="93"/>
      <c r="F490" s="93"/>
      <c r="G490" s="132" t="str">
        <f t="shared" si="1"/>
        <v xml:space="preserve">Evidencia: 
Frecuencia de aplicación: 
Responsable de aplicación: </v>
      </c>
    </row>
    <row r="491" spans="1:7" ht="15.75" customHeight="1" x14ac:dyDescent="0.25">
      <c r="A491" s="93"/>
      <c r="B491" s="130" t="str">
        <f>IFERROR(VLOOKUP(A491,'2.Datos'!#REF!,6,FALSE),"La celda tiene formula")</f>
        <v>La celda tiene formula</v>
      </c>
      <c r="C491" s="93"/>
      <c r="D491" s="93"/>
      <c r="E491" s="93"/>
      <c r="F491" s="93"/>
      <c r="G491" s="132" t="str">
        <f t="shared" si="1"/>
        <v xml:space="preserve">Evidencia: 
Frecuencia de aplicación: 
Responsable de aplicación: </v>
      </c>
    </row>
    <row r="492" spans="1:7" ht="15.75" customHeight="1" x14ac:dyDescent="0.25">
      <c r="A492" s="93"/>
      <c r="B492" s="130" t="str">
        <f>IFERROR(VLOOKUP(A492,'2.Datos'!#REF!,6,FALSE),"La celda tiene formula")</f>
        <v>La celda tiene formula</v>
      </c>
      <c r="C492" s="93"/>
      <c r="D492" s="93"/>
      <c r="E492" s="93"/>
      <c r="F492" s="93"/>
      <c r="G492" s="132" t="str">
        <f t="shared" si="1"/>
        <v xml:space="preserve">Evidencia: 
Frecuencia de aplicación: 
Responsable de aplicación: </v>
      </c>
    </row>
    <row r="493" spans="1:7" ht="15.75" customHeight="1" x14ac:dyDescent="0.25">
      <c r="A493" s="93"/>
      <c r="B493" s="130" t="str">
        <f>IFERROR(VLOOKUP(A493,'2.Datos'!#REF!,6,FALSE),"La celda tiene formula")</f>
        <v>La celda tiene formula</v>
      </c>
      <c r="C493" s="93"/>
      <c r="D493" s="93"/>
      <c r="E493" s="93"/>
      <c r="F493" s="93"/>
      <c r="G493" s="132" t="str">
        <f t="shared" si="1"/>
        <v xml:space="preserve">Evidencia: 
Frecuencia de aplicación: 
Responsable de aplicación: </v>
      </c>
    </row>
    <row r="494" spans="1:7" ht="15.75" customHeight="1" x14ac:dyDescent="0.25">
      <c r="A494" s="93"/>
      <c r="B494" s="130" t="str">
        <f>IFERROR(VLOOKUP(A494,'2.Datos'!#REF!,6,FALSE),"La celda tiene formula")</f>
        <v>La celda tiene formula</v>
      </c>
      <c r="C494" s="93"/>
      <c r="D494" s="93"/>
      <c r="E494" s="93"/>
      <c r="F494" s="93"/>
      <c r="G494" s="132" t="str">
        <f t="shared" si="1"/>
        <v xml:space="preserve">Evidencia: 
Frecuencia de aplicación: 
Responsable de aplicación: </v>
      </c>
    </row>
    <row r="495" spans="1:7" ht="15.75" customHeight="1" x14ac:dyDescent="0.25">
      <c r="A495" s="93"/>
      <c r="B495" s="130" t="str">
        <f>IFERROR(VLOOKUP(A495,'2.Datos'!#REF!,6,FALSE),"La celda tiene formula")</f>
        <v>La celda tiene formula</v>
      </c>
      <c r="C495" s="93"/>
      <c r="D495" s="93"/>
      <c r="E495" s="93"/>
      <c r="F495" s="93"/>
      <c r="G495" s="132" t="str">
        <f t="shared" si="1"/>
        <v xml:space="preserve">Evidencia: 
Frecuencia de aplicación: 
Responsable de aplicación: </v>
      </c>
    </row>
    <row r="496" spans="1:7" ht="15.75" customHeight="1" x14ac:dyDescent="0.25">
      <c r="A496" s="93"/>
      <c r="B496" s="130" t="str">
        <f>IFERROR(VLOOKUP(A496,'2.Datos'!#REF!,6,FALSE),"La celda tiene formula")</f>
        <v>La celda tiene formula</v>
      </c>
      <c r="C496" s="93"/>
      <c r="D496" s="93"/>
      <c r="E496" s="93"/>
      <c r="F496" s="93"/>
      <c r="G496" s="132" t="str">
        <f t="shared" si="1"/>
        <v xml:space="preserve">Evidencia: 
Frecuencia de aplicación: 
Responsable de aplicación: </v>
      </c>
    </row>
    <row r="497" spans="1:7" ht="15.75" customHeight="1" x14ac:dyDescent="0.25">
      <c r="A497" s="93"/>
      <c r="B497" s="130" t="str">
        <f>IFERROR(VLOOKUP(A497,'2.Datos'!#REF!,6,FALSE),"La celda tiene formula")</f>
        <v>La celda tiene formula</v>
      </c>
      <c r="C497" s="93"/>
      <c r="D497" s="93"/>
      <c r="E497" s="93"/>
      <c r="F497" s="93"/>
      <c r="G497" s="132" t="str">
        <f t="shared" si="1"/>
        <v xml:space="preserve">Evidencia: 
Frecuencia de aplicación: 
Responsable de aplicación: </v>
      </c>
    </row>
    <row r="498" spans="1:7" ht="15.75" customHeight="1" x14ac:dyDescent="0.25">
      <c r="A498" s="93"/>
      <c r="B498" s="130" t="str">
        <f>IFERROR(VLOOKUP(A498,'2.Datos'!#REF!,6,FALSE),"La celda tiene formula")</f>
        <v>La celda tiene formula</v>
      </c>
      <c r="C498" s="93"/>
      <c r="D498" s="93"/>
      <c r="E498" s="93"/>
      <c r="F498" s="93"/>
      <c r="G498" s="132" t="str">
        <f t="shared" si="1"/>
        <v xml:space="preserve">Evidencia: 
Frecuencia de aplicación: 
Responsable de aplicación: </v>
      </c>
    </row>
    <row r="499" spans="1:7" ht="15.75" customHeight="1" x14ac:dyDescent="0.25">
      <c r="A499" s="93"/>
      <c r="B499" s="130" t="str">
        <f>IFERROR(VLOOKUP(A499,'2.Datos'!#REF!,6,FALSE),"La celda tiene formula")</f>
        <v>La celda tiene formula</v>
      </c>
      <c r="C499" s="93"/>
      <c r="D499" s="93"/>
      <c r="E499" s="93"/>
      <c r="F499" s="93"/>
      <c r="G499" s="132" t="str">
        <f t="shared" si="1"/>
        <v xml:space="preserve">Evidencia: 
Frecuencia de aplicación: 
Responsable de aplicación: </v>
      </c>
    </row>
    <row r="500" spans="1:7" ht="15.75" customHeight="1" x14ac:dyDescent="0.25">
      <c r="A500" s="93"/>
      <c r="B500" s="130" t="str">
        <f>IFERROR(VLOOKUP(A500,'2.Datos'!#REF!,6,FALSE),"La celda tiene formula")</f>
        <v>La celda tiene formula</v>
      </c>
      <c r="C500" s="93"/>
      <c r="D500" s="93"/>
      <c r="E500" s="93"/>
      <c r="F500" s="93"/>
      <c r="G500" s="132" t="str">
        <f t="shared" si="1"/>
        <v xml:space="preserve">Evidencia: 
Frecuencia de aplicación: 
Responsable de aplicación: </v>
      </c>
    </row>
    <row r="501" spans="1:7" ht="15.75" customHeight="1" x14ac:dyDescent="0.25">
      <c r="A501" s="93"/>
      <c r="B501" s="130" t="str">
        <f>IFERROR(VLOOKUP(A501,'2.Datos'!#REF!,6,FALSE),"La celda tiene formula")</f>
        <v>La celda tiene formula</v>
      </c>
      <c r="C501" s="93"/>
      <c r="D501" s="93"/>
      <c r="E501" s="93"/>
      <c r="F501" s="93"/>
      <c r="G501" s="132" t="str">
        <f t="shared" si="1"/>
        <v xml:space="preserve">Evidencia: 
Frecuencia de aplicación: 
Responsable de aplicación: </v>
      </c>
    </row>
    <row r="502" spans="1:7" ht="15.75" customHeight="1" x14ac:dyDescent="0.25">
      <c r="A502" s="93"/>
      <c r="B502" s="130" t="str">
        <f>IFERROR(VLOOKUP(A502,'2.Datos'!#REF!,6,FALSE),"La celda tiene formula")</f>
        <v>La celda tiene formula</v>
      </c>
      <c r="C502" s="93"/>
      <c r="D502" s="93"/>
      <c r="E502" s="93"/>
      <c r="F502" s="93"/>
      <c r="G502" s="132" t="str">
        <f t="shared" si="1"/>
        <v xml:space="preserve">Evidencia: 
Frecuencia de aplicación: 
Responsable de aplicación: </v>
      </c>
    </row>
    <row r="503" spans="1:7" ht="15.75" customHeight="1" x14ac:dyDescent="0.25">
      <c r="A503" s="93"/>
      <c r="B503" s="130" t="str">
        <f>IFERROR(VLOOKUP(A503,'2.Datos'!#REF!,6,FALSE),"La celda tiene formula")</f>
        <v>La celda tiene formula</v>
      </c>
      <c r="C503" s="93"/>
      <c r="D503" s="93"/>
      <c r="E503" s="93"/>
      <c r="F503" s="93"/>
      <c r="G503" s="132" t="str">
        <f t="shared" si="1"/>
        <v xml:space="preserve">Evidencia: 
Frecuencia de aplicación: 
Responsable de aplicación: </v>
      </c>
    </row>
    <row r="504" spans="1:7" ht="15.75" customHeight="1" x14ac:dyDescent="0.25">
      <c r="A504" s="93"/>
      <c r="B504" s="130" t="str">
        <f>IFERROR(VLOOKUP(A504,'2.Datos'!#REF!,6,FALSE),"La celda tiene formula")</f>
        <v>La celda tiene formula</v>
      </c>
      <c r="C504" s="93"/>
      <c r="D504" s="93"/>
      <c r="E504" s="93"/>
      <c r="F504" s="93"/>
      <c r="G504" s="132" t="str">
        <f t="shared" si="1"/>
        <v xml:space="preserve">Evidencia: 
Frecuencia de aplicación: 
Responsable de aplicación: </v>
      </c>
    </row>
    <row r="505" spans="1:7" ht="15.75" customHeight="1" x14ac:dyDescent="0.25">
      <c r="A505" s="93"/>
      <c r="B505" s="130" t="str">
        <f>IFERROR(VLOOKUP(A505,'2.Datos'!#REF!,6,FALSE),"La celda tiene formula")</f>
        <v>La celda tiene formula</v>
      </c>
      <c r="C505" s="93"/>
      <c r="D505" s="93"/>
      <c r="E505" s="93"/>
      <c r="F505" s="93"/>
      <c r="G505" s="132" t="str">
        <f t="shared" si="1"/>
        <v xml:space="preserve">Evidencia: 
Frecuencia de aplicación: 
Responsable de aplicación: </v>
      </c>
    </row>
    <row r="506" spans="1:7" ht="15.75" customHeight="1" x14ac:dyDescent="0.25">
      <c r="A506" s="93"/>
      <c r="B506" s="130" t="str">
        <f>IFERROR(VLOOKUP(A506,'2.Datos'!#REF!,6,FALSE),"La celda tiene formula")</f>
        <v>La celda tiene formula</v>
      </c>
      <c r="C506" s="93"/>
      <c r="D506" s="93"/>
      <c r="E506" s="93"/>
      <c r="F506" s="93"/>
      <c r="G506" s="132" t="str">
        <f t="shared" si="1"/>
        <v xml:space="preserve">Evidencia: 
Frecuencia de aplicación: 
Responsable de aplicación: </v>
      </c>
    </row>
    <row r="507" spans="1:7" ht="15.75" customHeight="1" x14ac:dyDescent="0.25">
      <c r="A507" s="93"/>
      <c r="B507" s="130" t="str">
        <f>IFERROR(VLOOKUP(A507,'2.Datos'!#REF!,6,FALSE),"La celda tiene formula")</f>
        <v>La celda tiene formula</v>
      </c>
      <c r="C507" s="93"/>
      <c r="D507" s="93"/>
      <c r="E507" s="93"/>
      <c r="F507" s="93"/>
      <c r="G507" s="132" t="str">
        <f t="shared" si="1"/>
        <v xml:space="preserve">Evidencia: 
Frecuencia de aplicación: 
Responsable de aplicación: </v>
      </c>
    </row>
    <row r="508" spans="1:7" ht="15.75" customHeight="1" x14ac:dyDescent="0.25">
      <c r="A508" s="93"/>
      <c r="B508" s="130" t="str">
        <f>IFERROR(VLOOKUP(A508,'2.Datos'!#REF!,6,FALSE),"La celda tiene formula")</f>
        <v>La celda tiene formula</v>
      </c>
      <c r="C508" s="93"/>
      <c r="D508" s="93"/>
      <c r="E508" s="93"/>
      <c r="F508" s="93"/>
      <c r="G508" s="132" t="str">
        <f t="shared" si="1"/>
        <v xml:space="preserve">Evidencia: 
Frecuencia de aplicación: 
Responsable de aplicación: </v>
      </c>
    </row>
    <row r="509" spans="1:7" ht="15.75" customHeight="1" x14ac:dyDescent="0.25">
      <c r="A509" s="93"/>
      <c r="B509" s="130" t="str">
        <f>IFERROR(VLOOKUP(A509,'2.Datos'!#REF!,6,FALSE),"La celda tiene formula")</f>
        <v>La celda tiene formula</v>
      </c>
      <c r="C509" s="93"/>
      <c r="D509" s="93"/>
      <c r="E509" s="93"/>
      <c r="F509" s="93"/>
      <c r="G509" s="132" t="str">
        <f t="shared" si="1"/>
        <v xml:space="preserve">Evidencia: 
Frecuencia de aplicación: 
Responsable de aplicación: </v>
      </c>
    </row>
    <row r="510" spans="1:7" ht="15.75" customHeight="1" x14ac:dyDescent="0.25">
      <c r="A510" s="93"/>
      <c r="B510" s="130" t="str">
        <f>IFERROR(VLOOKUP(A510,'2.Datos'!#REF!,6,FALSE),"La celda tiene formula")</f>
        <v>La celda tiene formula</v>
      </c>
      <c r="C510" s="93"/>
      <c r="D510" s="93"/>
      <c r="E510" s="93"/>
      <c r="F510" s="93"/>
      <c r="G510" s="132" t="str">
        <f t="shared" si="1"/>
        <v xml:space="preserve">Evidencia: 
Frecuencia de aplicación: 
Responsable de aplicación: </v>
      </c>
    </row>
    <row r="511" spans="1:7" ht="15.75" customHeight="1" x14ac:dyDescent="0.25">
      <c r="A511" s="93"/>
      <c r="B511" s="130" t="str">
        <f>IFERROR(VLOOKUP(A511,'2.Datos'!#REF!,6,FALSE),"La celda tiene formula")</f>
        <v>La celda tiene formula</v>
      </c>
      <c r="C511" s="93"/>
      <c r="D511" s="93"/>
      <c r="E511" s="93"/>
      <c r="F511" s="93"/>
      <c r="G511" s="132" t="str">
        <f t="shared" si="1"/>
        <v xml:space="preserve">Evidencia: 
Frecuencia de aplicación: 
Responsable de aplicación: </v>
      </c>
    </row>
    <row r="512" spans="1:7" ht="15.75" customHeight="1" x14ac:dyDescent="0.25">
      <c r="A512" s="93"/>
      <c r="B512" s="130" t="str">
        <f>IFERROR(VLOOKUP(A512,'2.Datos'!#REF!,6,FALSE),"La celda tiene formula")</f>
        <v>La celda tiene formula</v>
      </c>
      <c r="C512" s="93"/>
      <c r="D512" s="93"/>
      <c r="E512" s="93"/>
      <c r="F512" s="93"/>
      <c r="G512" s="132" t="str">
        <f t="shared" ref="G512:G549" si="2">CONCATENATE($D$1,": ",D512,CHAR(10),$E$1,": ",E512,CHAR(10),$F$1,": ",F512)</f>
        <v xml:space="preserve">Evidencia: 
Frecuencia de aplicación: 
Responsable de aplicación: </v>
      </c>
    </row>
    <row r="513" spans="1:7" ht="15.75" customHeight="1" x14ac:dyDescent="0.25">
      <c r="A513" s="93"/>
      <c r="B513" s="130" t="str">
        <f>IFERROR(VLOOKUP(A513,'2.Datos'!#REF!,6,FALSE),"La celda tiene formula")</f>
        <v>La celda tiene formula</v>
      </c>
      <c r="C513" s="93"/>
      <c r="D513" s="93"/>
      <c r="E513" s="93"/>
      <c r="F513" s="93"/>
      <c r="G513" s="132" t="str">
        <f t="shared" si="2"/>
        <v xml:space="preserve">Evidencia: 
Frecuencia de aplicación: 
Responsable de aplicación: </v>
      </c>
    </row>
    <row r="514" spans="1:7" ht="15.75" customHeight="1" x14ac:dyDescent="0.25">
      <c r="A514" s="93"/>
      <c r="B514" s="130" t="str">
        <f>IFERROR(VLOOKUP(A514,'2.Datos'!#REF!,6,FALSE),"La celda tiene formula")</f>
        <v>La celda tiene formula</v>
      </c>
      <c r="C514" s="93"/>
      <c r="D514" s="93"/>
      <c r="E514" s="93"/>
      <c r="F514" s="93"/>
      <c r="G514" s="132" t="str">
        <f t="shared" si="2"/>
        <v xml:space="preserve">Evidencia: 
Frecuencia de aplicación: 
Responsable de aplicación: </v>
      </c>
    </row>
    <row r="515" spans="1:7" ht="15.75" customHeight="1" x14ac:dyDescent="0.25">
      <c r="A515" s="93"/>
      <c r="B515" s="130" t="str">
        <f>IFERROR(VLOOKUP(A515,'2.Datos'!#REF!,6,FALSE),"La celda tiene formula")</f>
        <v>La celda tiene formula</v>
      </c>
      <c r="C515" s="93"/>
      <c r="D515" s="93"/>
      <c r="E515" s="93"/>
      <c r="F515" s="93"/>
      <c r="G515" s="132" t="str">
        <f t="shared" si="2"/>
        <v xml:space="preserve">Evidencia: 
Frecuencia de aplicación: 
Responsable de aplicación: </v>
      </c>
    </row>
    <row r="516" spans="1:7" ht="15.75" customHeight="1" x14ac:dyDescent="0.25">
      <c r="A516" s="93"/>
      <c r="B516" s="130" t="str">
        <f>IFERROR(VLOOKUP(A516,'2.Datos'!#REF!,6,FALSE),"La celda tiene formula")</f>
        <v>La celda tiene formula</v>
      </c>
      <c r="C516" s="93"/>
      <c r="D516" s="93"/>
      <c r="E516" s="93"/>
      <c r="F516" s="93"/>
      <c r="G516" s="132" t="str">
        <f t="shared" si="2"/>
        <v xml:space="preserve">Evidencia: 
Frecuencia de aplicación: 
Responsable de aplicación: </v>
      </c>
    </row>
    <row r="517" spans="1:7" ht="15.75" customHeight="1" x14ac:dyDescent="0.25">
      <c r="A517" s="93"/>
      <c r="B517" s="130" t="str">
        <f>IFERROR(VLOOKUP(A517,'2.Datos'!#REF!,6,FALSE),"La celda tiene formula")</f>
        <v>La celda tiene formula</v>
      </c>
      <c r="C517" s="93"/>
      <c r="D517" s="93"/>
      <c r="E517" s="93"/>
      <c r="F517" s="93"/>
      <c r="G517" s="132" t="str">
        <f t="shared" si="2"/>
        <v xml:space="preserve">Evidencia: 
Frecuencia de aplicación: 
Responsable de aplicación: </v>
      </c>
    </row>
    <row r="518" spans="1:7" ht="15.75" customHeight="1" x14ac:dyDescent="0.25">
      <c r="A518" s="93"/>
      <c r="B518" s="130" t="str">
        <f>IFERROR(VLOOKUP(A518,'2.Datos'!#REF!,6,FALSE),"La celda tiene formula")</f>
        <v>La celda tiene formula</v>
      </c>
      <c r="C518" s="93"/>
      <c r="D518" s="93"/>
      <c r="E518" s="93"/>
      <c r="F518" s="93"/>
      <c r="G518" s="132" t="str">
        <f t="shared" si="2"/>
        <v xml:space="preserve">Evidencia: 
Frecuencia de aplicación: 
Responsable de aplicación: </v>
      </c>
    </row>
    <row r="519" spans="1:7" ht="15.75" customHeight="1" x14ac:dyDescent="0.25">
      <c r="A519" s="93"/>
      <c r="B519" s="130" t="str">
        <f>IFERROR(VLOOKUP(A519,'2.Datos'!#REF!,6,FALSE),"La celda tiene formula")</f>
        <v>La celda tiene formula</v>
      </c>
      <c r="C519" s="93"/>
      <c r="D519" s="93"/>
      <c r="E519" s="93"/>
      <c r="F519" s="93"/>
      <c r="G519" s="132" t="str">
        <f t="shared" si="2"/>
        <v xml:space="preserve">Evidencia: 
Frecuencia de aplicación: 
Responsable de aplicación: </v>
      </c>
    </row>
    <row r="520" spans="1:7" ht="15.75" customHeight="1" x14ac:dyDescent="0.25">
      <c r="A520" s="93"/>
      <c r="B520" s="130" t="str">
        <f>IFERROR(VLOOKUP(A520,'2.Datos'!#REF!,6,FALSE),"La celda tiene formula")</f>
        <v>La celda tiene formula</v>
      </c>
      <c r="C520" s="93"/>
      <c r="D520" s="93"/>
      <c r="E520" s="93"/>
      <c r="F520" s="93"/>
      <c r="G520" s="132" t="str">
        <f t="shared" si="2"/>
        <v xml:space="preserve">Evidencia: 
Frecuencia de aplicación: 
Responsable de aplicación: </v>
      </c>
    </row>
    <row r="521" spans="1:7" ht="15.75" customHeight="1" x14ac:dyDescent="0.25">
      <c r="A521" s="93"/>
      <c r="B521" s="130" t="str">
        <f>IFERROR(VLOOKUP(A521,'2.Datos'!#REF!,6,FALSE),"La celda tiene formula")</f>
        <v>La celda tiene formula</v>
      </c>
      <c r="C521" s="93"/>
      <c r="D521" s="93"/>
      <c r="E521" s="93"/>
      <c r="F521" s="93"/>
      <c r="G521" s="132" t="str">
        <f t="shared" si="2"/>
        <v xml:space="preserve">Evidencia: 
Frecuencia de aplicación: 
Responsable de aplicación: </v>
      </c>
    </row>
    <row r="522" spans="1:7" ht="15.75" customHeight="1" x14ac:dyDescent="0.25">
      <c r="A522" s="93"/>
      <c r="B522" s="130" t="str">
        <f>IFERROR(VLOOKUP(A522,'2.Datos'!#REF!,6,FALSE),"La celda tiene formula")</f>
        <v>La celda tiene formula</v>
      </c>
      <c r="C522" s="93"/>
      <c r="D522" s="93"/>
      <c r="E522" s="93"/>
      <c r="F522" s="93"/>
      <c r="G522" s="132" t="str">
        <f t="shared" si="2"/>
        <v xml:space="preserve">Evidencia: 
Frecuencia de aplicación: 
Responsable de aplicación: </v>
      </c>
    </row>
    <row r="523" spans="1:7" ht="15.75" customHeight="1" x14ac:dyDescent="0.25">
      <c r="A523" s="93"/>
      <c r="B523" s="130" t="str">
        <f>IFERROR(VLOOKUP(A523,'2.Datos'!#REF!,6,FALSE),"La celda tiene formula")</f>
        <v>La celda tiene formula</v>
      </c>
      <c r="C523" s="93"/>
      <c r="D523" s="93"/>
      <c r="E523" s="93"/>
      <c r="F523" s="93"/>
      <c r="G523" s="132" t="str">
        <f t="shared" si="2"/>
        <v xml:space="preserve">Evidencia: 
Frecuencia de aplicación: 
Responsable de aplicación: </v>
      </c>
    </row>
    <row r="524" spans="1:7" ht="15.75" customHeight="1" x14ac:dyDescent="0.25">
      <c r="A524" s="93"/>
      <c r="B524" s="130" t="str">
        <f>IFERROR(VLOOKUP(A524,'2.Datos'!#REF!,6,FALSE),"La celda tiene formula")</f>
        <v>La celda tiene formula</v>
      </c>
      <c r="C524" s="93"/>
      <c r="D524" s="93"/>
      <c r="E524" s="93"/>
      <c r="F524" s="93"/>
      <c r="G524" s="132" t="str">
        <f t="shared" si="2"/>
        <v xml:space="preserve">Evidencia: 
Frecuencia de aplicación: 
Responsable de aplicación: </v>
      </c>
    </row>
    <row r="525" spans="1:7" ht="15.75" customHeight="1" x14ac:dyDescent="0.25">
      <c r="A525" s="93"/>
      <c r="B525" s="130" t="str">
        <f>IFERROR(VLOOKUP(A525,'2.Datos'!#REF!,6,FALSE),"La celda tiene formula")</f>
        <v>La celda tiene formula</v>
      </c>
      <c r="C525" s="93"/>
      <c r="D525" s="93"/>
      <c r="E525" s="93"/>
      <c r="F525" s="93"/>
      <c r="G525" s="132" t="str">
        <f t="shared" si="2"/>
        <v xml:space="preserve">Evidencia: 
Frecuencia de aplicación: 
Responsable de aplicación: </v>
      </c>
    </row>
    <row r="526" spans="1:7" ht="15.75" customHeight="1" x14ac:dyDescent="0.25">
      <c r="A526" s="93"/>
      <c r="B526" s="130" t="str">
        <f>IFERROR(VLOOKUP(A526,'2.Datos'!#REF!,6,FALSE),"La celda tiene formula")</f>
        <v>La celda tiene formula</v>
      </c>
      <c r="C526" s="93"/>
      <c r="D526" s="93"/>
      <c r="E526" s="93"/>
      <c r="F526" s="93"/>
      <c r="G526" s="132" t="str">
        <f t="shared" si="2"/>
        <v xml:space="preserve">Evidencia: 
Frecuencia de aplicación: 
Responsable de aplicación: </v>
      </c>
    </row>
    <row r="527" spans="1:7" ht="15.75" customHeight="1" x14ac:dyDescent="0.25">
      <c r="A527" s="93"/>
      <c r="B527" s="130" t="str">
        <f>IFERROR(VLOOKUP(A527,'2.Datos'!#REF!,6,FALSE),"La celda tiene formula")</f>
        <v>La celda tiene formula</v>
      </c>
      <c r="C527" s="93"/>
      <c r="D527" s="93"/>
      <c r="E527" s="93"/>
      <c r="F527" s="93"/>
      <c r="G527" s="132" t="str">
        <f t="shared" si="2"/>
        <v xml:space="preserve">Evidencia: 
Frecuencia de aplicación: 
Responsable de aplicación: </v>
      </c>
    </row>
    <row r="528" spans="1:7" ht="15.75" customHeight="1" x14ac:dyDescent="0.25">
      <c r="A528" s="93"/>
      <c r="B528" s="130" t="str">
        <f>IFERROR(VLOOKUP(A528,'2.Datos'!#REF!,6,FALSE),"La celda tiene formula")</f>
        <v>La celda tiene formula</v>
      </c>
      <c r="C528" s="93"/>
      <c r="D528" s="93"/>
      <c r="E528" s="93"/>
      <c r="F528" s="93"/>
      <c r="G528" s="132" t="str">
        <f t="shared" si="2"/>
        <v xml:space="preserve">Evidencia: 
Frecuencia de aplicación: 
Responsable de aplicación: </v>
      </c>
    </row>
    <row r="529" spans="1:7" ht="15.75" customHeight="1" x14ac:dyDescent="0.25">
      <c r="A529" s="93"/>
      <c r="B529" s="130" t="str">
        <f>IFERROR(VLOOKUP(A529,'2.Datos'!#REF!,6,FALSE),"La celda tiene formula")</f>
        <v>La celda tiene formula</v>
      </c>
      <c r="C529" s="93"/>
      <c r="D529" s="93"/>
      <c r="E529" s="93"/>
      <c r="F529" s="93"/>
      <c r="G529" s="132" t="str">
        <f t="shared" si="2"/>
        <v xml:space="preserve">Evidencia: 
Frecuencia de aplicación: 
Responsable de aplicación: </v>
      </c>
    </row>
    <row r="530" spans="1:7" ht="15.75" customHeight="1" x14ac:dyDescent="0.25">
      <c r="A530" s="93"/>
      <c r="B530" s="130" t="str">
        <f>IFERROR(VLOOKUP(A530,'2.Datos'!#REF!,6,FALSE),"La celda tiene formula")</f>
        <v>La celda tiene formula</v>
      </c>
      <c r="C530" s="93"/>
      <c r="D530" s="93"/>
      <c r="E530" s="93"/>
      <c r="F530" s="93"/>
      <c r="G530" s="132" t="str">
        <f t="shared" si="2"/>
        <v xml:space="preserve">Evidencia: 
Frecuencia de aplicación: 
Responsable de aplicación: </v>
      </c>
    </row>
    <row r="531" spans="1:7" ht="15.75" customHeight="1" x14ac:dyDescent="0.25">
      <c r="A531" s="93"/>
      <c r="B531" s="130" t="str">
        <f>IFERROR(VLOOKUP(A531,'2.Datos'!#REF!,6,FALSE),"La celda tiene formula")</f>
        <v>La celda tiene formula</v>
      </c>
      <c r="C531" s="93"/>
      <c r="D531" s="93"/>
      <c r="E531" s="93"/>
      <c r="F531" s="93"/>
      <c r="G531" s="132" t="str">
        <f t="shared" si="2"/>
        <v xml:space="preserve">Evidencia: 
Frecuencia de aplicación: 
Responsable de aplicación: </v>
      </c>
    </row>
    <row r="532" spans="1:7" ht="15.75" customHeight="1" x14ac:dyDescent="0.25">
      <c r="A532" s="93"/>
      <c r="B532" s="130" t="str">
        <f>IFERROR(VLOOKUP(A532,'2.Datos'!#REF!,6,FALSE),"La celda tiene formula")</f>
        <v>La celda tiene formula</v>
      </c>
      <c r="C532" s="93"/>
      <c r="D532" s="93"/>
      <c r="E532" s="93"/>
      <c r="F532" s="93"/>
      <c r="G532" s="132" t="str">
        <f t="shared" si="2"/>
        <v xml:space="preserve">Evidencia: 
Frecuencia de aplicación: 
Responsable de aplicación: </v>
      </c>
    </row>
    <row r="533" spans="1:7" ht="15.75" customHeight="1" x14ac:dyDescent="0.25">
      <c r="A533" s="93"/>
      <c r="B533" s="130" t="str">
        <f>IFERROR(VLOOKUP(A533,'2.Datos'!#REF!,6,FALSE),"La celda tiene formula")</f>
        <v>La celda tiene formula</v>
      </c>
      <c r="C533" s="93"/>
      <c r="D533" s="93"/>
      <c r="E533" s="93"/>
      <c r="F533" s="93"/>
      <c r="G533" s="132" t="str">
        <f t="shared" si="2"/>
        <v xml:space="preserve">Evidencia: 
Frecuencia de aplicación: 
Responsable de aplicación: </v>
      </c>
    </row>
    <row r="534" spans="1:7" ht="15.75" customHeight="1" x14ac:dyDescent="0.25">
      <c r="A534" s="93"/>
      <c r="B534" s="130" t="str">
        <f>IFERROR(VLOOKUP(A534,'2.Datos'!#REF!,6,FALSE),"La celda tiene formula")</f>
        <v>La celda tiene formula</v>
      </c>
      <c r="C534" s="93"/>
      <c r="D534" s="93"/>
      <c r="E534" s="93"/>
      <c r="F534" s="93"/>
      <c r="G534" s="132" t="str">
        <f t="shared" si="2"/>
        <v xml:space="preserve">Evidencia: 
Frecuencia de aplicación: 
Responsable de aplicación: </v>
      </c>
    </row>
    <row r="535" spans="1:7" ht="15.75" customHeight="1" x14ac:dyDescent="0.25">
      <c r="A535" s="93"/>
      <c r="B535" s="130" t="str">
        <f>IFERROR(VLOOKUP(A535,'2.Datos'!#REF!,6,FALSE),"La celda tiene formula")</f>
        <v>La celda tiene formula</v>
      </c>
      <c r="C535" s="93"/>
      <c r="D535" s="93"/>
      <c r="E535" s="93"/>
      <c r="F535" s="93"/>
      <c r="G535" s="132" t="str">
        <f t="shared" si="2"/>
        <v xml:space="preserve">Evidencia: 
Frecuencia de aplicación: 
Responsable de aplicación: </v>
      </c>
    </row>
    <row r="536" spans="1:7" ht="15.75" customHeight="1" x14ac:dyDescent="0.25">
      <c r="A536" s="93"/>
      <c r="B536" s="130" t="str">
        <f>IFERROR(VLOOKUP(A536,'2.Datos'!#REF!,6,FALSE),"La celda tiene formula")</f>
        <v>La celda tiene formula</v>
      </c>
      <c r="C536" s="93"/>
      <c r="D536" s="93"/>
      <c r="E536" s="93"/>
      <c r="F536" s="93"/>
      <c r="G536" s="132" t="str">
        <f t="shared" si="2"/>
        <v xml:space="preserve">Evidencia: 
Frecuencia de aplicación: 
Responsable de aplicación: </v>
      </c>
    </row>
    <row r="537" spans="1:7" ht="15.75" customHeight="1" x14ac:dyDescent="0.25">
      <c r="A537" s="93"/>
      <c r="B537" s="130" t="str">
        <f>IFERROR(VLOOKUP(A537,'2.Datos'!#REF!,6,FALSE),"La celda tiene formula")</f>
        <v>La celda tiene formula</v>
      </c>
      <c r="C537" s="93"/>
      <c r="D537" s="93"/>
      <c r="E537" s="93"/>
      <c r="F537" s="93"/>
      <c r="G537" s="132" t="str">
        <f t="shared" si="2"/>
        <v xml:space="preserve">Evidencia: 
Frecuencia de aplicación: 
Responsable de aplicación: </v>
      </c>
    </row>
    <row r="538" spans="1:7" ht="15.75" customHeight="1" x14ac:dyDescent="0.25">
      <c r="A538" s="93"/>
      <c r="B538" s="130" t="str">
        <f>IFERROR(VLOOKUP(A538,'2.Datos'!#REF!,6,FALSE),"La celda tiene formula")</f>
        <v>La celda tiene formula</v>
      </c>
      <c r="C538" s="93"/>
      <c r="D538" s="93"/>
      <c r="E538" s="93"/>
      <c r="F538" s="93"/>
      <c r="G538" s="132" t="str">
        <f t="shared" si="2"/>
        <v xml:space="preserve">Evidencia: 
Frecuencia de aplicación: 
Responsable de aplicación: </v>
      </c>
    </row>
    <row r="539" spans="1:7" ht="15.75" customHeight="1" x14ac:dyDescent="0.25">
      <c r="A539" s="93"/>
      <c r="B539" s="130" t="str">
        <f>IFERROR(VLOOKUP(A539,'2.Datos'!#REF!,6,FALSE),"La celda tiene formula")</f>
        <v>La celda tiene formula</v>
      </c>
      <c r="C539" s="93"/>
      <c r="D539" s="93"/>
      <c r="E539" s="93"/>
      <c r="F539" s="93"/>
      <c r="G539" s="132" t="str">
        <f t="shared" si="2"/>
        <v xml:space="preserve">Evidencia: 
Frecuencia de aplicación: 
Responsable de aplicación: </v>
      </c>
    </row>
    <row r="540" spans="1:7" ht="15.75" customHeight="1" x14ac:dyDescent="0.25">
      <c r="A540" s="93"/>
      <c r="B540" s="130" t="str">
        <f>IFERROR(VLOOKUP(A540,'2.Datos'!#REF!,6,FALSE),"La celda tiene formula")</f>
        <v>La celda tiene formula</v>
      </c>
      <c r="C540" s="93"/>
      <c r="D540" s="93"/>
      <c r="E540" s="93"/>
      <c r="F540" s="93"/>
      <c r="G540" s="132" t="str">
        <f t="shared" si="2"/>
        <v xml:space="preserve">Evidencia: 
Frecuencia de aplicación: 
Responsable de aplicación: </v>
      </c>
    </row>
    <row r="541" spans="1:7" ht="15.75" customHeight="1" x14ac:dyDescent="0.25">
      <c r="A541" s="93"/>
      <c r="B541" s="130" t="str">
        <f>IFERROR(VLOOKUP(A541,'2.Datos'!#REF!,6,FALSE),"La celda tiene formula")</f>
        <v>La celda tiene formula</v>
      </c>
      <c r="C541" s="93"/>
      <c r="D541" s="93"/>
      <c r="E541" s="93"/>
      <c r="F541" s="93"/>
      <c r="G541" s="132" t="str">
        <f t="shared" si="2"/>
        <v xml:space="preserve">Evidencia: 
Frecuencia de aplicación: 
Responsable de aplicación: </v>
      </c>
    </row>
    <row r="542" spans="1:7" ht="15.75" customHeight="1" x14ac:dyDescent="0.25">
      <c r="A542" s="93"/>
      <c r="B542" s="130" t="str">
        <f>IFERROR(VLOOKUP(A542,'2.Datos'!#REF!,6,FALSE),"La celda tiene formula")</f>
        <v>La celda tiene formula</v>
      </c>
      <c r="C542" s="93"/>
      <c r="D542" s="93"/>
      <c r="E542" s="93"/>
      <c r="F542" s="93"/>
      <c r="G542" s="132" t="str">
        <f t="shared" si="2"/>
        <v xml:space="preserve">Evidencia: 
Frecuencia de aplicación: 
Responsable de aplicación: </v>
      </c>
    </row>
    <row r="543" spans="1:7" ht="15.75" customHeight="1" x14ac:dyDescent="0.25">
      <c r="A543" s="93"/>
      <c r="B543" s="130" t="str">
        <f>IFERROR(VLOOKUP(A543,'2.Datos'!#REF!,6,FALSE),"La celda tiene formula")</f>
        <v>La celda tiene formula</v>
      </c>
      <c r="C543" s="93"/>
      <c r="D543" s="93"/>
      <c r="E543" s="93"/>
      <c r="F543" s="93"/>
      <c r="G543" s="132" t="str">
        <f t="shared" si="2"/>
        <v xml:space="preserve">Evidencia: 
Frecuencia de aplicación: 
Responsable de aplicación: </v>
      </c>
    </row>
    <row r="544" spans="1:7" ht="15.75" customHeight="1" x14ac:dyDescent="0.25">
      <c r="A544" s="93"/>
      <c r="B544" s="130" t="str">
        <f>IFERROR(VLOOKUP(A544,'2.Datos'!#REF!,6,FALSE),"La celda tiene formula")</f>
        <v>La celda tiene formula</v>
      </c>
      <c r="C544" s="93"/>
      <c r="D544" s="93"/>
      <c r="E544" s="93"/>
      <c r="F544" s="93"/>
      <c r="G544" s="132" t="str">
        <f t="shared" si="2"/>
        <v xml:space="preserve">Evidencia: 
Frecuencia de aplicación: 
Responsable de aplicación: </v>
      </c>
    </row>
    <row r="545" spans="1:7" ht="15.75" customHeight="1" x14ac:dyDescent="0.25">
      <c r="A545" s="93"/>
      <c r="B545" s="130" t="str">
        <f>IFERROR(VLOOKUP(A545,'2.Datos'!#REF!,6,FALSE),"La celda tiene formula")</f>
        <v>La celda tiene formula</v>
      </c>
      <c r="C545" s="93"/>
      <c r="D545" s="93"/>
      <c r="E545" s="93"/>
      <c r="F545" s="93"/>
      <c r="G545" s="132" t="str">
        <f t="shared" si="2"/>
        <v xml:space="preserve">Evidencia: 
Frecuencia de aplicación: 
Responsable de aplicación: </v>
      </c>
    </row>
    <row r="546" spans="1:7" ht="15.75" customHeight="1" x14ac:dyDescent="0.25">
      <c r="A546" s="93"/>
      <c r="B546" s="130" t="str">
        <f>IFERROR(VLOOKUP(A546,'2.Datos'!#REF!,6,FALSE),"La celda tiene formula")</f>
        <v>La celda tiene formula</v>
      </c>
      <c r="C546" s="93"/>
      <c r="D546" s="93"/>
      <c r="E546" s="93"/>
      <c r="F546" s="93"/>
      <c r="G546" s="132" t="str">
        <f t="shared" si="2"/>
        <v xml:space="preserve">Evidencia: 
Frecuencia de aplicación: 
Responsable de aplicación: </v>
      </c>
    </row>
    <row r="547" spans="1:7" ht="15.75" customHeight="1" x14ac:dyDescent="0.25">
      <c r="A547" s="93"/>
      <c r="B547" s="130" t="str">
        <f>IFERROR(VLOOKUP(A547,'2.Datos'!#REF!,6,FALSE),"La celda tiene formula")</f>
        <v>La celda tiene formula</v>
      </c>
      <c r="C547" s="93"/>
      <c r="D547" s="93"/>
      <c r="E547" s="93"/>
      <c r="F547" s="93"/>
      <c r="G547" s="132" t="str">
        <f t="shared" si="2"/>
        <v xml:space="preserve">Evidencia: 
Frecuencia de aplicación: 
Responsable de aplicación: </v>
      </c>
    </row>
    <row r="548" spans="1:7" ht="15.75" customHeight="1" x14ac:dyDescent="0.25">
      <c r="A548" s="93"/>
      <c r="B548" s="130" t="str">
        <f>IFERROR(VLOOKUP(A548,'2.Datos'!#REF!,6,FALSE),"La celda tiene formula")</f>
        <v>La celda tiene formula</v>
      </c>
      <c r="C548" s="93"/>
      <c r="D548" s="93"/>
      <c r="E548" s="93"/>
      <c r="F548" s="93"/>
      <c r="G548" s="132" t="str">
        <f t="shared" si="2"/>
        <v xml:space="preserve">Evidencia: 
Frecuencia de aplicación: 
Responsable de aplicación: </v>
      </c>
    </row>
    <row r="549" spans="1:7" ht="15.75" customHeight="1" x14ac:dyDescent="0.25">
      <c r="A549" s="93"/>
      <c r="B549" s="130" t="str">
        <f>IFERROR(VLOOKUP(A549,'2.Datos'!#REF!,6,FALSE),"La celda tiene formula")</f>
        <v>La celda tiene formula</v>
      </c>
      <c r="C549" s="93"/>
      <c r="D549" s="93"/>
      <c r="E549" s="93"/>
      <c r="F549" s="93"/>
      <c r="G549" s="132" t="str">
        <f t="shared" si="2"/>
        <v xml:space="preserve">Evidencia: 
Frecuencia de aplicación: 
Responsable de aplicación: </v>
      </c>
    </row>
    <row r="550" spans="1:7" ht="15.75" customHeight="1" x14ac:dyDescent="0.25">
      <c r="A550" s="134"/>
      <c r="B550" s="134"/>
      <c r="C550" s="134"/>
      <c r="D550" s="134"/>
      <c r="E550" s="134"/>
      <c r="F550" s="134"/>
      <c r="G550" s="134"/>
    </row>
    <row r="551" spans="1:7" ht="15.75" customHeight="1" x14ac:dyDescent="0.25"/>
    <row r="552" spans="1:7" ht="15.75" customHeight="1" x14ac:dyDescent="0.25"/>
    <row r="553" spans="1:7" ht="15.75" customHeight="1" x14ac:dyDescent="0.25"/>
    <row r="554" spans="1:7" ht="15.75" customHeight="1" x14ac:dyDescent="0.25"/>
    <row r="555" spans="1:7" ht="15.75" customHeight="1" x14ac:dyDescent="0.25"/>
    <row r="556" spans="1:7" ht="15.75" customHeight="1" x14ac:dyDescent="0.25"/>
    <row r="557" spans="1:7" ht="15.75" customHeight="1" x14ac:dyDescent="0.25"/>
    <row r="558" spans="1:7" ht="15.75" customHeight="1" x14ac:dyDescent="0.25"/>
    <row r="559" spans="1:7" ht="15.75" customHeight="1" x14ac:dyDescent="0.25"/>
    <row r="560" spans="1:7"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B2:B549">
    <cfRule type="cellIs" dxfId="4" priority="1" operator="equal">
      <formula>"La celda tiene formula"</formula>
    </cfRule>
  </conditionalFormatting>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FFFF00"/>
  </sheetPr>
  <dimension ref="A1:Z1000"/>
  <sheetViews>
    <sheetView showGridLines="0" workbookViewId="0"/>
  </sheetViews>
  <sheetFormatPr baseColWidth="10" defaultColWidth="14.42578125" defaultRowHeight="15" customHeight="1" x14ac:dyDescent="0.25"/>
  <cols>
    <col min="1" max="1" width="2.7109375" customWidth="1"/>
    <col min="2" max="2" width="7.7109375" customWidth="1"/>
    <col min="3" max="3" width="13" customWidth="1"/>
    <col min="4" max="4" width="16.7109375" customWidth="1"/>
    <col min="5" max="5" width="88.7109375" customWidth="1"/>
    <col min="6" max="6" width="5.7109375" customWidth="1"/>
    <col min="7" max="7" width="13.7109375" customWidth="1"/>
    <col min="8" max="8" width="59.28515625" customWidth="1"/>
    <col min="9" max="26" width="11.42578125" customWidth="1"/>
  </cols>
  <sheetData>
    <row r="1" spans="1:26" ht="9.75" customHeight="1" x14ac:dyDescent="0.25">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row>
    <row r="2" spans="1:26" ht="18.75" x14ac:dyDescent="0.25">
      <c r="A2" s="135"/>
      <c r="B2" s="2" t="s">
        <v>437</v>
      </c>
      <c r="C2" s="136"/>
      <c r="D2" s="135"/>
      <c r="E2" s="135"/>
      <c r="F2" s="135"/>
      <c r="G2" s="135"/>
      <c r="H2" s="135"/>
      <c r="I2" s="135"/>
      <c r="J2" s="135"/>
      <c r="K2" s="135"/>
      <c r="L2" s="135"/>
      <c r="M2" s="135"/>
      <c r="N2" s="135"/>
      <c r="O2" s="135"/>
      <c r="P2" s="135"/>
      <c r="Q2" s="135"/>
      <c r="R2" s="135"/>
      <c r="S2" s="135"/>
      <c r="T2" s="135"/>
      <c r="U2" s="135"/>
      <c r="V2" s="135"/>
      <c r="W2" s="135"/>
      <c r="X2" s="135"/>
      <c r="Y2" s="135"/>
      <c r="Z2" s="135"/>
    </row>
    <row r="3" spans="1:26" x14ac:dyDescent="0.2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row>
    <row r="4" spans="1:26" x14ac:dyDescent="0.25">
      <c r="A4" s="135"/>
      <c r="B4" s="364" t="s">
        <v>438</v>
      </c>
      <c r="C4" s="365"/>
      <c r="D4" s="365"/>
      <c r="E4" s="366"/>
      <c r="F4" s="135"/>
      <c r="G4" s="385" t="s">
        <v>439</v>
      </c>
      <c r="H4" s="366"/>
      <c r="I4" s="135"/>
      <c r="J4" s="135"/>
      <c r="K4" s="135"/>
      <c r="L4" s="135"/>
      <c r="M4" s="135"/>
      <c r="N4" s="135"/>
      <c r="O4" s="135"/>
      <c r="P4" s="135"/>
      <c r="Q4" s="135"/>
      <c r="R4" s="135"/>
      <c r="S4" s="135"/>
      <c r="T4" s="135"/>
      <c r="U4" s="135"/>
      <c r="V4" s="135"/>
      <c r="W4" s="135"/>
      <c r="X4" s="135"/>
      <c r="Y4" s="135"/>
      <c r="Z4" s="135"/>
    </row>
    <row r="5" spans="1:26" ht="30" x14ac:dyDescent="0.25">
      <c r="A5" s="135"/>
      <c r="B5" s="381">
        <v>1</v>
      </c>
      <c r="C5" s="384" t="s">
        <v>440</v>
      </c>
      <c r="D5" s="137" t="s">
        <v>441</v>
      </c>
      <c r="E5" s="138" t="s">
        <v>442</v>
      </c>
      <c r="F5" s="135"/>
      <c r="G5" s="386" t="s">
        <v>443</v>
      </c>
      <c r="H5" s="366"/>
      <c r="I5" s="135"/>
      <c r="J5" s="135"/>
      <c r="K5" s="135"/>
      <c r="L5" s="135"/>
      <c r="M5" s="135"/>
      <c r="N5" s="135"/>
      <c r="O5" s="135"/>
      <c r="P5" s="135"/>
      <c r="Q5" s="135"/>
      <c r="R5" s="135"/>
      <c r="S5" s="135"/>
      <c r="T5" s="135"/>
      <c r="U5" s="135"/>
      <c r="V5" s="135"/>
      <c r="W5" s="135"/>
      <c r="X5" s="135"/>
      <c r="Y5" s="135"/>
      <c r="Z5" s="135"/>
    </row>
    <row r="6" spans="1:26" ht="30" x14ac:dyDescent="0.25">
      <c r="A6" s="135"/>
      <c r="B6" s="382"/>
      <c r="C6" s="382"/>
      <c r="D6" s="139"/>
      <c r="E6" s="140" t="s">
        <v>444</v>
      </c>
      <c r="F6" s="135"/>
      <c r="G6" s="141" t="s">
        <v>445</v>
      </c>
      <c r="H6" s="141" t="s">
        <v>446</v>
      </c>
      <c r="I6" s="135"/>
      <c r="J6" s="135"/>
      <c r="K6" s="135"/>
      <c r="L6" s="135"/>
      <c r="M6" s="135"/>
      <c r="N6" s="135"/>
      <c r="O6" s="135"/>
      <c r="P6" s="135"/>
      <c r="Q6" s="135"/>
      <c r="R6" s="135"/>
      <c r="S6" s="135"/>
      <c r="T6" s="135"/>
      <c r="U6" s="135"/>
      <c r="V6" s="135"/>
      <c r="W6" s="135"/>
      <c r="X6" s="135"/>
      <c r="Y6" s="135"/>
      <c r="Z6" s="135"/>
    </row>
    <row r="7" spans="1:26" ht="45" x14ac:dyDescent="0.25">
      <c r="A7" s="135"/>
      <c r="B7" s="382"/>
      <c r="C7" s="382"/>
      <c r="D7" s="139"/>
      <c r="E7" s="140" t="s">
        <v>447</v>
      </c>
      <c r="F7" s="135"/>
      <c r="G7" s="141" t="s">
        <v>448</v>
      </c>
      <c r="H7" s="141" t="s">
        <v>449</v>
      </c>
      <c r="I7" s="135"/>
      <c r="J7" s="135"/>
      <c r="K7" s="135"/>
      <c r="L7" s="135"/>
      <c r="M7" s="135"/>
      <c r="N7" s="135"/>
      <c r="O7" s="135"/>
      <c r="P7" s="135"/>
      <c r="Q7" s="135"/>
      <c r="R7" s="135"/>
      <c r="S7" s="135"/>
      <c r="T7" s="135"/>
      <c r="U7" s="135"/>
      <c r="V7" s="135"/>
      <c r="W7" s="135"/>
      <c r="X7" s="135"/>
      <c r="Y7" s="135"/>
      <c r="Z7" s="135"/>
    </row>
    <row r="8" spans="1:26" x14ac:dyDescent="0.25">
      <c r="A8" s="135"/>
      <c r="B8" s="382"/>
      <c r="C8" s="382"/>
      <c r="D8" s="139"/>
      <c r="E8" s="139" t="s">
        <v>450</v>
      </c>
      <c r="F8" s="135"/>
      <c r="G8" s="135"/>
      <c r="H8" s="135"/>
      <c r="I8" s="135"/>
      <c r="J8" s="135"/>
      <c r="K8" s="135"/>
      <c r="L8" s="135"/>
      <c r="M8" s="135"/>
      <c r="N8" s="135"/>
      <c r="O8" s="135"/>
      <c r="P8" s="135"/>
      <c r="Q8" s="135"/>
      <c r="R8" s="135"/>
      <c r="S8" s="135"/>
      <c r="T8" s="135"/>
      <c r="U8" s="135"/>
      <c r="V8" s="135"/>
      <c r="W8" s="135"/>
      <c r="X8" s="135"/>
      <c r="Y8" s="135"/>
      <c r="Z8" s="135"/>
    </row>
    <row r="9" spans="1:26" x14ac:dyDescent="0.25">
      <c r="A9" s="135"/>
      <c r="B9" s="382"/>
      <c r="C9" s="382"/>
      <c r="D9" s="139" t="s">
        <v>445</v>
      </c>
      <c r="E9" s="139" t="s">
        <v>451</v>
      </c>
      <c r="F9" s="135"/>
      <c r="G9" s="135"/>
      <c r="H9" s="135"/>
      <c r="I9" s="135"/>
      <c r="J9" s="135"/>
      <c r="K9" s="135"/>
      <c r="L9" s="135"/>
      <c r="M9" s="135"/>
      <c r="N9" s="135"/>
      <c r="O9" s="135"/>
      <c r="P9" s="135"/>
      <c r="Q9" s="135"/>
      <c r="R9" s="135"/>
      <c r="S9" s="135"/>
      <c r="T9" s="135"/>
      <c r="U9" s="135"/>
      <c r="V9" s="135"/>
      <c r="W9" s="135"/>
      <c r="X9" s="135"/>
      <c r="Y9" s="135"/>
      <c r="Z9" s="135"/>
    </row>
    <row r="10" spans="1:26" x14ac:dyDescent="0.25">
      <c r="A10" s="135"/>
      <c r="B10" s="383"/>
      <c r="C10" s="383"/>
      <c r="D10" s="142" t="s">
        <v>448</v>
      </c>
      <c r="E10" s="142" t="s">
        <v>452</v>
      </c>
      <c r="F10" s="135"/>
      <c r="G10" s="135"/>
      <c r="H10" s="135"/>
      <c r="I10" s="135"/>
      <c r="J10" s="135"/>
      <c r="K10" s="135"/>
      <c r="L10" s="135"/>
      <c r="M10" s="135"/>
      <c r="N10" s="135"/>
      <c r="O10" s="135"/>
      <c r="P10" s="135"/>
      <c r="Q10" s="135"/>
      <c r="R10" s="135"/>
      <c r="S10" s="135"/>
      <c r="T10" s="135"/>
      <c r="U10" s="135"/>
      <c r="V10" s="135"/>
      <c r="W10" s="135"/>
      <c r="X10" s="135"/>
      <c r="Y10" s="135"/>
      <c r="Z10" s="135"/>
    </row>
    <row r="11" spans="1:26" ht="45" x14ac:dyDescent="0.25">
      <c r="A11" s="135"/>
      <c r="B11" s="381">
        <v>2</v>
      </c>
      <c r="C11" s="384" t="s">
        <v>86</v>
      </c>
      <c r="D11" s="137" t="s">
        <v>441</v>
      </c>
      <c r="E11" s="137" t="s">
        <v>453</v>
      </c>
      <c r="F11" s="135"/>
      <c r="G11" s="135"/>
      <c r="H11" s="135"/>
      <c r="I11" s="135"/>
      <c r="J11" s="135"/>
      <c r="K11" s="135"/>
      <c r="L11" s="135"/>
      <c r="M11" s="135"/>
      <c r="N11" s="135"/>
      <c r="O11" s="135"/>
      <c r="P11" s="135"/>
      <c r="Q11" s="135"/>
      <c r="R11" s="135"/>
      <c r="S11" s="135"/>
      <c r="T11" s="135"/>
      <c r="U11" s="135"/>
      <c r="V11" s="135"/>
      <c r="W11" s="135"/>
      <c r="X11" s="135"/>
      <c r="Y11" s="135"/>
      <c r="Z11" s="135"/>
    </row>
    <row r="12" spans="1:26" ht="19.5" customHeight="1" x14ac:dyDescent="0.25">
      <c r="A12" s="135"/>
      <c r="B12" s="382"/>
      <c r="C12" s="382"/>
      <c r="D12" s="139"/>
      <c r="E12" s="139" t="s">
        <v>454</v>
      </c>
      <c r="F12" s="135"/>
      <c r="G12" s="135"/>
      <c r="H12" s="135"/>
      <c r="I12" s="135"/>
      <c r="J12" s="135"/>
      <c r="K12" s="135"/>
      <c r="L12" s="135"/>
      <c r="M12" s="135"/>
      <c r="N12" s="135"/>
      <c r="O12" s="135"/>
      <c r="P12" s="135"/>
      <c r="Q12" s="135"/>
      <c r="R12" s="135"/>
      <c r="S12" s="135"/>
      <c r="T12" s="135"/>
      <c r="U12" s="135"/>
      <c r="V12" s="135"/>
      <c r="W12" s="135"/>
      <c r="X12" s="135"/>
      <c r="Y12" s="135"/>
      <c r="Z12" s="135"/>
    </row>
    <row r="13" spans="1:26" x14ac:dyDescent="0.25">
      <c r="A13" s="135"/>
      <c r="B13" s="382"/>
      <c r="C13" s="382"/>
      <c r="D13" s="139"/>
      <c r="E13" s="139" t="s">
        <v>455</v>
      </c>
      <c r="F13" s="135"/>
      <c r="G13" s="135"/>
      <c r="H13" s="135"/>
      <c r="I13" s="135"/>
      <c r="J13" s="135"/>
      <c r="K13" s="135"/>
      <c r="L13" s="135"/>
      <c r="M13" s="135"/>
      <c r="N13" s="135"/>
      <c r="O13" s="135"/>
      <c r="P13" s="135"/>
      <c r="Q13" s="135"/>
      <c r="R13" s="135"/>
      <c r="S13" s="135"/>
      <c r="T13" s="135"/>
      <c r="U13" s="135"/>
      <c r="V13" s="135"/>
      <c r="W13" s="135"/>
      <c r="X13" s="135"/>
      <c r="Y13" s="135"/>
      <c r="Z13" s="135"/>
    </row>
    <row r="14" spans="1:26" x14ac:dyDescent="0.25">
      <c r="A14" s="135"/>
      <c r="B14" s="382"/>
      <c r="C14" s="382"/>
      <c r="D14" s="139"/>
      <c r="E14" s="139" t="s">
        <v>456</v>
      </c>
      <c r="F14" s="135"/>
      <c r="G14" s="135"/>
      <c r="H14" s="135"/>
      <c r="I14" s="135"/>
      <c r="J14" s="135"/>
      <c r="K14" s="135"/>
      <c r="L14" s="135"/>
      <c r="M14" s="135"/>
      <c r="N14" s="135"/>
      <c r="O14" s="135"/>
      <c r="P14" s="135"/>
      <c r="Q14" s="135"/>
      <c r="R14" s="135"/>
      <c r="S14" s="135"/>
      <c r="T14" s="135"/>
      <c r="U14" s="135"/>
      <c r="V14" s="135"/>
      <c r="W14" s="135"/>
      <c r="X14" s="135"/>
      <c r="Y14" s="135"/>
      <c r="Z14" s="135"/>
    </row>
    <row r="15" spans="1:26" x14ac:dyDescent="0.25">
      <c r="A15" s="135"/>
      <c r="B15" s="382"/>
      <c r="C15" s="382"/>
      <c r="D15" s="139" t="s">
        <v>445</v>
      </c>
      <c r="E15" s="139" t="s">
        <v>457</v>
      </c>
      <c r="F15" s="135"/>
      <c r="G15" s="135"/>
      <c r="H15" s="135"/>
      <c r="I15" s="135"/>
      <c r="J15" s="135"/>
      <c r="K15" s="135"/>
      <c r="L15" s="135"/>
      <c r="M15" s="135"/>
      <c r="N15" s="135"/>
      <c r="O15" s="135"/>
      <c r="P15" s="135"/>
      <c r="Q15" s="135"/>
      <c r="R15" s="135"/>
      <c r="S15" s="135"/>
      <c r="T15" s="135"/>
      <c r="U15" s="135"/>
      <c r="V15" s="135"/>
      <c r="W15" s="135"/>
      <c r="X15" s="135"/>
      <c r="Y15" s="135"/>
      <c r="Z15" s="135"/>
    </row>
    <row r="16" spans="1:26" x14ac:dyDescent="0.25">
      <c r="A16" s="135"/>
      <c r="B16" s="383"/>
      <c r="C16" s="383"/>
      <c r="D16" s="142" t="s">
        <v>448</v>
      </c>
      <c r="E16" s="142" t="s">
        <v>458</v>
      </c>
      <c r="F16" s="135"/>
      <c r="G16" s="135"/>
      <c r="H16" s="135"/>
      <c r="I16" s="135"/>
      <c r="J16" s="135"/>
      <c r="K16" s="135"/>
      <c r="L16" s="135"/>
      <c r="M16" s="135"/>
      <c r="N16" s="135"/>
      <c r="O16" s="135"/>
      <c r="P16" s="135"/>
      <c r="Q16" s="135"/>
      <c r="R16" s="135"/>
      <c r="S16" s="135"/>
      <c r="T16" s="135"/>
      <c r="U16" s="135"/>
      <c r="V16" s="135"/>
      <c r="W16" s="135"/>
      <c r="X16" s="135"/>
      <c r="Y16" s="135"/>
      <c r="Z16" s="135"/>
    </row>
    <row r="17" spans="1:26" ht="45" x14ac:dyDescent="0.25">
      <c r="A17" s="135"/>
      <c r="B17" s="381">
        <v>3</v>
      </c>
      <c r="C17" s="384" t="s">
        <v>102</v>
      </c>
      <c r="D17" s="143" t="s">
        <v>441</v>
      </c>
      <c r="E17" s="137" t="s">
        <v>459</v>
      </c>
      <c r="F17" s="135"/>
      <c r="G17" s="135"/>
      <c r="H17" s="135"/>
      <c r="I17" s="135"/>
      <c r="J17" s="135"/>
      <c r="K17" s="135"/>
      <c r="L17" s="135"/>
      <c r="M17" s="135"/>
      <c r="N17" s="135"/>
      <c r="O17" s="135"/>
      <c r="P17" s="135"/>
      <c r="Q17" s="135"/>
      <c r="R17" s="135"/>
      <c r="S17" s="135"/>
      <c r="T17" s="135"/>
      <c r="U17" s="135"/>
      <c r="V17" s="135"/>
      <c r="W17" s="135"/>
      <c r="X17" s="135"/>
      <c r="Y17" s="135"/>
      <c r="Z17" s="135"/>
    </row>
    <row r="18" spans="1:26" x14ac:dyDescent="0.25">
      <c r="A18" s="135"/>
      <c r="B18" s="382"/>
      <c r="C18" s="382"/>
      <c r="D18" s="143"/>
      <c r="E18" s="139" t="s">
        <v>460</v>
      </c>
      <c r="F18" s="135"/>
      <c r="G18" s="135"/>
      <c r="H18" s="135"/>
      <c r="I18" s="135"/>
      <c r="J18" s="135"/>
      <c r="K18" s="135"/>
      <c r="L18" s="135"/>
      <c r="M18" s="135"/>
      <c r="N18" s="135"/>
      <c r="O18" s="135"/>
      <c r="P18" s="135"/>
      <c r="Q18" s="135"/>
      <c r="R18" s="135"/>
      <c r="S18" s="135"/>
      <c r="T18" s="135"/>
      <c r="U18" s="135"/>
      <c r="V18" s="135"/>
      <c r="W18" s="135"/>
      <c r="X18" s="135"/>
      <c r="Y18" s="135"/>
      <c r="Z18" s="135"/>
    </row>
    <row r="19" spans="1:26" x14ac:dyDescent="0.25">
      <c r="A19" s="135"/>
      <c r="B19" s="382"/>
      <c r="C19" s="382"/>
      <c r="D19" s="143"/>
      <c r="E19" s="139" t="s">
        <v>461</v>
      </c>
      <c r="F19" s="135"/>
      <c r="G19" s="135"/>
      <c r="H19" s="135"/>
      <c r="I19" s="135"/>
      <c r="J19" s="135"/>
      <c r="K19" s="135"/>
      <c r="L19" s="135"/>
      <c r="M19" s="135"/>
      <c r="N19" s="135"/>
      <c r="O19" s="135"/>
      <c r="P19" s="135"/>
      <c r="Q19" s="135"/>
      <c r="R19" s="135"/>
      <c r="S19" s="135"/>
      <c r="T19" s="135"/>
      <c r="U19" s="135"/>
      <c r="V19" s="135"/>
      <c r="W19" s="135"/>
      <c r="X19" s="135"/>
      <c r="Y19" s="135"/>
      <c r="Z19" s="135"/>
    </row>
    <row r="20" spans="1:26" x14ac:dyDescent="0.25">
      <c r="A20" s="135"/>
      <c r="B20" s="382"/>
      <c r="C20" s="382"/>
      <c r="D20" s="143"/>
      <c r="E20" s="139" t="s">
        <v>462</v>
      </c>
      <c r="F20" s="135"/>
      <c r="G20" s="135"/>
      <c r="H20" s="135"/>
      <c r="I20" s="135"/>
      <c r="J20" s="135"/>
      <c r="K20" s="135"/>
      <c r="L20" s="135"/>
      <c r="M20" s="135"/>
      <c r="N20" s="135"/>
      <c r="O20" s="135"/>
      <c r="P20" s="135"/>
      <c r="Q20" s="135"/>
      <c r="R20" s="135"/>
      <c r="S20" s="135"/>
      <c r="T20" s="135"/>
      <c r="U20" s="135"/>
      <c r="V20" s="135"/>
      <c r="W20" s="135"/>
      <c r="X20" s="135"/>
      <c r="Y20" s="135"/>
      <c r="Z20" s="135"/>
    </row>
    <row r="21" spans="1:26" ht="15.75" customHeight="1" x14ac:dyDescent="0.25">
      <c r="A21" s="135"/>
      <c r="B21" s="382"/>
      <c r="C21" s="382"/>
      <c r="D21" s="143" t="s">
        <v>445</v>
      </c>
      <c r="E21" s="139" t="s">
        <v>463</v>
      </c>
      <c r="F21" s="135"/>
      <c r="G21" s="135"/>
      <c r="H21" s="135"/>
      <c r="I21" s="135"/>
      <c r="J21" s="135"/>
      <c r="K21" s="135"/>
      <c r="L21" s="135"/>
      <c r="M21" s="135"/>
      <c r="N21" s="135"/>
      <c r="O21" s="135"/>
      <c r="P21" s="135"/>
      <c r="Q21" s="135"/>
      <c r="R21" s="135"/>
      <c r="S21" s="135"/>
      <c r="T21" s="135"/>
      <c r="U21" s="135"/>
      <c r="V21" s="135"/>
      <c r="W21" s="135"/>
      <c r="X21" s="135"/>
      <c r="Y21" s="135"/>
      <c r="Z21" s="135"/>
    </row>
    <row r="22" spans="1:26" ht="15.75" customHeight="1" x14ac:dyDescent="0.25">
      <c r="A22" s="135"/>
      <c r="B22" s="383"/>
      <c r="C22" s="383"/>
      <c r="D22" s="143" t="s">
        <v>448</v>
      </c>
      <c r="E22" s="142" t="s">
        <v>464</v>
      </c>
      <c r="F22" s="135"/>
      <c r="G22" s="135"/>
      <c r="H22" s="135"/>
      <c r="I22" s="135"/>
      <c r="J22" s="135"/>
      <c r="K22" s="135"/>
      <c r="L22" s="135"/>
      <c r="M22" s="135"/>
      <c r="N22" s="135"/>
      <c r="O22" s="135"/>
      <c r="P22" s="135"/>
      <c r="Q22" s="135"/>
      <c r="R22" s="135"/>
      <c r="S22" s="135"/>
      <c r="T22" s="135"/>
      <c r="U22" s="135"/>
      <c r="V22" s="135"/>
      <c r="W22" s="135"/>
      <c r="X22" s="135"/>
      <c r="Y22" s="135"/>
      <c r="Z22" s="135"/>
    </row>
    <row r="23" spans="1:26" ht="15.75" customHeight="1" x14ac:dyDescent="0.25">
      <c r="A23" s="135"/>
      <c r="B23" s="381">
        <v>4</v>
      </c>
      <c r="C23" s="384" t="s">
        <v>77</v>
      </c>
      <c r="D23" s="137" t="s">
        <v>441</v>
      </c>
      <c r="E23" s="137" t="s">
        <v>465</v>
      </c>
      <c r="F23" s="135"/>
      <c r="G23" s="135"/>
      <c r="H23" s="135"/>
      <c r="I23" s="135"/>
      <c r="J23" s="135"/>
      <c r="K23" s="135"/>
      <c r="L23" s="135"/>
      <c r="M23" s="135"/>
      <c r="N23" s="135"/>
      <c r="O23" s="135"/>
      <c r="P23" s="135"/>
      <c r="Q23" s="135"/>
      <c r="R23" s="135"/>
      <c r="S23" s="135"/>
      <c r="T23" s="135"/>
      <c r="U23" s="135"/>
      <c r="V23" s="135"/>
      <c r="W23" s="135"/>
      <c r="X23" s="135"/>
      <c r="Y23" s="135"/>
      <c r="Z23" s="135"/>
    </row>
    <row r="24" spans="1:26" ht="15.75" customHeight="1" x14ac:dyDescent="0.25">
      <c r="A24" s="135"/>
      <c r="B24" s="382"/>
      <c r="C24" s="382"/>
      <c r="D24" s="139"/>
      <c r="E24" s="139" t="s">
        <v>466</v>
      </c>
      <c r="F24" s="135"/>
      <c r="G24" s="135"/>
      <c r="H24" s="135"/>
      <c r="I24" s="135"/>
      <c r="J24" s="135"/>
      <c r="K24" s="135"/>
      <c r="L24" s="135"/>
      <c r="M24" s="135"/>
      <c r="N24" s="135"/>
      <c r="O24" s="135"/>
      <c r="P24" s="135"/>
      <c r="Q24" s="135"/>
      <c r="R24" s="135"/>
      <c r="S24" s="135"/>
      <c r="T24" s="135"/>
      <c r="U24" s="135"/>
      <c r="V24" s="135"/>
      <c r="W24" s="135"/>
      <c r="X24" s="135"/>
      <c r="Y24" s="135"/>
      <c r="Z24" s="135"/>
    </row>
    <row r="25" spans="1:26" ht="15" customHeight="1" x14ac:dyDescent="0.25">
      <c r="A25" s="135"/>
      <c r="B25" s="382"/>
      <c r="C25" s="382"/>
      <c r="D25" s="139"/>
      <c r="E25" s="139" t="s">
        <v>467</v>
      </c>
      <c r="F25" s="135"/>
      <c r="G25" s="135"/>
      <c r="H25" s="135"/>
      <c r="I25" s="135"/>
      <c r="J25" s="135"/>
      <c r="K25" s="135"/>
      <c r="L25" s="135"/>
      <c r="M25" s="135"/>
      <c r="N25" s="135"/>
      <c r="O25" s="135"/>
      <c r="P25" s="135"/>
      <c r="Q25" s="135"/>
      <c r="R25" s="135"/>
      <c r="S25" s="135"/>
      <c r="T25" s="135"/>
      <c r="U25" s="135"/>
      <c r="V25" s="135"/>
      <c r="W25" s="135"/>
      <c r="X25" s="135"/>
      <c r="Y25" s="135"/>
      <c r="Z25" s="135"/>
    </row>
    <row r="26" spans="1:26" ht="15.75" customHeight="1" x14ac:dyDescent="0.25">
      <c r="A26" s="135"/>
      <c r="B26" s="382"/>
      <c r="C26" s="382"/>
      <c r="D26" s="139"/>
      <c r="E26" s="139" t="s">
        <v>468</v>
      </c>
      <c r="F26" s="135"/>
      <c r="G26" s="135"/>
      <c r="H26" s="135"/>
      <c r="I26" s="135"/>
      <c r="J26" s="135"/>
      <c r="K26" s="135"/>
      <c r="L26" s="135"/>
      <c r="M26" s="135"/>
      <c r="N26" s="135"/>
      <c r="O26" s="135"/>
      <c r="P26" s="135"/>
      <c r="Q26" s="135"/>
      <c r="R26" s="135"/>
      <c r="S26" s="135"/>
      <c r="T26" s="135"/>
      <c r="U26" s="135"/>
      <c r="V26" s="135"/>
      <c r="W26" s="135"/>
      <c r="X26" s="135"/>
      <c r="Y26" s="135"/>
      <c r="Z26" s="135"/>
    </row>
    <row r="27" spans="1:26" ht="15.75" customHeight="1" x14ac:dyDescent="0.25">
      <c r="A27" s="135"/>
      <c r="B27" s="382"/>
      <c r="C27" s="382"/>
      <c r="D27" s="139" t="s">
        <v>445</v>
      </c>
      <c r="E27" s="139" t="s">
        <v>469</v>
      </c>
      <c r="F27" s="135"/>
      <c r="G27" s="135"/>
      <c r="H27" s="135"/>
      <c r="I27" s="135"/>
      <c r="J27" s="135"/>
      <c r="K27" s="135"/>
      <c r="L27" s="135"/>
      <c r="M27" s="135"/>
      <c r="N27" s="135"/>
      <c r="O27" s="135"/>
      <c r="P27" s="135"/>
      <c r="Q27" s="135"/>
      <c r="R27" s="135"/>
      <c r="S27" s="135"/>
      <c r="T27" s="135"/>
      <c r="U27" s="135"/>
      <c r="V27" s="135"/>
      <c r="W27" s="135"/>
      <c r="X27" s="135"/>
      <c r="Y27" s="135"/>
      <c r="Z27" s="135"/>
    </row>
    <row r="28" spans="1:26" ht="15.75" customHeight="1" x14ac:dyDescent="0.25">
      <c r="A28" s="135"/>
      <c r="B28" s="383"/>
      <c r="C28" s="383"/>
      <c r="D28" s="142" t="s">
        <v>448</v>
      </c>
      <c r="E28" s="142" t="s">
        <v>470</v>
      </c>
      <c r="F28" s="135"/>
      <c r="G28" s="135"/>
      <c r="H28" s="135"/>
      <c r="I28" s="135"/>
      <c r="J28" s="135"/>
      <c r="K28" s="135"/>
      <c r="L28" s="135"/>
      <c r="M28" s="135"/>
      <c r="N28" s="135"/>
      <c r="O28" s="135"/>
      <c r="P28" s="135"/>
      <c r="Q28" s="135"/>
      <c r="R28" s="135"/>
      <c r="S28" s="135"/>
      <c r="T28" s="135"/>
      <c r="U28" s="135"/>
      <c r="V28" s="135"/>
      <c r="W28" s="135"/>
      <c r="X28" s="135"/>
      <c r="Y28" s="135"/>
      <c r="Z28" s="135"/>
    </row>
    <row r="29" spans="1:26" ht="15.75" customHeight="1" x14ac:dyDescent="0.25">
      <c r="A29" s="135"/>
      <c r="B29" s="381">
        <v>5</v>
      </c>
      <c r="C29" s="384" t="s">
        <v>271</v>
      </c>
      <c r="D29" s="137" t="s">
        <v>441</v>
      </c>
      <c r="E29" s="137" t="s">
        <v>471</v>
      </c>
      <c r="F29" s="135"/>
      <c r="G29" s="135"/>
      <c r="H29" s="135"/>
      <c r="I29" s="135"/>
      <c r="J29" s="135"/>
      <c r="K29" s="135"/>
      <c r="L29" s="135"/>
      <c r="M29" s="135"/>
      <c r="N29" s="135"/>
      <c r="O29" s="135"/>
      <c r="P29" s="135"/>
      <c r="Q29" s="135"/>
      <c r="R29" s="135"/>
      <c r="S29" s="135"/>
      <c r="T29" s="135"/>
      <c r="U29" s="135"/>
      <c r="V29" s="135"/>
      <c r="W29" s="135"/>
      <c r="X29" s="135"/>
      <c r="Y29" s="135"/>
      <c r="Z29" s="135"/>
    </row>
    <row r="30" spans="1:26" ht="15.75" customHeight="1" x14ac:dyDescent="0.25">
      <c r="A30" s="135"/>
      <c r="B30" s="382"/>
      <c r="C30" s="382"/>
      <c r="D30" s="139"/>
      <c r="E30" s="139" t="s">
        <v>472</v>
      </c>
      <c r="F30" s="135"/>
      <c r="G30" s="135"/>
      <c r="H30" s="135"/>
      <c r="I30" s="135"/>
      <c r="J30" s="135"/>
      <c r="K30" s="135"/>
      <c r="L30" s="135"/>
      <c r="M30" s="135"/>
      <c r="N30" s="135"/>
      <c r="O30" s="135"/>
      <c r="P30" s="135"/>
      <c r="Q30" s="135"/>
      <c r="R30" s="135"/>
      <c r="S30" s="135"/>
      <c r="T30" s="135"/>
      <c r="U30" s="135"/>
      <c r="V30" s="135"/>
      <c r="W30" s="135"/>
      <c r="X30" s="135"/>
      <c r="Y30" s="135"/>
      <c r="Z30" s="135"/>
    </row>
    <row r="31" spans="1:26" ht="16.5" customHeight="1" x14ac:dyDescent="0.25">
      <c r="A31" s="135"/>
      <c r="B31" s="382"/>
      <c r="C31" s="382"/>
      <c r="D31" s="139"/>
      <c r="E31" s="139" t="s">
        <v>473</v>
      </c>
      <c r="F31" s="135"/>
      <c r="G31" s="135"/>
      <c r="H31" s="135"/>
      <c r="I31" s="135"/>
      <c r="J31" s="135"/>
      <c r="K31" s="135"/>
      <c r="L31" s="135"/>
      <c r="M31" s="135"/>
      <c r="N31" s="135"/>
      <c r="O31" s="135"/>
      <c r="P31" s="135"/>
      <c r="Q31" s="135"/>
      <c r="R31" s="135"/>
      <c r="S31" s="135"/>
      <c r="T31" s="135"/>
      <c r="U31" s="135"/>
      <c r="V31" s="135"/>
      <c r="W31" s="135"/>
      <c r="X31" s="135"/>
      <c r="Y31" s="135"/>
      <c r="Z31" s="135"/>
    </row>
    <row r="32" spans="1:26" ht="15.75" customHeight="1" x14ac:dyDescent="0.25">
      <c r="A32" s="135"/>
      <c r="B32" s="382"/>
      <c r="C32" s="382"/>
      <c r="D32" s="139"/>
      <c r="E32" s="139" t="s">
        <v>474</v>
      </c>
      <c r="F32" s="135"/>
      <c r="G32" s="135"/>
      <c r="H32" s="135"/>
      <c r="I32" s="135"/>
      <c r="J32" s="135"/>
      <c r="K32" s="135"/>
      <c r="L32" s="135"/>
      <c r="M32" s="135"/>
      <c r="N32" s="135"/>
      <c r="O32" s="135"/>
      <c r="P32" s="135"/>
      <c r="Q32" s="135"/>
      <c r="R32" s="135"/>
      <c r="S32" s="135"/>
      <c r="T32" s="135"/>
      <c r="U32" s="135"/>
      <c r="V32" s="135"/>
      <c r="W32" s="135"/>
      <c r="X32" s="135"/>
      <c r="Y32" s="135"/>
      <c r="Z32" s="135"/>
    </row>
    <row r="33" spans="1:26" ht="19.5" customHeight="1" x14ac:dyDescent="0.25">
      <c r="A33" s="135"/>
      <c r="B33" s="382"/>
      <c r="C33" s="382"/>
      <c r="D33" s="139" t="s">
        <v>445</v>
      </c>
      <c r="E33" s="139" t="s">
        <v>475</v>
      </c>
      <c r="F33" s="135"/>
      <c r="G33" s="135"/>
      <c r="H33" s="135"/>
      <c r="I33" s="135"/>
      <c r="J33" s="135"/>
      <c r="K33" s="135"/>
      <c r="L33" s="135"/>
      <c r="M33" s="135"/>
      <c r="N33" s="135"/>
      <c r="O33" s="135"/>
      <c r="P33" s="135"/>
      <c r="Q33" s="135"/>
      <c r="R33" s="135"/>
      <c r="S33" s="135"/>
      <c r="T33" s="135"/>
      <c r="U33" s="135"/>
      <c r="V33" s="135"/>
      <c r="W33" s="135"/>
      <c r="X33" s="135"/>
      <c r="Y33" s="135"/>
      <c r="Z33" s="135"/>
    </row>
    <row r="34" spans="1:26" ht="15.75" customHeight="1" x14ac:dyDescent="0.25">
      <c r="A34" s="135"/>
      <c r="B34" s="383"/>
      <c r="C34" s="383"/>
      <c r="D34" s="142" t="s">
        <v>448</v>
      </c>
      <c r="E34" s="142" t="s">
        <v>476</v>
      </c>
      <c r="F34" s="135"/>
      <c r="G34" s="135"/>
      <c r="H34" s="135"/>
      <c r="I34" s="135"/>
      <c r="J34" s="135"/>
      <c r="K34" s="135"/>
      <c r="L34" s="135"/>
      <c r="M34" s="135"/>
      <c r="N34" s="135"/>
      <c r="O34" s="135"/>
      <c r="P34" s="135"/>
      <c r="Q34" s="135"/>
      <c r="R34" s="135"/>
      <c r="S34" s="135"/>
      <c r="T34" s="135"/>
      <c r="U34" s="135"/>
      <c r="V34" s="135"/>
      <c r="W34" s="135"/>
      <c r="X34" s="135"/>
      <c r="Y34" s="135"/>
      <c r="Z34" s="135"/>
    </row>
    <row r="35" spans="1:26" ht="15.75" customHeight="1" x14ac:dyDescent="0.2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15.75" customHeight="1" x14ac:dyDescent="0.25">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1:26" ht="50.25" customHeight="1" x14ac:dyDescent="0.25">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ht="15.75" customHeight="1" x14ac:dyDescent="0.25">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1:26" ht="15.75" customHeight="1" x14ac:dyDescent="0.25">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1:26" ht="15.75" customHeight="1" x14ac:dyDescent="0.25">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spans="1:26" ht="15.75" customHeight="1" x14ac:dyDescent="0.25">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ht="15.75" customHeight="1" x14ac:dyDescent="0.25">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1:26" ht="15.75" customHeight="1" x14ac:dyDescent="0.2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spans="1:26" ht="15.75" customHeight="1" x14ac:dyDescent="0.25">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spans="1:26" ht="15.75" customHeight="1" x14ac:dyDescent="0.25">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1:26" ht="15.75" customHeight="1" x14ac:dyDescent="0.25">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spans="1:26" ht="15.75" customHeight="1" x14ac:dyDescent="0.25">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spans="1:26" ht="15.75" customHeight="1" x14ac:dyDescent="0.25">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5.75" customHeight="1" x14ac:dyDescent="0.25">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5.75" customHeight="1" x14ac:dyDescent="0.25">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5.75" customHeight="1" x14ac:dyDescent="0.25">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5.75" customHeight="1" x14ac:dyDescent="0.25">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5.75" customHeight="1" x14ac:dyDescent="0.2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5.75" customHeight="1" x14ac:dyDescent="0.2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5.75" customHeight="1" x14ac:dyDescent="0.25">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5.75" customHeight="1" x14ac:dyDescent="0.25">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5.75" customHeight="1" x14ac:dyDescent="0.25">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5.75" customHeight="1" x14ac:dyDescent="0.25">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5.75" customHeight="1" x14ac:dyDescent="0.25">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5.75" customHeight="1" x14ac:dyDescent="0.25">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5.75" customHeight="1" x14ac:dyDescent="0.2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5.75" customHeight="1" x14ac:dyDescent="0.2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5.75" customHeight="1" x14ac:dyDescent="0.2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5.75" customHeight="1" x14ac:dyDescent="0.2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5.75" customHeight="1" x14ac:dyDescent="0.25">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5.75" customHeight="1" x14ac:dyDescent="0.25">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5.75" customHeight="1" x14ac:dyDescent="0.25">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5.75" customHeight="1" x14ac:dyDescent="0.25">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5.75" customHeight="1" x14ac:dyDescent="0.25">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5.75" customHeight="1" x14ac:dyDescent="0.25">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5.75" customHeight="1" x14ac:dyDescent="0.25">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5.75" customHeight="1" x14ac:dyDescent="0.25">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5.75" customHeight="1" x14ac:dyDescent="0.25">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5.75" customHeight="1" x14ac:dyDescent="0.25">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5.75" customHeight="1" x14ac:dyDescent="0.25">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5.75" customHeight="1" x14ac:dyDescent="0.25">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5.75" customHeight="1" x14ac:dyDescent="0.25">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5.75" customHeight="1" x14ac:dyDescent="0.25">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5.75" customHeight="1" x14ac:dyDescent="0.25">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5.75" customHeight="1" x14ac:dyDescent="0.25">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5.75" customHeight="1" x14ac:dyDescent="0.25">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5.75" customHeight="1" x14ac:dyDescent="0.25">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5.75" customHeight="1" x14ac:dyDescent="0.25">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5.75" customHeight="1" x14ac:dyDescent="0.25">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5.75" customHeight="1" x14ac:dyDescent="0.25">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5.75" customHeight="1" x14ac:dyDescent="0.25">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5.75" customHeight="1" x14ac:dyDescent="0.25">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5.75" customHeight="1" x14ac:dyDescent="0.25">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5.75" customHeight="1" x14ac:dyDescent="0.25">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5.75" customHeight="1" x14ac:dyDescent="0.25">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5.75" customHeight="1" x14ac:dyDescent="0.25">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5.75" customHeight="1" x14ac:dyDescent="0.25">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5.75" customHeight="1" x14ac:dyDescent="0.25">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5.75" customHeight="1" x14ac:dyDescent="0.25">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5.75" customHeight="1" x14ac:dyDescent="0.25">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5.75" customHeight="1" x14ac:dyDescent="0.25">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5.75" customHeight="1" x14ac:dyDescent="0.25">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5.75" customHeight="1" x14ac:dyDescent="0.25">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5.75" customHeight="1" x14ac:dyDescent="0.25">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5.75" customHeight="1" x14ac:dyDescent="0.25">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5.75" customHeight="1" x14ac:dyDescent="0.25">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5.75" customHeight="1" x14ac:dyDescent="0.25">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5.75" customHeight="1" x14ac:dyDescent="0.25">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5.75" customHeight="1" x14ac:dyDescent="0.25">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5.75" customHeight="1" x14ac:dyDescent="0.25">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5.75" customHeight="1" x14ac:dyDescent="0.25">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5.75" customHeight="1" x14ac:dyDescent="0.25">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5.75" customHeight="1" x14ac:dyDescent="0.25">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5.75" customHeight="1" x14ac:dyDescent="0.25">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5.75" customHeight="1" x14ac:dyDescent="0.25">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5.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5.7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5.7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5.7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5.7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5.75"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5.75"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5.75"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5.7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5.75"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5.75"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5.75"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5.75"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5.7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5.75"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5.7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5.7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5.7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5.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5.75" customHeight="1"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5.7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5.75"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5.75"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5.75"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5.75"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5.75" customHeight="1"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5.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5.75" customHeight="1"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5.75" customHeight="1"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5.75" customHeight="1"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5.75" customHeight="1"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5.75" customHeight="1" x14ac:dyDescent="0.25">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5.75" customHeight="1" x14ac:dyDescent="0.25">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5.75" customHeight="1" x14ac:dyDescent="0.25">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5.75" customHeight="1" x14ac:dyDescent="0.25">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5.75" customHeight="1" x14ac:dyDescent="0.25">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5.75" customHeight="1" x14ac:dyDescent="0.25">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5.75" customHeight="1" x14ac:dyDescent="0.25">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5.75" customHeight="1" x14ac:dyDescent="0.25">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5.75" customHeight="1" x14ac:dyDescent="0.25">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5.75" customHeight="1" x14ac:dyDescent="0.25">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5.75" customHeight="1" x14ac:dyDescent="0.25">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5.75" customHeight="1" x14ac:dyDescent="0.25">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5.75" customHeight="1" x14ac:dyDescent="0.25">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5.75" customHeight="1" x14ac:dyDescent="0.25">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5.75" customHeight="1" x14ac:dyDescent="0.25">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5.75" customHeight="1" x14ac:dyDescent="0.25">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5.75" customHeight="1" x14ac:dyDescent="0.25">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5.75" customHeight="1" x14ac:dyDescent="0.25">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5.75" customHeight="1" x14ac:dyDescent="0.25">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5.75" customHeight="1" x14ac:dyDescent="0.25">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5.75" customHeight="1" x14ac:dyDescent="0.25">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5.75" customHeight="1" x14ac:dyDescent="0.25">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5.75" customHeight="1" x14ac:dyDescent="0.25">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5.75" customHeight="1" x14ac:dyDescent="0.25">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5.75" customHeight="1" x14ac:dyDescent="0.25">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5.75" customHeight="1" x14ac:dyDescent="0.25">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5.75" customHeight="1" x14ac:dyDescent="0.25">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5.75" customHeight="1" x14ac:dyDescent="0.25">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5.75" customHeight="1" x14ac:dyDescent="0.25">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5.75" customHeight="1" x14ac:dyDescent="0.25">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5.75" customHeight="1" x14ac:dyDescent="0.25">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5.75" customHeight="1" x14ac:dyDescent="0.25">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5.75" customHeight="1" x14ac:dyDescent="0.25">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5.75" customHeight="1" x14ac:dyDescent="0.25">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5.75" customHeight="1" x14ac:dyDescent="0.25">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5.75" customHeight="1" x14ac:dyDescent="0.25">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5.75" customHeight="1" x14ac:dyDescent="0.25">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5.75" customHeight="1" x14ac:dyDescent="0.25">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5.75" customHeight="1" x14ac:dyDescent="0.25">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5.75" customHeight="1" x14ac:dyDescent="0.25">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5.75" customHeight="1" x14ac:dyDescent="0.25">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5.75" customHeight="1" x14ac:dyDescent="0.25">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5.75" customHeight="1" x14ac:dyDescent="0.25">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5.75" customHeight="1" x14ac:dyDescent="0.25">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5.75" customHeight="1" x14ac:dyDescent="0.25">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5.75" customHeight="1" x14ac:dyDescent="0.25">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5.75" customHeight="1" x14ac:dyDescent="0.25">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5.75" customHeight="1" x14ac:dyDescent="0.25">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5.75" customHeight="1" x14ac:dyDescent="0.25">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5.75" customHeight="1" x14ac:dyDescent="0.25">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5.75" customHeight="1" x14ac:dyDescent="0.25">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5.75" customHeight="1" x14ac:dyDescent="0.25">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5.75" customHeight="1" x14ac:dyDescent="0.25">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5.75" customHeight="1" x14ac:dyDescent="0.25">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5.75" customHeight="1" x14ac:dyDescent="0.25">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5.75" customHeight="1" x14ac:dyDescent="0.25">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5.75" customHeight="1" x14ac:dyDescent="0.25">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5.75" customHeight="1" x14ac:dyDescent="0.25">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5.75" customHeight="1" x14ac:dyDescent="0.25">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5.75" customHeight="1" x14ac:dyDescent="0.25">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5.75" customHeight="1" x14ac:dyDescent="0.25">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5.75" customHeight="1" x14ac:dyDescent="0.25">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5.75" customHeight="1" x14ac:dyDescent="0.25">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5.75" customHeight="1" x14ac:dyDescent="0.25">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5.75" customHeight="1" x14ac:dyDescent="0.25">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5.75" customHeight="1" x14ac:dyDescent="0.25">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5.75" customHeight="1" x14ac:dyDescent="0.25">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5.75" customHeight="1" x14ac:dyDescent="0.25">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5.75" customHeight="1" x14ac:dyDescent="0.25">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5.75" customHeight="1" x14ac:dyDescent="0.25">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5.75" customHeight="1" x14ac:dyDescent="0.25">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5.75" customHeight="1" x14ac:dyDescent="0.25">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5.75" customHeight="1" x14ac:dyDescent="0.25">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5.75" customHeight="1" x14ac:dyDescent="0.25">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5.75" customHeight="1" x14ac:dyDescent="0.25">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5.75" customHeight="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5.75" customHeight="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5.75" customHeight="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5.75" customHeight="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5.75"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5.75"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5.75"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5.75"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5.75"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5.75" customHeight="1" x14ac:dyDescent="0.25">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5.75" customHeight="1" x14ac:dyDescent="0.25">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5.75" customHeight="1" x14ac:dyDescent="0.25">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5.75" customHeight="1" x14ac:dyDescent="0.25">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5.75" customHeight="1" x14ac:dyDescent="0.25">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5.75" customHeight="1" x14ac:dyDescent="0.25">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5.75" customHeight="1" x14ac:dyDescent="0.25">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5.75" customHeight="1" x14ac:dyDescent="0.25">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5.75" customHeight="1" x14ac:dyDescent="0.25">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5.75" customHeight="1" x14ac:dyDescent="0.25">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5.75" customHeight="1" x14ac:dyDescent="0.25">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5.75" customHeight="1" x14ac:dyDescent="0.25">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5.75" customHeight="1" x14ac:dyDescent="0.25">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5.75" customHeight="1" x14ac:dyDescent="0.25">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5.75" customHeight="1" x14ac:dyDescent="0.25">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5.75" customHeight="1" x14ac:dyDescent="0.25">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5.75" customHeight="1" x14ac:dyDescent="0.25">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5.75" customHeight="1" x14ac:dyDescent="0.25">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5.75" customHeight="1" x14ac:dyDescent="0.25">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5.75" customHeight="1" x14ac:dyDescent="0.25">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5.75" customHeight="1" x14ac:dyDescent="0.25">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5.75" customHeight="1" x14ac:dyDescent="0.25">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5.75" customHeight="1" x14ac:dyDescent="0.25">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5.75" customHeight="1" x14ac:dyDescent="0.25">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5.75" customHeight="1" x14ac:dyDescent="0.25">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5.75" customHeight="1" x14ac:dyDescent="0.25">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5.75" customHeight="1" x14ac:dyDescent="0.25">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5.75" customHeight="1" x14ac:dyDescent="0.25">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5.75" customHeight="1" x14ac:dyDescent="0.25">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5.75" customHeight="1" x14ac:dyDescent="0.25">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5.75" customHeight="1" x14ac:dyDescent="0.25">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5.75" customHeight="1" x14ac:dyDescent="0.25">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5.75" customHeight="1" x14ac:dyDescent="0.25">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5.75" customHeight="1" x14ac:dyDescent="0.25">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5.75" customHeight="1" x14ac:dyDescent="0.25">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5.75" customHeight="1" x14ac:dyDescent="0.25">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5.75" customHeight="1" x14ac:dyDescent="0.25">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5.75" customHeight="1" x14ac:dyDescent="0.25">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5.75" customHeight="1" x14ac:dyDescent="0.25">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5.75" customHeight="1" x14ac:dyDescent="0.25">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5.75" customHeight="1" x14ac:dyDescent="0.25">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5.75" customHeight="1" x14ac:dyDescent="0.25">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5.75" customHeight="1" x14ac:dyDescent="0.25">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5.75" customHeight="1" x14ac:dyDescent="0.25">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5.75" customHeight="1" x14ac:dyDescent="0.25">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5.75" customHeight="1" x14ac:dyDescent="0.25">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5.75" customHeight="1" x14ac:dyDescent="0.25">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5.75" customHeight="1" x14ac:dyDescent="0.25">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5.75" customHeight="1" x14ac:dyDescent="0.25">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5.75" customHeight="1" x14ac:dyDescent="0.25">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5.75" customHeight="1" x14ac:dyDescent="0.25">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5.75" customHeight="1" x14ac:dyDescent="0.25">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5.75" customHeight="1" x14ac:dyDescent="0.25">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5.75" customHeight="1" x14ac:dyDescent="0.25">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5.75" customHeight="1" x14ac:dyDescent="0.25">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5.75" customHeight="1" x14ac:dyDescent="0.25">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5.75" customHeight="1" x14ac:dyDescent="0.25">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5.75" customHeight="1" x14ac:dyDescent="0.25">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5.75" customHeight="1" x14ac:dyDescent="0.25">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5.75" customHeight="1" x14ac:dyDescent="0.25">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5.75" customHeight="1" x14ac:dyDescent="0.25">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5.75" customHeight="1" x14ac:dyDescent="0.25">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5.75" customHeight="1" x14ac:dyDescent="0.25">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5.75" customHeight="1" x14ac:dyDescent="0.25">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5.75" customHeight="1" x14ac:dyDescent="0.25">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5.75" customHeight="1" x14ac:dyDescent="0.25">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5.75" customHeight="1" x14ac:dyDescent="0.25">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5.75" customHeight="1" x14ac:dyDescent="0.25">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5.75" customHeight="1" x14ac:dyDescent="0.25">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5.75" customHeight="1" x14ac:dyDescent="0.25">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5.75" customHeight="1" x14ac:dyDescent="0.25">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5.75" customHeight="1" x14ac:dyDescent="0.25">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5.75" customHeight="1" x14ac:dyDescent="0.25">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5.75" customHeight="1" x14ac:dyDescent="0.25">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5.75" customHeight="1" x14ac:dyDescent="0.25">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5.75" customHeight="1" x14ac:dyDescent="0.25">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5.75" customHeight="1" x14ac:dyDescent="0.25">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5.75" customHeight="1" x14ac:dyDescent="0.25">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5.75" customHeight="1" x14ac:dyDescent="0.25">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5.75" customHeight="1" x14ac:dyDescent="0.25">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5.75" customHeight="1" x14ac:dyDescent="0.25">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5.75" customHeight="1" x14ac:dyDescent="0.25">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5.75" customHeight="1" x14ac:dyDescent="0.25">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5.75" customHeight="1" x14ac:dyDescent="0.25">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5.75" customHeight="1" x14ac:dyDescent="0.25">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5.75" customHeight="1" x14ac:dyDescent="0.25">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5.75" customHeight="1" x14ac:dyDescent="0.25">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5.75" customHeight="1" x14ac:dyDescent="0.25">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5.75" customHeight="1" x14ac:dyDescent="0.25">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5.75" customHeight="1" x14ac:dyDescent="0.25">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5.75" customHeight="1" x14ac:dyDescent="0.25">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5.75" customHeight="1" x14ac:dyDescent="0.25">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5.75" customHeight="1" x14ac:dyDescent="0.25">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5.75" customHeight="1" x14ac:dyDescent="0.25">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5.75" customHeight="1" x14ac:dyDescent="0.25">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5.75" customHeight="1" x14ac:dyDescent="0.25">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5.75" customHeight="1" x14ac:dyDescent="0.25">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5.75" customHeight="1" x14ac:dyDescent="0.25">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5.75" customHeight="1" x14ac:dyDescent="0.25">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5.75" customHeight="1" x14ac:dyDescent="0.25">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5.75" customHeight="1" x14ac:dyDescent="0.25">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5.75" customHeight="1" x14ac:dyDescent="0.25">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5.75" customHeight="1" x14ac:dyDescent="0.25">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5.75" customHeight="1" x14ac:dyDescent="0.25">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5.75" customHeight="1" x14ac:dyDescent="0.25">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5.75" customHeight="1" x14ac:dyDescent="0.25">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5.75" customHeight="1" x14ac:dyDescent="0.25">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5.75" customHeight="1" x14ac:dyDescent="0.25">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5.75" customHeight="1" x14ac:dyDescent="0.25">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5.75" customHeight="1" x14ac:dyDescent="0.25">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5.75" customHeight="1" x14ac:dyDescent="0.25">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5.75" customHeight="1" x14ac:dyDescent="0.25">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5.75" customHeight="1" x14ac:dyDescent="0.25">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5.75" customHeight="1" x14ac:dyDescent="0.25">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5.75" customHeight="1" x14ac:dyDescent="0.25">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5.75" customHeight="1" x14ac:dyDescent="0.25">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5.75" customHeight="1" x14ac:dyDescent="0.25">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5.75" customHeight="1" x14ac:dyDescent="0.25">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5.75" customHeight="1" x14ac:dyDescent="0.25">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5.75" customHeight="1" x14ac:dyDescent="0.25">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5.75" customHeight="1" x14ac:dyDescent="0.25">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5.75" customHeight="1" x14ac:dyDescent="0.25">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5.75" customHeight="1" x14ac:dyDescent="0.25">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5.75" customHeight="1" x14ac:dyDescent="0.25">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5.75" customHeight="1" x14ac:dyDescent="0.25">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5.75" customHeight="1" x14ac:dyDescent="0.25">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5.75" customHeight="1" x14ac:dyDescent="0.25">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5.75" customHeight="1" x14ac:dyDescent="0.25">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5.75" customHeight="1" x14ac:dyDescent="0.25">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5.75" customHeight="1" x14ac:dyDescent="0.25">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5.75" customHeight="1" x14ac:dyDescent="0.25">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5.75" customHeight="1" x14ac:dyDescent="0.25">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5.75" customHeight="1" x14ac:dyDescent="0.25">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5.75" customHeight="1" x14ac:dyDescent="0.25">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5.75" customHeight="1" x14ac:dyDescent="0.25">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5.75" customHeight="1" x14ac:dyDescent="0.25">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5.75" customHeight="1" x14ac:dyDescent="0.25">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5.75" customHeight="1" x14ac:dyDescent="0.25">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5.75" customHeight="1" x14ac:dyDescent="0.25">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5.75" customHeight="1" x14ac:dyDescent="0.25">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5.75" customHeight="1" x14ac:dyDescent="0.25">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5.75" customHeight="1" x14ac:dyDescent="0.25">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5.75" customHeight="1" x14ac:dyDescent="0.25">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5.75" customHeight="1" x14ac:dyDescent="0.25">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5.75" customHeight="1" x14ac:dyDescent="0.25">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5.75" customHeight="1" x14ac:dyDescent="0.25">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5.75" customHeight="1" x14ac:dyDescent="0.25">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5.75" customHeight="1" x14ac:dyDescent="0.25">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5.75" customHeight="1" x14ac:dyDescent="0.25">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5.75" customHeight="1" x14ac:dyDescent="0.25">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5.75" customHeight="1" x14ac:dyDescent="0.25">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5.75" customHeight="1" x14ac:dyDescent="0.25">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5.75" customHeight="1" x14ac:dyDescent="0.25">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5.75" customHeight="1" x14ac:dyDescent="0.25">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5.75" customHeight="1" x14ac:dyDescent="0.25">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5.75" customHeight="1" x14ac:dyDescent="0.25">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5.75" customHeight="1" x14ac:dyDescent="0.25">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5.75" customHeight="1" x14ac:dyDescent="0.25">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5.75" customHeight="1" x14ac:dyDescent="0.25">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5.75" customHeight="1" x14ac:dyDescent="0.25">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5.75" customHeight="1" x14ac:dyDescent="0.25">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5.75" customHeight="1" x14ac:dyDescent="0.25">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5.75" customHeight="1" x14ac:dyDescent="0.25">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5.75" customHeight="1" x14ac:dyDescent="0.25">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5.75" customHeight="1" x14ac:dyDescent="0.25">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5.75" customHeight="1" x14ac:dyDescent="0.25">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5.75" customHeight="1" x14ac:dyDescent="0.25">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5.75" customHeight="1" x14ac:dyDescent="0.25">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5.75" customHeight="1" x14ac:dyDescent="0.25">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5.75" customHeight="1" x14ac:dyDescent="0.25">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5.75" customHeight="1" x14ac:dyDescent="0.25">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5.75" customHeight="1" x14ac:dyDescent="0.25">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5.75" customHeight="1" x14ac:dyDescent="0.25">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5.75" customHeight="1" x14ac:dyDescent="0.25">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5.75" customHeight="1" x14ac:dyDescent="0.25">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5.75" customHeight="1" x14ac:dyDescent="0.25">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5.75" customHeight="1" x14ac:dyDescent="0.25">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5.75" customHeight="1" x14ac:dyDescent="0.25">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5.75" customHeight="1" x14ac:dyDescent="0.25">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5.75" customHeight="1" x14ac:dyDescent="0.25">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5.75" customHeight="1" x14ac:dyDescent="0.25">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5.75" customHeight="1" x14ac:dyDescent="0.25">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5.75" customHeight="1" x14ac:dyDescent="0.25">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5.75" customHeight="1" x14ac:dyDescent="0.25">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5.75" customHeight="1" x14ac:dyDescent="0.25">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5.75" customHeight="1" x14ac:dyDescent="0.25">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5.75" customHeight="1" x14ac:dyDescent="0.25">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5.75" customHeight="1" x14ac:dyDescent="0.25">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5.75" customHeight="1" x14ac:dyDescent="0.25">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5.75" customHeight="1" x14ac:dyDescent="0.25">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5.75" customHeight="1" x14ac:dyDescent="0.25">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5.75" customHeight="1" x14ac:dyDescent="0.25">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5.75" customHeight="1" x14ac:dyDescent="0.25">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5.75" customHeight="1" x14ac:dyDescent="0.25">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5.75" customHeight="1" x14ac:dyDescent="0.25">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5.75" customHeight="1" x14ac:dyDescent="0.25">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5.75" customHeight="1" x14ac:dyDescent="0.25">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5.75" customHeight="1" x14ac:dyDescent="0.25">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5.75" customHeight="1" x14ac:dyDescent="0.25">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5.75" customHeight="1" x14ac:dyDescent="0.25">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5.75" customHeight="1" x14ac:dyDescent="0.25">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5.75" customHeight="1" x14ac:dyDescent="0.25">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5.75" customHeight="1" x14ac:dyDescent="0.25">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5.75" customHeight="1" x14ac:dyDescent="0.25">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5.75" customHeight="1" x14ac:dyDescent="0.25">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5.75" customHeight="1" x14ac:dyDescent="0.25">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5.75" customHeight="1" x14ac:dyDescent="0.25">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5.75" customHeight="1" x14ac:dyDescent="0.25">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5.75" customHeight="1" x14ac:dyDescent="0.25">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5.75" customHeight="1" x14ac:dyDescent="0.25">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5.75" customHeight="1" x14ac:dyDescent="0.25">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5.75" customHeight="1" x14ac:dyDescent="0.25">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5.75" customHeight="1" x14ac:dyDescent="0.25">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5.75" customHeight="1" x14ac:dyDescent="0.25">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5.75" customHeight="1" x14ac:dyDescent="0.25">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5.75" customHeight="1" x14ac:dyDescent="0.25">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5.75" customHeight="1" x14ac:dyDescent="0.25">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5.75" customHeight="1" x14ac:dyDescent="0.25">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5.75" customHeight="1" x14ac:dyDescent="0.25">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5.75" customHeight="1" x14ac:dyDescent="0.25">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5.75" customHeight="1" x14ac:dyDescent="0.25">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5.75" customHeight="1" x14ac:dyDescent="0.25">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5.75" customHeight="1" x14ac:dyDescent="0.25">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5.75" customHeight="1" x14ac:dyDescent="0.25">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5.75" customHeight="1" x14ac:dyDescent="0.25">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5.75" customHeight="1" x14ac:dyDescent="0.25">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5.75" customHeight="1" x14ac:dyDescent="0.25">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5.75" customHeight="1" x14ac:dyDescent="0.25">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5.75" customHeight="1" x14ac:dyDescent="0.25">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5.75" customHeight="1" x14ac:dyDescent="0.25">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5.75" customHeight="1" x14ac:dyDescent="0.25">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5.75" customHeight="1" x14ac:dyDescent="0.25">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5.75" customHeight="1" x14ac:dyDescent="0.25">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5.75" customHeight="1" x14ac:dyDescent="0.25">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5.75" customHeight="1" x14ac:dyDescent="0.25">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5.75" customHeight="1" x14ac:dyDescent="0.25">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5.75" customHeight="1" x14ac:dyDescent="0.25">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5.75" customHeight="1" x14ac:dyDescent="0.25">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5.75" customHeight="1" x14ac:dyDescent="0.25">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5.75" customHeight="1" x14ac:dyDescent="0.25">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5.75" customHeight="1" x14ac:dyDescent="0.25">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5.75" customHeight="1" x14ac:dyDescent="0.25">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5.75" customHeight="1" x14ac:dyDescent="0.25">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5.75" customHeight="1" x14ac:dyDescent="0.25">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5.75" customHeight="1" x14ac:dyDescent="0.25">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5.75" customHeight="1" x14ac:dyDescent="0.25">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5.75" customHeight="1" x14ac:dyDescent="0.25">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5.75" customHeight="1" x14ac:dyDescent="0.25">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5.75" customHeight="1" x14ac:dyDescent="0.25">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5.75" customHeight="1" x14ac:dyDescent="0.25">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5.75" customHeight="1" x14ac:dyDescent="0.25">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5.75" customHeight="1" x14ac:dyDescent="0.25">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5.75" customHeight="1" x14ac:dyDescent="0.25">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5.75" customHeight="1" x14ac:dyDescent="0.25">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5.75" customHeight="1" x14ac:dyDescent="0.25">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5.75" customHeight="1" x14ac:dyDescent="0.25">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5.75" customHeight="1" x14ac:dyDescent="0.25">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5.75" customHeight="1" x14ac:dyDescent="0.25">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5.75" customHeight="1" x14ac:dyDescent="0.25">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5.75" customHeight="1" x14ac:dyDescent="0.25">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5.75" customHeight="1" x14ac:dyDescent="0.25">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5.75" customHeight="1" x14ac:dyDescent="0.25">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5.75" customHeight="1" x14ac:dyDescent="0.25">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5.75" customHeight="1" x14ac:dyDescent="0.25">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5.75" customHeight="1" x14ac:dyDescent="0.25">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5.75" customHeight="1" x14ac:dyDescent="0.25">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5.75" customHeight="1" x14ac:dyDescent="0.25">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5.75" customHeight="1" x14ac:dyDescent="0.25">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5.75" customHeight="1" x14ac:dyDescent="0.25">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5.75" customHeight="1" x14ac:dyDescent="0.25">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5.75" customHeight="1" x14ac:dyDescent="0.25">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5.75" customHeight="1" x14ac:dyDescent="0.25">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5.75" customHeight="1" x14ac:dyDescent="0.25">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5.75" customHeight="1" x14ac:dyDescent="0.25">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5.75" customHeight="1" x14ac:dyDescent="0.25">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5.75" customHeight="1" x14ac:dyDescent="0.25">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5.75" customHeight="1" x14ac:dyDescent="0.25">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5.75" customHeight="1" x14ac:dyDescent="0.25">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5.75" customHeight="1" x14ac:dyDescent="0.25">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5.75" customHeight="1" x14ac:dyDescent="0.25">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5.75" customHeight="1" x14ac:dyDescent="0.25">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5.75" customHeight="1" x14ac:dyDescent="0.25">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5.75" customHeight="1" x14ac:dyDescent="0.25">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5.75" customHeight="1" x14ac:dyDescent="0.25">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5.75" customHeight="1" x14ac:dyDescent="0.25">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5.75" customHeight="1" x14ac:dyDescent="0.25">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5.75" customHeight="1" x14ac:dyDescent="0.25">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5.75" customHeight="1" x14ac:dyDescent="0.25">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5.75" customHeight="1" x14ac:dyDescent="0.25">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5.75" customHeight="1" x14ac:dyDescent="0.25">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5.75" customHeight="1" x14ac:dyDescent="0.25">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5.75" customHeight="1" x14ac:dyDescent="0.25">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5.75" customHeight="1" x14ac:dyDescent="0.25">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5.75" customHeight="1" x14ac:dyDescent="0.25">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5.75" customHeight="1" x14ac:dyDescent="0.25">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5.75" customHeight="1" x14ac:dyDescent="0.25">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5.75" customHeight="1" x14ac:dyDescent="0.25">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5.75" customHeight="1" x14ac:dyDescent="0.25">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5.75" customHeight="1" x14ac:dyDescent="0.25">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5.75" customHeight="1" x14ac:dyDescent="0.25">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5.75" customHeight="1" x14ac:dyDescent="0.25">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5.75" customHeight="1" x14ac:dyDescent="0.25">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5.75" customHeight="1" x14ac:dyDescent="0.25">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5.75" customHeight="1" x14ac:dyDescent="0.25">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5.75" customHeight="1" x14ac:dyDescent="0.25">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5.75" customHeight="1" x14ac:dyDescent="0.25">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5.75" customHeight="1" x14ac:dyDescent="0.25">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5.75" customHeight="1" x14ac:dyDescent="0.25">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5.75" customHeight="1" x14ac:dyDescent="0.25">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5.75" customHeight="1" x14ac:dyDescent="0.25">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5.75" customHeight="1" x14ac:dyDescent="0.25">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5.75" customHeight="1" x14ac:dyDescent="0.25">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5.75" customHeight="1" x14ac:dyDescent="0.25">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5.75" customHeight="1" x14ac:dyDescent="0.25">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5.75" customHeight="1" x14ac:dyDescent="0.25">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5.75" customHeight="1" x14ac:dyDescent="0.25">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5.75" customHeight="1" x14ac:dyDescent="0.25">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5.75" customHeight="1" x14ac:dyDescent="0.25">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5.75" customHeight="1" x14ac:dyDescent="0.25">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5.75" customHeight="1" x14ac:dyDescent="0.25">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5.75" customHeight="1" x14ac:dyDescent="0.25">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5.75" customHeight="1" x14ac:dyDescent="0.25">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5.75" customHeight="1" x14ac:dyDescent="0.25">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5.75" customHeight="1" x14ac:dyDescent="0.25">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5.75" customHeight="1" x14ac:dyDescent="0.25">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5.75" customHeight="1" x14ac:dyDescent="0.25">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5.75" customHeight="1" x14ac:dyDescent="0.25">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5.75" customHeight="1" x14ac:dyDescent="0.25">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5.75" customHeight="1" x14ac:dyDescent="0.25">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5.75" customHeight="1" x14ac:dyDescent="0.25">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5.75" customHeight="1" x14ac:dyDescent="0.25">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5.75" customHeight="1" x14ac:dyDescent="0.25">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5.75" customHeight="1" x14ac:dyDescent="0.25">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5.75" customHeight="1" x14ac:dyDescent="0.25">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5.75" customHeight="1" x14ac:dyDescent="0.25">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5.75" customHeight="1" x14ac:dyDescent="0.25">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5.75" customHeight="1" x14ac:dyDescent="0.25">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5.75" customHeight="1" x14ac:dyDescent="0.25">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5.75" customHeight="1" x14ac:dyDescent="0.25">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5.75" customHeight="1" x14ac:dyDescent="0.25">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5.75" customHeight="1" x14ac:dyDescent="0.25">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5.75" customHeight="1" x14ac:dyDescent="0.25">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5.75" customHeight="1" x14ac:dyDescent="0.25">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5.75" customHeight="1" x14ac:dyDescent="0.25">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5.75" customHeight="1" x14ac:dyDescent="0.25">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5.75" customHeight="1" x14ac:dyDescent="0.25">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5.75" customHeight="1" x14ac:dyDescent="0.25">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5.75" customHeight="1" x14ac:dyDescent="0.25">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5.75" customHeight="1" x14ac:dyDescent="0.25">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5.75" customHeight="1" x14ac:dyDescent="0.25">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5.75" customHeight="1" x14ac:dyDescent="0.25">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5.75" customHeight="1" x14ac:dyDescent="0.25">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5.75" customHeight="1" x14ac:dyDescent="0.25">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5.75" customHeight="1" x14ac:dyDescent="0.25">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5.75" customHeight="1" x14ac:dyDescent="0.25">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5.75" customHeight="1" x14ac:dyDescent="0.25">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5.75" customHeight="1" x14ac:dyDescent="0.25">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5.75" customHeight="1" x14ac:dyDescent="0.25">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5.75" customHeight="1" x14ac:dyDescent="0.25">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5.75" customHeight="1" x14ac:dyDescent="0.25">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5.75" customHeight="1" x14ac:dyDescent="0.25">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5.75" customHeight="1" x14ac:dyDescent="0.25">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5.75" customHeight="1" x14ac:dyDescent="0.25">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5.75" customHeight="1" x14ac:dyDescent="0.25">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5.75" customHeight="1" x14ac:dyDescent="0.25">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5.75" customHeight="1" x14ac:dyDescent="0.25">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5.75" customHeight="1" x14ac:dyDescent="0.25">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5.75" customHeight="1" x14ac:dyDescent="0.25">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5.75" customHeight="1" x14ac:dyDescent="0.25">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5.75" customHeight="1" x14ac:dyDescent="0.25">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5.75" customHeight="1" x14ac:dyDescent="0.25">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5.75" customHeight="1" x14ac:dyDescent="0.25">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5.75" customHeight="1" x14ac:dyDescent="0.25">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5.75" customHeight="1" x14ac:dyDescent="0.25">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5.75" customHeight="1" x14ac:dyDescent="0.25">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5.75" customHeight="1" x14ac:dyDescent="0.25">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5.75" customHeight="1" x14ac:dyDescent="0.25">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5.75" customHeight="1" x14ac:dyDescent="0.25">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5.75" customHeight="1" x14ac:dyDescent="0.25">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5.75" customHeight="1" x14ac:dyDescent="0.25">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5.75" customHeight="1" x14ac:dyDescent="0.25">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5.75" customHeight="1" x14ac:dyDescent="0.25">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5.75" customHeight="1" x14ac:dyDescent="0.25">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5.75" customHeight="1" x14ac:dyDescent="0.25">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5.75" customHeight="1" x14ac:dyDescent="0.25">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5.75" customHeight="1" x14ac:dyDescent="0.25">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5.75" customHeight="1" x14ac:dyDescent="0.25">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5.75" customHeight="1" x14ac:dyDescent="0.25">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5.75" customHeight="1" x14ac:dyDescent="0.25">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5.75" customHeight="1" x14ac:dyDescent="0.25">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5.75" customHeight="1" x14ac:dyDescent="0.25">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5.75" customHeight="1" x14ac:dyDescent="0.25">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5.75" customHeight="1" x14ac:dyDescent="0.25">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5.75" customHeight="1" x14ac:dyDescent="0.25">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5.75" customHeight="1" x14ac:dyDescent="0.25">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5.75" customHeight="1" x14ac:dyDescent="0.25">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5.75" customHeight="1" x14ac:dyDescent="0.25">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5.75" customHeight="1" x14ac:dyDescent="0.25">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5.75" customHeight="1" x14ac:dyDescent="0.25">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5.75" customHeight="1" x14ac:dyDescent="0.25">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5.75" customHeight="1" x14ac:dyDescent="0.25">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5.75" customHeight="1" x14ac:dyDescent="0.25">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5.75" customHeight="1" x14ac:dyDescent="0.25">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5.75" customHeight="1" x14ac:dyDescent="0.25">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5.75" customHeight="1" x14ac:dyDescent="0.25">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5.75" customHeight="1" x14ac:dyDescent="0.25">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5.75" customHeight="1" x14ac:dyDescent="0.25">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5.75" customHeight="1" x14ac:dyDescent="0.25">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5.75" customHeight="1" x14ac:dyDescent="0.25">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5.75" customHeight="1" x14ac:dyDescent="0.25">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5.75" customHeight="1" x14ac:dyDescent="0.25">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5.75" customHeight="1" x14ac:dyDescent="0.25">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5.75" customHeight="1" x14ac:dyDescent="0.25">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5.75" customHeight="1" x14ac:dyDescent="0.25">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5.75" customHeight="1" x14ac:dyDescent="0.25">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5.75" customHeight="1" x14ac:dyDescent="0.25">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5.75" customHeight="1" x14ac:dyDescent="0.25">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5.75" customHeight="1" x14ac:dyDescent="0.25">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5.75" customHeight="1" x14ac:dyDescent="0.25">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5.75" customHeight="1" x14ac:dyDescent="0.25">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5.75" customHeight="1" x14ac:dyDescent="0.25">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5.75" customHeight="1" x14ac:dyDescent="0.25">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5.75" customHeight="1" x14ac:dyDescent="0.25">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5.75" customHeight="1" x14ac:dyDescent="0.25">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5.75" customHeight="1" x14ac:dyDescent="0.25">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5.75" customHeight="1" x14ac:dyDescent="0.25">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5.75" customHeight="1" x14ac:dyDescent="0.25">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5.75" customHeight="1" x14ac:dyDescent="0.25">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5.75" customHeight="1" x14ac:dyDescent="0.25">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5.75" customHeight="1" x14ac:dyDescent="0.25">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5.75" customHeight="1" x14ac:dyDescent="0.25">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5.75" customHeight="1" x14ac:dyDescent="0.25">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5.75" customHeight="1" x14ac:dyDescent="0.25">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5.75" customHeight="1" x14ac:dyDescent="0.25">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5.75" customHeight="1" x14ac:dyDescent="0.25">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5.75" customHeight="1" x14ac:dyDescent="0.25">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5.75" customHeight="1" x14ac:dyDescent="0.25">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5.75" customHeight="1" x14ac:dyDescent="0.25">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5.75" customHeight="1" x14ac:dyDescent="0.25">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5.75" customHeight="1" x14ac:dyDescent="0.25">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5.75" customHeight="1" x14ac:dyDescent="0.25">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5.75" customHeight="1" x14ac:dyDescent="0.25">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5.75" customHeight="1" x14ac:dyDescent="0.25">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5.75" customHeight="1" x14ac:dyDescent="0.25">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5.75" customHeight="1" x14ac:dyDescent="0.25">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5.75" customHeight="1" x14ac:dyDescent="0.25">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5.75" customHeight="1" x14ac:dyDescent="0.25">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5.75" customHeight="1" x14ac:dyDescent="0.25">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5.75" customHeight="1" x14ac:dyDescent="0.25">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5.75" customHeight="1" x14ac:dyDescent="0.25">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5.75" customHeight="1" x14ac:dyDescent="0.25">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5.75" customHeight="1" x14ac:dyDescent="0.25">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5.75" customHeight="1" x14ac:dyDescent="0.25">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5.75" customHeight="1" x14ac:dyDescent="0.25">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5.75" customHeight="1" x14ac:dyDescent="0.25">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5.75" customHeight="1" x14ac:dyDescent="0.25">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5.75" customHeight="1" x14ac:dyDescent="0.25">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5.75" customHeight="1" x14ac:dyDescent="0.25">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5.75" customHeight="1" x14ac:dyDescent="0.25">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5.75" customHeight="1" x14ac:dyDescent="0.25">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5.75" customHeight="1" x14ac:dyDescent="0.25">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5.75" customHeight="1" x14ac:dyDescent="0.25">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5.75" customHeight="1" x14ac:dyDescent="0.25">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5.75" customHeight="1" x14ac:dyDescent="0.25">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5.75" customHeight="1" x14ac:dyDescent="0.25">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5.75" customHeight="1" x14ac:dyDescent="0.25">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5.75" customHeight="1" x14ac:dyDescent="0.25">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5.75" customHeight="1" x14ac:dyDescent="0.25">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5.75" customHeight="1" x14ac:dyDescent="0.25">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5.75" customHeight="1" x14ac:dyDescent="0.25">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5.75" customHeight="1" x14ac:dyDescent="0.25">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5.75" customHeight="1" x14ac:dyDescent="0.25">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5.75" customHeight="1" x14ac:dyDescent="0.25">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5.75" customHeight="1" x14ac:dyDescent="0.25">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5.75" customHeight="1" x14ac:dyDescent="0.25">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5.75" customHeight="1" x14ac:dyDescent="0.25">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5.75" customHeight="1" x14ac:dyDescent="0.25">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5.75" customHeight="1" x14ac:dyDescent="0.25">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5.75" customHeight="1" x14ac:dyDescent="0.25">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5.75" customHeight="1" x14ac:dyDescent="0.25">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5.75" customHeight="1" x14ac:dyDescent="0.25">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5.75" customHeight="1" x14ac:dyDescent="0.25">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5.75" customHeight="1" x14ac:dyDescent="0.25">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5.75" customHeight="1" x14ac:dyDescent="0.25">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5.75" customHeight="1" x14ac:dyDescent="0.25">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5.75" customHeight="1" x14ac:dyDescent="0.25">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5.75" customHeight="1" x14ac:dyDescent="0.25">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5.75" customHeight="1" x14ac:dyDescent="0.25">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5.75" customHeight="1" x14ac:dyDescent="0.25">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5.75" customHeight="1" x14ac:dyDescent="0.25">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5.75" customHeight="1" x14ac:dyDescent="0.25">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5.75" customHeight="1" x14ac:dyDescent="0.25">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5.75" customHeight="1" x14ac:dyDescent="0.25">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5.75" customHeight="1" x14ac:dyDescent="0.25">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5.75" customHeight="1" x14ac:dyDescent="0.25">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5.75" customHeight="1" x14ac:dyDescent="0.25">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5.75" customHeight="1" x14ac:dyDescent="0.25">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5.75" customHeight="1" x14ac:dyDescent="0.25">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5.75" customHeight="1" x14ac:dyDescent="0.25">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5.75" customHeight="1" x14ac:dyDescent="0.25">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5.75" customHeight="1" x14ac:dyDescent="0.25">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5.75" customHeight="1" x14ac:dyDescent="0.25">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5.75" customHeight="1" x14ac:dyDescent="0.25">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5.75" customHeight="1" x14ac:dyDescent="0.25">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5.75" customHeight="1" x14ac:dyDescent="0.25">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5.75" customHeight="1" x14ac:dyDescent="0.25">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5.75" customHeight="1" x14ac:dyDescent="0.25">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5.75" customHeight="1" x14ac:dyDescent="0.25">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5.75" customHeight="1" x14ac:dyDescent="0.25">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5.75" customHeight="1" x14ac:dyDescent="0.25">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5.75" customHeight="1" x14ac:dyDescent="0.25">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5.75" customHeight="1" x14ac:dyDescent="0.25">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5.75" customHeight="1" x14ac:dyDescent="0.25">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5.75" customHeight="1" x14ac:dyDescent="0.25">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5.75" customHeight="1" x14ac:dyDescent="0.25">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5.75" customHeight="1" x14ac:dyDescent="0.25">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5.75" customHeight="1" x14ac:dyDescent="0.25">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5.75" customHeight="1" x14ac:dyDescent="0.25">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5.75" customHeight="1" x14ac:dyDescent="0.25">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5.75" customHeight="1" x14ac:dyDescent="0.25">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5.75" customHeight="1" x14ac:dyDescent="0.25">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5.75" customHeight="1" x14ac:dyDescent="0.25">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5.75" customHeight="1" x14ac:dyDescent="0.25">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5.75" customHeight="1" x14ac:dyDescent="0.25">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5.75" customHeight="1" x14ac:dyDescent="0.25">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5.75" customHeight="1" x14ac:dyDescent="0.25">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5.75" customHeight="1" x14ac:dyDescent="0.25">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5.75" customHeight="1" x14ac:dyDescent="0.25">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5.75" customHeight="1" x14ac:dyDescent="0.25">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5.75" customHeight="1" x14ac:dyDescent="0.25">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5.75" customHeight="1" x14ac:dyDescent="0.25">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5.75" customHeight="1" x14ac:dyDescent="0.25">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5.75" customHeight="1" x14ac:dyDescent="0.25">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5.75" customHeight="1" x14ac:dyDescent="0.25">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5.75" customHeight="1" x14ac:dyDescent="0.25">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5.75" customHeight="1" x14ac:dyDescent="0.25">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5.75" customHeight="1" x14ac:dyDescent="0.25">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5.75" customHeight="1" x14ac:dyDescent="0.25">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5.75" customHeight="1" x14ac:dyDescent="0.25">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5.75" customHeight="1" x14ac:dyDescent="0.25">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5.75" customHeight="1" x14ac:dyDescent="0.25">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5.75" customHeight="1" x14ac:dyDescent="0.25">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5.75" customHeight="1" x14ac:dyDescent="0.25">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5.75" customHeight="1" x14ac:dyDescent="0.25">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5.75" customHeight="1" x14ac:dyDescent="0.25">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5.75" customHeight="1" x14ac:dyDescent="0.25">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5.75" customHeight="1" x14ac:dyDescent="0.25">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5.75" customHeight="1" x14ac:dyDescent="0.25">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5.75" customHeight="1" x14ac:dyDescent="0.25">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5.75" customHeight="1" x14ac:dyDescent="0.25">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5.75" customHeight="1" x14ac:dyDescent="0.25">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5.75" customHeight="1" x14ac:dyDescent="0.25">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5.75" customHeight="1" x14ac:dyDescent="0.25">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5.75" customHeight="1" x14ac:dyDescent="0.25">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5.75" customHeight="1" x14ac:dyDescent="0.25">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5.75" customHeight="1" x14ac:dyDescent="0.25">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5.75" customHeight="1" x14ac:dyDescent="0.25">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5.75" customHeight="1" x14ac:dyDescent="0.25">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5.75" customHeight="1" x14ac:dyDescent="0.25">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5.75" customHeight="1" x14ac:dyDescent="0.25">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5.75" customHeight="1" x14ac:dyDescent="0.25">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5.75" customHeight="1" x14ac:dyDescent="0.25">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5.75" customHeight="1" x14ac:dyDescent="0.25">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5.75" customHeight="1" x14ac:dyDescent="0.25">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5.75" customHeight="1" x14ac:dyDescent="0.25">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5.75" customHeight="1" x14ac:dyDescent="0.25">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5.75" customHeight="1" x14ac:dyDescent="0.25">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5.75" customHeight="1" x14ac:dyDescent="0.25">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5.75" customHeight="1" x14ac:dyDescent="0.25">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5.75" customHeight="1" x14ac:dyDescent="0.25">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5.75" customHeight="1" x14ac:dyDescent="0.25">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5.75" customHeight="1" x14ac:dyDescent="0.25">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5.75" customHeight="1" x14ac:dyDescent="0.25">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5.75" customHeight="1" x14ac:dyDescent="0.25">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5.75" customHeight="1" x14ac:dyDescent="0.25">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5.75" customHeight="1" x14ac:dyDescent="0.25">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5.75" customHeight="1" x14ac:dyDescent="0.25">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5.75" customHeight="1" x14ac:dyDescent="0.25">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5.75" customHeight="1" x14ac:dyDescent="0.25">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5.75" customHeight="1" x14ac:dyDescent="0.25">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5.75" customHeight="1" x14ac:dyDescent="0.25">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5.75" customHeight="1" x14ac:dyDescent="0.25">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5.75" customHeight="1" x14ac:dyDescent="0.25">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5.75" customHeight="1" x14ac:dyDescent="0.25">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5.75" customHeight="1" x14ac:dyDescent="0.25">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5.75" customHeight="1" x14ac:dyDescent="0.25">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5.75" customHeight="1" x14ac:dyDescent="0.25">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5.75" customHeight="1" x14ac:dyDescent="0.25">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5.75" customHeight="1" x14ac:dyDescent="0.25">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5.75" customHeight="1" x14ac:dyDescent="0.25">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5.75" customHeight="1" x14ac:dyDescent="0.25">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5.75" customHeight="1" x14ac:dyDescent="0.25">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5.75" customHeight="1" x14ac:dyDescent="0.25">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5.75" customHeight="1" x14ac:dyDescent="0.25">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5.75" customHeight="1" x14ac:dyDescent="0.25">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5.75" customHeight="1" x14ac:dyDescent="0.25">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5.75" customHeight="1" x14ac:dyDescent="0.25">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5.75" customHeight="1" x14ac:dyDescent="0.25">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5.75" customHeight="1" x14ac:dyDescent="0.25">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5.75" customHeight="1" x14ac:dyDescent="0.25">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5.75" customHeight="1" x14ac:dyDescent="0.25">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5.75" customHeight="1" x14ac:dyDescent="0.25">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5.75" customHeight="1" x14ac:dyDescent="0.25">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5.75" customHeight="1" x14ac:dyDescent="0.25">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5.75" customHeight="1" x14ac:dyDescent="0.25">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5.75" customHeight="1" x14ac:dyDescent="0.25">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5.75" customHeight="1" x14ac:dyDescent="0.25">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5.75" customHeight="1" x14ac:dyDescent="0.25">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5.75" customHeight="1" x14ac:dyDescent="0.25">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5.75" customHeight="1" x14ac:dyDescent="0.25">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5.75" customHeight="1" x14ac:dyDescent="0.25">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5.75" customHeight="1" x14ac:dyDescent="0.25">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5.75" customHeight="1" x14ac:dyDescent="0.25">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5.75" customHeight="1" x14ac:dyDescent="0.25">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5.75" customHeight="1" x14ac:dyDescent="0.25">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5.75" customHeight="1" x14ac:dyDescent="0.25">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5.75" customHeight="1" x14ac:dyDescent="0.25">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5.75" customHeight="1" x14ac:dyDescent="0.25">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5.75" customHeight="1" x14ac:dyDescent="0.25">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5.75" customHeight="1" x14ac:dyDescent="0.25">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5.75" customHeight="1" x14ac:dyDescent="0.25">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5.75" customHeight="1" x14ac:dyDescent="0.25">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5.75" customHeight="1" x14ac:dyDescent="0.25">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5.75" customHeight="1" x14ac:dyDescent="0.25">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5.75" customHeight="1" x14ac:dyDescent="0.25">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5.75" customHeight="1" x14ac:dyDescent="0.25">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5.75" customHeight="1" x14ac:dyDescent="0.25">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5.75" customHeight="1" x14ac:dyDescent="0.25">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5.75" customHeight="1" x14ac:dyDescent="0.25">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5.75" customHeight="1" x14ac:dyDescent="0.25">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5.75" customHeight="1" x14ac:dyDescent="0.25">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5.75" customHeight="1" x14ac:dyDescent="0.25">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5.75" customHeight="1" x14ac:dyDescent="0.25">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5.75" customHeight="1" x14ac:dyDescent="0.25">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5.75" customHeight="1" x14ac:dyDescent="0.25">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5.75" customHeight="1" x14ac:dyDescent="0.25">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5.75" customHeight="1" x14ac:dyDescent="0.25">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5.75" customHeight="1" x14ac:dyDescent="0.25">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5.75" customHeight="1" x14ac:dyDescent="0.25">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5.75" customHeight="1" x14ac:dyDescent="0.25">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5.75" customHeight="1" x14ac:dyDescent="0.25">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5.75" customHeight="1" x14ac:dyDescent="0.25">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5.75" customHeight="1" x14ac:dyDescent="0.25">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5.75" customHeight="1" x14ac:dyDescent="0.25">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5.75" customHeight="1" x14ac:dyDescent="0.25">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5.75" customHeight="1" x14ac:dyDescent="0.25">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5.75" customHeight="1" x14ac:dyDescent="0.25">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5.75" customHeight="1" x14ac:dyDescent="0.25">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5.75" customHeight="1" x14ac:dyDescent="0.25">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5.75" customHeight="1" x14ac:dyDescent="0.25">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5.75" customHeight="1" x14ac:dyDescent="0.25">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5.75" customHeight="1" x14ac:dyDescent="0.25">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5.75" customHeight="1" x14ac:dyDescent="0.25">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5.75" customHeight="1" x14ac:dyDescent="0.25">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5.75" customHeight="1" x14ac:dyDescent="0.25">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5.75" customHeight="1" x14ac:dyDescent="0.25">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5.75" customHeight="1" x14ac:dyDescent="0.25">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5.75" customHeight="1" x14ac:dyDescent="0.25">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5.75" customHeight="1" x14ac:dyDescent="0.25">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5.75" customHeight="1" x14ac:dyDescent="0.25">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5.75" customHeight="1" x14ac:dyDescent="0.25">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5.75" customHeight="1" x14ac:dyDescent="0.25">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5.75" customHeight="1" x14ac:dyDescent="0.25">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5.75" customHeight="1" x14ac:dyDescent="0.25">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5.75" customHeight="1" x14ac:dyDescent="0.25">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5.75" customHeight="1" x14ac:dyDescent="0.25">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5.75" customHeight="1" x14ac:dyDescent="0.25">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5.75" customHeight="1" x14ac:dyDescent="0.25">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5.75" customHeight="1" x14ac:dyDescent="0.25">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5.75" customHeight="1" x14ac:dyDescent="0.25">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5.75" customHeight="1" x14ac:dyDescent="0.25">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5.75" customHeight="1" x14ac:dyDescent="0.25">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5.75" customHeight="1" x14ac:dyDescent="0.25">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5.75" customHeight="1" x14ac:dyDescent="0.25">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5.75" customHeight="1" x14ac:dyDescent="0.25">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5.75" customHeight="1" x14ac:dyDescent="0.25">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5.75" customHeight="1" x14ac:dyDescent="0.25">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5.75" customHeight="1" x14ac:dyDescent="0.25">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5.75" customHeight="1" x14ac:dyDescent="0.25">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5.75" customHeight="1" x14ac:dyDescent="0.25">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5.75" customHeight="1" x14ac:dyDescent="0.25">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5.75" customHeight="1" x14ac:dyDescent="0.25">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5.75" customHeight="1" x14ac:dyDescent="0.25">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5.75" customHeight="1" x14ac:dyDescent="0.25">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5.75" customHeight="1" x14ac:dyDescent="0.25">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5.75" customHeight="1" x14ac:dyDescent="0.25">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5.75" customHeight="1" x14ac:dyDescent="0.25">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5.75" customHeight="1" x14ac:dyDescent="0.25">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5.75" customHeight="1" x14ac:dyDescent="0.25">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5.75" customHeight="1" x14ac:dyDescent="0.25">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5.75" customHeight="1" x14ac:dyDescent="0.25">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5.75" customHeight="1" x14ac:dyDescent="0.25">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5.75" customHeight="1" x14ac:dyDescent="0.25">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5.75" customHeight="1" x14ac:dyDescent="0.25">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5.75" customHeight="1" x14ac:dyDescent="0.25">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5.75" customHeight="1" x14ac:dyDescent="0.25">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5.75" customHeight="1" x14ac:dyDescent="0.25">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5.75" customHeight="1" x14ac:dyDescent="0.25">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5.75" customHeight="1" x14ac:dyDescent="0.25">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5.75" customHeight="1" x14ac:dyDescent="0.25">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5.75" customHeight="1" x14ac:dyDescent="0.25">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5.75" customHeight="1" x14ac:dyDescent="0.25">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5.75" customHeight="1" x14ac:dyDescent="0.25">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5.75" customHeight="1" x14ac:dyDescent="0.25">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5.75" customHeight="1" x14ac:dyDescent="0.25">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5.75" customHeight="1" x14ac:dyDescent="0.25">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5.75" customHeight="1" x14ac:dyDescent="0.25">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5.75" customHeight="1" x14ac:dyDescent="0.25">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5.75" customHeight="1" x14ac:dyDescent="0.25">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5.75" customHeight="1" x14ac:dyDescent="0.25">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5.75" customHeight="1" x14ac:dyDescent="0.25">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5.75" customHeight="1" x14ac:dyDescent="0.25">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5.75" customHeight="1" x14ac:dyDescent="0.25">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5.75" customHeight="1" x14ac:dyDescent="0.25">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5.75" customHeight="1" x14ac:dyDescent="0.25">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5.75" customHeight="1" x14ac:dyDescent="0.25">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5.75" customHeight="1" x14ac:dyDescent="0.25">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5.75" customHeight="1" x14ac:dyDescent="0.25">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5.75" customHeight="1" x14ac:dyDescent="0.25">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5.75" customHeight="1" x14ac:dyDescent="0.25">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5.75" customHeight="1" x14ac:dyDescent="0.25">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5.75" customHeight="1" x14ac:dyDescent="0.25">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5.75" customHeight="1" x14ac:dyDescent="0.25">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5.75" customHeight="1" x14ac:dyDescent="0.25">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5.75" customHeight="1" x14ac:dyDescent="0.25">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5.75" customHeight="1" x14ac:dyDescent="0.25">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5.75" customHeight="1" x14ac:dyDescent="0.25">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5.75" customHeight="1" x14ac:dyDescent="0.25">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5.75" customHeight="1" x14ac:dyDescent="0.25">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5.75" customHeight="1" x14ac:dyDescent="0.25">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5.75" customHeight="1" x14ac:dyDescent="0.25">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5.75" customHeight="1" x14ac:dyDescent="0.25">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5.75" customHeight="1" x14ac:dyDescent="0.25">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5.75" customHeight="1" x14ac:dyDescent="0.25">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5.75" customHeight="1" x14ac:dyDescent="0.25">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5.75" customHeight="1" x14ac:dyDescent="0.25">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5.75" customHeight="1" x14ac:dyDescent="0.25">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5.75" customHeight="1" x14ac:dyDescent="0.25">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5.75" customHeight="1" x14ac:dyDescent="0.25">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5.75" customHeight="1" x14ac:dyDescent="0.25">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5.75" customHeight="1" x14ac:dyDescent="0.25">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5.75" customHeight="1" x14ac:dyDescent="0.25">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5.75" customHeight="1" x14ac:dyDescent="0.25">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5.75" customHeight="1" x14ac:dyDescent="0.25">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5.75" customHeight="1" x14ac:dyDescent="0.25">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5.75" customHeight="1" x14ac:dyDescent="0.25">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5.75" customHeight="1" x14ac:dyDescent="0.25">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5.75" customHeight="1" x14ac:dyDescent="0.25">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5.75" customHeight="1" x14ac:dyDescent="0.25">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5.75" customHeight="1" x14ac:dyDescent="0.25">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5.75" customHeight="1" x14ac:dyDescent="0.25">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5.75" customHeight="1" x14ac:dyDescent="0.25">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5.75" customHeight="1" x14ac:dyDescent="0.25">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5.75" customHeight="1" x14ac:dyDescent="0.25">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5.75" customHeight="1" x14ac:dyDescent="0.25">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5.75" customHeight="1" x14ac:dyDescent="0.25">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5.75" customHeight="1" x14ac:dyDescent="0.25">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5.75" customHeight="1" x14ac:dyDescent="0.25">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5.75" customHeight="1" x14ac:dyDescent="0.25">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5.75" customHeight="1" x14ac:dyDescent="0.25">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5.75" customHeight="1" x14ac:dyDescent="0.25">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5.75" customHeight="1" x14ac:dyDescent="0.25">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5.75" customHeight="1" x14ac:dyDescent="0.25">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5.75" customHeight="1" x14ac:dyDescent="0.25">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5.75" customHeight="1" x14ac:dyDescent="0.25">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5.75" customHeight="1" x14ac:dyDescent="0.25">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5.75" customHeight="1" x14ac:dyDescent="0.25">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5.75" customHeight="1" x14ac:dyDescent="0.25">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5.75" customHeight="1" x14ac:dyDescent="0.25">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5.75" customHeight="1" x14ac:dyDescent="0.25">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spans="1:26" ht="15.75" customHeight="1" x14ac:dyDescent="0.25">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spans="1:26" ht="15.75" customHeight="1" x14ac:dyDescent="0.25">
      <c r="A997" s="135"/>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spans="1:26" ht="15.75" customHeight="1" x14ac:dyDescent="0.25">
      <c r="A998" s="135"/>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spans="1:26" ht="15.75" customHeight="1" x14ac:dyDescent="0.25">
      <c r="A999" s="135"/>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spans="1:26" ht="15.75" customHeight="1" x14ac:dyDescent="0.25">
      <c r="A1000" s="135"/>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mergeCells count="13">
    <mergeCell ref="B17:B22"/>
    <mergeCell ref="C17:C22"/>
    <mergeCell ref="B23:B28"/>
    <mergeCell ref="C23:C28"/>
    <mergeCell ref="B29:B34"/>
    <mergeCell ref="C29:C34"/>
    <mergeCell ref="B11:B16"/>
    <mergeCell ref="C11:C16"/>
    <mergeCell ref="B4:E4"/>
    <mergeCell ref="G4:H4"/>
    <mergeCell ref="B5:B10"/>
    <mergeCell ref="C5:C10"/>
    <mergeCell ref="G5:H5"/>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1:Z1000"/>
  <sheetViews>
    <sheetView workbookViewId="0">
      <pane ySplit="36" topLeftCell="A37" activePane="bottomLeft" state="frozen"/>
      <selection pane="bottomLeft" activeCell="B38" sqref="B38"/>
    </sheetView>
  </sheetViews>
  <sheetFormatPr baseColWidth="10" defaultColWidth="14.42578125" defaultRowHeight="15" customHeight="1" x14ac:dyDescent="0.25"/>
  <cols>
    <col min="1" max="1" width="40.7109375" customWidth="1"/>
    <col min="2" max="2" width="53.7109375" customWidth="1"/>
    <col min="3" max="3" width="128.7109375" customWidth="1"/>
    <col min="4" max="4" width="255.42578125" customWidth="1"/>
    <col min="5" max="5" width="55.7109375" customWidth="1"/>
    <col min="6" max="26" width="11.42578125" customWidth="1"/>
  </cols>
  <sheetData>
    <row r="1" spans="1:26" x14ac:dyDescent="0.25">
      <c r="A1" s="144"/>
      <c r="B1" s="145"/>
      <c r="C1" s="144"/>
      <c r="D1" s="146"/>
      <c r="E1" s="144"/>
      <c r="F1" s="144"/>
      <c r="G1" s="144"/>
      <c r="H1" s="144"/>
      <c r="I1" s="144"/>
      <c r="J1" s="144"/>
      <c r="K1" s="144"/>
      <c r="L1" s="144"/>
      <c r="M1" s="144"/>
      <c r="N1" s="144"/>
      <c r="O1" s="144"/>
      <c r="P1" s="144"/>
      <c r="Q1" s="144"/>
      <c r="R1" s="144"/>
      <c r="S1" s="144"/>
      <c r="T1" s="144"/>
      <c r="U1" s="144"/>
      <c r="V1" s="144"/>
      <c r="W1" s="144"/>
      <c r="X1" s="144"/>
      <c r="Y1" s="144"/>
      <c r="Z1" s="144"/>
    </row>
    <row r="2" spans="1:26" ht="26.25" customHeight="1" x14ac:dyDescent="0.25">
      <c r="A2" s="387" t="s">
        <v>477</v>
      </c>
      <c r="B2" s="353"/>
      <c r="C2" s="354"/>
      <c r="D2" s="146"/>
      <c r="E2" s="144"/>
      <c r="F2" s="144"/>
      <c r="G2" s="144"/>
      <c r="H2" s="144"/>
      <c r="I2" s="144"/>
      <c r="J2" s="144"/>
      <c r="K2" s="144"/>
      <c r="L2" s="144"/>
      <c r="M2" s="144"/>
      <c r="N2" s="144"/>
      <c r="O2" s="144"/>
      <c r="P2" s="144"/>
      <c r="Q2" s="144"/>
      <c r="R2" s="144"/>
      <c r="S2" s="144"/>
      <c r="T2" s="144"/>
      <c r="U2" s="144"/>
      <c r="V2" s="144"/>
      <c r="W2" s="144"/>
      <c r="X2" s="144"/>
      <c r="Y2" s="144"/>
      <c r="Z2" s="144"/>
    </row>
    <row r="3" spans="1:26" x14ac:dyDescent="0.25">
      <c r="A3" s="144"/>
      <c r="B3" s="144"/>
      <c r="C3" s="144"/>
      <c r="D3" s="146"/>
      <c r="E3" s="144"/>
      <c r="F3" s="144"/>
      <c r="G3" s="144"/>
      <c r="H3" s="144"/>
      <c r="I3" s="144"/>
      <c r="J3" s="144"/>
      <c r="K3" s="144"/>
      <c r="L3" s="144"/>
      <c r="M3" s="144"/>
      <c r="N3" s="144"/>
      <c r="O3" s="144"/>
      <c r="P3" s="144"/>
      <c r="Q3" s="144"/>
      <c r="R3" s="144"/>
      <c r="S3" s="144"/>
      <c r="T3" s="144"/>
      <c r="U3" s="144"/>
      <c r="V3" s="144"/>
      <c r="W3" s="144"/>
      <c r="X3" s="144"/>
      <c r="Y3" s="144"/>
      <c r="Z3" s="144"/>
    </row>
    <row r="4" spans="1:26" ht="24" hidden="1" customHeight="1" x14ac:dyDescent="0.25">
      <c r="A4" s="147" t="s">
        <v>37</v>
      </c>
      <c r="B4" s="147" t="s">
        <v>478</v>
      </c>
      <c r="C4" s="148" t="s">
        <v>479</v>
      </c>
      <c r="D4" s="146"/>
      <c r="E4" s="144"/>
      <c r="F4" s="144"/>
      <c r="G4" s="144"/>
      <c r="H4" s="144"/>
      <c r="I4" s="144"/>
      <c r="J4" s="144"/>
      <c r="K4" s="144"/>
      <c r="L4" s="144"/>
      <c r="M4" s="144"/>
      <c r="N4" s="144"/>
      <c r="O4" s="144"/>
      <c r="P4" s="144"/>
      <c r="Q4" s="144"/>
      <c r="R4" s="144"/>
      <c r="S4" s="144"/>
      <c r="T4" s="144"/>
      <c r="U4" s="144"/>
      <c r="V4" s="144"/>
      <c r="W4" s="144"/>
      <c r="X4" s="144"/>
      <c r="Y4" s="144"/>
      <c r="Z4" s="144"/>
    </row>
    <row r="5" spans="1:26" ht="65.25" hidden="1" customHeight="1" x14ac:dyDescent="0.25">
      <c r="A5" s="149" t="s">
        <v>180</v>
      </c>
      <c r="B5" s="150" t="s">
        <v>181</v>
      </c>
      <c r="C5" s="151" t="s">
        <v>480</v>
      </c>
      <c r="D5" s="152"/>
      <c r="E5" s="144"/>
      <c r="F5" s="144"/>
      <c r="G5" s="144"/>
      <c r="H5" s="144"/>
      <c r="I5" s="144"/>
      <c r="J5" s="144"/>
      <c r="K5" s="144"/>
      <c r="L5" s="144"/>
      <c r="M5" s="144"/>
      <c r="N5" s="144"/>
      <c r="O5" s="144"/>
      <c r="P5" s="144"/>
      <c r="Q5" s="144"/>
      <c r="R5" s="144"/>
      <c r="S5" s="144"/>
      <c r="T5" s="144"/>
      <c r="U5" s="144"/>
      <c r="V5" s="144"/>
      <c r="W5" s="144"/>
      <c r="X5" s="144"/>
      <c r="Y5" s="144"/>
      <c r="Z5" s="144"/>
    </row>
    <row r="6" spans="1:26" ht="173.25" hidden="1" customHeight="1" x14ac:dyDescent="0.25">
      <c r="A6" s="149" t="s">
        <v>481</v>
      </c>
      <c r="B6" s="150" t="s">
        <v>482</v>
      </c>
      <c r="C6" s="151" t="s">
        <v>483</v>
      </c>
      <c r="D6" s="152"/>
      <c r="E6" s="144"/>
      <c r="F6" s="144"/>
      <c r="G6" s="144"/>
      <c r="H6" s="144"/>
      <c r="I6" s="144"/>
      <c r="J6" s="144"/>
      <c r="K6" s="144"/>
      <c r="L6" s="144"/>
      <c r="M6" s="144"/>
      <c r="N6" s="144"/>
      <c r="O6" s="144"/>
      <c r="P6" s="144"/>
      <c r="Q6" s="144"/>
      <c r="R6" s="144"/>
      <c r="S6" s="144"/>
      <c r="T6" s="144"/>
      <c r="U6" s="144"/>
      <c r="V6" s="144"/>
      <c r="W6" s="144"/>
      <c r="X6" s="144"/>
      <c r="Y6" s="144"/>
      <c r="Z6" s="144"/>
    </row>
    <row r="7" spans="1:26" ht="222" hidden="1" customHeight="1" x14ac:dyDescent="0.25">
      <c r="A7" s="149" t="s">
        <v>481</v>
      </c>
      <c r="B7" s="150" t="s">
        <v>484</v>
      </c>
      <c r="C7" s="151" t="s">
        <v>485</v>
      </c>
      <c r="D7" s="152"/>
      <c r="E7" s="144"/>
      <c r="F7" s="144"/>
      <c r="G7" s="144"/>
      <c r="H7" s="144"/>
      <c r="I7" s="144"/>
      <c r="J7" s="144"/>
      <c r="K7" s="144"/>
      <c r="L7" s="144"/>
      <c r="M7" s="144"/>
      <c r="N7" s="144"/>
      <c r="O7" s="144"/>
      <c r="P7" s="144"/>
      <c r="Q7" s="144"/>
      <c r="R7" s="144"/>
      <c r="S7" s="144"/>
      <c r="T7" s="144"/>
      <c r="U7" s="144"/>
      <c r="V7" s="144"/>
      <c r="W7" s="144"/>
      <c r="X7" s="144"/>
      <c r="Y7" s="144"/>
      <c r="Z7" s="144"/>
    </row>
    <row r="8" spans="1:26" ht="81" hidden="1" customHeight="1" x14ac:dyDescent="0.25">
      <c r="A8" s="149" t="s">
        <v>481</v>
      </c>
      <c r="B8" s="150" t="s">
        <v>486</v>
      </c>
      <c r="C8" s="151" t="s">
        <v>487</v>
      </c>
      <c r="D8" s="152"/>
      <c r="E8" s="144"/>
      <c r="F8" s="144"/>
      <c r="G8" s="144"/>
      <c r="H8" s="144"/>
      <c r="I8" s="144"/>
      <c r="J8" s="144"/>
      <c r="K8" s="144"/>
      <c r="L8" s="144"/>
      <c r="M8" s="144"/>
      <c r="N8" s="144"/>
      <c r="O8" s="144"/>
      <c r="P8" s="144"/>
      <c r="Q8" s="144"/>
      <c r="R8" s="144"/>
      <c r="S8" s="144"/>
      <c r="T8" s="144"/>
      <c r="U8" s="144"/>
      <c r="V8" s="144"/>
      <c r="W8" s="144"/>
      <c r="X8" s="144"/>
      <c r="Y8" s="144"/>
      <c r="Z8" s="144"/>
    </row>
    <row r="9" spans="1:26" ht="90" hidden="1" customHeight="1" x14ac:dyDescent="0.25">
      <c r="A9" s="149" t="s">
        <v>481</v>
      </c>
      <c r="B9" s="150" t="s">
        <v>488</v>
      </c>
      <c r="C9" s="151" t="s">
        <v>489</v>
      </c>
      <c r="D9" s="152"/>
      <c r="E9" s="144"/>
      <c r="F9" s="144"/>
      <c r="G9" s="144"/>
      <c r="H9" s="144"/>
      <c r="I9" s="144"/>
      <c r="J9" s="144"/>
      <c r="K9" s="144"/>
      <c r="L9" s="144"/>
      <c r="M9" s="144"/>
      <c r="N9" s="144"/>
      <c r="O9" s="144"/>
      <c r="P9" s="144"/>
      <c r="Q9" s="144"/>
      <c r="R9" s="144"/>
      <c r="S9" s="144"/>
      <c r="T9" s="144"/>
      <c r="U9" s="144"/>
      <c r="V9" s="144"/>
      <c r="W9" s="144"/>
      <c r="X9" s="144"/>
      <c r="Y9" s="144"/>
      <c r="Z9" s="144"/>
    </row>
    <row r="10" spans="1:26" ht="51" hidden="1" customHeight="1" x14ac:dyDescent="0.25">
      <c r="A10" s="149" t="s">
        <v>481</v>
      </c>
      <c r="B10" s="153" t="s">
        <v>490</v>
      </c>
      <c r="C10" s="151" t="s">
        <v>491</v>
      </c>
      <c r="D10" s="152"/>
      <c r="E10" s="144"/>
      <c r="F10" s="144"/>
      <c r="G10" s="144"/>
      <c r="H10" s="144"/>
      <c r="I10" s="144"/>
      <c r="J10" s="144"/>
      <c r="K10" s="144"/>
      <c r="L10" s="144"/>
      <c r="M10" s="144"/>
      <c r="N10" s="144"/>
      <c r="O10" s="144"/>
      <c r="P10" s="144"/>
      <c r="Q10" s="144"/>
      <c r="R10" s="144"/>
      <c r="S10" s="144"/>
      <c r="T10" s="144"/>
      <c r="U10" s="144"/>
      <c r="V10" s="144"/>
      <c r="W10" s="144"/>
      <c r="X10" s="144"/>
      <c r="Y10" s="144"/>
      <c r="Z10" s="144"/>
    </row>
    <row r="11" spans="1:26" ht="97.5" hidden="1" customHeight="1" x14ac:dyDescent="0.25">
      <c r="A11" s="149" t="s">
        <v>481</v>
      </c>
      <c r="B11" s="150" t="s">
        <v>107</v>
      </c>
      <c r="C11" s="151" t="s">
        <v>492</v>
      </c>
      <c r="D11" s="152"/>
      <c r="E11" s="144"/>
      <c r="F11" s="144"/>
      <c r="G11" s="144"/>
      <c r="H11" s="144"/>
      <c r="I11" s="144"/>
      <c r="J11" s="144"/>
      <c r="K11" s="144"/>
      <c r="L11" s="144"/>
      <c r="M11" s="144"/>
      <c r="N11" s="144"/>
      <c r="O11" s="144"/>
      <c r="P11" s="144"/>
      <c r="Q11" s="144"/>
      <c r="R11" s="144"/>
      <c r="S11" s="144"/>
      <c r="T11" s="144"/>
      <c r="U11" s="144"/>
      <c r="V11" s="144"/>
      <c r="W11" s="144"/>
      <c r="X11" s="144"/>
      <c r="Y11" s="144"/>
      <c r="Z11" s="144"/>
    </row>
    <row r="12" spans="1:26" ht="62.25" hidden="1" customHeight="1" x14ac:dyDescent="0.25">
      <c r="A12" s="149" t="s">
        <v>481</v>
      </c>
      <c r="B12" s="150" t="s">
        <v>493</v>
      </c>
      <c r="C12" s="151" t="s">
        <v>494</v>
      </c>
      <c r="D12" s="152"/>
      <c r="E12" s="144"/>
      <c r="F12" s="144"/>
      <c r="G12" s="144"/>
      <c r="H12" s="144"/>
      <c r="I12" s="144"/>
      <c r="J12" s="144"/>
      <c r="K12" s="144"/>
      <c r="L12" s="144"/>
      <c r="M12" s="144"/>
      <c r="N12" s="144"/>
      <c r="O12" s="144"/>
      <c r="P12" s="144"/>
      <c r="Q12" s="144"/>
      <c r="R12" s="144"/>
      <c r="S12" s="144"/>
      <c r="T12" s="144"/>
      <c r="U12" s="144"/>
      <c r="V12" s="144"/>
      <c r="W12" s="144"/>
      <c r="X12" s="144"/>
      <c r="Y12" s="144"/>
      <c r="Z12" s="144"/>
    </row>
    <row r="13" spans="1:26" ht="68.25" hidden="1" customHeight="1" x14ac:dyDescent="0.25">
      <c r="A13" s="149" t="s">
        <v>481</v>
      </c>
      <c r="B13" s="150" t="s">
        <v>495</v>
      </c>
      <c r="C13" s="151" t="s">
        <v>496</v>
      </c>
      <c r="D13" s="152"/>
      <c r="E13" s="144"/>
      <c r="F13" s="144"/>
      <c r="G13" s="144"/>
      <c r="H13" s="144"/>
      <c r="I13" s="144"/>
      <c r="J13" s="144"/>
      <c r="K13" s="144"/>
      <c r="L13" s="144"/>
      <c r="M13" s="144"/>
      <c r="N13" s="144"/>
      <c r="O13" s="144"/>
      <c r="P13" s="144"/>
      <c r="Q13" s="144"/>
      <c r="R13" s="144"/>
      <c r="S13" s="144"/>
      <c r="T13" s="144"/>
      <c r="U13" s="144"/>
      <c r="V13" s="144"/>
      <c r="W13" s="144"/>
      <c r="X13" s="144"/>
      <c r="Y13" s="144"/>
      <c r="Z13" s="144"/>
    </row>
    <row r="14" spans="1:26" ht="44.25" hidden="1" customHeight="1" x14ac:dyDescent="0.25">
      <c r="A14" s="149" t="s">
        <v>116</v>
      </c>
      <c r="B14" s="150" t="s">
        <v>497</v>
      </c>
      <c r="C14" s="151" t="s">
        <v>498</v>
      </c>
      <c r="D14" s="152"/>
      <c r="E14" s="144"/>
      <c r="F14" s="144"/>
      <c r="G14" s="144"/>
      <c r="H14" s="144"/>
      <c r="I14" s="144"/>
      <c r="J14" s="144"/>
      <c r="K14" s="144"/>
      <c r="L14" s="144"/>
      <c r="M14" s="144"/>
      <c r="N14" s="144"/>
      <c r="O14" s="144"/>
      <c r="P14" s="144"/>
      <c r="Q14" s="144"/>
      <c r="R14" s="144"/>
      <c r="S14" s="144"/>
      <c r="T14" s="144"/>
      <c r="U14" s="144"/>
      <c r="V14" s="144"/>
      <c r="W14" s="144"/>
      <c r="X14" s="144"/>
      <c r="Y14" s="144"/>
      <c r="Z14" s="144"/>
    </row>
    <row r="15" spans="1:26" ht="49.5" hidden="1" customHeight="1" x14ac:dyDescent="0.25">
      <c r="A15" s="149" t="s">
        <v>116</v>
      </c>
      <c r="B15" s="150" t="s">
        <v>499</v>
      </c>
      <c r="C15" s="151" t="s">
        <v>500</v>
      </c>
      <c r="D15" s="152"/>
      <c r="E15" s="144"/>
      <c r="F15" s="144"/>
      <c r="G15" s="144"/>
      <c r="H15" s="144"/>
      <c r="I15" s="144"/>
      <c r="J15" s="144"/>
      <c r="K15" s="144"/>
      <c r="L15" s="144"/>
      <c r="M15" s="144"/>
      <c r="N15" s="144"/>
      <c r="O15" s="144"/>
      <c r="P15" s="144"/>
      <c r="Q15" s="144"/>
      <c r="R15" s="144"/>
      <c r="S15" s="144"/>
      <c r="T15" s="144"/>
      <c r="U15" s="144"/>
      <c r="V15" s="144"/>
      <c r="W15" s="144"/>
      <c r="X15" s="144"/>
      <c r="Y15" s="144"/>
      <c r="Z15" s="144"/>
    </row>
    <row r="16" spans="1:26" ht="56.25" hidden="1" customHeight="1" x14ac:dyDescent="0.25">
      <c r="A16" s="149" t="s">
        <v>116</v>
      </c>
      <c r="B16" s="150" t="s">
        <v>132</v>
      </c>
      <c r="C16" s="151" t="s">
        <v>501</v>
      </c>
      <c r="D16" s="152"/>
      <c r="E16" s="144"/>
      <c r="F16" s="144"/>
      <c r="G16" s="144"/>
      <c r="H16" s="144"/>
      <c r="I16" s="144"/>
      <c r="J16" s="144"/>
      <c r="K16" s="144"/>
      <c r="L16" s="144"/>
      <c r="M16" s="144"/>
      <c r="N16" s="144"/>
      <c r="O16" s="144"/>
      <c r="P16" s="144"/>
      <c r="Q16" s="144"/>
      <c r="R16" s="144"/>
      <c r="S16" s="144"/>
      <c r="T16" s="144"/>
      <c r="U16" s="144"/>
      <c r="V16" s="144"/>
      <c r="W16" s="144"/>
      <c r="X16" s="144"/>
      <c r="Y16" s="144"/>
      <c r="Z16" s="144"/>
    </row>
    <row r="17" spans="1:26" ht="57" hidden="1" customHeight="1" x14ac:dyDescent="0.25">
      <c r="A17" s="149" t="s">
        <v>116</v>
      </c>
      <c r="B17" s="150" t="s">
        <v>126</v>
      </c>
      <c r="C17" s="151" t="s">
        <v>502</v>
      </c>
      <c r="D17" s="152"/>
      <c r="E17" s="144"/>
      <c r="F17" s="144"/>
      <c r="G17" s="144"/>
      <c r="H17" s="144"/>
      <c r="I17" s="144"/>
      <c r="J17" s="144"/>
      <c r="K17" s="144"/>
      <c r="L17" s="144"/>
      <c r="M17" s="144"/>
      <c r="N17" s="144"/>
      <c r="O17" s="144"/>
      <c r="P17" s="144"/>
      <c r="Q17" s="144"/>
      <c r="R17" s="144"/>
      <c r="S17" s="144"/>
      <c r="T17" s="144"/>
      <c r="U17" s="144"/>
      <c r="V17" s="144"/>
      <c r="W17" s="144"/>
      <c r="X17" s="144"/>
      <c r="Y17" s="144"/>
      <c r="Z17" s="144"/>
    </row>
    <row r="18" spans="1:26" ht="63" hidden="1" customHeight="1" x14ac:dyDescent="0.25">
      <c r="A18" s="149" t="s">
        <v>116</v>
      </c>
      <c r="B18" s="150" t="s">
        <v>503</v>
      </c>
      <c r="C18" s="151" t="s">
        <v>504</v>
      </c>
      <c r="D18" s="152"/>
      <c r="E18" s="144"/>
      <c r="F18" s="144"/>
      <c r="G18" s="144"/>
      <c r="H18" s="144"/>
      <c r="I18" s="144"/>
      <c r="J18" s="144"/>
      <c r="K18" s="144"/>
      <c r="L18" s="144"/>
      <c r="M18" s="144"/>
      <c r="N18" s="144"/>
      <c r="O18" s="144"/>
      <c r="P18" s="144"/>
      <c r="Q18" s="144"/>
      <c r="R18" s="144"/>
      <c r="S18" s="144"/>
      <c r="T18" s="144"/>
      <c r="U18" s="144"/>
      <c r="V18" s="144"/>
      <c r="W18" s="144"/>
      <c r="X18" s="144"/>
      <c r="Y18" s="144"/>
      <c r="Z18" s="144"/>
    </row>
    <row r="19" spans="1:26" ht="82.5" hidden="1" customHeight="1" x14ac:dyDescent="0.25">
      <c r="A19" s="149" t="s">
        <v>116</v>
      </c>
      <c r="B19" s="150" t="s">
        <v>505</v>
      </c>
      <c r="C19" s="151" t="s">
        <v>506</v>
      </c>
      <c r="D19" s="152"/>
      <c r="E19" s="144"/>
      <c r="F19" s="144"/>
      <c r="G19" s="144"/>
      <c r="H19" s="144"/>
      <c r="I19" s="144"/>
      <c r="J19" s="144"/>
      <c r="K19" s="144"/>
      <c r="L19" s="144"/>
      <c r="M19" s="144"/>
      <c r="N19" s="144"/>
      <c r="O19" s="144"/>
      <c r="P19" s="144"/>
      <c r="Q19" s="144"/>
      <c r="R19" s="144"/>
      <c r="S19" s="144"/>
      <c r="T19" s="144"/>
      <c r="U19" s="144"/>
      <c r="V19" s="144"/>
      <c r="W19" s="144"/>
      <c r="X19" s="144"/>
      <c r="Y19" s="144"/>
      <c r="Z19" s="144"/>
    </row>
    <row r="20" spans="1:26" ht="288.75" hidden="1" customHeight="1" x14ac:dyDescent="0.25">
      <c r="A20" s="149" t="s">
        <v>116</v>
      </c>
      <c r="B20" s="154" t="s">
        <v>507</v>
      </c>
      <c r="C20" s="151" t="s">
        <v>508</v>
      </c>
      <c r="D20" s="152"/>
      <c r="E20" s="144"/>
      <c r="F20" s="144"/>
      <c r="G20" s="144"/>
      <c r="H20" s="144"/>
      <c r="I20" s="144"/>
      <c r="J20" s="144"/>
      <c r="K20" s="144"/>
      <c r="L20" s="144"/>
      <c r="M20" s="144"/>
      <c r="N20" s="144"/>
      <c r="O20" s="144"/>
      <c r="P20" s="144"/>
      <c r="Q20" s="144"/>
      <c r="R20" s="144"/>
      <c r="S20" s="144"/>
      <c r="T20" s="144"/>
      <c r="U20" s="144"/>
      <c r="V20" s="144"/>
      <c r="W20" s="144"/>
      <c r="X20" s="144"/>
      <c r="Y20" s="144"/>
      <c r="Z20" s="144"/>
    </row>
    <row r="21" spans="1:26" ht="60" hidden="1" customHeight="1" x14ac:dyDescent="0.25">
      <c r="A21" s="149" t="s">
        <v>116</v>
      </c>
      <c r="B21" s="154" t="s">
        <v>509</v>
      </c>
      <c r="C21" s="155" t="s">
        <v>510</v>
      </c>
      <c r="D21" s="156"/>
      <c r="E21" s="144"/>
      <c r="F21" s="144"/>
      <c r="G21" s="144"/>
      <c r="H21" s="144"/>
      <c r="I21" s="144"/>
      <c r="J21" s="144"/>
      <c r="K21" s="144"/>
      <c r="L21" s="144"/>
      <c r="M21" s="144"/>
      <c r="N21" s="144"/>
      <c r="O21" s="144"/>
      <c r="P21" s="144"/>
      <c r="Q21" s="144"/>
      <c r="R21" s="144"/>
      <c r="S21" s="144"/>
      <c r="T21" s="144"/>
      <c r="U21" s="144"/>
      <c r="V21" s="144"/>
      <c r="W21" s="144"/>
      <c r="X21" s="144"/>
      <c r="Y21" s="144"/>
      <c r="Z21" s="144"/>
    </row>
    <row r="22" spans="1:26" ht="60" hidden="1" customHeight="1" x14ac:dyDescent="0.25">
      <c r="A22" s="149" t="s">
        <v>116</v>
      </c>
      <c r="B22" s="154" t="s">
        <v>511</v>
      </c>
      <c r="C22" s="155"/>
      <c r="D22" s="156"/>
      <c r="E22" s="144"/>
      <c r="F22" s="144"/>
      <c r="G22" s="144"/>
      <c r="H22" s="144"/>
      <c r="I22" s="144"/>
      <c r="J22" s="144"/>
      <c r="K22" s="144"/>
      <c r="L22" s="144"/>
      <c r="M22" s="144"/>
      <c r="N22" s="144"/>
      <c r="O22" s="144"/>
      <c r="P22" s="144"/>
      <c r="Q22" s="144"/>
      <c r="R22" s="144"/>
      <c r="S22" s="144"/>
      <c r="T22" s="144"/>
      <c r="U22" s="144"/>
      <c r="V22" s="144"/>
      <c r="W22" s="144"/>
      <c r="X22" s="144"/>
      <c r="Y22" s="144"/>
      <c r="Z22" s="144"/>
    </row>
    <row r="23" spans="1:26" ht="49.5" hidden="1" customHeight="1" x14ac:dyDescent="0.25">
      <c r="A23" s="149" t="s">
        <v>155</v>
      </c>
      <c r="B23" s="150" t="s">
        <v>512</v>
      </c>
      <c r="C23" s="151" t="s">
        <v>513</v>
      </c>
      <c r="D23" s="152"/>
      <c r="E23" s="144"/>
      <c r="F23" s="144"/>
      <c r="G23" s="144"/>
      <c r="H23" s="144"/>
      <c r="I23" s="144"/>
      <c r="J23" s="144"/>
      <c r="K23" s="144"/>
      <c r="L23" s="144"/>
      <c r="M23" s="144"/>
      <c r="N23" s="144"/>
      <c r="O23" s="144"/>
      <c r="P23" s="144"/>
      <c r="Q23" s="144"/>
      <c r="R23" s="144"/>
      <c r="S23" s="144"/>
      <c r="T23" s="144"/>
      <c r="U23" s="144"/>
      <c r="V23" s="144"/>
      <c r="W23" s="144"/>
      <c r="X23" s="144"/>
      <c r="Y23" s="144"/>
      <c r="Z23" s="144"/>
    </row>
    <row r="24" spans="1:26" ht="44.25" hidden="1" customHeight="1" x14ac:dyDescent="0.25">
      <c r="A24" s="149" t="s">
        <v>155</v>
      </c>
      <c r="B24" s="150" t="s">
        <v>156</v>
      </c>
      <c r="C24" s="151" t="s">
        <v>514</v>
      </c>
      <c r="D24" s="152"/>
      <c r="E24" s="144"/>
      <c r="F24" s="144"/>
      <c r="G24" s="144"/>
      <c r="H24" s="144"/>
      <c r="I24" s="144"/>
      <c r="J24" s="144"/>
      <c r="K24" s="144"/>
      <c r="L24" s="144"/>
      <c r="M24" s="144"/>
      <c r="N24" s="144"/>
      <c r="O24" s="144"/>
      <c r="P24" s="144"/>
      <c r="Q24" s="144"/>
      <c r="R24" s="144"/>
      <c r="S24" s="144"/>
      <c r="T24" s="144"/>
      <c r="U24" s="144"/>
      <c r="V24" s="144"/>
      <c r="W24" s="144"/>
      <c r="X24" s="144"/>
      <c r="Y24" s="144"/>
      <c r="Z24" s="144"/>
    </row>
    <row r="25" spans="1:26" ht="63" hidden="1" customHeight="1" x14ac:dyDescent="0.25">
      <c r="A25" s="149" t="s">
        <v>155</v>
      </c>
      <c r="B25" s="150" t="s">
        <v>515</v>
      </c>
      <c r="C25" s="151" t="s">
        <v>516</v>
      </c>
      <c r="D25" s="152"/>
      <c r="E25" s="144"/>
      <c r="F25" s="144"/>
      <c r="G25" s="144"/>
      <c r="H25" s="144"/>
      <c r="I25" s="144"/>
      <c r="J25" s="144"/>
      <c r="K25" s="144"/>
      <c r="L25" s="144"/>
      <c r="M25" s="144"/>
      <c r="N25" s="144"/>
      <c r="O25" s="144"/>
      <c r="P25" s="144"/>
      <c r="Q25" s="144"/>
      <c r="R25" s="144"/>
      <c r="S25" s="144"/>
      <c r="T25" s="144"/>
      <c r="U25" s="144"/>
      <c r="V25" s="144"/>
      <c r="W25" s="144"/>
      <c r="X25" s="144"/>
      <c r="Y25" s="144"/>
      <c r="Z25" s="144"/>
    </row>
    <row r="26" spans="1:26" ht="43.5" hidden="1" customHeight="1" x14ac:dyDescent="0.25">
      <c r="A26" s="149" t="s">
        <v>155</v>
      </c>
      <c r="B26" s="150" t="s">
        <v>517</v>
      </c>
      <c r="C26" s="151" t="s">
        <v>518</v>
      </c>
      <c r="D26" s="134"/>
      <c r="E26" s="144"/>
      <c r="F26" s="144"/>
      <c r="G26" s="144"/>
      <c r="H26" s="144"/>
      <c r="I26" s="144"/>
      <c r="J26" s="144"/>
      <c r="K26" s="144"/>
      <c r="L26" s="144"/>
      <c r="M26" s="144"/>
      <c r="N26" s="144"/>
      <c r="O26" s="144"/>
      <c r="P26" s="144"/>
      <c r="Q26" s="144"/>
      <c r="R26" s="144"/>
      <c r="S26" s="144"/>
      <c r="T26" s="144"/>
      <c r="U26" s="144"/>
      <c r="V26" s="144"/>
      <c r="W26" s="144"/>
      <c r="X26" s="144"/>
      <c r="Y26" s="144"/>
      <c r="Z26" s="144"/>
    </row>
    <row r="27" spans="1:26" ht="55.5" hidden="1" customHeight="1" x14ac:dyDescent="0.25">
      <c r="A27" s="149" t="s">
        <v>73</v>
      </c>
      <c r="B27" s="150" t="s">
        <v>97</v>
      </c>
      <c r="C27" s="151" t="s">
        <v>519</v>
      </c>
      <c r="D27" s="152"/>
      <c r="E27" s="144"/>
      <c r="F27" s="144"/>
      <c r="G27" s="144"/>
      <c r="H27" s="144"/>
      <c r="I27" s="144"/>
      <c r="J27" s="144"/>
      <c r="K27" s="144"/>
      <c r="L27" s="144"/>
      <c r="M27" s="144"/>
      <c r="N27" s="144"/>
      <c r="O27" s="144"/>
      <c r="P27" s="144"/>
      <c r="Q27" s="144"/>
      <c r="R27" s="144"/>
      <c r="S27" s="144"/>
      <c r="T27" s="144"/>
      <c r="U27" s="144"/>
      <c r="V27" s="144"/>
      <c r="W27" s="144"/>
      <c r="X27" s="144"/>
      <c r="Y27" s="144"/>
      <c r="Z27" s="144"/>
    </row>
    <row r="28" spans="1:26" ht="132" hidden="1" customHeight="1" x14ac:dyDescent="0.25">
      <c r="A28" s="149" t="s">
        <v>73</v>
      </c>
      <c r="B28" s="150" t="s">
        <v>113</v>
      </c>
      <c r="C28" s="151" t="s">
        <v>520</v>
      </c>
      <c r="D28" s="152"/>
      <c r="E28" s="144"/>
      <c r="F28" s="144"/>
      <c r="G28" s="144"/>
      <c r="H28" s="144"/>
      <c r="I28" s="144"/>
      <c r="J28" s="144"/>
      <c r="K28" s="144"/>
      <c r="L28" s="144"/>
      <c r="M28" s="144"/>
      <c r="N28" s="144"/>
      <c r="O28" s="144"/>
      <c r="P28" s="144"/>
      <c r="Q28" s="144"/>
      <c r="R28" s="144"/>
      <c r="S28" s="144"/>
      <c r="T28" s="144"/>
      <c r="U28" s="144"/>
      <c r="V28" s="144"/>
      <c r="W28" s="144"/>
      <c r="X28" s="144"/>
      <c r="Y28" s="144"/>
      <c r="Z28" s="144"/>
    </row>
    <row r="29" spans="1:26" ht="53.25" hidden="1" customHeight="1" x14ac:dyDescent="0.25">
      <c r="A29" s="149" t="s">
        <v>73</v>
      </c>
      <c r="B29" s="150" t="s">
        <v>123</v>
      </c>
      <c r="C29" s="151" t="s">
        <v>521</v>
      </c>
      <c r="D29" s="152"/>
      <c r="E29" s="144"/>
      <c r="F29" s="144"/>
      <c r="G29" s="144"/>
      <c r="H29" s="144"/>
      <c r="I29" s="144"/>
      <c r="J29" s="144"/>
      <c r="K29" s="144"/>
      <c r="L29" s="144"/>
      <c r="M29" s="144"/>
      <c r="N29" s="144"/>
      <c r="O29" s="144"/>
      <c r="P29" s="144"/>
      <c r="Q29" s="144"/>
      <c r="R29" s="144"/>
      <c r="S29" s="144"/>
      <c r="T29" s="144"/>
      <c r="U29" s="144"/>
      <c r="V29" s="144"/>
      <c r="W29" s="144"/>
      <c r="X29" s="144"/>
      <c r="Y29" s="144"/>
      <c r="Z29" s="144"/>
    </row>
    <row r="30" spans="1:26" ht="237" hidden="1" customHeight="1" x14ac:dyDescent="0.25">
      <c r="A30" s="149" t="s">
        <v>73</v>
      </c>
      <c r="B30" s="150" t="s">
        <v>89</v>
      </c>
      <c r="C30" s="151" t="s">
        <v>522</v>
      </c>
      <c r="D30" s="152"/>
      <c r="E30" s="144"/>
      <c r="F30" s="144"/>
      <c r="G30" s="144"/>
      <c r="H30" s="144"/>
      <c r="I30" s="144"/>
      <c r="J30" s="144"/>
      <c r="K30" s="144"/>
      <c r="L30" s="144"/>
      <c r="M30" s="144"/>
      <c r="N30" s="144"/>
      <c r="O30" s="144"/>
      <c r="P30" s="144"/>
      <c r="Q30" s="144"/>
      <c r="R30" s="144"/>
      <c r="S30" s="144"/>
      <c r="T30" s="144"/>
      <c r="U30" s="144"/>
      <c r="V30" s="144"/>
      <c r="W30" s="144"/>
      <c r="X30" s="144"/>
      <c r="Y30" s="144"/>
      <c r="Z30" s="144"/>
    </row>
    <row r="31" spans="1:26" ht="44.25" hidden="1" customHeight="1" x14ac:dyDescent="0.25">
      <c r="A31" s="149" t="s">
        <v>73</v>
      </c>
      <c r="B31" s="150" t="s">
        <v>74</v>
      </c>
      <c r="C31" s="151" t="s">
        <v>523</v>
      </c>
      <c r="D31" s="152"/>
      <c r="E31" s="144"/>
      <c r="F31" s="144"/>
      <c r="G31" s="144"/>
      <c r="H31" s="144"/>
      <c r="I31" s="144"/>
      <c r="J31" s="144"/>
      <c r="K31" s="144"/>
      <c r="L31" s="144"/>
      <c r="M31" s="144"/>
      <c r="N31" s="144"/>
      <c r="O31" s="144"/>
      <c r="P31" s="144"/>
      <c r="Q31" s="144"/>
      <c r="R31" s="144"/>
      <c r="S31" s="144"/>
      <c r="T31" s="144"/>
      <c r="U31" s="144"/>
      <c r="V31" s="144"/>
      <c r="W31" s="144"/>
      <c r="X31" s="144"/>
      <c r="Y31" s="144"/>
      <c r="Z31" s="144"/>
    </row>
    <row r="32" spans="1:26" ht="120" hidden="1" customHeight="1" x14ac:dyDescent="0.25">
      <c r="A32" s="149" t="s">
        <v>73</v>
      </c>
      <c r="B32" s="150" t="s">
        <v>81</v>
      </c>
      <c r="C32" s="151" t="s">
        <v>524</v>
      </c>
      <c r="D32" s="152"/>
      <c r="E32" s="144"/>
      <c r="F32" s="144"/>
      <c r="G32" s="144"/>
      <c r="H32" s="144"/>
      <c r="I32" s="144"/>
      <c r="J32" s="144"/>
      <c r="K32" s="144"/>
      <c r="L32" s="144"/>
      <c r="M32" s="144"/>
      <c r="N32" s="144"/>
      <c r="O32" s="144"/>
      <c r="P32" s="144"/>
      <c r="Q32" s="144"/>
      <c r="R32" s="144"/>
      <c r="S32" s="144"/>
      <c r="T32" s="144"/>
      <c r="U32" s="144"/>
      <c r="V32" s="144"/>
      <c r="W32" s="144"/>
      <c r="X32" s="144"/>
      <c r="Y32" s="144"/>
      <c r="Z32" s="144"/>
    </row>
    <row r="33" spans="1:26" ht="77.25" hidden="1" customHeight="1" x14ac:dyDescent="0.25">
      <c r="A33" s="149" t="s">
        <v>73</v>
      </c>
      <c r="B33" s="150" t="s">
        <v>525</v>
      </c>
      <c r="C33" s="151" t="s">
        <v>526</v>
      </c>
      <c r="E33" s="144"/>
      <c r="F33" s="144"/>
      <c r="G33" s="144"/>
      <c r="H33" s="144"/>
      <c r="I33" s="144"/>
      <c r="J33" s="144"/>
      <c r="K33" s="144"/>
      <c r="L33" s="144"/>
      <c r="M33" s="144"/>
      <c r="N33" s="144"/>
      <c r="O33" s="144"/>
      <c r="P33" s="144"/>
      <c r="Q33" s="144"/>
      <c r="R33" s="144"/>
      <c r="S33" s="144"/>
      <c r="T33" s="144"/>
      <c r="U33" s="144"/>
      <c r="V33" s="144"/>
      <c r="W33" s="144"/>
      <c r="X33" s="144"/>
      <c r="Y33" s="144"/>
      <c r="Z33" s="144"/>
    </row>
    <row r="34" spans="1:26" ht="15.75" customHeight="1" x14ac:dyDescent="0.25">
      <c r="A34" s="157"/>
      <c r="B34" s="158"/>
      <c r="C34" s="134"/>
      <c r="D34" s="146"/>
      <c r="E34" s="144"/>
      <c r="F34" s="144"/>
      <c r="G34" s="144"/>
      <c r="H34" s="144"/>
      <c r="I34" s="144"/>
      <c r="J34" s="144"/>
      <c r="K34" s="144"/>
      <c r="L34" s="144"/>
      <c r="M34" s="144"/>
      <c r="N34" s="144"/>
      <c r="O34" s="144"/>
      <c r="P34" s="144"/>
      <c r="Q34" s="144"/>
      <c r="R34" s="144"/>
      <c r="S34" s="144"/>
      <c r="T34" s="144"/>
      <c r="U34" s="144"/>
      <c r="V34" s="144"/>
      <c r="W34" s="144"/>
      <c r="X34" s="144"/>
      <c r="Y34" s="144"/>
      <c r="Z34" s="144"/>
    </row>
    <row r="35" spans="1:26" ht="27" customHeight="1" x14ac:dyDescent="0.25">
      <c r="A35" s="388" t="s">
        <v>527</v>
      </c>
      <c r="B35" s="389"/>
      <c r="C35" s="389"/>
      <c r="D35" s="390"/>
      <c r="E35" s="144"/>
      <c r="F35" s="144"/>
      <c r="G35" s="144"/>
      <c r="H35" s="144"/>
      <c r="I35" s="144"/>
      <c r="J35" s="144"/>
      <c r="K35" s="144"/>
      <c r="L35" s="144"/>
      <c r="M35" s="144"/>
      <c r="N35" s="144"/>
      <c r="O35" s="144"/>
      <c r="P35" s="144"/>
      <c r="Q35" s="144"/>
      <c r="R35" s="144"/>
      <c r="S35" s="144"/>
      <c r="T35" s="144"/>
      <c r="U35" s="144"/>
      <c r="V35" s="144"/>
      <c r="W35" s="144"/>
      <c r="X35" s="144"/>
      <c r="Y35" s="144"/>
      <c r="Z35" s="144"/>
    </row>
    <row r="36" spans="1:26" ht="34.5" customHeight="1" x14ac:dyDescent="0.25">
      <c r="A36" s="147" t="s">
        <v>37</v>
      </c>
      <c r="B36" s="159" t="s">
        <v>478</v>
      </c>
      <c r="C36" s="160" t="s">
        <v>528</v>
      </c>
      <c r="D36" s="160" t="s">
        <v>479</v>
      </c>
      <c r="E36" s="144"/>
      <c r="F36" s="144"/>
      <c r="G36" s="144"/>
      <c r="H36" s="144"/>
      <c r="I36" s="144"/>
      <c r="J36" s="144"/>
      <c r="K36" s="144"/>
      <c r="L36" s="144"/>
      <c r="M36" s="144"/>
      <c r="N36" s="144"/>
      <c r="O36" s="144"/>
      <c r="P36" s="144"/>
      <c r="Q36" s="144"/>
      <c r="R36" s="144"/>
      <c r="S36" s="144"/>
      <c r="T36" s="144"/>
      <c r="U36" s="144"/>
      <c r="V36" s="144"/>
      <c r="W36" s="144"/>
      <c r="X36" s="144"/>
      <c r="Y36" s="144"/>
      <c r="Z36" s="144"/>
    </row>
    <row r="37" spans="1:26" ht="15.75" customHeight="1" x14ac:dyDescent="0.25">
      <c r="A37" s="161" t="s">
        <v>180</v>
      </c>
      <c r="B37" s="162" t="s">
        <v>181</v>
      </c>
      <c r="C37" s="149" t="s">
        <v>529</v>
      </c>
      <c r="D37" s="163"/>
      <c r="E37" s="144"/>
      <c r="F37" s="144"/>
      <c r="G37" s="144"/>
      <c r="H37" s="144"/>
      <c r="I37" s="144"/>
      <c r="J37" s="144"/>
      <c r="K37" s="144"/>
      <c r="L37" s="144"/>
      <c r="M37" s="144"/>
      <c r="N37" s="144"/>
      <c r="O37" s="144"/>
      <c r="P37" s="144"/>
      <c r="Q37" s="144"/>
      <c r="R37" s="144"/>
      <c r="S37" s="144"/>
      <c r="T37" s="144"/>
      <c r="U37" s="144"/>
      <c r="V37" s="144"/>
      <c r="W37" s="144"/>
      <c r="X37" s="144"/>
      <c r="Y37" s="144"/>
      <c r="Z37" s="144"/>
    </row>
    <row r="38" spans="1:26" ht="15.75" customHeight="1" x14ac:dyDescent="0.25">
      <c r="A38" s="164" t="s">
        <v>180</v>
      </c>
      <c r="B38" s="165" t="s">
        <v>181</v>
      </c>
      <c r="C38" s="149" t="s">
        <v>184</v>
      </c>
      <c r="D38" s="163"/>
      <c r="E38" s="144"/>
      <c r="F38" s="144"/>
      <c r="G38" s="144"/>
      <c r="H38" s="144"/>
      <c r="I38" s="144"/>
      <c r="J38" s="144"/>
      <c r="K38" s="144"/>
      <c r="L38" s="144"/>
      <c r="M38" s="144"/>
      <c r="N38" s="144"/>
      <c r="O38" s="144"/>
      <c r="P38" s="144"/>
      <c r="Q38" s="144"/>
      <c r="R38" s="144"/>
      <c r="S38" s="144"/>
      <c r="T38" s="144"/>
      <c r="U38" s="144"/>
      <c r="V38" s="144"/>
      <c r="W38" s="144"/>
      <c r="X38" s="144"/>
      <c r="Y38" s="144"/>
      <c r="Z38" s="144"/>
    </row>
    <row r="39" spans="1:26" ht="15.75" customHeight="1" x14ac:dyDescent="0.25">
      <c r="A39" s="164" t="s">
        <v>180</v>
      </c>
      <c r="B39" s="165" t="s">
        <v>181</v>
      </c>
      <c r="C39" s="149" t="s">
        <v>530</v>
      </c>
      <c r="D39" s="163"/>
      <c r="E39" s="144"/>
      <c r="F39" s="144"/>
      <c r="G39" s="144"/>
      <c r="H39" s="144"/>
      <c r="I39" s="144"/>
      <c r="J39" s="144"/>
      <c r="K39" s="144"/>
      <c r="L39" s="144"/>
      <c r="M39" s="144"/>
      <c r="N39" s="144"/>
      <c r="O39" s="144"/>
      <c r="P39" s="144"/>
      <c r="Q39" s="144"/>
      <c r="R39" s="144"/>
      <c r="S39" s="144"/>
      <c r="T39" s="144"/>
      <c r="U39" s="144"/>
      <c r="V39" s="144"/>
      <c r="W39" s="144"/>
      <c r="X39" s="144"/>
      <c r="Y39" s="144"/>
      <c r="Z39" s="144"/>
    </row>
    <row r="40" spans="1:26" ht="15.75" customHeight="1" x14ac:dyDescent="0.25">
      <c r="A40" s="164" t="s">
        <v>180</v>
      </c>
      <c r="B40" s="165" t="s">
        <v>181</v>
      </c>
      <c r="C40" s="149" t="s">
        <v>531</v>
      </c>
      <c r="D40" s="163"/>
      <c r="E40" s="144"/>
      <c r="F40" s="144"/>
      <c r="G40" s="144"/>
      <c r="H40" s="144"/>
      <c r="I40" s="144"/>
      <c r="J40" s="144"/>
      <c r="K40" s="144"/>
      <c r="L40" s="144"/>
      <c r="M40" s="144"/>
      <c r="N40" s="144"/>
      <c r="O40" s="144"/>
      <c r="P40" s="144"/>
      <c r="Q40" s="144"/>
      <c r="R40" s="144"/>
      <c r="S40" s="144"/>
      <c r="T40" s="144"/>
      <c r="U40" s="144"/>
      <c r="V40" s="144"/>
      <c r="W40" s="144"/>
      <c r="X40" s="144"/>
      <c r="Y40" s="144"/>
      <c r="Z40" s="144"/>
    </row>
    <row r="41" spans="1:26" ht="15.75" customHeight="1" x14ac:dyDescent="0.25">
      <c r="A41" s="164" t="s">
        <v>180</v>
      </c>
      <c r="B41" s="165" t="s">
        <v>181</v>
      </c>
      <c r="C41" s="149" t="s">
        <v>532</v>
      </c>
      <c r="D41" s="163"/>
      <c r="E41" s="144"/>
      <c r="F41" s="144"/>
      <c r="G41" s="144"/>
      <c r="H41" s="144"/>
      <c r="I41" s="144"/>
      <c r="J41" s="144"/>
      <c r="K41" s="144"/>
      <c r="L41" s="144"/>
      <c r="M41" s="144"/>
      <c r="N41" s="144"/>
      <c r="O41" s="144"/>
      <c r="P41" s="144"/>
      <c r="Q41" s="144"/>
      <c r="R41" s="144"/>
      <c r="S41" s="144"/>
      <c r="T41" s="144"/>
      <c r="U41" s="144"/>
      <c r="V41" s="144"/>
      <c r="W41" s="144"/>
      <c r="X41" s="144"/>
      <c r="Y41" s="144"/>
      <c r="Z41" s="144"/>
    </row>
    <row r="42" spans="1:26" ht="15.75" customHeight="1" x14ac:dyDescent="0.25">
      <c r="A42" s="164" t="s">
        <v>180</v>
      </c>
      <c r="B42" s="165" t="s">
        <v>181</v>
      </c>
      <c r="C42" s="149" t="s">
        <v>533</v>
      </c>
      <c r="D42" s="163"/>
      <c r="E42" s="144"/>
      <c r="F42" s="144"/>
      <c r="G42" s="144"/>
      <c r="H42" s="144"/>
      <c r="I42" s="144"/>
      <c r="J42" s="144"/>
      <c r="K42" s="144"/>
      <c r="L42" s="144"/>
      <c r="M42" s="144"/>
      <c r="N42" s="144"/>
      <c r="O42" s="144"/>
      <c r="P42" s="144"/>
      <c r="Q42" s="144"/>
      <c r="R42" s="144"/>
      <c r="S42" s="144"/>
      <c r="T42" s="144"/>
      <c r="U42" s="144"/>
      <c r="V42" s="144"/>
      <c r="W42" s="144"/>
      <c r="X42" s="144"/>
      <c r="Y42" s="144"/>
      <c r="Z42" s="144"/>
    </row>
    <row r="43" spans="1:26" ht="15.75" customHeight="1" x14ac:dyDescent="0.25">
      <c r="A43" s="164" t="s">
        <v>180</v>
      </c>
      <c r="B43" s="165" t="s">
        <v>181</v>
      </c>
      <c r="C43" s="149" t="s">
        <v>534</v>
      </c>
      <c r="D43" s="163"/>
      <c r="E43" s="144"/>
      <c r="F43" s="144"/>
      <c r="G43" s="144"/>
      <c r="H43" s="144"/>
      <c r="I43" s="144"/>
      <c r="J43" s="144"/>
      <c r="K43" s="144"/>
      <c r="L43" s="144"/>
      <c r="M43" s="144"/>
      <c r="N43" s="144"/>
      <c r="O43" s="144"/>
      <c r="P43" s="144"/>
      <c r="Q43" s="144"/>
      <c r="R43" s="144"/>
      <c r="S43" s="144"/>
      <c r="T43" s="144"/>
      <c r="U43" s="144"/>
      <c r="V43" s="144"/>
      <c r="W43" s="144"/>
      <c r="X43" s="144"/>
      <c r="Y43" s="144"/>
      <c r="Z43" s="144"/>
    </row>
    <row r="44" spans="1:26" ht="15.75" customHeight="1" x14ac:dyDescent="0.25">
      <c r="A44" s="164" t="s">
        <v>180</v>
      </c>
      <c r="B44" s="165" t="s">
        <v>181</v>
      </c>
      <c r="C44" s="149" t="s">
        <v>535</v>
      </c>
      <c r="D44" s="163"/>
      <c r="E44" s="144"/>
      <c r="F44" s="144"/>
      <c r="G44" s="144"/>
      <c r="H44" s="144"/>
      <c r="I44" s="144"/>
      <c r="J44" s="144"/>
      <c r="K44" s="144"/>
      <c r="L44" s="144"/>
      <c r="M44" s="144"/>
      <c r="N44" s="144"/>
      <c r="O44" s="144"/>
      <c r="P44" s="144"/>
      <c r="Q44" s="144"/>
      <c r="R44" s="144"/>
      <c r="S44" s="144"/>
      <c r="T44" s="144"/>
      <c r="U44" s="144"/>
      <c r="V44" s="144"/>
      <c r="W44" s="144"/>
      <c r="X44" s="144"/>
      <c r="Y44" s="144"/>
      <c r="Z44" s="144"/>
    </row>
    <row r="45" spans="1:26" ht="15.75" customHeight="1" x14ac:dyDescent="0.25">
      <c r="A45" s="164" t="s">
        <v>180</v>
      </c>
      <c r="B45" s="165" t="s">
        <v>181</v>
      </c>
      <c r="C45" s="149" t="s">
        <v>536</v>
      </c>
      <c r="D45" s="163"/>
      <c r="E45" s="144"/>
      <c r="F45" s="144"/>
      <c r="G45" s="144"/>
      <c r="H45" s="144"/>
      <c r="I45" s="144"/>
      <c r="J45" s="144"/>
      <c r="K45" s="144"/>
      <c r="L45" s="144"/>
      <c r="M45" s="144"/>
      <c r="N45" s="144"/>
      <c r="O45" s="144"/>
      <c r="P45" s="144"/>
      <c r="Q45" s="144"/>
      <c r="R45" s="144"/>
      <c r="S45" s="144"/>
      <c r="T45" s="144"/>
      <c r="U45" s="144"/>
      <c r="V45" s="144"/>
      <c r="W45" s="144"/>
      <c r="X45" s="144"/>
      <c r="Y45" s="144"/>
      <c r="Z45" s="144"/>
    </row>
    <row r="46" spans="1:26" ht="15.75" customHeight="1" x14ac:dyDescent="0.25">
      <c r="A46" s="164" t="s">
        <v>180</v>
      </c>
      <c r="B46" s="165" t="s">
        <v>181</v>
      </c>
      <c r="C46" s="149" t="s">
        <v>182</v>
      </c>
      <c r="D46" s="163"/>
      <c r="E46" s="144"/>
      <c r="F46" s="144"/>
      <c r="G46" s="144"/>
      <c r="H46" s="144"/>
      <c r="I46" s="144"/>
      <c r="J46" s="144"/>
      <c r="K46" s="144"/>
      <c r="L46" s="144"/>
      <c r="M46" s="144"/>
      <c r="N46" s="144"/>
      <c r="O46" s="144"/>
      <c r="P46" s="144"/>
      <c r="Q46" s="144"/>
      <c r="R46" s="144"/>
      <c r="S46" s="144"/>
      <c r="T46" s="144"/>
      <c r="U46" s="144"/>
      <c r="V46" s="144"/>
      <c r="W46" s="144"/>
      <c r="X46" s="144"/>
      <c r="Y46" s="144"/>
      <c r="Z46" s="144"/>
    </row>
    <row r="47" spans="1:26" ht="15.75" customHeight="1" x14ac:dyDescent="0.25">
      <c r="A47" s="164" t="s">
        <v>180</v>
      </c>
      <c r="B47" s="165" t="s">
        <v>181</v>
      </c>
      <c r="C47" s="149" t="s">
        <v>537</v>
      </c>
      <c r="D47" s="163"/>
      <c r="E47" s="144"/>
      <c r="F47" s="144"/>
      <c r="G47" s="144"/>
      <c r="H47" s="144"/>
      <c r="I47" s="144"/>
      <c r="J47" s="144"/>
      <c r="K47" s="144"/>
      <c r="L47" s="144"/>
      <c r="M47" s="144"/>
      <c r="N47" s="144"/>
      <c r="O47" s="144"/>
      <c r="P47" s="144"/>
      <c r="Q47" s="144"/>
      <c r="R47" s="144"/>
      <c r="S47" s="144"/>
      <c r="T47" s="144"/>
      <c r="U47" s="144"/>
      <c r="V47" s="144"/>
      <c r="W47" s="144"/>
      <c r="X47" s="144"/>
      <c r="Y47" s="144"/>
      <c r="Z47" s="144"/>
    </row>
    <row r="48" spans="1:26" ht="15.75" customHeight="1" x14ac:dyDescent="0.25">
      <c r="A48" s="164" t="s">
        <v>180</v>
      </c>
      <c r="B48" s="165" t="s">
        <v>181</v>
      </c>
      <c r="C48" s="149" t="s">
        <v>538</v>
      </c>
      <c r="D48" s="163"/>
      <c r="E48" s="144"/>
      <c r="F48" s="144"/>
      <c r="G48" s="144"/>
      <c r="H48" s="144"/>
      <c r="I48" s="144"/>
      <c r="J48" s="144"/>
      <c r="K48" s="144"/>
      <c r="L48" s="144"/>
      <c r="M48" s="144"/>
      <c r="N48" s="144"/>
      <c r="O48" s="144"/>
      <c r="P48" s="144"/>
      <c r="Q48" s="144"/>
      <c r="R48" s="144"/>
      <c r="S48" s="144"/>
      <c r="T48" s="144"/>
      <c r="U48" s="144"/>
      <c r="V48" s="144"/>
      <c r="W48" s="144"/>
      <c r="X48" s="144"/>
      <c r="Y48" s="144"/>
      <c r="Z48" s="144"/>
    </row>
    <row r="49" spans="1:26" ht="67.5" customHeight="1" x14ac:dyDescent="0.25">
      <c r="A49" s="149" t="s">
        <v>481</v>
      </c>
      <c r="B49" s="165" t="s">
        <v>484</v>
      </c>
      <c r="C49" s="153" t="s">
        <v>539</v>
      </c>
      <c r="D49" s="150" t="s">
        <v>540</v>
      </c>
      <c r="E49" s="144"/>
      <c r="F49" s="144"/>
      <c r="G49" s="144"/>
      <c r="H49" s="144"/>
      <c r="I49" s="144"/>
      <c r="J49" s="144"/>
      <c r="K49" s="144"/>
      <c r="L49" s="144"/>
      <c r="M49" s="144"/>
      <c r="N49" s="144"/>
      <c r="O49" s="144"/>
      <c r="P49" s="144"/>
      <c r="Q49" s="144"/>
      <c r="R49" s="144"/>
      <c r="S49" s="144"/>
      <c r="T49" s="144"/>
      <c r="U49" s="144"/>
      <c r="V49" s="144"/>
      <c r="W49" s="144"/>
      <c r="X49" s="144"/>
      <c r="Y49" s="144"/>
      <c r="Z49" s="144"/>
    </row>
    <row r="50" spans="1:26" ht="55.5" customHeight="1" x14ac:dyDescent="0.25">
      <c r="A50" s="149" t="s">
        <v>481</v>
      </c>
      <c r="B50" s="165" t="s">
        <v>484</v>
      </c>
      <c r="C50" s="153" t="s">
        <v>541</v>
      </c>
      <c r="D50" s="150" t="s">
        <v>542</v>
      </c>
      <c r="E50" s="144"/>
      <c r="F50" s="144"/>
      <c r="G50" s="144"/>
      <c r="H50" s="144"/>
      <c r="I50" s="144"/>
      <c r="J50" s="144"/>
      <c r="K50" s="144"/>
      <c r="L50" s="144"/>
      <c r="M50" s="144"/>
      <c r="N50" s="144"/>
      <c r="O50" s="144"/>
      <c r="P50" s="144"/>
      <c r="Q50" s="144"/>
      <c r="R50" s="144"/>
      <c r="S50" s="144"/>
      <c r="T50" s="144"/>
      <c r="U50" s="144"/>
      <c r="V50" s="144"/>
      <c r="W50" s="144"/>
      <c r="X50" s="144"/>
      <c r="Y50" s="144"/>
      <c r="Z50" s="144"/>
    </row>
    <row r="51" spans="1:26" ht="29.25" customHeight="1" x14ac:dyDescent="0.25">
      <c r="A51" s="149" t="s">
        <v>481</v>
      </c>
      <c r="B51" s="165" t="s">
        <v>484</v>
      </c>
      <c r="C51" s="153" t="s">
        <v>543</v>
      </c>
      <c r="D51" s="150"/>
      <c r="E51" s="144"/>
      <c r="F51" s="144"/>
      <c r="G51" s="144"/>
      <c r="H51" s="144"/>
      <c r="I51" s="144"/>
      <c r="J51" s="144"/>
      <c r="K51" s="144"/>
      <c r="L51" s="144"/>
      <c r="M51" s="144"/>
      <c r="N51" s="144"/>
      <c r="O51" s="144"/>
      <c r="P51" s="144"/>
      <c r="Q51" s="144"/>
      <c r="R51" s="144"/>
      <c r="S51" s="144"/>
      <c r="T51" s="144"/>
      <c r="U51" s="144"/>
      <c r="V51" s="144"/>
      <c r="W51" s="144"/>
      <c r="X51" s="144"/>
      <c r="Y51" s="144"/>
      <c r="Z51" s="144"/>
    </row>
    <row r="52" spans="1:26" ht="32.25" customHeight="1" x14ac:dyDescent="0.25">
      <c r="A52" s="149" t="s">
        <v>481</v>
      </c>
      <c r="B52" s="165" t="s">
        <v>484</v>
      </c>
      <c r="C52" s="153" t="s">
        <v>544</v>
      </c>
      <c r="D52" s="150"/>
      <c r="E52" s="144"/>
      <c r="F52" s="144"/>
      <c r="G52" s="144"/>
      <c r="H52" s="144"/>
      <c r="I52" s="144"/>
      <c r="J52" s="144"/>
      <c r="K52" s="144"/>
      <c r="L52" s="144"/>
      <c r="M52" s="144"/>
      <c r="N52" s="144"/>
      <c r="O52" s="144"/>
      <c r="P52" s="144"/>
      <c r="Q52" s="144"/>
      <c r="R52" s="144"/>
      <c r="S52" s="144"/>
      <c r="T52" s="144"/>
      <c r="U52" s="144"/>
      <c r="V52" s="144"/>
      <c r="W52" s="144"/>
      <c r="X52" s="144"/>
      <c r="Y52" s="144"/>
      <c r="Z52" s="144"/>
    </row>
    <row r="53" spans="1:26" ht="49.5" customHeight="1" x14ac:dyDescent="0.25">
      <c r="A53" s="149" t="s">
        <v>481</v>
      </c>
      <c r="B53" s="165" t="s">
        <v>484</v>
      </c>
      <c r="C53" s="153" t="s">
        <v>545</v>
      </c>
      <c r="D53" s="150" t="s">
        <v>546</v>
      </c>
      <c r="E53" s="144"/>
      <c r="F53" s="144"/>
      <c r="G53" s="144"/>
      <c r="H53" s="144"/>
      <c r="I53" s="144"/>
      <c r="J53" s="144"/>
      <c r="K53" s="144"/>
      <c r="L53" s="144"/>
      <c r="M53" s="144"/>
      <c r="N53" s="144"/>
      <c r="O53" s="144"/>
      <c r="P53" s="144"/>
      <c r="Q53" s="144"/>
      <c r="R53" s="144"/>
      <c r="S53" s="144"/>
      <c r="T53" s="144"/>
      <c r="U53" s="144"/>
      <c r="V53" s="144"/>
      <c r="W53" s="144"/>
      <c r="X53" s="144"/>
      <c r="Y53" s="144"/>
      <c r="Z53" s="144"/>
    </row>
    <row r="54" spans="1:26" ht="15.75" customHeight="1" x14ac:dyDescent="0.25">
      <c r="A54" s="149" t="s">
        <v>481</v>
      </c>
      <c r="B54" s="165" t="s">
        <v>484</v>
      </c>
      <c r="C54" s="153" t="s">
        <v>547</v>
      </c>
      <c r="D54" s="150" t="s">
        <v>548</v>
      </c>
      <c r="E54" s="144"/>
      <c r="F54" s="144"/>
      <c r="G54" s="144"/>
      <c r="H54" s="144"/>
      <c r="I54" s="144"/>
      <c r="J54" s="144"/>
      <c r="K54" s="144"/>
      <c r="L54" s="144"/>
      <c r="M54" s="144"/>
      <c r="N54" s="144"/>
      <c r="O54" s="144"/>
      <c r="P54" s="144"/>
      <c r="Q54" s="144"/>
      <c r="R54" s="144"/>
      <c r="S54" s="144"/>
      <c r="T54" s="144"/>
      <c r="U54" s="144"/>
      <c r="V54" s="144"/>
      <c r="W54" s="144"/>
      <c r="X54" s="144"/>
      <c r="Y54" s="144"/>
      <c r="Z54" s="144"/>
    </row>
    <row r="55" spans="1:26" ht="15.75" customHeight="1" x14ac:dyDescent="0.25">
      <c r="A55" s="149" t="s">
        <v>481</v>
      </c>
      <c r="B55" s="165" t="s">
        <v>484</v>
      </c>
      <c r="C55" s="153" t="s">
        <v>549</v>
      </c>
      <c r="D55" s="150" t="s">
        <v>550</v>
      </c>
      <c r="E55" s="144"/>
      <c r="F55" s="144"/>
      <c r="G55" s="144"/>
      <c r="H55" s="144"/>
      <c r="I55" s="144"/>
      <c r="J55" s="144"/>
      <c r="K55" s="144"/>
      <c r="L55" s="144"/>
      <c r="M55" s="144"/>
      <c r="N55" s="144"/>
      <c r="O55" s="144"/>
      <c r="P55" s="144"/>
      <c r="Q55" s="144"/>
      <c r="R55" s="144"/>
      <c r="S55" s="144"/>
      <c r="T55" s="144"/>
      <c r="U55" s="144"/>
      <c r="V55" s="144"/>
      <c r="W55" s="144"/>
      <c r="X55" s="144"/>
      <c r="Y55" s="144"/>
      <c r="Z55" s="144"/>
    </row>
    <row r="56" spans="1:26" ht="15.75" customHeight="1" x14ac:dyDescent="0.25">
      <c r="A56" s="149" t="s">
        <v>481</v>
      </c>
      <c r="B56" s="165" t="s">
        <v>484</v>
      </c>
      <c r="C56" s="153" t="s">
        <v>551</v>
      </c>
      <c r="D56" s="150" t="s">
        <v>552</v>
      </c>
      <c r="E56" s="144"/>
      <c r="F56" s="144"/>
      <c r="G56" s="144"/>
      <c r="H56" s="144"/>
      <c r="I56" s="144"/>
      <c r="J56" s="144"/>
      <c r="K56" s="144"/>
      <c r="L56" s="144"/>
      <c r="M56" s="144"/>
      <c r="N56" s="144"/>
      <c r="O56" s="144"/>
      <c r="P56" s="144"/>
      <c r="Q56" s="144"/>
      <c r="R56" s="144"/>
      <c r="S56" s="144"/>
      <c r="T56" s="144"/>
      <c r="U56" s="144"/>
      <c r="V56" s="144"/>
      <c r="W56" s="144"/>
      <c r="X56" s="144"/>
      <c r="Y56" s="144"/>
      <c r="Z56" s="144"/>
    </row>
    <row r="57" spans="1:26" ht="15.75" customHeight="1" x14ac:dyDescent="0.25">
      <c r="A57" s="149" t="s">
        <v>481</v>
      </c>
      <c r="B57" s="165" t="s">
        <v>484</v>
      </c>
      <c r="C57" s="153" t="s">
        <v>553</v>
      </c>
      <c r="D57" s="150" t="s">
        <v>554</v>
      </c>
      <c r="E57" s="144"/>
      <c r="F57" s="144"/>
      <c r="G57" s="144"/>
      <c r="H57" s="144"/>
      <c r="I57" s="144"/>
      <c r="J57" s="144"/>
      <c r="K57" s="144"/>
      <c r="L57" s="144"/>
      <c r="M57" s="144"/>
      <c r="N57" s="144"/>
      <c r="O57" s="144"/>
      <c r="P57" s="144"/>
      <c r="Q57" s="144"/>
      <c r="R57" s="144"/>
      <c r="S57" s="144"/>
      <c r="T57" s="144"/>
      <c r="U57" s="144"/>
      <c r="V57" s="144"/>
      <c r="W57" s="144"/>
      <c r="X57" s="144"/>
      <c r="Y57" s="144"/>
      <c r="Z57" s="144"/>
    </row>
    <row r="58" spans="1:26" ht="32.25" customHeight="1" x14ac:dyDescent="0.25">
      <c r="A58" s="149" t="s">
        <v>481</v>
      </c>
      <c r="B58" s="165" t="s">
        <v>484</v>
      </c>
      <c r="C58" s="153" t="s">
        <v>555</v>
      </c>
      <c r="D58" s="150" t="s">
        <v>556</v>
      </c>
      <c r="E58" s="144"/>
      <c r="F58" s="144"/>
      <c r="G58" s="144"/>
      <c r="H58" s="144"/>
      <c r="I58" s="144"/>
      <c r="J58" s="144"/>
      <c r="K58" s="144"/>
      <c r="L58" s="144"/>
      <c r="M58" s="144"/>
      <c r="N58" s="144"/>
      <c r="O58" s="144"/>
      <c r="P58" s="144"/>
      <c r="Q58" s="144"/>
      <c r="R58" s="144"/>
      <c r="S58" s="144"/>
      <c r="T58" s="144"/>
      <c r="U58" s="144"/>
      <c r="V58" s="144"/>
      <c r="W58" s="144"/>
      <c r="X58" s="144"/>
      <c r="Y58" s="144"/>
      <c r="Z58" s="144"/>
    </row>
    <row r="59" spans="1:26" ht="15.75" customHeight="1" x14ac:dyDescent="0.25">
      <c r="A59" s="149" t="s">
        <v>481</v>
      </c>
      <c r="B59" s="165" t="s">
        <v>484</v>
      </c>
      <c r="C59" s="153" t="s">
        <v>557</v>
      </c>
      <c r="D59" s="150" t="s">
        <v>558</v>
      </c>
      <c r="E59" s="144"/>
      <c r="F59" s="144"/>
      <c r="G59" s="144"/>
      <c r="H59" s="144"/>
      <c r="I59" s="144"/>
      <c r="J59" s="144"/>
      <c r="K59" s="144"/>
      <c r="L59" s="144"/>
      <c r="M59" s="144"/>
      <c r="N59" s="144"/>
      <c r="O59" s="144"/>
      <c r="P59" s="144"/>
      <c r="Q59" s="144"/>
      <c r="R59" s="144"/>
      <c r="S59" s="144"/>
      <c r="T59" s="144"/>
      <c r="U59" s="144"/>
      <c r="V59" s="144"/>
      <c r="W59" s="144"/>
      <c r="X59" s="144"/>
      <c r="Y59" s="144"/>
      <c r="Z59" s="144"/>
    </row>
    <row r="60" spans="1:26" ht="30.75" customHeight="1" x14ac:dyDescent="0.25">
      <c r="A60" s="149" t="s">
        <v>481</v>
      </c>
      <c r="B60" s="165" t="s">
        <v>486</v>
      </c>
      <c r="C60" s="153" t="s">
        <v>559</v>
      </c>
      <c r="D60" s="150" t="s">
        <v>560</v>
      </c>
      <c r="E60" s="144"/>
      <c r="F60" s="144"/>
      <c r="G60" s="144"/>
      <c r="H60" s="144"/>
      <c r="I60" s="144"/>
      <c r="J60" s="144"/>
      <c r="K60" s="144"/>
      <c r="L60" s="144"/>
      <c r="M60" s="144"/>
      <c r="N60" s="144"/>
      <c r="O60" s="144"/>
      <c r="P60" s="144"/>
      <c r="Q60" s="144"/>
      <c r="R60" s="144"/>
      <c r="S60" s="144"/>
      <c r="T60" s="144"/>
      <c r="U60" s="144"/>
      <c r="V60" s="144"/>
      <c r="W60" s="144"/>
      <c r="X60" s="144"/>
      <c r="Y60" s="144"/>
      <c r="Z60" s="144"/>
    </row>
    <row r="61" spans="1:26" ht="33.75" customHeight="1" x14ac:dyDescent="0.25">
      <c r="A61" s="149" t="s">
        <v>481</v>
      </c>
      <c r="B61" s="165" t="s">
        <v>486</v>
      </c>
      <c r="C61" s="153" t="s">
        <v>561</v>
      </c>
      <c r="D61" s="150" t="s">
        <v>562</v>
      </c>
      <c r="E61" s="144"/>
      <c r="F61" s="144"/>
      <c r="G61" s="144"/>
      <c r="H61" s="144"/>
      <c r="I61" s="144"/>
      <c r="J61" s="144"/>
      <c r="K61" s="144"/>
      <c r="L61" s="144"/>
      <c r="M61" s="144"/>
      <c r="N61" s="144"/>
      <c r="O61" s="144"/>
      <c r="P61" s="144"/>
      <c r="Q61" s="144"/>
      <c r="R61" s="144"/>
      <c r="S61" s="144"/>
      <c r="T61" s="144"/>
      <c r="U61" s="144"/>
      <c r="V61" s="144"/>
      <c r="W61" s="144"/>
      <c r="X61" s="144"/>
      <c r="Y61" s="144"/>
      <c r="Z61" s="144"/>
    </row>
    <row r="62" spans="1:26" ht="40.5" customHeight="1" x14ac:dyDescent="0.25">
      <c r="A62" s="149" t="s">
        <v>481</v>
      </c>
      <c r="B62" s="165" t="s">
        <v>486</v>
      </c>
      <c r="C62" s="153" t="s">
        <v>563</v>
      </c>
      <c r="D62" s="150" t="s">
        <v>564</v>
      </c>
      <c r="E62" s="144"/>
      <c r="F62" s="144"/>
      <c r="G62" s="144"/>
      <c r="H62" s="144"/>
      <c r="I62" s="144"/>
      <c r="J62" s="144"/>
      <c r="K62" s="144"/>
      <c r="L62" s="144"/>
      <c r="M62" s="144"/>
      <c r="N62" s="144"/>
      <c r="O62" s="144"/>
      <c r="P62" s="144"/>
      <c r="Q62" s="144"/>
      <c r="R62" s="144"/>
      <c r="S62" s="144"/>
      <c r="T62" s="144"/>
      <c r="U62" s="144"/>
      <c r="V62" s="144"/>
      <c r="W62" s="144"/>
      <c r="X62" s="144"/>
      <c r="Y62" s="144"/>
      <c r="Z62" s="144"/>
    </row>
    <row r="63" spans="1:26" ht="15.75" customHeight="1" x14ac:dyDescent="0.25">
      <c r="A63" s="149" t="s">
        <v>481</v>
      </c>
      <c r="B63" s="165" t="s">
        <v>486</v>
      </c>
      <c r="C63" s="153" t="s">
        <v>565</v>
      </c>
      <c r="D63" s="150" t="s">
        <v>566</v>
      </c>
      <c r="E63" s="144"/>
      <c r="F63" s="144"/>
      <c r="G63" s="144"/>
      <c r="H63" s="144"/>
      <c r="I63" s="144"/>
      <c r="J63" s="144"/>
      <c r="K63" s="144"/>
      <c r="L63" s="144"/>
      <c r="M63" s="144"/>
      <c r="N63" s="144"/>
      <c r="O63" s="144"/>
      <c r="P63" s="144"/>
      <c r="Q63" s="144"/>
      <c r="R63" s="144"/>
      <c r="S63" s="144"/>
      <c r="T63" s="144"/>
      <c r="U63" s="144"/>
      <c r="V63" s="144"/>
      <c r="W63" s="144"/>
      <c r="X63" s="144"/>
      <c r="Y63" s="144"/>
      <c r="Z63" s="144"/>
    </row>
    <row r="64" spans="1:26" ht="51" customHeight="1" x14ac:dyDescent="0.25">
      <c r="A64" s="149" t="s">
        <v>481</v>
      </c>
      <c r="B64" s="165" t="s">
        <v>486</v>
      </c>
      <c r="C64" s="153" t="s">
        <v>567</v>
      </c>
      <c r="D64" s="150" t="s">
        <v>568</v>
      </c>
      <c r="E64" s="144"/>
      <c r="F64" s="144"/>
      <c r="G64" s="144"/>
      <c r="H64" s="144"/>
      <c r="I64" s="144"/>
      <c r="J64" s="144"/>
      <c r="K64" s="144"/>
      <c r="L64" s="144"/>
      <c r="M64" s="144"/>
      <c r="N64" s="144"/>
      <c r="O64" s="144"/>
      <c r="P64" s="144"/>
      <c r="Q64" s="144"/>
      <c r="R64" s="144"/>
      <c r="S64" s="144"/>
      <c r="T64" s="144"/>
      <c r="U64" s="144"/>
      <c r="V64" s="144"/>
      <c r="W64" s="144"/>
      <c r="X64" s="144"/>
      <c r="Y64" s="144"/>
      <c r="Z64" s="144"/>
    </row>
    <row r="65" spans="1:26" ht="15.75" customHeight="1" x14ac:dyDescent="0.25">
      <c r="A65" s="149" t="s">
        <v>481</v>
      </c>
      <c r="B65" s="165" t="s">
        <v>486</v>
      </c>
      <c r="C65" s="153" t="s">
        <v>569</v>
      </c>
      <c r="D65" s="150" t="s">
        <v>570</v>
      </c>
      <c r="E65" s="144"/>
      <c r="F65" s="144"/>
      <c r="G65" s="144"/>
      <c r="H65" s="144"/>
      <c r="I65" s="144"/>
      <c r="J65" s="144"/>
      <c r="K65" s="144"/>
      <c r="L65" s="144"/>
      <c r="M65" s="144"/>
      <c r="N65" s="144"/>
      <c r="O65" s="144"/>
      <c r="P65" s="144"/>
      <c r="Q65" s="144"/>
      <c r="R65" s="144"/>
      <c r="S65" s="144"/>
      <c r="T65" s="144"/>
      <c r="U65" s="144"/>
      <c r="V65" s="144"/>
      <c r="W65" s="144"/>
      <c r="X65" s="144"/>
      <c r="Y65" s="144"/>
      <c r="Z65" s="144"/>
    </row>
    <row r="66" spans="1:26" ht="35.25" customHeight="1" x14ac:dyDescent="0.25">
      <c r="A66" s="149" t="s">
        <v>481</v>
      </c>
      <c r="B66" s="165" t="s">
        <v>486</v>
      </c>
      <c r="C66" s="153" t="s">
        <v>571</v>
      </c>
      <c r="D66" s="150" t="s">
        <v>572</v>
      </c>
      <c r="E66" s="144"/>
      <c r="F66" s="144"/>
      <c r="G66" s="144"/>
      <c r="H66" s="144"/>
      <c r="I66" s="144"/>
      <c r="J66" s="144"/>
      <c r="K66" s="144"/>
      <c r="L66" s="144"/>
      <c r="M66" s="144"/>
      <c r="N66" s="144"/>
      <c r="O66" s="144"/>
      <c r="P66" s="144"/>
      <c r="Q66" s="144"/>
      <c r="R66" s="144"/>
      <c r="S66" s="144"/>
      <c r="T66" s="144"/>
      <c r="U66" s="144"/>
      <c r="V66" s="144"/>
      <c r="W66" s="144"/>
      <c r="X66" s="144"/>
      <c r="Y66" s="144"/>
      <c r="Z66" s="144"/>
    </row>
    <row r="67" spans="1:26" ht="38.25" customHeight="1" x14ac:dyDescent="0.25">
      <c r="A67" s="149" t="s">
        <v>481</v>
      </c>
      <c r="B67" s="165" t="s">
        <v>486</v>
      </c>
      <c r="C67" s="153" t="s">
        <v>573</v>
      </c>
      <c r="D67" s="150" t="s">
        <v>574</v>
      </c>
      <c r="E67" s="144"/>
      <c r="F67" s="144"/>
      <c r="G67" s="144"/>
      <c r="H67" s="144"/>
      <c r="I67" s="144"/>
      <c r="J67" s="144"/>
      <c r="K67" s="144"/>
      <c r="L67" s="144"/>
      <c r="M67" s="144"/>
      <c r="N67" s="144"/>
      <c r="O67" s="144"/>
      <c r="P67" s="144"/>
      <c r="Q67" s="144"/>
      <c r="R67" s="144"/>
      <c r="S67" s="144"/>
      <c r="T67" s="144"/>
      <c r="U67" s="144"/>
      <c r="V67" s="144"/>
      <c r="W67" s="144"/>
      <c r="X67" s="144"/>
      <c r="Y67" s="144"/>
      <c r="Z67" s="144"/>
    </row>
    <row r="68" spans="1:26" ht="15.75" customHeight="1" x14ac:dyDescent="0.25">
      <c r="A68" s="149" t="s">
        <v>481</v>
      </c>
      <c r="B68" s="165" t="s">
        <v>486</v>
      </c>
      <c r="C68" s="153" t="s">
        <v>575</v>
      </c>
      <c r="D68" s="150" t="s">
        <v>576</v>
      </c>
      <c r="E68" s="144"/>
      <c r="F68" s="144"/>
      <c r="G68" s="144"/>
      <c r="H68" s="144"/>
      <c r="I68" s="144"/>
      <c r="J68" s="144"/>
      <c r="K68" s="144"/>
      <c r="L68" s="144"/>
      <c r="M68" s="144"/>
      <c r="N68" s="144"/>
      <c r="O68" s="144"/>
      <c r="P68" s="144"/>
      <c r="Q68" s="144"/>
      <c r="R68" s="144"/>
      <c r="S68" s="144"/>
      <c r="T68" s="144"/>
      <c r="U68" s="144"/>
      <c r="V68" s="144"/>
      <c r="W68" s="144"/>
      <c r="X68" s="144"/>
      <c r="Y68" s="144"/>
      <c r="Z68" s="144"/>
    </row>
    <row r="69" spans="1:26" ht="32.25" customHeight="1" x14ac:dyDescent="0.25">
      <c r="A69" s="149" t="s">
        <v>481</v>
      </c>
      <c r="B69" s="165" t="s">
        <v>486</v>
      </c>
      <c r="C69" s="153" t="s">
        <v>577</v>
      </c>
      <c r="D69" s="150" t="s">
        <v>578</v>
      </c>
      <c r="E69" s="144"/>
      <c r="F69" s="144"/>
      <c r="G69" s="144"/>
      <c r="H69" s="144"/>
      <c r="I69" s="144"/>
      <c r="J69" s="144"/>
      <c r="K69" s="144"/>
      <c r="L69" s="144"/>
      <c r="M69" s="144"/>
      <c r="N69" s="144"/>
      <c r="O69" s="144"/>
      <c r="P69" s="144"/>
      <c r="Q69" s="144"/>
      <c r="R69" s="144"/>
      <c r="S69" s="144"/>
      <c r="T69" s="144"/>
      <c r="U69" s="144"/>
      <c r="V69" s="144"/>
      <c r="W69" s="144"/>
      <c r="X69" s="144"/>
      <c r="Y69" s="144"/>
      <c r="Z69" s="144"/>
    </row>
    <row r="70" spans="1:26" ht="55.5" customHeight="1" x14ac:dyDescent="0.25">
      <c r="A70" s="149" t="s">
        <v>481</v>
      </c>
      <c r="B70" s="165" t="s">
        <v>486</v>
      </c>
      <c r="C70" s="153" t="s">
        <v>579</v>
      </c>
      <c r="D70" s="150" t="s">
        <v>580</v>
      </c>
      <c r="E70" s="144"/>
      <c r="F70" s="144"/>
      <c r="G70" s="144"/>
      <c r="H70" s="144"/>
      <c r="I70" s="144"/>
      <c r="J70" s="144"/>
      <c r="K70" s="144"/>
      <c r="L70" s="144"/>
      <c r="M70" s="144"/>
      <c r="N70" s="144"/>
      <c r="O70" s="144"/>
      <c r="P70" s="144"/>
      <c r="Q70" s="144"/>
      <c r="R70" s="144"/>
      <c r="S70" s="144"/>
      <c r="T70" s="144"/>
      <c r="U70" s="144"/>
      <c r="V70" s="144"/>
      <c r="W70" s="144"/>
      <c r="X70" s="144"/>
      <c r="Y70" s="144"/>
      <c r="Z70" s="144"/>
    </row>
    <row r="71" spans="1:26" ht="35.25" customHeight="1" x14ac:dyDescent="0.25">
      <c r="A71" s="149" t="s">
        <v>481</v>
      </c>
      <c r="B71" s="165" t="s">
        <v>486</v>
      </c>
      <c r="C71" s="153" t="s">
        <v>581</v>
      </c>
      <c r="D71" s="150" t="s">
        <v>582</v>
      </c>
      <c r="E71" s="144"/>
      <c r="F71" s="144"/>
      <c r="G71" s="144"/>
      <c r="H71" s="144"/>
      <c r="I71" s="144"/>
      <c r="J71" s="144"/>
      <c r="K71" s="144"/>
      <c r="L71" s="144"/>
      <c r="M71" s="144"/>
      <c r="N71" s="144"/>
      <c r="O71" s="144"/>
      <c r="P71" s="144"/>
      <c r="Q71" s="144"/>
      <c r="R71" s="144"/>
      <c r="S71" s="144"/>
      <c r="T71" s="144"/>
      <c r="U71" s="144"/>
      <c r="V71" s="144"/>
      <c r="W71" s="144"/>
      <c r="X71" s="144"/>
      <c r="Y71" s="144"/>
      <c r="Z71" s="144"/>
    </row>
    <row r="72" spans="1:26" ht="24.75" customHeight="1" x14ac:dyDescent="0.25">
      <c r="A72" s="149" t="s">
        <v>481</v>
      </c>
      <c r="B72" s="165" t="s">
        <v>486</v>
      </c>
      <c r="C72" s="153" t="s">
        <v>583</v>
      </c>
      <c r="D72" s="150" t="s">
        <v>584</v>
      </c>
      <c r="E72" s="144"/>
      <c r="F72" s="144"/>
      <c r="G72" s="144"/>
      <c r="H72" s="144"/>
      <c r="I72" s="144"/>
      <c r="J72" s="144"/>
      <c r="K72" s="144"/>
      <c r="L72" s="144"/>
      <c r="M72" s="144"/>
      <c r="N72" s="144"/>
      <c r="O72" s="144"/>
      <c r="P72" s="144"/>
      <c r="Q72" s="144"/>
      <c r="R72" s="144"/>
      <c r="S72" s="144"/>
      <c r="T72" s="144"/>
      <c r="U72" s="144"/>
      <c r="V72" s="144"/>
      <c r="W72" s="144"/>
      <c r="X72" s="144"/>
      <c r="Y72" s="144"/>
      <c r="Z72" s="144"/>
    </row>
    <row r="73" spans="1:26" ht="15.75" customHeight="1" x14ac:dyDescent="0.25">
      <c r="A73" s="149" t="s">
        <v>481</v>
      </c>
      <c r="B73" s="165" t="s">
        <v>486</v>
      </c>
      <c r="C73" s="153" t="s">
        <v>585</v>
      </c>
      <c r="D73" s="166" t="s">
        <v>586</v>
      </c>
      <c r="E73" s="144"/>
      <c r="F73" s="144"/>
      <c r="G73" s="144"/>
      <c r="H73" s="144"/>
      <c r="I73" s="144"/>
      <c r="J73" s="144"/>
      <c r="K73" s="144"/>
      <c r="L73" s="144"/>
      <c r="M73" s="144"/>
      <c r="N73" s="144"/>
      <c r="O73" s="144"/>
      <c r="P73" s="144"/>
      <c r="Q73" s="144"/>
      <c r="R73" s="144"/>
      <c r="S73" s="144"/>
      <c r="T73" s="144"/>
      <c r="U73" s="144"/>
      <c r="V73" s="144"/>
      <c r="W73" s="144"/>
      <c r="X73" s="144"/>
      <c r="Y73" s="144"/>
      <c r="Z73" s="144"/>
    </row>
    <row r="74" spans="1:26" ht="15.75" customHeight="1" x14ac:dyDescent="0.25">
      <c r="A74" s="149" t="s">
        <v>481</v>
      </c>
      <c r="B74" s="165" t="s">
        <v>486</v>
      </c>
      <c r="C74" s="153" t="s">
        <v>587</v>
      </c>
      <c r="D74" s="150" t="s">
        <v>588</v>
      </c>
      <c r="E74" s="144"/>
      <c r="F74" s="144"/>
      <c r="G74" s="144"/>
      <c r="H74" s="144"/>
      <c r="I74" s="144"/>
      <c r="J74" s="144"/>
      <c r="K74" s="144"/>
      <c r="L74" s="144"/>
      <c r="M74" s="144"/>
      <c r="N74" s="144"/>
      <c r="O74" s="144"/>
      <c r="P74" s="144"/>
      <c r="Q74" s="144"/>
      <c r="R74" s="144"/>
      <c r="S74" s="144"/>
      <c r="T74" s="144"/>
      <c r="U74" s="144"/>
      <c r="V74" s="144"/>
      <c r="W74" s="144"/>
      <c r="X74" s="144"/>
      <c r="Y74" s="144"/>
      <c r="Z74" s="144"/>
    </row>
    <row r="75" spans="1:26" ht="15.75" customHeight="1" x14ac:dyDescent="0.25">
      <c r="A75" s="149" t="s">
        <v>481</v>
      </c>
      <c r="B75" s="165" t="s">
        <v>486</v>
      </c>
      <c r="C75" s="153" t="s">
        <v>589</v>
      </c>
      <c r="D75" s="150" t="s">
        <v>590</v>
      </c>
      <c r="E75" s="144"/>
      <c r="F75" s="144"/>
      <c r="G75" s="144"/>
      <c r="H75" s="144"/>
      <c r="I75" s="144"/>
      <c r="J75" s="144"/>
      <c r="K75" s="144"/>
      <c r="L75" s="144"/>
      <c r="M75" s="144"/>
      <c r="N75" s="144"/>
      <c r="O75" s="144"/>
      <c r="P75" s="144"/>
      <c r="Q75" s="144"/>
      <c r="R75" s="144"/>
      <c r="S75" s="144"/>
      <c r="T75" s="144"/>
      <c r="U75" s="144"/>
      <c r="V75" s="144"/>
      <c r="W75" s="144"/>
      <c r="X75" s="144"/>
      <c r="Y75" s="144"/>
      <c r="Z75" s="144"/>
    </row>
    <row r="76" spans="1:26" ht="15.75" customHeight="1" x14ac:dyDescent="0.25">
      <c r="A76" s="149" t="s">
        <v>481</v>
      </c>
      <c r="B76" s="165" t="s">
        <v>486</v>
      </c>
      <c r="C76" s="153" t="s">
        <v>591</v>
      </c>
      <c r="D76" s="150" t="s">
        <v>592</v>
      </c>
      <c r="E76" s="144"/>
      <c r="F76" s="144"/>
      <c r="G76" s="144"/>
      <c r="H76" s="144"/>
      <c r="I76" s="144"/>
      <c r="J76" s="144"/>
      <c r="K76" s="144"/>
      <c r="L76" s="144"/>
      <c r="M76" s="144"/>
      <c r="N76" s="144"/>
      <c r="O76" s="144"/>
      <c r="P76" s="144"/>
      <c r="Q76" s="144"/>
      <c r="R76" s="144"/>
      <c r="S76" s="144"/>
      <c r="T76" s="144"/>
      <c r="U76" s="144"/>
      <c r="V76" s="144"/>
      <c r="W76" s="144"/>
      <c r="X76" s="144"/>
      <c r="Y76" s="144"/>
      <c r="Z76" s="144"/>
    </row>
    <row r="77" spans="1:26" ht="40.5" customHeight="1" x14ac:dyDescent="0.25">
      <c r="A77" s="149" t="s">
        <v>481</v>
      </c>
      <c r="B77" s="165" t="s">
        <v>486</v>
      </c>
      <c r="C77" s="153" t="s">
        <v>593</v>
      </c>
      <c r="D77" s="150" t="s">
        <v>594</v>
      </c>
      <c r="E77" s="144"/>
      <c r="F77" s="144"/>
      <c r="G77" s="144"/>
      <c r="H77" s="144"/>
      <c r="I77" s="144"/>
      <c r="J77" s="144"/>
      <c r="K77" s="144"/>
      <c r="L77" s="144"/>
      <c r="M77" s="144"/>
      <c r="N77" s="144"/>
      <c r="O77" s="144"/>
      <c r="P77" s="144"/>
      <c r="Q77" s="144"/>
      <c r="R77" s="144"/>
      <c r="S77" s="144"/>
      <c r="T77" s="144"/>
      <c r="U77" s="144"/>
      <c r="V77" s="144"/>
      <c r="W77" s="144"/>
      <c r="X77" s="144"/>
      <c r="Y77" s="144"/>
      <c r="Z77" s="144"/>
    </row>
    <row r="78" spans="1:26" ht="15.75" customHeight="1" x14ac:dyDescent="0.25">
      <c r="A78" s="149" t="s">
        <v>481</v>
      </c>
      <c r="B78" s="165" t="s">
        <v>486</v>
      </c>
      <c r="C78" s="153" t="s">
        <v>595</v>
      </c>
      <c r="D78" s="150" t="s">
        <v>596</v>
      </c>
      <c r="E78" s="144"/>
      <c r="F78" s="144"/>
      <c r="G78" s="144"/>
      <c r="H78" s="144"/>
      <c r="I78" s="144"/>
      <c r="J78" s="144"/>
      <c r="K78" s="144"/>
      <c r="L78" s="144"/>
      <c r="M78" s="144"/>
      <c r="N78" s="144"/>
      <c r="O78" s="144"/>
      <c r="P78" s="144"/>
      <c r="Q78" s="144"/>
      <c r="R78" s="144"/>
      <c r="S78" s="144"/>
      <c r="T78" s="144"/>
      <c r="U78" s="144"/>
      <c r="V78" s="144"/>
      <c r="W78" s="144"/>
      <c r="X78" s="144"/>
      <c r="Y78" s="144"/>
      <c r="Z78" s="144"/>
    </row>
    <row r="79" spans="1:26" ht="15.75" customHeight="1" x14ac:dyDescent="0.25">
      <c r="A79" s="149" t="s">
        <v>481</v>
      </c>
      <c r="B79" s="165" t="s">
        <v>486</v>
      </c>
      <c r="C79" s="153" t="s">
        <v>597</v>
      </c>
      <c r="D79" s="150" t="s">
        <v>598</v>
      </c>
      <c r="E79" s="144"/>
      <c r="F79" s="144"/>
      <c r="G79" s="144"/>
      <c r="H79" s="144"/>
      <c r="I79" s="144"/>
      <c r="J79" s="144"/>
      <c r="K79" s="144"/>
      <c r="L79" s="144"/>
      <c r="M79" s="144"/>
      <c r="N79" s="144"/>
      <c r="O79" s="144"/>
      <c r="P79" s="144"/>
      <c r="Q79" s="144"/>
      <c r="R79" s="144"/>
      <c r="S79" s="144"/>
      <c r="T79" s="144"/>
      <c r="U79" s="144"/>
      <c r="V79" s="144"/>
      <c r="W79" s="144"/>
      <c r="X79" s="144"/>
      <c r="Y79" s="144"/>
      <c r="Z79" s="144"/>
    </row>
    <row r="80" spans="1:26" ht="17.25" customHeight="1" x14ac:dyDescent="0.25">
      <c r="A80" s="149" t="s">
        <v>481</v>
      </c>
      <c r="B80" s="165" t="s">
        <v>486</v>
      </c>
      <c r="C80" s="153" t="s">
        <v>599</v>
      </c>
      <c r="D80" s="150" t="s">
        <v>600</v>
      </c>
      <c r="E80" s="144"/>
      <c r="F80" s="144"/>
      <c r="G80" s="144"/>
      <c r="H80" s="144"/>
      <c r="I80" s="144"/>
      <c r="J80" s="144"/>
      <c r="K80" s="144"/>
      <c r="L80" s="144"/>
      <c r="M80" s="144"/>
      <c r="N80" s="144"/>
      <c r="O80" s="144"/>
      <c r="P80" s="144"/>
      <c r="Q80" s="144"/>
      <c r="R80" s="144"/>
      <c r="S80" s="144"/>
      <c r="T80" s="144"/>
      <c r="U80" s="144"/>
      <c r="V80" s="144"/>
      <c r="W80" s="144"/>
      <c r="X80" s="144"/>
      <c r="Y80" s="144"/>
      <c r="Z80" s="144"/>
    </row>
    <row r="81" spans="1:26" ht="29.25" customHeight="1" x14ac:dyDescent="0.25">
      <c r="A81" s="149" t="s">
        <v>481</v>
      </c>
      <c r="B81" s="165" t="s">
        <v>486</v>
      </c>
      <c r="C81" s="153" t="s">
        <v>601</v>
      </c>
      <c r="D81" s="150" t="s">
        <v>602</v>
      </c>
      <c r="E81" s="144"/>
      <c r="F81" s="144"/>
      <c r="G81" s="144"/>
      <c r="H81" s="144"/>
      <c r="I81" s="144"/>
      <c r="J81" s="144"/>
      <c r="K81" s="144"/>
      <c r="L81" s="144"/>
      <c r="M81" s="144"/>
      <c r="N81" s="144"/>
      <c r="O81" s="144"/>
      <c r="P81" s="144"/>
      <c r="Q81" s="144"/>
      <c r="R81" s="144"/>
      <c r="S81" s="144"/>
      <c r="T81" s="144"/>
      <c r="U81" s="144"/>
      <c r="V81" s="144"/>
      <c r="W81" s="144"/>
      <c r="X81" s="144"/>
      <c r="Y81" s="144"/>
      <c r="Z81" s="144"/>
    </row>
    <row r="82" spans="1:26" ht="63" customHeight="1" x14ac:dyDescent="0.25">
      <c r="A82" s="149" t="s">
        <v>481</v>
      </c>
      <c r="B82" s="167" t="s">
        <v>490</v>
      </c>
      <c r="C82" s="153" t="s">
        <v>603</v>
      </c>
      <c r="D82" s="150" t="s">
        <v>604</v>
      </c>
      <c r="E82" s="144"/>
      <c r="F82" s="144"/>
      <c r="G82" s="144"/>
      <c r="H82" s="144"/>
      <c r="I82" s="144"/>
      <c r="J82" s="144"/>
      <c r="K82" s="144"/>
      <c r="L82" s="144"/>
      <c r="M82" s="144"/>
      <c r="N82" s="144"/>
      <c r="O82" s="144"/>
      <c r="P82" s="144"/>
      <c r="Q82" s="144"/>
      <c r="R82" s="144"/>
      <c r="S82" s="144"/>
      <c r="T82" s="144"/>
      <c r="U82" s="144"/>
      <c r="V82" s="144"/>
      <c r="W82" s="144"/>
      <c r="X82" s="144"/>
      <c r="Y82" s="144"/>
      <c r="Z82" s="144"/>
    </row>
    <row r="83" spans="1:26" ht="41.25" customHeight="1" x14ac:dyDescent="0.25">
      <c r="A83" s="149" t="s">
        <v>481</v>
      </c>
      <c r="B83" s="167" t="s">
        <v>490</v>
      </c>
      <c r="C83" s="153" t="s">
        <v>605</v>
      </c>
      <c r="D83" s="166" t="s">
        <v>606</v>
      </c>
      <c r="E83" s="144"/>
      <c r="F83" s="144"/>
      <c r="G83" s="144"/>
      <c r="H83" s="144"/>
      <c r="I83" s="144"/>
      <c r="J83" s="144"/>
      <c r="K83" s="144"/>
      <c r="L83" s="144"/>
      <c r="M83" s="144"/>
      <c r="N83" s="144"/>
      <c r="O83" s="144"/>
      <c r="P83" s="144"/>
      <c r="Q83" s="144"/>
      <c r="R83" s="144"/>
      <c r="S83" s="144"/>
      <c r="T83" s="144"/>
      <c r="U83" s="144"/>
      <c r="V83" s="144"/>
      <c r="W83" s="144"/>
      <c r="X83" s="144"/>
      <c r="Y83" s="144"/>
      <c r="Z83" s="144"/>
    </row>
    <row r="84" spans="1:26" ht="56.25" customHeight="1" x14ac:dyDescent="0.25">
      <c r="A84" s="149" t="s">
        <v>481</v>
      </c>
      <c r="B84" s="167" t="s">
        <v>490</v>
      </c>
      <c r="C84" s="153" t="s">
        <v>607</v>
      </c>
      <c r="D84" s="150" t="s">
        <v>608</v>
      </c>
      <c r="E84" s="144"/>
      <c r="F84" s="144"/>
      <c r="G84" s="144"/>
      <c r="H84" s="144"/>
      <c r="I84" s="144"/>
      <c r="J84" s="144"/>
      <c r="K84" s="144"/>
      <c r="L84" s="144"/>
      <c r="M84" s="144"/>
      <c r="N84" s="144"/>
      <c r="O84" s="144"/>
      <c r="P84" s="144"/>
      <c r="Q84" s="144"/>
      <c r="R84" s="144"/>
      <c r="S84" s="144"/>
      <c r="T84" s="144"/>
      <c r="U84" s="144"/>
      <c r="V84" s="144"/>
      <c r="W84" s="144"/>
      <c r="X84" s="144"/>
      <c r="Y84" s="144"/>
      <c r="Z84" s="144"/>
    </row>
    <row r="85" spans="1:26" ht="34.5" customHeight="1" x14ac:dyDescent="0.25">
      <c r="A85" s="149" t="s">
        <v>481</v>
      </c>
      <c r="B85" s="167" t="s">
        <v>490</v>
      </c>
      <c r="C85" s="153" t="s">
        <v>609</v>
      </c>
      <c r="D85" s="150" t="s">
        <v>610</v>
      </c>
      <c r="E85" s="144"/>
      <c r="F85" s="144"/>
      <c r="G85" s="144"/>
      <c r="H85" s="144"/>
      <c r="I85" s="144"/>
      <c r="J85" s="144"/>
      <c r="K85" s="144"/>
      <c r="L85" s="144"/>
      <c r="M85" s="144"/>
      <c r="N85" s="144"/>
      <c r="O85" s="144"/>
      <c r="P85" s="144"/>
      <c r="Q85" s="144"/>
      <c r="R85" s="144"/>
      <c r="S85" s="144"/>
      <c r="T85" s="144"/>
      <c r="U85" s="144"/>
      <c r="V85" s="144"/>
      <c r="W85" s="144"/>
      <c r="X85" s="144"/>
      <c r="Y85" s="144"/>
      <c r="Z85" s="144"/>
    </row>
    <row r="86" spans="1:26" ht="15.75" customHeight="1" x14ac:dyDescent="0.25">
      <c r="A86" s="149" t="s">
        <v>481</v>
      </c>
      <c r="B86" s="167" t="s">
        <v>490</v>
      </c>
      <c r="C86" s="153" t="s">
        <v>611</v>
      </c>
      <c r="D86" s="150" t="s">
        <v>612</v>
      </c>
      <c r="E86" s="144"/>
      <c r="F86" s="144"/>
      <c r="G86" s="144"/>
      <c r="H86" s="144"/>
      <c r="I86" s="144"/>
      <c r="J86" s="144"/>
      <c r="K86" s="144"/>
      <c r="L86" s="144"/>
      <c r="M86" s="144"/>
      <c r="N86" s="144"/>
      <c r="O86" s="144"/>
      <c r="P86" s="144"/>
      <c r="Q86" s="144"/>
      <c r="R86" s="144"/>
      <c r="S86" s="144"/>
      <c r="T86" s="144"/>
      <c r="U86" s="144"/>
      <c r="V86" s="144"/>
      <c r="W86" s="144"/>
      <c r="X86" s="144"/>
      <c r="Y86" s="144"/>
      <c r="Z86" s="144"/>
    </row>
    <row r="87" spans="1:26" ht="15.75" customHeight="1" x14ac:dyDescent="0.25">
      <c r="A87" s="149" t="s">
        <v>481</v>
      </c>
      <c r="B87" s="167" t="s">
        <v>490</v>
      </c>
      <c r="C87" s="153" t="s">
        <v>613</v>
      </c>
      <c r="D87" s="150" t="s">
        <v>614</v>
      </c>
      <c r="E87" s="144"/>
      <c r="F87" s="144"/>
      <c r="G87" s="144"/>
      <c r="H87" s="144"/>
      <c r="I87" s="144"/>
      <c r="J87" s="144"/>
      <c r="K87" s="144"/>
      <c r="L87" s="144"/>
      <c r="M87" s="144"/>
      <c r="N87" s="144"/>
      <c r="O87" s="144"/>
      <c r="P87" s="144"/>
      <c r="Q87" s="144"/>
      <c r="R87" s="144"/>
      <c r="S87" s="144"/>
      <c r="T87" s="144"/>
      <c r="U87" s="144"/>
      <c r="V87" s="144"/>
      <c r="W87" s="144"/>
      <c r="X87" s="144"/>
      <c r="Y87" s="144"/>
      <c r="Z87" s="144"/>
    </row>
    <row r="88" spans="1:26" ht="38.25" customHeight="1" x14ac:dyDescent="0.25">
      <c r="A88" s="149" t="s">
        <v>481</v>
      </c>
      <c r="B88" s="167" t="s">
        <v>490</v>
      </c>
      <c r="C88" s="153" t="s">
        <v>615</v>
      </c>
      <c r="D88" s="150" t="s">
        <v>616</v>
      </c>
      <c r="E88" s="144"/>
      <c r="F88" s="144"/>
      <c r="G88" s="144"/>
      <c r="H88" s="144"/>
      <c r="I88" s="144"/>
      <c r="J88" s="144"/>
      <c r="K88" s="144"/>
      <c r="L88" s="144"/>
      <c r="M88" s="144"/>
      <c r="N88" s="144"/>
      <c r="O88" s="144"/>
      <c r="P88" s="144"/>
      <c r="Q88" s="144"/>
      <c r="R88" s="144"/>
      <c r="S88" s="144"/>
      <c r="T88" s="144"/>
      <c r="U88" s="144"/>
      <c r="V88" s="144"/>
      <c r="W88" s="144"/>
      <c r="X88" s="144"/>
      <c r="Y88" s="144"/>
      <c r="Z88" s="144"/>
    </row>
    <row r="89" spans="1:26" ht="63.75" customHeight="1" x14ac:dyDescent="0.25">
      <c r="A89" s="149" t="s">
        <v>481</v>
      </c>
      <c r="B89" s="167" t="s">
        <v>490</v>
      </c>
      <c r="C89" s="153" t="s">
        <v>617</v>
      </c>
      <c r="D89" s="150" t="s">
        <v>618</v>
      </c>
      <c r="E89" s="144"/>
      <c r="F89" s="144"/>
      <c r="G89" s="144"/>
      <c r="H89" s="144"/>
      <c r="I89" s="144"/>
      <c r="J89" s="144"/>
      <c r="K89" s="144"/>
      <c r="L89" s="144"/>
      <c r="M89" s="144"/>
      <c r="N89" s="144"/>
      <c r="O89" s="144"/>
      <c r="P89" s="144"/>
      <c r="Q89" s="144"/>
      <c r="R89" s="144"/>
      <c r="S89" s="144"/>
      <c r="T89" s="144"/>
      <c r="U89" s="144"/>
      <c r="V89" s="144"/>
      <c r="W89" s="144"/>
      <c r="X89" s="144"/>
      <c r="Y89" s="144"/>
      <c r="Z89" s="144"/>
    </row>
    <row r="90" spans="1:26" ht="74.25" customHeight="1" x14ac:dyDescent="0.25">
      <c r="A90" s="149" t="s">
        <v>481</v>
      </c>
      <c r="B90" s="165" t="s">
        <v>107</v>
      </c>
      <c r="C90" s="153" t="s">
        <v>108</v>
      </c>
      <c r="D90" s="150" t="s">
        <v>619</v>
      </c>
      <c r="E90" s="144"/>
      <c r="F90" s="144"/>
      <c r="G90" s="144"/>
      <c r="H90" s="144"/>
      <c r="I90" s="144"/>
      <c r="J90" s="144"/>
      <c r="K90" s="144"/>
      <c r="L90" s="144"/>
      <c r="M90" s="144"/>
      <c r="N90" s="144"/>
      <c r="O90" s="144"/>
      <c r="P90" s="144"/>
      <c r="Q90" s="144"/>
      <c r="R90" s="144"/>
      <c r="S90" s="144"/>
      <c r="T90" s="144"/>
      <c r="U90" s="144"/>
      <c r="V90" s="144"/>
      <c r="W90" s="144"/>
      <c r="X90" s="144"/>
      <c r="Y90" s="144"/>
      <c r="Z90" s="144"/>
    </row>
    <row r="91" spans="1:26" ht="34.5" customHeight="1" x14ac:dyDescent="0.25">
      <c r="A91" s="149" t="s">
        <v>481</v>
      </c>
      <c r="B91" s="165" t="s">
        <v>107</v>
      </c>
      <c r="C91" s="153" t="s">
        <v>620</v>
      </c>
      <c r="D91" s="150"/>
      <c r="E91" s="144"/>
      <c r="F91" s="144"/>
      <c r="G91" s="144"/>
      <c r="H91" s="144"/>
      <c r="I91" s="144"/>
      <c r="J91" s="144"/>
      <c r="K91" s="144"/>
      <c r="L91" s="144"/>
      <c r="M91" s="144"/>
      <c r="N91" s="144"/>
      <c r="O91" s="144"/>
      <c r="P91" s="144"/>
      <c r="Q91" s="144"/>
      <c r="R91" s="144"/>
      <c r="S91" s="144"/>
      <c r="T91" s="144"/>
      <c r="U91" s="144"/>
      <c r="V91" s="144"/>
      <c r="W91" s="144"/>
      <c r="X91" s="144"/>
      <c r="Y91" s="144"/>
      <c r="Z91" s="144"/>
    </row>
    <row r="92" spans="1:26" ht="33" customHeight="1" x14ac:dyDescent="0.25">
      <c r="A92" s="149" t="s">
        <v>481</v>
      </c>
      <c r="B92" s="165" t="s">
        <v>482</v>
      </c>
      <c r="C92" s="153" t="s">
        <v>621</v>
      </c>
      <c r="D92" s="163"/>
      <c r="E92" s="144"/>
      <c r="F92" s="144"/>
      <c r="G92" s="144"/>
      <c r="H92" s="144"/>
      <c r="I92" s="144"/>
      <c r="J92" s="144"/>
      <c r="K92" s="144"/>
      <c r="L92" s="144"/>
      <c r="M92" s="144"/>
      <c r="N92" s="144"/>
      <c r="O92" s="144"/>
      <c r="P92" s="144"/>
      <c r="Q92" s="144"/>
      <c r="R92" s="144"/>
      <c r="S92" s="144"/>
      <c r="T92" s="144"/>
      <c r="U92" s="144"/>
      <c r="V92" s="144"/>
      <c r="W92" s="144"/>
      <c r="X92" s="144"/>
      <c r="Y92" s="144"/>
      <c r="Z92" s="144"/>
    </row>
    <row r="93" spans="1:26" ht="33" customHeight="1" x14ac:dyDescent="0.25">
      <c r="A93" s="149" t="s">
        <v>481</v>
      </c>
      <c r="B93" s="165" t="s">
        <v>482</v>
      </c>
      <c r="C93" s="153" t="s">
        <v>622</v>
      </c>
      <c r="D93" s="163"/>
      <c r="E93" s="144"/>
      <c r="F93" s="144"/>
      <c r="G93" s="144"/>
      <c r="H93" s="144"/>
      <c r="I93" s="144"/>
      <c r="J93" s="144"/>
      <c r="K93" s="144"/>
      <c r="L93" s="144"/>
      <c r="M93" s="144"/>
      <c r="N93" s="144"/>
      <c r="O93" s="144"/>
      <c r="P93" s="144"/>
      <c r="Q93" s="144"/>
      <c r="R93" s="144"/>
      <c r="S93" s="144"/>
      <c r="T93" s="144"/>
      <c r="U93" s="144"/>
      <c r="V93" s="144"/>
      <c r="W93" s="144"/>
      <c r="X93" s="144"/>
      <c r="Y93" s="144"/>
      <c r="Z93" s="144"/>
    </row>
    <row r="94" spans="1:26" ht="63.75" customHeight="1" x14ac:dyDescent="0.25">
      <c r="A94" s="149" t="s">
        <v>481</v>
      </c>
      <c r="B94" s="165" t="s">
        <v>482</v>
      </c>
      <c r="C94" s="153" t="s">
        <v>623</v>
      </c>
      <c r="D94" s="163"/>
      <c r="E94" s="144"/>
      <c r="F94" s="144"/>
      <c r="G94" s="144"/>
      <c r="H94" s="144"/>
      <c r="I94" s="144"/>
      <c r="J94" s="144"/>
      <c r="K94" s="144"/>
      <c r="L94" s="144"/>
      <c r="M94" s="144"/>
      <c r="N94" s="144"/>
      <c r="O94" s="144"/>
      <c r="P94" s="144"/>
      <c r="Q94" s="144"/>
      <c r="R94" s="144"/>
      <c r="S94" s="144"/>
      <c r="T94" s="144"/>
      <c r="U94" s="144"/>
      <c r="V94" s="144"/>
      <c r="W94" s="144"/>
      <c r="X94" s="144"/>
      <c r="Y94" s="144"/>
      <c r="Z94" s="144"/>
    </row>
    <row r="95" spans="1:26" ht="103.5" customHeight="1" x14ac:dyDescent="0.25">
      <c r="A95" s="149" t="s">
        <v>481</v>
      </c>
      <c r="B95" s="165" t="s">
        <v>482</v>
      </c>
      <c r="C95" s="168" t="s">
        <v>624</v>
      </c>
      <c r="D95" s="163"/>
      <c r="E95" s="144"/>
      <c r="F95" s="144"/>
      <c r="G95" s="144"/>
      <c r="H95" s="144"/>
      <c r="I95" s="144"/>
      <c r="J95" s="144"/>
      <c r="K95" s="144"/>
      <c r="L95" s="144"/>
      <c r="M95" s="144"/>
      <c r="N95" s="144"/>
      <c r="O95" s="144"/>
      <c r="P95" s="144"/>
      <c r="Q95" s="144"/>
      <c r="R95" s="144"/>
      <c r="S95" s="144"/>
      <c r="T95" s="144"/>
      <c r="U95" s="144"/>
      <c r="V95" s="144"/>
      <c r="W95" s="144"/>
      <c r="X95" s="144"/>
      <c r="Y95" s="144"/>
      <c r="Z95" s="144"/>
    </row>
    <row r="96" spans="1:26" ht="103.5" customHeight="1" x14ac:dyDescent="0.25">
      <c r="A96" s="149" t="s">
        <v>481</v>
      </c>
      <c r="B96" s="165" t="s">
        <v>482</v>
      </c>
      <c r="C96" s="168" t="s">
        <v>625</v>
      </c>
      <c r="D96" s="163"/>
      <c r="E96" s="144"/>
      <c r="F96" s="144"/>
      <c r="G96" s="144"/>
      <c r="H96" s="144"/>
      <c r="I96" s="144"/>
      <c r="J96" s="144"/>
      <c r="K96" s="144"/>
      <c r="L96" s="144"/>
      <c r="M96" s="144"/>
      <c r="N96" s="144"/>
      <c r="O96" s="144"/>
      <c r="P96" s="144"/>
      <c r="Q96" s="144"/>
      <c r="R96" s="144"/>
      <c r="S96" s="144"/>
      <c r="T96" s="144"/>
      <c r="U96" s="144"/>
      <c r="V96" s="144"/>
      <c r="W96" s="144"/>
      <c r="X96" s="144"/>
      <c r="Y96" s="144"/>
      <c r="Z96" s="144"/>
    </row>
    <row r="97" spans="1:26" ht="103.5" customHeight="1" x14ac:dyDescent="0.25">
      <c r="A97" s="149" t="s">
        <v>481</v>
      </c>
      <c r="B97" s="165" t="s">
        <v>482</v>
      </c>
      <c r="C97" s="168" t="s">
        <v>626</v>
      </c>
      <c r="D97" s="150" t="s">
        <v>627</v>
      </c>
      <c r="E97" s="144"/>
      <c r="F97" s="144"/>
      <c r="G97" s="144"/>
      <c r="H97" s="144"/>
      <c r="I97" s="144"/>
      <c r="J97" s="144"/>
      <c r="K97" s="144"/>
      <c r="L97" s="144"/>
      <c r="M97" s="144"/>
      <c r="N97" s="144"/>
      <c r="O97" s="144"/>
      <c r="P97" s="144"/>
      <c r="Q97" s="144"/>
      <c r="R97" s="144"/>
      <c r="S97" s="144"/>
      <c r="T97" s="144"/>
      <c r="U97" s="144"/>
      <c r="V97" s="144"/>
      <c r="W97" s="144"/>
      <c r="X97" s="144"/>
      <c r="Y97" s="144"/>
      <c r="Z97" s="144"/>
    </row>
    <row r="98" spans="1:26" ht="103.5" customHeight="1" x14ac:dyDescent="0.25">
      <c r="A98" s="149" t="s">
        <v>481</v>
      </c>
      <c r="B98" s="165" t="s">
        <v>493</v>
      </c>
      <c r="C98" s="153" t="s">
        <v>628</v>
      </c>
      <c r="D98" s="150" t="s">
        <v>629</v>
      </c>
      <c r="E98" s="144"/>
      <c r="F98" s="144"/>
      <c r="G98" s="144"/>
      <c r="H98" s="144"/>
      <c r="I98" s="144"/>
      <c r="J98" s="144"/>
      <c r="K98" s="144"/>
      <c r="L98" s="144"/>
      <c r="M98" s="144"/>
      <c r="N98" s="144"/>
      <c r="O98" s="144"/>
      <c r="P98" s="144"/>
      <c r="Q98" s="144"/>
      <c r="R98" s="144"/>
      <c r="S98" s="144"/>
      <c r="T98" s="144"/>
      <c r="U98" s="144"/>
      <c r="V98" s="144"/>
      <c r="W98" s="144"/>
      <c r="X98" s="144"/>
      <c r="Y98" s="144"/>
      <c r="Z98" s="144"/>
    </row>
    <row r="99" spans="1:26" ht="103.5" customHeight="1" x14ac:dyDescent="0.25">
      <c r="A99" s="149" t="s">
        <v>481</v>
      </c>
      <c r="B99" s="165" t="s">
        <v>493</v>
      </c>
      <c r="C99" s="153" t="s">
        <v>630</v>
      </c>
      <c r="D99" s="150" t="s">
        <v>631</v>
      </c>
      <c r="E99" s="144"/>
      <c r="F99" s="144"/>
      <c r="G99" s="144"/>
      <c r="H99" s="144"/>
      <c r="I99" s="144"/>
      <c r="J99" s="144"/>
      <c r="K99" s="144"/>
      <c r="L99" s="144"/>
      <c r="M99" s="144"/>
      <c r="N99" s="144"/>
      <c r="O99" s="144"/>
      <c r="P99" s="144"/>
      <c r="Q99" s="144"/>
      <c r="R99" s="144"/>
      <c r="S99" s="144"/>
      <c r="T99" s="144"/>
      <c r="U99" s="144"/>
      <c r="V99" s="144"/>
      <c r="W99" s="144"/>
      <c r="X99" s="144"/>
      <c r="Y99" s="144"/>
      <c r="Z99" s="144"/>
    </row>
    <row r="100" spans="1:26" ht="103.5" customHeight="1" x14ac:dyDescent="0.25">
      <c r="A100" s="149" t="s">
        <v>481</v>
      </c>
      <c r="B100" s="165" t="s">
        <v>493</v>
      </c>
      <c r="C100" s="153" t="s">
        <v>632</v>
      </c>
      <c r="D100" s="150" t="s">
        <v>633</v>
      </c>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row>
    <row r="101" spans="1:26" ht="103.5" customHeight="1" x14ac:dyDescent="0.25">
      <c r="A101" s="149" t="s">
        <v>481</v>
      </c>
      <c r="B101" s="165" t="s">
        <v>493</v>
      </c>
      <c r="C101" s="153" t="s">
        <v>634</v>
      </c>
      <c r="D101" s="150" t="s">
        <v>635</v>
      </c>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row>
    <row r="102" spans="1:26" ht="103.5" customHeight="1" x14ac:dyDescent="0.25">
      <c r="A102" s="149" t="s">
        <v>481</v>
      </c>
      <c r="B102" s="165" t="s">
        <v>493</v>
      </c>
      <c r="C102" s="153" t="s">
        <v>636</v>
      </c>
      <c r="D102" s="150" t="s">
        <v>637</v>
      </c>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row>
    <row r="103" spans="1:26" ht="103.5" customHeight="1" x14ac:dyDescent="0.25">
      <c r="A103" s="149" t="s">
        <v>481</v>
      </c>
      <c r="B103" s="165" t="s">
        <v>493</v>
      </c>
      <c r="C103" s="153" t="s">
        <v>638</v>
      </c>
      <c r="D103" s="150" t="s">
        <v>639</v>
      </c>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row>
    <row r="104" spans="1:26" ht="103.5" customHeight="1" x14ac:dyDescent="0.25">
      <c r="A104" s="149" t="s">
        <v>481</v>
      </c>
      <c r="B104" s="165" t="s">
        <v>493</v>
      </c>
      <c r="C104" s="153" t="s">
        <v>640</v>
      </c>
      <c r="D104" s="150" t="s">
        <v>641</v>
      </c>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row>
    <row r="105" spans="1:26" ht="103.5" customHeight="1" x14ac:dyDescent="0.25">
      <c r="A105" s="149" t="s">
        <v>481</v>
      </c>
      <c r="B105" s="165" t="s">
        <v>493</v>
      </c>
      <c r="C105" s="153" t="s">
        <v>642</v>
      </c>
      <c r="D105" s="150" t="s">
        <v>643</v>
      </c>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row>
    <row r="106" spans="1:26" ht="103.5" customHeight="1" x14ac:dyDescent="0.25">
      <c r="A106" s="149" t="s">
        <v>481</v>
      </c>
      <c r="B106" s="165" t="s">
        <v>493</v>
      </c>
      <c r="C106" s="150" t="s">
        <v>644</v>
      </c>
      <c r="D106" s="150" t="s">
        <v>645</v>
      </c>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row>
    <row r="107" spans="1:26" ht="270.75" customHeight="1" x14ac:dyDescent="0.25">
      <c r="A107" s="149" t="s">
        <v>481</v>
      </c>
      <c r="B107" s="165" t="s">
        <v>493</v>
      </c>
      <c r="C107" s="149" t="s">
        <v>646</v>
      </c>
      <c r="D107" s="150" t="s">
        <v>647</v>
      </c>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row>
    <row r="108" spans="1:26" ht="270.75" customHeight="1" x14ac:dyDescent="0.25">
      <c r="A108" s="149" t="s">
        <v>481</v>
      </c>
      <c r="B108" s="165" t="s">
        <v>493</v>
      </c>
      <c r="C108" s="149" t="s">
        <v>648</v>
      </c>
      <c r="D108" s="150" t="s">
        <v>649</v>
      </c>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row>
    <row r="109" spans="1:26" ht="270.75" customHeight="1" x14ac:dyDescent="0.25">
      <c r="A109" s="149" t="s">
        <v>481</v>
      </c>
      <c r="B109" s="165" t="s">
        <v>493</v>
      </c>
      <c r="C109" s="149" t="s">
        <v>650</v>
      </c>
      <c r="D109" s="150" t="s">
        <v>651</v>
      </c>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row>
    <row r="110" spans="1:26" ht="270.75" customHeight="1" x14ac:dyDescent="0.25">
      <c r="A110" s="149" t="s">
        <v>481</v>
      </c>
      <c r="B110" s="165" t="s">
        <v>493</v>
      </c>
      <c r="C110" s="149" t="s">
        <v>652</v>
      </c>
      <c r="D110" s="150" t="s">
        <v>653</v>
      </c>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row>
    <row r="111" spans="1:26" ht="270.75" customHeight="1" x14ac:dyDescent="0.25">
      <c r="A111" s="149" t="s">
        <v>481</v>
      </c>
      <c r="B111" s="165" t="s">
        <v>493</v>
      </c>
      <c r="C111" s="149" t="s">
        <v>654</v>
      </c>
      <c r="D111" s="150" t="s">
        <v>655</v>
      </c>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row>
    <row r="112" spans="1:26" ht="270.75" customHeight="1" x14ac:dyDescent="0.25">
      <c r="A112" s="149" t="s">
        <v>481</v>
      </c>
      <c r="B112" s="165" t="s">
        <v>493</v>
      </c>
      <c r="C112" s="149" t="s">
        <v>656</v>
      </c>
      <c r="D112" s="150" t="s">
        <v>657</v>
      </c>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row>
    <row r="113" spans="1:26" ht="270.75" customHeight="1" x14ac:dyDescent="0.25">
      <c r="A113" s="149" t="s">
        <v>481</v>
      </c>
      <c r="B113" s="165" t="s">
        <v>493</v>
      </c>
      <c r="C113" s="149" t="s">
        <v>658</v>
      </c>
      <c r="D113" s="150" t="s">
        <v>659</v>
      </c>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row>
    <row r="114" spans="1:26" ht="270.75" customHeight="1" x14ac:dyDescent="0.25">
      <c r="A114" s="149" t="s">
        <v>481</v>
      </c>
      <c r="B114" s="165" t="s">
        <v>493</v>
      </c>
      <c r="C114" s="149" t="s">
        <v>660</v>
      </c>
      <c r="D114" s="150" t="s">
        <v>661</v>
      </c>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row>
    <row r="115" spans="1:26" ht="270.75" customHeight="1" x14ac:dyDescent="0.25">
      <c r="A115" s="149" t="s">
        <v>481</v>
      </c>
      <c r="B115" s="165" t="s">
        <v>493</v>
      </c>
      <c r="C115" s="149" t="s">
        <v>662</v>
      </c>
      <c r="D115" s="150" t="s">
        <v>663</v>
      </c>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row>
    <row r="116" spans="1:26" ht="270.75" customHeight="1" x14ac:dyDescent="0.25">
      <c r="A116" s="149" t="s">
        <v>481</v>
      </c>
      <c r="B116" s="165" t="s">
        <v>493</v>
      </c>
      <c r="C116" s="149" t="s">
        <v>664</v>
      </c>
      <c r="D116" s="150" t="s">
        <v>665</v>
      </c>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row>
    <row r="117" spans="1:26" ht="270.75" customHeight="1" x14ac:dyDescent="0.25">
      <c r="A117" s="149" t="s">
        <v>481</v>
      </c>
      <c r="B117" s="165" t="s">
        <v>493</v>
      </c>
      <c r="C117" s="149" t="s">
        <v>666</v>
      </c>
      <c r="D117" s="150" t="s">
        <v>667</v>
      </c>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spans="1:26" ht="270.75" customHeight="1" x14ac:dyDescent="0.25">
      <c r="A118" s="149" t="s">
        <v>481</v>
      </c>
      <c r="B118" s="165" t="s">
        <v>493</v>
      </c>
      <c r="C118" s="149" t="s">
        <v>668</v>
      </c>
      <c r="D118" s="150" t="s">
        <v>669</v>
      </c>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spans="1:26" ht="270.75" customHeight="1" x14ac:dyDescent="0.25">
      <c r="A119" s="149" t="s">
        <v>481</v>
      </c>
      <c r="B119" s="165" t="s">
        <v>493</v>
      </c>
      <c r="C119" s="149" t="s">
        <v>670</v>
      </c>
      <c r="D119" s="150" t="s">
        <v>671</v>
      </c>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spans="1:26" ht="270.75" customHeight="1" x14ac:dyDescent="0.25">
      <c r="A120" s="149" t="s">
        <v>481</v>
      </c>
      <c r="B120" s="165" t="s">
        <v>493</v>
      </c>
      <c r="C120" s="149" t="s">
        <v>672</v>
      </c>
      <c r="D120" s="150" t="s">
        <v>673</v>
      </c>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spans="1:26" ht="270.75" customHeight="1" x14ac:dyDescent="0.25">
      <c r="A121" s="149" t="s">
        <v>481</v>
      </c>
      <c r="B121" s="165" t="s">
        <v>493</v>
      </c>
      <c r="C121" s="149" t="s">
        <v>674</v>
      </c>
      <c r="D121" s="150" t="s">
        <v>675</v>
      </c>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spans="1:26" ht="270.75" customHeight="1" x14ac:dyDescent="0.25">
      <c r="A122" s="149" t="s">
        <v>481</v>
      </c>
      <c r="B122" s="165" t="s">
        <v>493</v>
      </c>
      <c r="C122" s="149" t="s">
        <v>676</v>
      </c>
      <c r="D122" s="150" t="s">
        <v>677</v>
      </c>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spans="1:26" ht="270.75" customHeight="1" x14ac:dyDescent="0.25">
      <c r="A123" s="149" t="s">
        <v>481</v>
      </c>
      <c r="B123" s="165" t="s">
        <v>493</v>
      </c>
      <c r="C123" s="149" t="s">
        <v>678</v>
      </c>
      <c r="D123" s="150" t="s">
        <v>679</v>
      </c>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spans="1:26" ht="270.75" customHeight="1" x14ac:dyDescent="0.25">
      <c r="A124" s="149" t="s">
        <v>481</v>
      </c>
      <c r="B124" s="165" t="s">
        <v>493</v>
      </c>
      <c r="C124" s="149" t="s">
        <v>680</v>
      </c>
      <c r="D124" s="150" t="s">
        <v>681</v>
      </c>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spans="1:26" ht="270.75" customHeight="1" x14ac:dyDescent="0.25">
      <c r="A125" s="149" t="s">
        <v>481</v>
      </c>
      <c r="B125" s="165" t="s">
        <v>493</v>
      </c>
      <c r="C125" s="149" t="s">
        <v>682</v>
      </c>
      <c r="D125" s="150" t="s">
        <v>683</v>
      </c>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spans="1:26" ht="270.75" customHeight="1" x14ac:dyDescent="0.25">
      <c r="A126" s="149" t="s">
        <v>481</v>
      </c>
      <c r="B126" s="165" t="s">
        <v>493</v>
      </c>
      <c r="C126" s="149" t="s">
        <v>684</v>
      </c>
      <c r="D126" s="150" t="s">
        <v>685</v>
      </c>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spans="1:26" ht="270.75" customHeight="1" x14ac:dyDescent="0.25">
      <c r="A127" s="149" t="s">
        <v>481</v>
      </c>
      <c r="B127" s="165" t="s">
        <v>493</v>
      </c>
      <c r="C127" s="149" t="s">
        <v>686</v>
      </c>
      <c r="D127" s="150" t="s">
        <v>687</v>
      </c>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spans="1:26" ht="270.75" customHeight="1" x14ac:dyDescent="0.25">
      <c r="A128" s="149" t="s">
        <v>481</v>
      </c>
      <c r="B128" s="165" t="s">
        <v>493</v>
      </c>
      <c r="C128" s="149" t="s">
        <v>688</v>
      </c>
      <c r="D128" s="150" t="s">
        <v>689</v>
      </c>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spans="1:26" ht="270.75" customHeight="1" x14ac:dyDescent="0.25">
      <c r="A129" s="149" t="s">
        <v>481</v>
      </c>
      <c r="B129" s="165" t="s">
        <v>493</v>
      </c>
      <c r="C129" s="149" t="s">
        <v>690</v>
      </c>
      <c r="D129" s="150" t="s">
        <v>691</v>
      </c>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spans="1:26" ht="15.75" customHeight="1" x14ac:dyDescent="0.25">
      <c r="A130" s="149" t="s">
        <v>481</v>
      </c>
      <c r="B130" s="165" t="s">
        <v>495</v>
      </c>
      <c r="C130" s="153" t="s">
        <v>692</v>
      </c>
      <c r="D130" s="150" t="s">
        <v>693</v>
      </c>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spans="1:26" ht="129" customHeight="1" x14ac:dyDescent="0.25">
      <c r="A131" s="149" t="s">
        <v>481</v>
      </c>
      <c r="B131" s="165" t="s">
        <v>495</v>
      </c>
      <c r="C131" s="153" t="s">
        <v>694</v>
      </c>
      <c r="D131" s="150" t="s">
        <v>695</v>
      </c>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spans="1:26" ht="96" customHeight="1" x14ac:dyDescent="0.25">
      <c r="A132" s="169" t="s">
        <v>481</v>
      </c>
      <c r="B132" s="170" t="s">
        <v>495</v>
      </c>
      <c r="C132" s="153" t="s">
        <v>696</v>
      </c>
      <c r="D132" s="150" t="s">
        <v>697</v>
      </c>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spans="1:26" ht="96" customHeight="1" x14ac:dyDescent="0.25">
      <c r="A133" s="169" t="s">
        <v>481</v>
      </c>
      <c r="B133" s="170" t="s">
        <v>495</v>
      </c>
      <c r="C133" s="153" t="s">
        <v>698</v>
      </c>
      <c r="D133" s="150" t="s">
        <v>699</v>
      </c>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spans="1:26" ht="96" customHeight="1" x14ac:dyDescent="0.25">
      <c r="A134" s="169" t="s">
        <v>481</v>
      </c>
      <c r="B134" s="171" t="s">
        <v>488</v>
      </c>
      <c r="C134" s="153" t="s">
        <v>700</v>
      </c>
      <c r="D134" s="150" t="s">
        <v>701</v>
      </c>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spans="1:26" ht="96" customHeight="1" x14ac:dyDescent="0.25">
      <c r="A135" s="169" t="s">
        <v>481</v>
      </c>
      <c r="B135" s="171" t="s">
        <v>488</v>
      </c>
      <c r="C135" s="153" t="s">
        <v>702</v>
      </c>
      <c r="D135" s="150" t="s">
        <v>703</v>
      </c>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spans="1:26" ht="96" customHeight="1" x14ac:dyDescent="0.25">
      <c r="A136" s="169" t="s">
        <v>481</v>
      </c>
      <c r="B136" s="171" t="s">
        <v>488</v>
      </c>
      <c r="C136" s="153" t="s">
        <v>704</v>
      </c>
      <c r="D136" s="150" t="s">
        <v>705</v>
      </c>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spans="1:26" ht="96" customHeight="1" x14ac:dyDescent="0.25">
      <c r="A137" s="169" t="s">
        <v>481</v>
      </c>
      <c r="B137" s="171" t="s">
        <v>488</v>
      </c>
      <c r="C137" s="153" t="s">
        <v>706</v>
      </c>
      <c r="D137" s="150" t="s">
        <v>707</v>
      </c>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spans="1:26" ht="96" customHeight="1" x14ac:dyDescent="0.25">
      <c r="A138" s="169" t="s">
        <v>481</v>
      </c>
      <c r="B138" s="171" t="s">
        <v>488</v>
      </c>
      <c r="C138" s="153" t="s">
        <v>708</v>
      </c>
      <c r="D138" s="150" t="s">
        <v>709</v>
      </c>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spans="1:26" ht="96" customHeight="1" x14ac:dyDescent="0.25">
      <c r="A139" s="169" t="s">
        <v>481</v>
      </c>
      <c r="B139" s="171" t="s">
        <v>488</v>
      </c>
      <c r="C139" s="153" t="s">
        <v>710</v>
      </c>
      <c r="D139" s="150" t="s">
        <v>711</v>
      </c>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spans="1:26" ht="96" customHeight="1" x14ac:dyDescent="0.25">
      <c r="A140" s="169" t="s">
        <v>481</v>
      </c>
      <c r="B140" s="171" t="s">
        <v>488</v>
      </c>
      <c r="C140" s="153" t="s">
        <v>712</v>
      </c>
      <c r="D140" s="150" t="s">
        <v>713</v>
      </c>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spans="1:26" ht="96" customHeight="1" x14ac:dyDescent="0.25">
      <c r="A141" s="169" t="s">
        <v>481</v>
      </c>
      <c r="B141" s="171" t="s">
        <v>488</v>
      </c>
      <c r="C141" s="153" t="s">
        <v>714</v>
      </c>
      <c r="D141" s="150" t="s">
        <v>715</v>
      </c>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spans="1:26" ht="96" customHeight="1" x14ac:dyDescent="0.25">
      <c r="A142" s="169" t="s">
        <v>481</v>
      </c>
      <c r="B142" s="171" t="s">
        <v>488</v>
      </c>
      <c r="C142" s="153" t="s">
        <v>716</v>
      </c>
      <c r="D142" s="150" t="s">
        <v>717</v>
      </c>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spans="1:26" ht="96" customHeight="1" x14ac:dyDescent="0.25">
      <c r="A143" s="169" t="s">
        <v>481</v>
      </c>
      <c r="B143" s="171" t="s">
        <v>488</v>
      </c>
      <c r="C143" s="153" t="s">
        <v>718</v>
      </c>
      <c r="D143" s="150" t="s">
        <v>719</v>
      </c>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spans="1:26" ht="96" customHeight="1" x14ac:dyDescent="0.25">
      <c r="A144" s="169" t="s">
        <v>481</v>
      </c>
      <c r="B144" s="171" t="s">
        <v>488</v>
      </c>
      <c r="C144" s="153" t="s">
        <v>720</v>
      </c>
      <c r="D144" s="150" t="s">
        <v>721</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spans="1:26" ht="96" customHeight="1" x14ac:dyDescent="0.25">
      <c r="A145" s="169" t="s">
        <v>481</v>
      </c>
      <c r="B145" s="171" t="s">
        <v>488</v>
      </c>
      <c r="C145" s="153" t="s">
        <v>722</v>
      </c>
      <c r="D145" s="150" t="s">
        <v>723</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spans="1:26" ht="15.75" customHeight="1" x14ac:dyDescent="0.25">
      <c r="A146" s="149" t="s">
        <v>116</v>
      </c>
      <c r="B146" s="165" t="s">
        <v>497</v>
      </c>
      <c r="C146" s="149" t="s">
        <v>724</v>
      </c>
      <c r="D146" s="150" t="s">
        <v>725</v>
      </c>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spans="1:26" ht="15.75" customHeight="1" x14ac:dyDescent="0.25">
      <c r="A147" s="149" t="s">
        <v>116</v>
      </c>
      <c r="B147" s="165" t="s">
        <v>497</v>
      </c>
      <c r="C147" s="149" t="s">
        <v>726</v>
      </c>
      <c r="D147" s="150" t="s">
        <v>727</v>
      </c>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row>
    <row r="148" spans="1:26" ht="41.25" customHeight="1" x14ac:dyDescent="0.25">
      <c r="A148" s="149" t="s">
        <v>116</v>
      </c>
      <c r="B148" s="165" t="s">
        <v>497</v>
      </c>
      <c r="C148" s="149" t="s">
        <v>728</v>
      </c>
      <c r="D148" s="150" t="s">
        <v>729</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spans="1:26" ht="15.75" customHeight="1" x14ac:dyDescent="0.25">
      <c r="A149" s="149" t="s">
        <v>116</v>
      </c>
      <c r="B149" s="165" t="s">
        <v>497</v>
      </c>
      <c r="C149" s="149" t="s">
        <v>730</v>
      </c>
      <c r="D149" s="150" t="s">
        <v>731</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row>
    <row r="150" spans="1:26" ht="15.75" customHeight="1" x14ac:dyDescent="0.25">
      <c r="A150" s="149" t="s">
        <v>116</v>
      </c>
      <c r="B150" s="165" t="s">
        <v>497</v>
      </c>
      <c r="C150" s="149" t="s">
        <v>732</v>
      </c>
      <c r="D150" s="166" t="s">
        <v>733</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row>
    <row r="151" spans="1:26" ht="55.5" customHeight="1" x14ac:dyDescent="0.25">
      <c r="A151" s="149" t="s">
        <v>116</v>
      </c>
      <c r="B151" s="165" t="s">
        <v>497</v>
      </c>
      <c r="C151" s="149" t="s">
        <v>734</v>
      </c>
      <c r="D151" s="150" t="s">
        <v>735</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row>
    <row r="152" spans="1:26" ht="109.5" customHeight="1" x14ac:dyDescent="0.25">
      <c r="A152" s="149" t="s">
        <v>116</v>
      </c>
      <c r="B152" s="165" t="s">
        <v>497</v>
      </c>
      <c r="C152" s="149" t="s">
        <v>736</v>
      </c>
      <c r="D152" s="150" t="s">
        <v>737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row>
    <row r="153" spans="1:26" ht="159.75" customHeight="1" x14ac:dyDescent="0.25">
      <c r="A153" s="149" t="s">
        <v>116</v>
      </c>
      <c r="B153" s="165" t="s">
        <v>497</v>
      </c>
      <c r="C153" s="149" t="s">
        <v>738</v>
      </c>
      <c r="D153" s="150" t="s">
        <v>739</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row>
    <row r="154" spans="1:26" ht="102" customHeight="1" x14ac:dyDescent="0.25">
      <c r="A154" s="149" t="s">
        <v>116</v>
      </c>
      <c r="B154" s="165" t="s">
        <v>497</v>
      </c>
      <c r="C154" s="149" t="s">
        <v>740</v>
      </c>
      <c r="D154" s="150" t="s">
        <v>741</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row>
    <row r="155" spans="1:26" ht="45.75" customHeight="1" x14ac:dyDescent="0.25">
      <c r="A155" s="149" t="s">
        <v>116</v>
      </c>
      <c r="B155" s="165" t="s">
        <v>497</v>
      </c>
      <c r="C155" s="149" t="s">
        <v>742</v>
      </c>
      <c r="D155" s="150" t="s">
        <v>743</v>
      </c>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spans="1:26" ht="53.25" customHeight="1" x14ac:dyDescent="0.25">
      <c r="A156" s="149" t="s">
        <v>116</v>
      </c>
      <c r="B156" s="165" t="s">
        <v>497</v>
      </c>
      <c r="C156" s="149" t="s">
        <v>744</v>
      </c>
      <c r="D156" s="150" t="s">
        <v>745</v>
      </c>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spans="1:26" ht="135.75" customHeight="1" x14ac:dyDescent="0.25">
      <c r="A157" s="149" t="s">
        <v>116</v>
      </c>
      <c r="B157" s="165" t="s">
        <v>497</v>
      </c>
      <c r="C157" s="149" t="s">
        <v>746</v>
      </c>
      <c r="D157" s="150" t="s">
        <v>747</v>
      </c>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row>
    <row r="158" spans="1:26" ht="33" customHeight="1" x14ac:dyDescent="0.25">
      <c r="A158" s="149" t="s">
        <v>116</v>
      </c>
      <c r="B158" s="165" t="s">
        <v>497</v>
      </c>
      <c r="C158" s="149" t="s">
        <v>748</v>
      </c>
      <c r="D158" s="150" t="s">
        <v>749</v>
      </c>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spans="1:26" ht="15.75" customHeight="1" x14ac:dyDescent="0.25">
      <c r="A159" s="149" t="s">
        <v>116</v>
      </c>
      <c r="B159" s="165" t="s">
        <v>497</v>
      </c>
      <c r="C159" s="149" t="s">
        <v>750</v>
      </c>
      <c r="D159" s="150" t="s">
        <v>751</v>
      </c>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spans="1:26" ht="15.75" customHeight="1" x14ac:dyDescent="0.25">
      <c r="A160" s="149" t="s">
        <v>116</v>
      </c>
      <c r="B160" s="167" t="s">
        <v>499</v>
      </c>
      <c r="C160" s="149" t="s">
        <v>118</v>
      </c>
      <c r="D160" s="163"/>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spans="1:26" ht="15.75" customHeight="1" x14ac:dyDescent="0.25">
      <c r="A161" s="149" t="s">
        <v>116</v>
      </c>
      <c r="B161" s="167" t="s">
        <v>499</v>
      </c>
      <c r="C161" s="149" t="s">
        <v>752</v>
      </c>
      <c r="D161" s="163"/>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spans="1:26" ht="15.75" customHeight="1" x14ac:dyDescent="0.25">
      <c r="A162" s="149" t="s">
        <v>116</v>
      </c>
      <c r="B162" s="167" t="s">
        <v>499</v>
      </c>
      <c r="C162" s="149" t="s">
        <v>753</v>
      </c>
      <c r="D162" s="163"/>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spans="1:26" ht="15.75" customHeight="1" x14ac:dyDescent="0.25">
      <c r="A163" s="149" t="s">
        <v>116</v>
      </c>
      <c r="B163" s="167" t="s">
        <v>499</v>
      </c>
      <c r="C163" s="149" t="s">
        <v>754</v>
      </c>
      <c r="D163" s="163"/>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spans="1:26" ht="15.75" customHeight="1" x14ac:dyDescent="0.25">
      <c r="A164" s="149" t="s">
        <v>116</v>
      </c>
      <c r="B164" s="167" t="s">
        <v>499</v>
      </c>
      <c r="C164" s="149" t="s">
        <v>755</v>
      </c>
      <c r="D164" s="163"/>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spans="1:26" ht="15.75" customHeight="1" x14ac:dyDescent="0.25">
      <c r="A165" s="149" t="s">
        <v>116</v>
      </c>
      <c r="B165" s="167" t="s">
        <v>499</v>
      </c>
      <c r="C165" s="149" t="s">
        <v>756</v>
      </c>
      <c r="D165" s="163"/>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spans="1:26" ht="15.75" customHeight="1" x14ac:dyDescent="0.25">
      <c r="A166" s="149" t="s">
        <v>116</v>
      </c>
      <c r="B166" s="167" t="s">
        <v>132</v>
      </c>
      <c r="C166" s="149" t="s">
        <v>133</v>
      </c>
      <c r="D166" s="163"/>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spans="1:26" ht="15.75" customHeight="1" x14ac:dyDescent="0.25">
      <c r="A167" s="149" t="s">
        <v>116</v>
      </c>
      <c r="B167" s="167" t="s">
        <v>132</v>
      </c>
      <c r="C167" s="149" t="s">
        <v>757</v>
      </c>
      <c r="D167" s="163"/>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spans="1:26" ht="15.75" customHeight="1" x14ac:dyDescent="0.25">
      <c r="A168" s="149" t="s">
        <v>116</v>
      </c>
      <c r="B168" s="167" t="s">
        <v>132</v>
      </c>
      <c r="C168" s="149" t="s">
        <v>758</v>
      </c>
      <c r="D168" s="163"/>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spans="1:26" ht="15.75" customHeight="1" x14ac:dyDescent="0.25">
      <c r="A169" s="149" t="s">
        <v>116</v>
      </c>
      <c r="B169" s="167" t="s">
        <v>132</v>
      </c>
      <c r="C169" s="149" t="s">
        <v>759</v>
      </c>
      <c r="D169" s="163"/>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row>
    <row r="170" spans="1:26" ht="15.75" customHeight="1" x14ac:dyDescent="0.25">
      <c r="A170" s="149" t="s">
        <v>116</v>
      </c>
      <c r="B170" s="167" t="s">
        <v>132</v>
      </c>
      <c r="C170" s="149" t="s">
        <v>183</v>
      </c>
      <c r="D170" s="163"/>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spans="1:26" ht="15.75" customHeight="1" x14ac:dyDescent="0.25">
      <c r="A171" s="149" t="s">
        <v>116</v>
      </c>
      <c r="B171" s="167" t="s">
        <v>132</v>
      </c>
      <c r="C171" s="149" t="s">
        <v>760</v>
      </c>
      <c r="D171" s="163"/>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spans="1:26" ht="15.75" customHeight="1" x14ac:dyDescent="0.25">
      <c r="A172" s="149" t="s">
        <v>116</v>
      </c>
      <c r="B172" s="167" t="s">
        <v>132</v>
      </c>
      <c r="C172" s="149" t="s">
        <v>761</v>
      </c>
      <c r="D172" s="163"/>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spans="1:26" ht="15.75" customHeight="1" x14ac:dyDescent="0.25">
      <c r="A173" s="149" t="s">
        <v>116</v>
      </c>
      <c r="B173" s="167" t="s">
        <v>132</v>
      </c>
      <c r="C173" s="149" t="s">
        <v>762</v>
      </c>
      <c r="D173" s="163"/>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spans="1:26" ht="15.75" customHeight="1" x14ac:dyDescent="0.25">
      <c r="A174" s="149" t="s">
        <v>116</v>
      </c>
      <c r="B174" s="167" t="s">
        <v>132</v>
      </c>
      <c r="C174" s="149" t="s">
        <v>763</v>
      </c>
      <c r="D174" s="163"/>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spans="1:26" ht="15.75" customHeight="1" x14ac:dyDescent="0.25">
      <c r="A175" s="149" t="s">
        <v>116</v>
      </c>
      <c r="B175" s="167" t="s">
        <v>126</v>
      </c>
      <c r="C175" s="149" t="s">
        <v>764</v>
      </c>
      <c r="D175" s="163"/>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spans="1:26" ht="15.75" customHeight="1" x14ac:dyDescent="0.25">
      <c r="A176" s="149" t="s">
        <v>116</v>
      </c>
      <c r="B176" s="167" t="s">
        <v>126</v>
      </c>
      <c r="C176" s="149" t="s">
        <v>127</v>
      </c>
      <c r="D176" s="163"/>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spans="1:26" ht="15.75" customHeight="1" x14ac:dyDescent="0.25">
      <c r="A177" s="149" t="s">
        <v>116</v>
      </c>
      <c r="B177" s="167" t="s">
        <v>126</v>
      </c>
      <c r="C177" s="149" t="s">
        <v>765</v>
      </c>
      <c r="D177" s="163"/>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spans="1:26" ht="15.75" customHeight="1" x14ac:dyDescent="0.25">
      <c r="A178" s="149" t="s">
        <v>116</v>
      </c>
      <c r="B178" s="167" t="s">
        <v>126</v>
      </c>
      <c r="C178" s="149" t="s">
        <v>766</v>
      </c>
      <c r="D178" s="163"/>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spans="1:26" ht="15.75" customHeight="1" x14ac:dyDescent="0.25">
      <c r="A179" s="149" t="s">
        <v>116</v>
      </c>
      <c r="B179" s="167" t="s">
        <v>126</v>
      </c>
      <c r="C179" s="149" t="s">
        <v>767</v>
      </c>
      <c r="D179" s="163"/>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spans="1:26" ht="15.75" customHeight="1" x14ac:dyDescent="0.25">
      <c r="A180" s="149" t="s">
        <v>116</v>
      </c>
      <c r="B180" s="167" t="s">
        <v>126</v>
      </c>
      <c r="C180" s="149" t="s">
        <v>768</v>
      </c>
      <c r="D180" s="163"/>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spans="1:26" ht="15.75" customHeight="1" x14ac:dyDescent="0.25">
      <c r="A181" s="149" t="s">
        <v>116</v>
      </c>
      <c r="B181" s="167" t="s">
        <v>126</v>
      </c>
      <c r="C181" s="149" t="s">
        <v>769</v>
      </c>
      <c r="D181" s="163"/>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spans="1:26" ht="15.75" customHeight="1" x14ac:dyDescent="0.25">
      <c r="A182" s="149" t="s">
        <v>116</v>
      </c>
      <c r="B182" s="167" t="s">
        <v>126</v>
      </c>
      <c r="C182" s="149" t="s">
        <v>770</v>
      </c>
      <c r="D182" s="163"/>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spans="1:26" ht="15.75" customHeight="1" x14ac:dyDescent="0.25">
      <c r="A183" s="149" t="s">
        <v>116</v>
      </c>
      <c r="B183" s="167" t="s">
        <v>126</v>
      </c>
      <c r="C183" s="149" t="s">
        <v>771</v>
      </c>
      <c r="D183" s="163"/>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spans="1:26" ht="15.75" customHeight="1" x14ac:dyDescent="0.25">
      <c r="A184" s="149" t="s">
        <v>116</v>
      </c>
      <c r="B184" s="167" t="s">
        <v>126</v>
      </c>
      <c r="C184" s="149" t="s">
        <v>772</v>
      </c>
      <c r="D184" s="163"/>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spans="1:26" ht="15.75" customHeight="1" x14ac:dyDescent="0.25">
      <c r="A185" s="149" t="s">
        <v>116</v>
      </c>
      <c r="B185" s="167" t="s">
        <v>126</v>
      </c>
      <c r="C185" s="149" t="s">
        <v>773</v>
      </c>
      <c r="D185" s="163"/>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spans="1:26" ht="15.75" customHeight="1" x14ac:dyDescent="0.25">
      <c r="A186" s="149" t="s">
        <v>116</v>
      </c>
      <c r="B186" s="167" t="s">
        <v>126</v>
      </c>
      <c r="C186" s="149" t="s">
        <v>774</v>
      </c>
      <c r="D186" s="163"/>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spans="1:26" ht="15.75" customHeight="1" x14ac:dyDescent="0.25">
      <c r="A187" s="149" t="s">
        <v>116</v>
      </c>
      <c r="B187" s="167" t="s">
        <v>126</v>
      </c>
      <c r="C187" s="149" t="s">
        <v>775</v>
      </c>
      <c r="D187" s="163"/>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spans="1:26" ht="15.75" customHeight="1" x14ac:dyDescent="0.25">
      <c r="A188" s="149" t="s">
        <v>116</v>
      </c>
      <c r="B188" s="167" t="s">
        <v>126</v>
      </c>
      <c r="C188" s="149" t="s">
        <v>776</v>
      </c>
      <c r="D188" s="163"/>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spans="1:26" ht="15.75" customHeight="1" x14ac:dyDescent="0.25">
      <c r="A189" s="149" t="s">
        <v>116</v>
      </c>
      <c r="B189" s="167" t="s">
        <v>126</v>
      </c>
      <c r="C189" s="149" t="s">
        <v>777</v>
      </c>
      <c r="D189" s="163"/>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spans="1:26" ht="15.75" customHeight="1" x14ac:dyDescent="0.25">
      <c r="A190" s="149" t="s">
        <v>116</v>
      </c>
      <c r="B190" s="167" t="s">
        <v>126</v>
      </c>
      <c r="C190" s="149" t="s">
        <v>778</v>
      </c>
      <c r="D190" s="163"/>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spans="1:26" ht="15.75" customHeight="1" x14ac:dyDescent="0.25">
      <c r="A191" s="149" t="s">
        <v>116</v>
      </c>
      <c r="B191" s="167" t="s">
        <v>126</v>
      </c>
      <c r="C191" s="149" t="s">
        <v>779</v>
      </c>
      <c r="D191" s="163"/>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spans="1:26" ht="15.75" customHeight="1" x14ac:dyDescent="0.25">
      <c r="A192" s="149" t="s">
        <v>116</v>
      </c>
      <c r="B192" s="167" t="s">
        <v>126</v>
      </c>
      <c r="C192" s="149" t="s">
        <v>780</v>
      </c>
      <c r="D192" s="163"/>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spans="1:26" ht="15.75" customHeight="1" x14ac:dyDescent="0.25">
      <c r="A193" s="149" t="s">
        <v>116</v>
      </c>
      <c r="B193" s="167" t="s">
        <v>126</v>
      </c>
      <c r="C193" s="149" t="s">
        <v>781</v>
      </c>
      <c r="D193" s="163"/>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spans="1:26" ht="15.75" customHeight="1" x14ac:dyDescent="0.25">
      <c r="A194" s="149" t="s">
        <v>116</v>
      </c>
      <c r="B194" s="167" t="s">
        <v>126</v>
      </c>
      <c r="C194" s="149" t="s">
        <v>486</v>
      </c>
      <c r="D194" s="163"/>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spans="1:26" ht="15.75" customHeight="1" x14ac:dyDescent="0.25">
      <c r="A195" s="149" t="s">
        <v>116</v>
      </c>
      <c r="B195" s="167" t="s">
        <v>126</v>
      </c>
      <c r="C195" s="149" t="s">
        <v>782</v>
      </c>
      <c r="D195" s="163"/>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spans="1:26" ht="15.75" customHeight="1" x14ac:dyDescent="0.25">
      <c r="A196" s="149" t="s">
        <v>116</v>
      </c>
      <c r="B196" s="167" t="s">
        <v>503</v>
      </c>
      <c r="C196" s="149" t="s">
        <v>783</v>
      </c>
      <c r="D196" s="163"/>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spans="1:26" ht="15.75" customHeight="1" x14ac:dyDescent="0.25">
      <c r="A197" s="149" t="s">
        <v>116</v>
      </c>
      <c r="B197" s="167" t="s">
        <v>503</v>
      </c>
      <c r="C197" s="149" t="s">
        <v>784</v>
      </c>
      <c r="D197" s="163"/>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spans="1:26" ht="15.75" customHeight="1" x14ac:dyDescent="0.25">
      <c r="A198" s="149" t="s">
        <v>116</v>
      </c>
      <c r="B198" s="167" t="s">
        <v>503</v>
      </c>
      <c r="C198" s="149" t="s">
        <v>785</v>
      </c>
      <c r="D198" s="163"/>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spans="1:26" ht="15.75" customHeight="1" x14ac:dyDescent="0.25">
      <c r="A199" s="149" t="s">
        <v>116</v>
      </c>
      <c r="B199" s="167" t="s">
        <v>503</v>
      </c>
      <c r="C199" s="149" t="s">
        <v>786</v>
      </c>
      <c r="D199" s="163"/>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spans="1:26" ht="15.75" customHeight="1" x14ac:dyDescent="0.25">
      <c r="A200" s="149" t="s">
        <v>116</v>
      </c>
      <c r="B200" s="167" t="s">
        <v>503</v>
      </c>
      <c r="C200" s="149" t="s">
        <v>787</v>
      </c>
      <c r="D200" s="163"/>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spans="1:26" ht="15.75" customHeight="1" x14ac:dyDescent="0.25">
      <c r="A201" s="149" t="s">
        <v>116</v>
      </c>
      <c r="B201" s="167" t="s">
        <v>503</v>
      </c>
      <c r="C201" s="149" t="s">
        <v>788</v>
      </c>
      <c r="D201" s="163"/>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spans="1:26" ht="15.75" customHeight="1" x14ac:dyDescent="0.25">
      <c r="A202" s="149" t="s">
        <v>116</v>
      </c>
      <c r="B202" s="167" t="s">
        <v>503</v>
      </c>
      <c r="C202" s="149" t="s">
        <v>789</v>
      </c>
      <c r="D202" s="163"/>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spans="1:26" ht="15.75" customHeight="1" x14ac:dyDescent="0.25">
      <c r="A203" s="149" t="s">
        <v>116</v>
      </c>
      <c r="B203" s="167" t="s">
        <v>503</v>
      </c>
      <c r="C203" s="149" t="s">
        <v>790</v>
      </c>
      <c r="D203" s="163"/>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spans="1:26" ht="15.75" customHeight="1" x14ac:dyDescent="0.25">
      <c r="A204" s="149" t="s">
        <v>116</v>
      </c>
      <c r="B204" s="167" t="s">
        <v>503</v>
      </c>
      <c r="C204" s="149" t="s">
        <v>791</v>
      </c>
      <c r="D204" s="163"/>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spans="1:26" ht="15.75" customHeight="1" x14ac:dyDescent="0.25">
      <c r="A205" s="149" t="s">
        <v>116</v>
      </c>
      <c r="B205" s="167" t="s">
        <v>503</v>
      </c>
      <c r="C205" s="149" t="s">
        <v>792</v>
      </c>
      <c r="D205" s="163"/>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spans="1:26" ht="15.75" customHeight="1" x14ac:dyDescent="0.25">
      <c r="A206" s="149" t="s">
        <v>116</v>
      </c>
      <c r="B206" s="167" t="s">
        <v>503</v>
      </c>
      <c r="C206" s="149" t="s">
        <v>793</v>
      </c>
      <c r="D206" s="163"/>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spans="1:26" ht="15.75" customHeight="1" x14ac:dyDescent="0.25">
      <c r="A207" s="149" t="s">
        <v>116</v>
      </c>
      <c r="B207" s="167" t="s">
        <v>503</v>
      </c>
      <c r="C207" s="149" t="s">
        <v>794</v>
      </c>
      <c r="D207" s="163"/>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spans="1:26" ht="15.75" customHeight="1" x14ac:dyDescent="0.25">
      <c r="A208" s="149" t="s">
        <v>116</v>
      </c>
      <c r="B208" s="167" t="s">
        <v>503</v>
      </c>
      <c r="C208" s="149" t="s">
        <v>795</v>
      </c>
      <c r="D208" s="163"/>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spans="1:26" ht="15.75" customHeight="1" x14ac:dyDescent="0.25">
      <c r="A209" s="149" t="s">
        <v>116</v>
      </c>
      <c r="B209" s="167" t="s">
        <v>503</v>
      </c>
      <c r="C209" s="149" t="s">
        <v>796</v>
      </c>
      <c r="D209" s="163"/>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spans="1:26" ht="15.75" customHeight="1" x14ac:dyDescent="0.25">
      <c r="A210" s="149" t="s">
        <v>116</v>
      </c>
      <c r="B210" s="167" t="s">
        <v>505</v>
      </c>
      <c r="C210" s="149" t="s">
        <v>797</v>
      </c>
      <c r="D210" s="163"/>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spans="1:26" ht="15.75" customHeight="1" x14ac:dyDescent="0.25">
      <c r="A211" s="149" t="s">
        <v>116</v>
      </c>
      <c r="B211" s="167" t="s">
        <v>505</v>
      </c>
      <c r="C211" s="149" t="s">
        <v>798</v>
      </c>
      <c r="D211" s="163"/>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spans="1:26" ht="15.75" customHeight="1" x14ac:dyDescent="0.25">
      <c r="A212" s="149" t="s">
        <v>116</v>
      </c>
      <c r="B212" s="167" t="s">
        <v>505</v>
      </c>
      <c r="C212" s="149" t="s">
        <v>799</v>
      </c>
      <c r="D212" s="163"/>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spans="1:26" ht="15.75" customHeight="1" x14ac:dyDescent="0.25">
      <c r="A213" s="149" t="s">
        <v>116</v>
      </c>
      <c r="B213" s="167" t="s">
        <v>505</v>
      </c>
      <c r="C213" s="149" t="s">
        <v>800</v>
      </c>
      <c r="D213" s="163"/>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spans="1:26" ht="15.75" customHeight="1" x14ac:dyDescent="0.25">
      <c r="A214" s="149" t="s">
        <v>116</v>
      </c>
      <c r="B214" s="167" t="s">
        <v>505</v>
      </c>
      <c r="C214" s="149" t="s">
        <v>801</v>
      </c>
      <c r="D214" s="163"/>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spans="1:26" ht="15.75" customHeight="1" x14ac:dyDescent="0.25">
      <c r="A215" s="149" t="s">
        <v>116</v>
      </c>
      <c r="B215" s="172" t="s">
        <v>507</v>
      </c>
      <c r="C215" s="149" t="s">
        <v>802</v>
      </c>
      <c r="D215" s="163"/>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spans="1:26" ht="15.75" customHeight="1" x14ac:dyDescent="0.25">
      <c r="A216" s="149" t="s">
        <v>116</v>
      </c>
      <c r="B216" s="172" t="s">
        <v>507</v>
      </c>
      <c r="C216" s="149" t="s">
        <v>803</v>
      </c>
      <c r="D216" s="163"/>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spans="1:26" ht="15.75" customHeight="1" x14ac:dyDescent="0.25">
      <c r="A217" s="149" t="s">
        <v>116</v>
      </c>
      <c r="B217" s="172" t="s">
        <v>507</v>
      </c>
      <c r="C217" s="149" t="s">
        <v>804</v>
      </c>
      <c r="D217" s="163"/>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spans="1:26" ht="15.75" customHeight="1" x14ac:dyDescent="0.25">
      <c r="A218" s="149" t="s">
        <v>116</v>
      </c>
      <c r="B218" s="172" t="s">
        <v>507</v>
      </c>
      <c r="C218" s="149" t="s">
        <v>805</v>
      </c>
      <c r="D218" s="163"/>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spans="1:26" ht="15.75" customHeight="1" x14ac:dyDescent="0.25">
      <c r="A219" s="149" t="s">
        <v>116</v>
      </c>
      <c r="B219" s="172" t="s">
        <v>507</v>
      </c>
      <c r="C219" s="149" t="s">
        <v>806</v>
      </c>
      <c r="D219" s="163"/>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spans="1:26" ht="15.75" customHeight="1" x14ac:dyDescent="0.25">
      <c r="A220" s="149" t="s">
        <v>116</v>
      </c>
      <c r="B220" s="172" t="s">
        <v>507</v>
      </c>
      <c r="C220" s="149" t="s">
        <v>807</v>
      </c>
      <c r="D220" s="163"/>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spans="1:26" ht="15.75" customHeight="1" x14ac:dyDescent="0.25">
      <c r="A221" s="149" t="s">
        <v>116</v>
      </c>
      <c r="B221" s="172" t="s">
        <v>509</v>
      </c>
      <c r="C221" s="149" t="s">
        <v>808</v>
      </c>
      <c r="D221" s="150" t="s">
        <v>809</v>
      </c>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spans="1:26" ht="15.75" customHeight="1" x14ac:dyDescent="0.25">
      <c r="A222" s="149" t="s">
        <v>116</v>
      </c>
      <c r="B222" s="172" t="s">
        <v>509</v>
      </c>
      <c r="C222" s="149" t="s">
        <v>810</v>
      </c>
      <c r="D222" s="150" t="s">
        <v>811</v>
      </c>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spans="1:26" ht="15.75" customHeight="1" x14ac:dyDescent="0.25">
      <c r="A223" s="149" t="s">
        <v>116</v>
      </c>
      <c r="B223" s="172" t="s">
        <v>509</v>
      </c>
      <c r="C223" s="149" t="s">
        <v>812</v>
      </c>
      <c r="D223" s="150" t="s">
        <v>813</v>
      </c>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spans="1:26" ht="15.75" customHeight="1" x14ac:dyDescent="0.25">
      <c r="A224" s="149" t="s">
        <v>116</v>
      </c>
      <c r="B224" s="172" t="s">
        <v>509</v>
      </c>
      <c r="C224" s="149" t="s">
        <v>814</v>
      </c>
      <c r="D224" s="150" t="s">
        <v>815</v>
      </c>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spans="1:26" ht="15.75" customHeight="1" x14ac:dyDescent="0.25">
      <c r="A225" s="149" t="s">
        <v>116</v>
      </c>
      <c r="B225" s="172" t="s">
        <v>509</v>
      </c>
      <c r="C225" s="149" t="s">
        <v>816</v>
      </c>
      <c r="D225" s="150" t="s">
        <v>817</v>
      </c>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spans="1:26" ht="15.75" customHeight="1" x14ac:dyDescent="0.25">
      <c r="A226" s="149" t="s">
        <v>116</v>
      </c>
      <c r="B226" s="172" t="s">
        <v>509</v>
      </c>
      <c r="C226" s="149" t="s">
        <v>818</v>
      </c>
      <c r="D226" s="150" t="s">
        <v>819</v>
      </c>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spans="1:26" ht="15.75" customHeight="1" x14ac:dyDescent="0.25">
      <c r="A227" s="149" t="s">
        <v>116</v>
      </c>
      <c r="B227" s="172" t="s">
        <v>509</v>
      </c>
      <c r="C227" s="149" t="s">
        <v>820</v>
      </c>
      <c r="D227" s="150" t="s">
        <v>821</v>
      </c>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spans="1:26" ht="15.75" customHeight="1" x14ac:dyDescent="0.25">
      <c r="A228" s="149" t="s">
        <v>116</v>
      </c>
      <c r="B228" s="172" t="s">
        <v>509</v>
      </c>
      <c r="C228" s="149" t="s">
        <v>822</v>
      </c>
      <c r="D228" s="150" t="s">
        <v>823</v>
      </c>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spans="1:26" ht="15.75" customHeight="1" x14ac:dyDescent="0.25">
      <c r="A229" s="149" t="s">
        <v>116</v>
      </c>
      <c r="B229" s="172" t="s">
        <v>509</v>
      </c>
      <c r="C229" s="149" t="s">
        <v>824</v>
      </c>
      <c r="D229" s="150" t="s">
        <v>825</v>
      </c>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spans="1:26" ht="15.75" customHeight="1" x14ac:dyDescent="0.25">
      <c r="A230" s="149" t="s">
        <v>116</v>
      </c>
      <c r="B230" s="172" t="s">
        <v>509</v>
      </c>
      <c r="C230" s="149" t="s">
        <v>826</v>
      </c>
      <c r="D230" s="150" t="s">
        <v>827</v>
      </c>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spans="1:26" ht="15.75" customHeight="1" x14ac:dyDescent="0.25">
      <c r="A231" s="149" t="s">
        <v>116</v>
      </c>
      <c r="B231" s="172" t="s">
        <v>509</v>
      </c>
      <c r="C231" s="149" t="s">
        <v>828</v>
      </c>
      <c r="D231" s="150" t="s">
        <v>829</v>
      </c>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spans="1:26" ht="15.75" customHeight="1" x14ac:dyDescent="0.25">
      <c r="A232" s="149" t="s">
        <v>116</v>
      </c>
      <c r="B232" s="172" t="s">
        <v>511</v>
      </c>
      <c r="C232" s="149" t="s">
        <v>830</v>
      </c>
      <c r="D232" s="150" t="s">
        <v>831</v>
      </c>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spans="1:26" ht="15.75" customHeight="1" x14ac:dyDescent="0.25">
      <c r="A233" s="149" t="s">
        <v>116</v>
      </c>
      <c r="B233" s="172" t="s">
        <v>511</v>
      </c>
      <c r="C233" s="149" t="s">
        <v>832</v>
      </c>
      <c r="D233" s="150" t="s">
        <v>833</v>
      </c>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spans="1:26" ht="15.75" customHeight="1" x14ac:dyDescent="0.25">
      <c r="A234" s="149" t="s">
        <v>116</v>
      </c>
      <c r="B234" s="172" t="s">
        <v>511</v>
      </c>
      <c r="C234" s="149" t="s">
        <v>834</v>
      </c>
      <c r="D234" s="150" t="s">
        <v>835</v>
      </c>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spans="1:26" ht="15.75" customHeight="1" x14ac:dyDescent="0.25">
      <c r="A235" s="149" t="s">
        <v>116</v>
      </c>
      <c r="B235" s="172" t="s">
        <v>511</v>
      </c>
      <c r="C235" s="149" t="s">
        <v>836</v>
      </c>
      <c r="D235" s="150" t="s">
        <v>837</v>
      </c>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spans="1:26" ht="15.75" customHeight="1" x14ac:dyDescent="0.25">
      <c r="A236" s="149" t="s">
        <v>116</v>
      </c>
      <c r="B236" s="172" t="s">
        <v>511</v>
      </c>
      <c r="C236" s="149" t="s">
        <v>838</v>
      </c>
      <c r="D236" s="150" t="s">
        <v>839</v>
      </c>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spans="1:26" ht="15.75" customHeight="1" x14ac:dyDescent="0.25">
      <c r="A237" s="149" t="s">
        <v>116</v>
      </c>
      <c r="B237" s="172" t="s">
        <v>511</v>
      </c>
      <c r="C237" s="149" t="s">
        <v>840</v>
      </c>
      <c r="D237" s="150" t="s">
        <v>841</v>
      </c>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spans="1:26" ht="15.75" customHeight="1" x14ac:dyDescent="0.25">
      <c r="A238" s="149" t="s">
        <v>116</v>
      </c>
      <c r="B238" s="172" t="s">
        <v>511</v>
      </c>
      <c r="C238" s="149" t="s">
        <v>842</v>
      </c>
      <c r="D238" s="150" t="s">
        <v>843</v>
      </c>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spans="1:26" ht="15.75" customHeight="1" x14ac:dyDescent="0.25">
      <c r="A239" s="149" t="s">
        <v>116</v>
      </c>
      <c r="B239" s="172" t="s">
        <v>511</v>
      </c>
      <c r="C239" s="149" t="s">
        <v>844</v>
      </c>
      <c r="D239" s="150" t="s">
        <v>845</v>
      </c>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spans="1:26" ht="15.75" customHeight="1" x14ac:dyDescent="0.25">
      <c r="A240" s="149" t="s">
        <v>116</v>
      </c>
      <c r="B240" s="172" t="s">
        <v>511</v>
      </c>
      <c r="C240" s="149" t="s">
        <v>846</v>
      </c>
      <c r="D240" s="150" t="s">
        <v>847</v>
      </c>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spans="1:26" ht="15.75" customHeight="1" x14ac:dyDescent="0.25">
      <c r="A241" s="149" t="s">
        <v>116</v>
      </c>
      <c r="B241" s="172" t="s">
        <v>511</v>
      </c>
      <c r="C241" s="149" t="s">
        <v>848</v>
      </c>
      <c r="D241" s="150" t="s">
        <v>849</v>
      </c>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spans="1:26" ht="15.75" customHeight="1" x14ac:dyDescent="0.25">
      <c r="A242" s="149" t="s">
        <v>116</v>
      </c>
      <c r="B242" s="172" t="s">
        <v>511</v>
      </c>
      <c r="C242" s="149" t="s">
        <v>850</v>
      </c>
      <c r="D242" s="150" t="s">
        <v>851</v>
      </c>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spans="1:26" ht="15.75" customHeight="1" x14ac:dyDescent="0.25">
      <c r="A243" s="149" t="s">
        <v>116</v>
      </c>
      <c r="B243" s="172" t="s">
        <v>511</v>
      </c>
      <c r="C243" s="149" t="s">
        <v>852</v>
      </c>
      <c r="D243" s="150" t="s">
        <v>853</v>
      </c>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spans="1:26" ht="15.75" customHeight="1" x14ac:dyDescent="0.25">
      <c r="A244" s="149" t="s">
        <v>116</v>
      </c>
      <c r="B244" s="172" t="s">
        <v>511</v>
      </c>
      <c r="C244" s="149" t="s">
        <v>854</v>
      </c>
      <c r="D244" s="150" t="s">
        <v>855</v>
      </c>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spans="1:26" ht="15.75" customHeight="1" x14ac:dyDescent="0.25">
      <c r="A245" s="149" t="s">
        <v>116</v>
      </c>
      <c r="B245" s="172" t="s">
        <v>511</v>
      </c>
      <c r="C245" s="149" t="s">
        <v>856</v>
      </c>
      <c r="D245" s="150" t="s">
        <v>857</v>
      </c>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spans="1:26" ht="15.75" customHeight="1" x14ac:dyDescent="0.25">
      <c r="A246" s="149" t="s">
        <v>116</v>
      </c>
      <c r="B246" s="172" t="s">
        <v>511</v>
      </c>
      <c r="C246" s="149" t="s">
        <v>858</v>
      </c>
      <c r="D246" s="150" t="s">
        <v>859</v>
      </c>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spans="1:26" ht="15.75" customHeight="1" x14ac:dyDescent="0.25">
      <c r="A247" s="149" t="s">
        <v>116</v>
      </c>
      <c r="B247" s="172" t="s">
        <v>511</v>
      </c>
      <c r="C247" s="149" t="s">
        <v>860</v>
      </c>
      <c r="D247" s="150" t="s">
        <v>861</v>
      </c>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spans="1:26" ht="15.75" customHeight="1" x14ac:dyDescent="0.25">
      <c r="A248" s="149" t="s">
        <v>116</v>
      </c>
      <c r="B248" s="172" t="s">
        <v>511</v>
      </c>
      <c r="C248" s="149" t="s">
        <v>862</v>
      </c>
      <c r="D248" s="150" t="s">
        <v>863</v>
      </c>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spans="1:26" ht="15.75" customHeight="1" x14ac:dyDescent="0.25">
      <c r="A249" s="149" t="s">
        <v>155</v>
      </c>
      <c r="B249" s="165" t="s">
        <v>512</v>
      </c>
      <c r="C249" s="149" t="s">
        <v>864</v>
      </c>
      <c r="D249" s="163"/>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spans="1:26" ht="15.75" customHeight="1" x14ac:dyDescent="0.25">
      <c r="A250" s="149" t="s">
        <v>155</v>
      </c>
      <c r="B250" s="165" t="s">
        <v>156</v>
      </c>
      <c r="C250" s="149" t="s">
        <v>865</v>
      </c>
      <c r="D250" s="163"/>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spans="1:26" ht="15.75" customHeight="1" x14ac:dyDescent="0.25">
      <c r="A251" s="149" t="s">
        <v>155</v>
      </c>
      <c r="B251" s="165" t="s">
        <v>156</v>
      </c>
      <c r="C251" s="149" t="s">
        <v>157</v>
      </c>
      <c r="D251" s="163"/>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spans="1:26" ht="15.75" customHeight="1" x14ac:dyDescent="0.25">
      <c r="A252" s="149" t="s">
        <v>155</v>
      </c>
      <c r="B252" s="165" t="s">
        <v>515</v>
      </c>
      <c r="C252" s="149" t="s">
        <v>866</v>
      </c>
      <c r="D252" s="163"/>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spans="1:26" ht="15.75" customHeight="1" x14ac:dyDescent="0.25">
      <c r="A253" s="149" t="s">
        <v>155</v>
      </c>
      <c r="B253" s="167" t="s">
        <v>517</v>
      </c>
      <c r="C253" s="149" t="s">
        <v>786</v>
      </c>
      <c r="D253" s="163"/>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spans="1:26" ht="15.75" customHeight="1" x14ac:dyDescent="0.25">
      <c r="A254" s="149" t="s">
        <v>155</v>
      </c>
      <c r="B254" s="167" t="s">
        <v>517</v>
      </c>
      <c r="C254" s="149" t="s">
        <v>867</v>
      </c>
      <c r="D254" s="163"/>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spans="1:26" ht="15.75" customHeight="1" x14ac:dyDescent="0.25">
      <c r="A255" s="149" t="s">
        <v>155</v>
      </c>
      <c r="B255" s="167" t="s">
        <v>517</v>
      </c>
      <c r="C255" s="149" t="s">
        <v>868</v>
      </c>
      <c r="D255" s="163"/>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spans="1:26" ht="15.75" customHeight="1" x14ac:dyDescent="0.25">
      <c r="A256" s="173" t="s">
        <v>73</v>
      </c>
      <c r="B256" s="162" t="s">
        <v>97</v>
      </c>
      <c r="C256" s="149" t="s">
        <v>869</v>
      </c>
      <c r="D256" s="163"/>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spans="1:26" ht="15.75" customHeight="1" x14ac:dyDescent="0.25">
      <c r="A257" s="149" t="s">
        <v>73</v>
      </c>
      <c r="B257" s="165" t="s">
        <v>97</v>
      </c>
      <c r="C257" s="149" t="s">
        <v>870</v>
      </c>
      <c r="D257" s="163"/>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spans="1:26" ht="15.75" customHeight="1" x14ac:dyDescent="0.25">
      <c r="A258" s="149" t="s">
        <v>73</v>
      </c>
      <c r="B258" s="165" t="s">
        <v>97</v>
      </c>
      <c r="C258" s="149" t="s">
        <v>871</v>
      </c>
      <c r="D258" s="163"/>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spans="1:26" ht="15.75" customHeight="1" x14ac:dyDescent="0.25">
      <c r="A259" s="149" t="s">
        <v>73</v>
      </c>
      <c r="B259" s="165" t="s">
        <v>97</v>
      </c>
      <c r="C259" s="149" t="s">
        <v>98</v>
      </c>
      <c r="D259" s="163"/>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spans="1:26" ht="15.75" customHeight="1" x14ac:dyDescent="0.25">
      <c r="A260" s="149" t="s">
        <v>73</v>
      </c>
      <c r="B260" s="165" t="s">
        <v>113</v>
      </c>
      <c r="C260" s="149" t="s">
        <v>638</v>
      </c>
      <c r="D260" s="163"/>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spans="1:26" ht="15.75" customHeight="1" x14ac:dyDescent="0.25">
      <c r="A261" s="149" t="s">
        <v>73</v>
      </c>
      <c r="B261" s="165" t="s">
        <v>113</v>
      </c>
      <c r="C261" s="149" t="s">
        <v>178</v>
      </c>
      <c r="D261" s="163"/>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spans="1:26" ht="15.75" customHeight="1" x14ac:dyDescent="0.25">
      <c r="A262" s="149" t="s">
        <v>73</v>
      </c>
      <c r="B262" s="165" t="s">
        <v>113</v>
      </c>
      <c r="C262" s="149" t="s">
        <v>872</v>
      </c>
      <c r="D262" s="163"/>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spans="1:26" ht="15.75" customHeight="1" x14ac:dyDescent="0.25">
      <c r="A263" s="149" t="s">
        <v>73</v>
      </c>
      <c r="B263" s="165" t="s">
        <v>113</v>
      </c>
      <c r="C263" s="149" t="s">
        <v>873</v>
      </c>
      <c r="D263" s="163"/>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spans="1:26" ht="15.75" customHeight="1" x14ac:dyDescent="0.25">
      <c r="A264" s="149" t="s">
        <v>73</v>
      </c>
      <c r="B264" s="165" t="s">
        <v>113</v>
      </c>
      <c r="C264" s="149" t="s">
        <v>114</v>
      </c>
      <c r="D264" s="163"/>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spans="1:26" ht="15.75" customHeight="1" x14ac:dyDescent="0.25">
      <c r="A265" s="149" t="s">
        <v>73</v>
      </c>
      <c r="B265" s="165" t="s">
        <v>113</v>
      </c>
      <c r="C265" s="149" t="s">
        <v>874</v>
      </c>
      <c r="D265" s="163"/>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spans="1:26" ht="15.75" customHeight="1" x14ac:dyDescent="0.25">
      <c r="A266" s="149" t="s">
        <v>73</v>
      </c>
      <c r="B266" s="165" t="s">
        <v>113</v>
      </c>
      <c r="C266" s="149" t="s">
        <v>875</v>
      </c>
      <c r="D266" s="163"/>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spans="1:26" ht="15.75" customHeight="1" x14ac:dyDescent="0.25">
      <c r="A267" s="149" t="s">
        <v>73</v>
      </c>
      <c r="B267" s="167" t="s">
        <v>123</v>
      </c>
      <c r="C267" s="149" t="s">
        <v>124</v>
      </c>
      <c r="D267" s="163"/>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spans="1:26" ht="15.75" customHeight="1" x14ac:dyDescent="0.25">
      <c r="A268" s="149" t="s">
        <v>73</v>
      </c>
      <c r="B268" s="167" t="s">
        <v>123</v>
      </c>
      <c r="C268" s="149" t="s">
        <v>876</v>
      </c>
      <c r="D268" s="163"/>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spans="1:26" ht="15.75" customHeight="1" x14ac:dyDescent="0.25">
      <c r="A269" s="149" t="s">
        <v>73</v>
      </c>
      <c r="B269" s="167" t="s">
        <v>123</v>
      </c>
      <c r="C269" s="149" t="s">
        <v>877</v>
      </c>
      <c r="D269" s="163"/>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spans="1:26" ht="15.75" customHeight="1" x14ac:dyDescent="0.25">
      <c r="A270" s="149" t="s">
        <v>73</v>
      </c>
      <c r="B270" s="167" t="s">
        <v>123</v>
      </c>
      <c r="C270" s="149" t="s">
        <v>878</v>
      </c>
      <c r="D270" s="163"/>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spans="1:26" ht="15.75" customHeight="1" x14ac:dyDescent="0.25">
      <c r="A271" s="149" t="s">
        <v>73</v>
      </c>
      <c r="B271" s="165" t="s">
        <v>89</v>
      </c>
      <c r="C271" s="149" t="s">
        <v>624</v>
      </c>
      <c r="D271" s="163"/>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spans="1:26" ht="15.75" customHeight="1" x14ac:dyDescent="0.25">
      <c r="A272" s="149" t="s">
        <v>73</v>
      </c>
      <c r="B272" s="165" t="s">
        <v>89</v>
      </c>
      <c r="C272" s="149" t="s">
        <v>101</v>
      </c>
      <c r="D272" s="163"/>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spans="1:26" ht="15.75" customHeight="1" x14ac:dyDescent="0.25">
      <c r="A273" s="149" t="s">
        <v>73</v>
      </c>
      <c r="B273" s="165" t="s">
        <v>89</v>
      </c>
      <c r="C273" s="149" t="s">
        <v>879</v>
      </c>
      <c r="D273" s="163"/>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spans="1:26" ht="15.75" customHeight="1" x14ac:dyDescent="0.25">
      <c r="A274" s="149" t="s">
        <v>73</v>
      </c>
      <c r="B274" s="165" t="s">
        <v>89</v>
      </c>
      <c r="C274" s="149" t="s">
        <v>880</v>
      </c>
      <c r="D274" s="163"/>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spans="1:26" ht="15.75" customHeight="1" x14ac:dyDescent="0.25">
      <c r="A275" s="149" t="s">
        <v>73</v>
      </c>
      <c r="B275" s="165" t="s">
        <v>89</v>
      </c>
      <c r="C275" s="149" t="s">
        <v>881</v>
      </c>
      <c r="D275" s="163"/>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spans="1:26" ht="15.75" customHeight="1" x14ac:dyDescent="0.25">
      <c r="A276" s="149" t="s">
        <v>73</v>
      </c>
      <c r="B276" s="165" t="s">
        <v>89</v>
      </c>
      <c r="C276" s="149" t="s">
        <v>90</v>
      </c>
      <c r="D276" s="163"/>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spans="1:26" ht="15.75" customHeight="1" x14ac:dyDescent="0.25">
      <c r="A277" s="149" t="s">
        <v>73</v>
      </c>
      <c r="B277" s="165" t="s">
        <v>89</v>
      </c>
      <c r="C277" s="149" t="s">
        <v>882</v>
      </c>
      <c r="D277" s="163"/>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spans="1:26" ht="15.75" customHeight="1" x14ac:dyDescent="0.25">
      <c r="A278" s="149" t="s">
        <v>73</v>
      </c>
      <c r="B278" s="165" t="s">
        <v>89</v>
      </c>
      <c r="C278" s="149" t="s">
        <v>883</v>
      </c>
      <c r="D278" s="163"/>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spans="1:26" ht="15.75" customHeight="1" x14ac:dyDescent="0.25">
      <c r="A279" s="149" t="s">
        <v>73</v>
      </c>
      <c r="B279" s="165" t="s">
        <v>74</v>
      </c>
      <c r="C279" s="149" t="s">
        <v>884</v>
      </c>
      <c r="D279" s="163"/>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spans="1:26" ht="15.75" customHeight="1" x14ac:dyDescent="0.25">
      <c r="A280" s="149" t="s">
        <v>73</v>
      </c>
      <c r="B280" s="165" t="s">
        <v>74</v>
      </c>
      <c r="C280" s="149" t="s">
        <v>75</v>
      </c>
      <c r="D280" s="163"/>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spans="1:26" ht="15.75" customHeight="1" x14ac:dyDescent="0.25">
      <c r="A281" s="149" t="s">
        <v>73</v>
      </c>
      <c r="B281" s="165" t="s">
        <v>74</v>
      </c>
      <c r="C281" s="149" t="s">
        <v>135</v>
      </c>
      <c r="D281" s="163"/>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spans="1:26" ht="15.75" customHeight="1" x14ac:dyDescent="0.25">
      <c r="A282" s="149" t="s">
        <v>73</v>
      </c>
      <c r="B282" s="165" t="s">
        <v>74</v>
      </c>
      <c r="C282" s="149" t="s">
        <v>137</v>
      </c>
      <c r="D282" s="163"/>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spans="1:26" ht="14.25" customHeight="1" x14ac:dyDescent="0.25">
      <c r="A283" s="149" t="s">
        <v>73</v>
      </c>
      <c r="B283" s="165" t="s">
        <v>74</v>
      </c>
      <c r="C283" s="149" t="s">
        <v>129</v>
      </c>
      <c r="D283" s="163"/>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spans="1:26" ht="15.75" customHeight="1" x14ac:dyDescent="0.25">
      <c r="A284" s="149" t="s">
        <v>73</v>
      </c>
      <c r="B284" s="167" t="s">
        <v>74</v>
      </c>
      <c r="C284" s="149" t="s">
        <v>885</v>
      </c>
      <c r="D284" s="163"/>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spans="1:26" ht="15.75" customHeight="1" x14ac:dyDescent="0.25">
      <c r="A285" s="149" t="s">
        <v>73</v>
      </c>
      <c r="B285" s="167" t="s">
        <v>74</v>
      </c>
      <c r="C285" s="149" t="s">
        <v>176</v>
      </c>
      <c r="D285" s="163"/>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spans="1:26" ht="15.75" customHeight="1" x14ac:dyDescent="0.25">
      <c r="A286" s="149" t="s">
        <v>73</v>
      </c>
      <c r="B286" s="167" t="s">
        <v>74</v>
      </c>
      <c r="C286" s="149" t="s">
        <v>886</v>
      </c>
      <c r="D286" s="163"/>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spans="1:26" ht="15.75" customHeight="1" x14ac:dyDescent="0.25">
      <c r="A287" s="149" t="s">
        <v>73</v>
      </c>
      <c r="B287" s="165" t="s">
        <v>74</v>
      </c>
      <c r="C287" s="149" t="s">
        <v>887</v>
      </c>
      <c r="D287" s="163"/>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spans="1:26" ht="15.75" customHeight="1" x14ac:dyDescent="0.25">
      <c r="A288" s="149" t="s">
        <v>73</v>
      </c>
      <c r="B288" s="165" t="s">
        <v>74</v>
      </c>
      <c r="C288" s="149" t="s">
        <v>121</v>
      </c>
      <c r="D288" s="163"/>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spans="1:26" ht="15.75" customHeight="1" x14ac:dyDescent="0.25">
      <c r="A289" s="149" t="s">
        <v>73</v>
      </c>
      <c r="B289" s="165" t="s">
        <v>81</v>
      </c>
      <c r="C289" s="149" t="s">
        <v>888</v>
      </c>
      <c r="D289" s="163"/>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spans="1:26" ht="15.75" customHeight="1" x14ac:dyDescent="0.25">
      <c r="A290" s="149" t="s">
        <v>73</v>
      </c>
      <c r="B290" s="165" t="s">
        <v>81</v>
      </c>
      <c r="C290" s="149" t="s">
        <v>889</v>
      </c>
      <c r="D290" s="163"/>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spans="1:26" ht="15.75" customHeight="1" x14ac:dyDescent="0.25">
      <c r="A291" s="149" t="s">
        <v>73</v>
      </c>
      <c r="B291" s="165" t="s">
        <v>81</v>
      </c>
      <c r="C291" s="149" t="s">
        <v>104</v>
      </c>
      <c r="D291" s="163"/>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spans="1:26" ht="15.75" customHeight="1" x14ac:dyDescent="0.25">
      <c r="A292" s="149" t="s">
        <v>73</v>
      </c>
      <c r="B292" s="165" t="s">
        <v>81</v>
      </c>
      <c r="C292" s="149" t="s">
        <v>82</v>
      </c>
      <c r="D292" s="163"/>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spans="1:26" ht="15.75" customHeight="1" x14ac:dyDescent="0.25">
      <c r="A293" s="149" t="s">
        <v>73</v>
      </c>
      <c r="B293" s="165" t="s">
        <v>81</v>
      </c>
      <c r="C293" s="149" t="s">
        <v>890</v>
      </c>
      <c r="D293" s="163"/>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spans="1:26" ht="15.75" customHeight="1" x14ac:dyDescent="0.25">
      <c r="A294" s="149" t="s">
        <v>73</v>
      </c>
      <c r="B294" s="165" t="s">
        <v>525</v>
      </c>
      <c r="C294" s="149" t="s">
        <v>891</v>
      </c>
      <c r="D294" s="150" t="s">
        <v>892</v>
      </c>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spans="1:26" ht="15.75" customHeight="1" x14ac:dyDescent="0.25">
      <c r="A295" s="149" t="s">
        <v>73</v>
      </c>
      <c r="B295" s="165" t="s">
        <v>525</v>
      </c>
      <c r="C295" s="149" t="s">
        <v>893</v>
      </c>
      <c r="D295" s="150" t="s">
        <v>894</v>
      </c>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spans="1:26" ht="15.75" customHeight="1" x14ac:dyDescent="0.25">
      <c r="A296" s="149" t="s">
        <v>73</v>
      </c>
      <c r="B296" s="165" t="s">
        <v>525</v>
      </c>
      <c r="C296" s="149" t="s">
        <v>895</v>
      </c>
      <c r="D296" s="150" t="s">
        <v>896</v>
      </c>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spans="1:26" ht="15.75" customHeight="1" x14ac:dyDescent="0.25">
      <c r="A297" s="149" t="s">
        <v>73</v>
      </c>
      <c r="B297" s="165" t="s">
        <v>525</v>
      </c>
      <c r="C297" s="149" t="s">
        <v>897</v>
      </c>
      <c r="D297" s="150" t="s">
        <v>898</v>
      </c>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spans="1:26" ht="15.75" customHeight="1" x14ac:dyDescent="0.25">
      <c r="A298" s="149" t="s">
        <v>73</v>
      </c>
      <c r="B298" s="165" t="s">
        <v>525</v>
      </c>
      <c r="C298" s="149" t="s">
        <v>899</v>
      </c>
      <c r="D298" s="150" t="s">
        <v>900</v>
      </c>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spans="1:26" ht="15.75" customHeight="1" x14ac:dyDescent="0.25">
      <c r="A299" s="149" t="s">
        <v>73</v>
      </c>
      <c r="B299" s="165" t="s">
        <v>525</v>
      </c>
      <c r="C299" s="149" t="s">
        <v>901</v>
      </c>
      <c r="D299" s="150" t="s">
        <v>902</v>
      </c>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spans="1:26" ht="15.75" customHeight="1" x14ac:dyDescent="0.25">
      <c r="A300" s="149" t="s">
        <v>73</v>
      </c>
      <c r="B300" s="165" t="s">
        <v>525</v>
      </c>
      <c r="C300" s="149" t="s">
        <v>903</v>
      </c>
      <c r="D300" s="150" t="s">
        <v>904</v>
      </c>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spans="1:26" ht="15.75" customHeight="1" x14ac:dyDescent="0.25">
      <c r="A301" s="149" t="s">
        <v>73</v>
      </c>
      <c r="B301" s="165" t="s">
        <v>525</v>
      </c>
      <c r="C301" s="149" t="s">
        <v>905</v>
      </c>
      <c r="D301" s="150" t="s">
        <v>906</v>
      </c>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spans="1:26" ht="15.75" customHeight="1" x14ac:dyDescent="0.25">
      <c r="A302" s="149" t="s">
        <v>73</v>
      </c>
      <c r="B302" s="165" t="s">
        <v>525</v>
      </c>
      <c r="C302" s="149" t="s">
        <v>907</v>
      </c>
      <c r="D302" s="150" t="s">
        <v>908</v>
      </c>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spans="1:26" ht="15.75" customHeight="1" x14ac:dyDescent="0.25">
      <c r="A303" s="149" t="s">
        <v>73</v>
      </c>
      <c r="B303" s="165" t="s">
        <v>525</v>
      </c>
      <c r="C303" s="149" t="s">
        <v>909</v>
      </c>
      <c r="D303" s="150" t="s">
        <v>910</v>
      </c>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spans="1:26" ht="15.75" customHeight="1" x14ac:dyDescent="0.25">
      <c r="A304" s="149" t="s">
        <v>73</v>
      </c>
      <c r="B304" s="165" t="s">
        <v>525</v>
      </c>
      <c r="C304" s="149" t="s">
        <v>911</v>
      </c>
      <c r="D304" s="150" t="s">
        <v>912</v>
      </c>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spans="1:26" ht="15.75" customHeight="1" x14ac:dyDescent="0.25">
      <c r="A305" s="149" t="s">
        <v>73</v>
      </c>
      <c r="B305" s="165" t="s">
        <v>525</v>
      </c>
      <c r="C305" s="149" t="s">
        <v>913</v>
      </c>
      <c r="D305" s="150" t="s">
        <v>914</v>
      </c>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spans="1:26" ht="15.75" customHeight="1" x14ac:dyDescent="0.25">
      <c r="A306" s="149" t="s">
        <v>73</v>
      </c>
      <c r="B306" s="165" t="s">
        <v>525</v>
      </c>
      <c r="C306" s="149" t="s">
        <v>915</v>
      </c>
      <c r="D306" s="150" t="s">
        <v>916</v>
      </c>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spans="1:26" ht="15.75" customHeight="1" x14ac:dyDescent="0.25">
      <c r="A307" s="149" t="s">
        <v>73</v>
      </c>
      <c r="B307" s="165" t="s">
        <v>525</v>
      </c>
      <c r="C307" s="149" t="s">
        <v>917</v>
      </c>
      <c r="D307" s="150" t="s">
        <v>918</v>
      </c>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spans="1:26" ht="15.75" customHeight="1" x14ac:dyDescent="0.25">
      <c r="A308" s="149" t="s">
        <v>73</v>
      </c>
      <c r="B308" s="165" t="s">
        <v>525</v>
      </c>
      <c r="C308" s="149" t="s">
        <v>919</v>
      </c>
      <c r="D308" s="150" t="s">
        <v>920</v>
      </c>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spans="1:26" ht="15.75" customHeight="1" x14ac:dyDescent="0.25">
      <c r="A309" s="149" t="s">
        <v>73</v>
      </c>
      <c r="B309" s="165" t="s">
        <v>525</v>
      </c>
      <c r="C309" s="149" t="s">
        <v>921</v>
      </c>
      <c r="D309" s="150" t="s">
        <v>922</v>
      </c>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spans="1:26" ht="15.75" customHeight="1" x14ac:dyDescent="0.25">
      <c r="A310" s="149" t="s">
        <v>73</v>
      </c>
      <c r="B310" s="165" t="s">
        <v>525</v>
      </c>
      <c r="C310" s="149" t="s">
        <v>923</v>
      </c>
      <c r="D310" s="150" t="s">
        <v>924</v>
      </c>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spans="1:26" ht="15.75" customHeight="1" x14ac:dyDescent="0.25">
      <c r="A311" s="149" t="s">
        <v>73</v>
      </c>
      <c r="B311" s="165" t="s">
        <v>525</v>
      </c>
      <c r="C311" s="149" t="s">
        <v>925</v>
      </c>
      <c r="D311" s="150" t="s">
        <v>926</v>
      </c>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spans="1:26" ht="15.75" customHeight="1" x14ac:dyDescent="0.25">
      <c r="A312" s="149" t="s">
        <v>73</v>
      </c>
      <c r="B312" s="165" t="s">
        <v>525</v>
      </c>
      <c r="C312" s="149" t="s">
        <v>927</v>
      </c>
      <c r="D312" s="150" t="s">
        <v>928</v>
      </c>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spans="1:26" ht="15.75" customHeight="1" x14ac:dyDescent="0.25">
      <c r="A313" s="149" t="s">
        <v>73</v>
      </c>
      <c r="B313" s="165" t="s">
        <v>525</v>
      </c>
      <c r="C313" s="149" t="s">
        <v>929</v>
      </c>
      <c r="D313" s="150" t="s">
        <v>930</v>
      </c>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spans="1:26" ht="15.75" customHeight="1" x14ac:dyDescent="0.25">
      <c r="A314" s="149" t="s">
        <v>73</v>
      </c>
      <c r="B314" s="165" t="s">
        <v>525</v>
      </c>
      <c r="C314" s="149" t="s">
        <v>931</v>
      </c>
      <c r="D314" s="150" t="s">
        <v>932</v>
      </c>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spans="1:26" ht="15.75" customHeight="1" x14ac:dyDescent="0.25">
      <c r="A315" s="144"/>
      <c r="B315" s="145"/>
      <c r="C315" s="144"/>
      <c r="D315" s="146"/>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spans="1:26" ht="15.75" customHeight="1" x14ac:dyDescent="0.25">
      <c r="A316" s="144"/>
      <c r="B316" s="145"/>
      <c r="C316" s="144"/>
      <c r="D316" s="146"/>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spans="1:26" ht="15.75" customHeight="1" x14ac:dyDescent="0.25">
      <c r="A317" s="144"/>
      <c r="B317" s="145"/>
      <c r="C317" s="144"/>
      <c r="D317" s="146"/>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spans="1:26" ht="15.75" customHeight="1" x14ac:dyDescent="0.25">
      <c r="A318" s="144"/>
      <c r="B318" s="145"/>
      <c r="C318" s="144"/>
      <c r="D318" s="146"/>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spans="1:26" ht="15.75" customHeight="1" x14ac:dyDescent="0.25">
      <c r="A319" s="144"/>
      <c r="B319" s="145"/>
      <c r="C319" s="144"/>
      <c r="D319" s="146"/>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spans="1:26" ht="15.75" customHeight="1" x14ac:dyDescent="0.25">
      <c r="A320" s="144"/>
      <c r="B320" s="145"/>
      <c r="C320" s="144"/>
      <c r="D320" s="146"/>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spans="1:26" ht="15.75" customHeight="1" x14ac:dyDescent="0.25">
      <c r="A321" s="144"/>
      <c r="B321" s="145"/>
      <c r="C321" s="144"/>
      <c r="D321" s="146"/>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spans="1:26" ht="15.75" customHeight="1" x14ac:dyDescent="0.25">
      <c r="A322" s="144"/>
      <c r="B322" s="145"/>
      <c r="C322" s="144"/>
      <c r="D322" s="146"/>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spans="1:26" ht="15.75" customHeight="1" x14ac:dyDescent="0.25">
      <c r="A323" s="144"/>
      <c r="B323" s="145"/>
      <c r="C323" s="144"/>
      <c r="D323" s="146"/>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spans="1:26" ht="15.75" customHeight="1" x14ac:dyDescent="0.25">
      <c r="A324" s="144"/>
      <c r="B324" s="145"/>
      <c r="C324" s="144"/>
      <c r="D324" s="146"/>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spans="1:26" ht="15.75" customHeight="1" x14ac:dyDescent="0.25">
      <c r="A325" s="144"/>
      <c r="B325" s="145"/>
      <c r="C325" s="144"/>
      <c r="D325" s="146"/>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spans="1:26" ht="15.75" customHeight="1" x14ac:dyDescent="0.25">
      <c r="A326" s="144"/>
      <c r="B326" s="145"/>
      <c r="C326" s="144"/>
      <c r="D326" s="146"/>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spans="1:26" ht="15.75" customHeight="1" x14ac:dyDescent="0.25">
      <c r="A327" s="144"/>
      <c r="B327" s="145"/>
      <c r="C327" s="144"/>
      <c r="D327" s="146"/>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spans="1:26" ht="15.75" customHeight="1" x14ac:dyDescent="0.25">
      <c r="A328" s="144"/>
      <c r="B328" s="145"/>
      <c r="C328" s="144"/>
      <c r="D328" s="146"/>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spans="1:26" ht="15.75" customHeight="1" x14ac:dyDescent="0.25">
      <c r="A329" s="144"/>
      <c r="B329" s="145"/>
      <c r="C329" s="144"/>
      <c r="D329" s="146"/>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spans="1:26" ht="15.75" customHeight="1" x14ac:dyDescent="0.25">
      <c r="A330" s="144"/>
      <c r="B330" s="145"/>
      <c r="C330" s="144"/>
      <c r="D330" s="146"/>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spans="1:26" ht="15.75" customHeight="1" x14ac:dyDescent="0.25">
      <c r="A331" s="144"/>
      <c r="B331" s="145"/>
      <c r="C331" s="144"/>
      <c r="D331" s="146"/>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spans="1:26" ht="15.75" customHeight="1" x14ac:dyDescent="0.25">
      <c r="A332" s="144"/>
      <c r="B332" s="145"/>
      <c r="C332" s="144"/>
      <c r="D332" s="146"/>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spans="1:26" ht="15.75" customHeight="1" x14ac:dyDescent="0.25">
      <c r="A333" s="144"/>
      <c r="B333" s="145"/>
      <c r="C333" s="144"/>
      <c r="D333" s="146"/>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spans="1:26" ht="15.75" customHeight="1" x14ac:dyDescent="0.25">
      <c r="A334" s="144"/>
      <c r="B334" s="145"/>
      <c r="C334" s="144"/>
      <c r="D334" s="146"/>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spans="1:26" ht="15.75" customHeight="1" x14ac:dyDescent="0.25">
      <c r="A335" s="144"/>
      <c r="B335" s="145"/>
      <c r="C335" s="144"/>
      <c r="D335" s="146"/>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spans="1:26" ht="15.75" customHeight="1" x14ac:dyDescent="0.25">
      <c r="A336" s="144"/>
      <c r="B336" s="145"/>
      <c r="C336" s="144"/>
      <c r="D336" s="146"/>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spans="1:26" ht="15.75" customHeight="1" x14ac:dyDescent="0.25">
      <c r="A337" s="144"/>
      <c r="B337" s="145"/>
      <c r="C337" s="144"/>
      <c r="D337" s="146"/>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spans="1:26" ht="15.75" customHeight="1" x14ac:dyDescent="0.25">
      <c r="A338" s="144"/>
      <c r="B338" s="145"/>
      <c r="C338" s="144"/>
      <c r="D338" s="146"/>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spans="1:26" ht="15.75" customHeight="1" x14ac:dyDescent="0.25">
      <c r="A339" s="144"/>
      <c r="B339" s="145"/>
      <c r="C339" s="144"/>
      <c r="D339" s="146"/>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spans="1:26" ht="15.75" customHeight="1" x14ac:dyDescent="0.25">
      <c r="A340" s="144"/>
      <c r="B340" s="145"/>
      <c r="C340" s="144"/>
      <c r="D340" s="146"/>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spans="1:26" ht="15.75" customHeight="1" x14ac:dyDescent="0.25">
      <c r="A341" s="144"/>
      <c r="B341" s="145"/>
      <c r="C341" s="144"/>
      <c r="D341" s="146"/>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spans="1:26" ht="15.75" customHeight="1" x14ac:dyDescent="0.25">
      <c r="A342" s="144"/>
      <c r="B342" s="145"/>
      <c r="C342" s="144"/>
      <c r="D342" s="146"/>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spans="1:26" ht="15.75" customHeight="1" x14ac:dyDescent="0.25">
      <c r="A343" s="144"/>
      <c r="B343" s="145"/>
      <c r="C343" s="144"/>
      <c r="D343" s="146"/>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spans="1:26" ht="15.75" customHeight="1" x14ac:dyDescent="0.25">
      <c r="A344" s="144"/>
      <c r="B344" s="145"/>
      <c r="C344" s="144"/>
      <c r="D344" s="146"/>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spans="1:26" ht="15.75" customHeight="1" x14ac:dyDescent="0.25">
      <c r="A345" s="144"/>
      <c r="B345" s="145"/>
      <c r="C345" s="144"/>
      <c r="D345" s="146"/>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spans="1:26" ht="15.75" customHeight="1" x14ac:dyDescent="0.25">
      <c r="A346" s="144"/>
      <c r="B346" s="145"/>
      <c r="C346" s="144"/>
      <c r="D346" s="146"/>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spans="1:26" ht="15.75" customHeight="1" x14ac:dyDescent="0.25">
      <c r="A347" s="144"/>
      <c r="B347" s="145"/>
      <c r="C347" s="144"/>
      <c r="D347" s="146"/>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spans="1:26" ht="15.75" customHeight="1" x14ac:dyDescent="0.25">
      <c r="A348" s="144"/>
      <c r="B348" s="145"/>
      <c r="C348" s="144"/>
      <c r="D348" s="146"/>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spans="1:26" ht="15.75" customHeight="1" x14ac:dyDescent="0.25">
      <c r="A349" s="144"/>
      <c r="B349" s="145"/>
      <c r="C349" s="144"/>
      <c r="D349" s="146"/>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spans="1:26" ht="15.75" customHeight="1" x14ac:dyDescent="0.25">
      <c r="A350" s="144"/>
      <c r="B350" s="145"/>
      <c r="C350" s="144"/>
      <c r="D350" s="146"/>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spans="1:26" ht="15.75" customHeight="1" x14ac:dyDescent="0.25">
      <c r="A351" s="144"/>
      <c r="B351" s="145"/>
      <c r="C351" s="144"/>
      <c r="D351" s="146"/>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spans="1:26" ht="15.75" customHeight="1" x14ac:dyDescent="0.25">
      <c r="A352" s="144"/>
      <c r="B352" s="145"/>
      <c r="C352" s="144"/>
      <c r="D352" s="146"/>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spans="1:26" ht="15.75" customHeight="1" x14ac:dyDescent="0.25">
      <c r="A353" s="144"/>
      <c r="B353" s="145"/>
      <c r="C353" s="144"/>
      <c r="D353" s="146"/>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spans="1:26" ht="15.75" customHeight="1" x14ac:dyDescent="0.25">
      <c r="A354" s="144"/>
      <c r="B354" s="145"/>
      <c r="C354" s="144"/>
      <c r="D354" s="146"/>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spans="1:26" ht="15.75" customHeight="1" x14ac:dyDescent="0.25">
      <c r="A355" s="144"/>
      <c r="B355" s="145"/>
      <c r="C355" s="144"/>
      <c r="D355" s="146"/>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spans="1:26" ht="15.75" customHeight="1" x14ac:dyDescent="0.25">
      <c r="A356" s="144"/>
      <c r="B356" s="145"/>
      <c r="C356" s="144"/>
      <c r="D356" s="146"/>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spans="1:26" ht="15.75" customHeight="1" x14ac:dyDescent="0.25">
      <c r="A357" s="144"/>
      <c r="B357" s="145"/>
      <c r="C357" s="144"/>
      <c r="D357" s="146"/>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spans="1:26" ht="15.75" customHeight="1" x14ac:dyDescent="0.25">
      <c r="A358" s="144"/>
      <c r="B358" s="145"/>
      <c r="C358" s="144"/>
      <c r="D358" s="146"/>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spans="1:26" ht="15.75" customHeight="1" x14ac:dyDescent="0.25">
      <c r="A359" s="144"/>
      <c r="B359" s="145"/>
      <c r="C359" s="144"/>
      <c r="D359" s="146"/>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spans="1:26" ht="15.75" customHeight="1" x14ac:dyDescent="0.25">
      <c r="A360" s="144"/>
      <c r="B360" s="145"/>
      <c r="C360" s="144"/>
      <c r="D360" s="146"/>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spans="1:26" ht="15.75" customHeight="1" x14ac:dyDescent="0.25">
      <c r="A361" s="144"/>
      <c r="B361" s="145"/>
      <c r="C361" s="144"/>
      <c r="D361" s="146"/>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spans="1:26" ht="15.75" customHeight="1" x14ac:dyDescent="0.25">
      <c r="A362" s="144"/>
      <c r="B362" s="145"/>
      <c r="C362" s="144"/>
      <c r="D362" s="146"/>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spans="1:26" ht="15.75" customHeight="1" x14ac:dyDescent="0.25">
      <c r="A363" s="144"/>
      <c r="B363" s="145"/>
      <c r="C363" s="144"/>
      <c r="D363" s="146"/>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spans="1:26" ht="15.75" customHeight="1" x14ac:dyDescent="0.25">
      <c r="A364" s="144"/>
      <c r="B364" s="145"/>
      <c r="C364" s="144"/>
      <c r="D364" s="146"/>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spans="1:26" ht="15.75" customHeight="1" x14ac:dyDescent="0.25">
      <c r="A365" s="144"/>
      <c r="B365" s="145"/>
      <c r="C365" s="144"/>
      <c r="D365" s="146"/>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spans="1:26" ht="15.75" customHeight="1" x14ac:dyDescent="0.25">
      <c r="A366" s="144"/>
      <c r="B366" s="145"/>
      <c r="C366" s="144"/>
      <c r="D366" s="146"/>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spans="1:26" ht="15.75" customHeight="1" x14ac:dyDescent="0.25">
      <c r="A367" s="144"/>
      <c r="B367" s="145"/>
      <c r="C367" s="144"/>
      <c r="D367" s="146"/>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spans="1:26" ht="15.75" customHeight="1" x14ac:dyDescent="0.25">
      <c r="A368" s="144"/>
      <c r="B368" s="145"/>
      <c r="C368" s="144"/>
      <c r="D368" s="146"/>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spans="1:26" ht="15.75" customHeight="1" x14ac:dyDescent="0.25">
      <c r="A369" s="144"/>
      <c r="B369" s="145"/>
      <c r="C369" s="144"/>
      <c r="D369" s="146"/>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spans="1:26" ht="15.75" customHeight="1" x14ac:dyDescent="0.25">
      <c r="A370" s="144"/>
      <c r="B370" s="145"/>
      <c r="C370" s="144"/>
      <c r="D370" s="146"/>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spans="1:26" ht="15.75" customHeight="1" x14ac:dyDescent="0.25">
      <c r="A371" s="144"/>
      <c r="B371" s="145"/>
      <c r="C371" s="144"/>
      <c r="D371" s="146"/>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spans="1:26" ht="15.75" customHeight="1" x14ac:dyDescent="0.25">
      <c r="A372" s="144"/>
      <c r="B372" s="145"/>
      <c r="C372" s="144"/>
      <c r="D372" s="146"/>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spans="1:26" ht="15.75" customHeight="1" x14ac:dyDescent="0.25">
      <c r="A373" s="144"/>
      <c r="B373" s="145"/>
      <c r="C373" s="144"/>
      <c r="D373" s="146"/>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spans="1:26" ht="15.75" customHeight="1" x14ac:dyDescent="0.25">
      <c r="A374" s="144"/>
      <c r="B374" s="145"/>
      <c r="C374" s="144"/>
      <c r="D374" s="146"/>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spans="1:26" ht="15.75" customHeight="1" x14ac:dyDescent="0.25">
      <c r="A375" s="144"/>
      <c r="B375" s="145"/>
      <c r="C375" s="144"/>
      <c r="D375" s="146"/>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spans="1:26" ht="15.75" customHeight="1" x14ac:dyDescent="0.25">
      <c r="A376" s="144"/>
      <c r="B376" s="145"/>
      <c r="C376" s="144"/>
      <c r="D376" s="146"/>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spans="1:26" ht="15.75" customHeight="1" x14ac:dyDescent="0.25">
      <c r="A377" s="144"/>
      <c r="B377" s="145"/>
      <c r="C377" s="144"/>
      <c r="D377" s="146"/>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spans="1:26" ht="15.75" customHeight="1" x14ac:dyDescent="0.25">
      <c r="A378" s="144"/>
      <c r="B378" s="145"/>
      <c r="C378" s="144"/>
      <c r="D378" s="146"/>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spans="1:26" ht="15.75" customHeight="1" x14ac:dyDescent="0.25">
      <c r="A379" s="144"/>
      <c r="B379" s="145"/>
      <c r="C379" s="144"/>
      <c r="D379" s="146"/>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spans="1:26" ht="15.75" customHeight="1" x14ac:dyDescent="0.25">
      <c r="A380" s="144"/>
      <c r="B380" s="145"/>
      <c r="C380" s="144"/>
      <c r="D380" s="146"/>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spans="1:26" ht="15.75" customHeight="1" x14ac:dyDescent="0.25">
      <c r="A381" s="144"/>
      <c r="B381" s="145"/>
      <c r="C381" s="144"/>
      <c r="D381" s="146"/>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spans="1:26" ht="15.75" customHeight="1" x14ac:dyDescent="0.25">
      <c r="A382" s="144"/>
      <c r="B382" s="145"/>
      <c r="C382" s="144"/>
      <c r="D382" s="146"/>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spans="1:26" ht="15.75" customHeight="1" x14ac:dyDescent="0.25">
      <c r="A383" s="144"/>
      <c r="B383" s="145"/>
      <c r="C383" s="144"/>
      <c r="D383" s="146"/>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spans="1:26" ht="15.75" customHeight="1" x14ac:dyDescent="0.25">
      <c r="A384" s="144"/>
      <c r="B384" s="145"/>
      <c r="C384" s="144"/>
      <c r="D384" s="146"/>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spans="1:26" ht="15.75" customHeight="1" x14ac:dyDescent="0.25">
      <c r="A385" s="144"/>
      <c r="B385" s="145"/>
      <c r="C385" s="144"/>
      <c r="D385" s="146"/>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spans="1:26" ht="15.75" customHeight="1" x14ac:dyDescent="0.25">
      <c r="A386" s="144"/>
      <c r="B386" s="145"/>
      <c r="C386" s="144"/>
      <c r="D386" s="146"/>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spans="1:26" ht="15.75" customHeight="1" x14ac:dyDescent="0.25">
      <c r="A387" s="144"/>
      <c r="B387" s="145"/>
      <c r="C387" s="144"/>
      <c r="D387" s="146"/>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spans="1:26" ht="15.75" customHeight="1" x14ac:dyDescent="0.25">
      <c r="A388" s="144"/>
      <c r="B388" s="145"/>
      <c r="C388" s="144"/>
      <c r="D388" s="146"/>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spans="1:26" ht="15.75" customHeight="1" x14ac:dyDescent="0.25">
      <c r="A389" s="144"/>
      <c r="B389" s="145"/>
      <c r="C389" s="144"/>
      <c r="D389" s="146"/>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spans="1:26" ht="15.75" customHeight="1" x14ac:dyDescent="0.25">
      <c r="A390" s="144"/>
      <c r="B390" s="145"/>
      <c r="C390" s="144"/>
      <c r="D390" s="146"/>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spans="1:26" ht="15.75" customHeight="1" x14ac:dyDescent="0.25">
      <c r="A391" s="144"/>
      <c r="B391" s="145"/>
      <c r="C391" s="144"/>
      <c r="D391" s="146"/>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spans="1:26" ht="15.75" customHeight="1" x14ac:dyDescent="0.25">
      <c r="A392" s="144"/>
      <c r="B392" s="145"/>
      <c r="C392" s="144"/>
      <c r="D392" s="146"/>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spans="1:26" ht="15.75" customHeight="1" x14ac:dyDescent="0.25">
      <c r="A393" s="144"/>
      <c r="B393" s="145"/>
      <c r="C393" s="144"/>
      <c r="D393" s="146"/>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spans="1:26" ht="15.75" customHeight="1" x14ac:dyDescent="0.25">
      <c r="A394" s="144"/>
      <c r="B394" s="145"/>
      <c r="C394" s="144"/>
      <c r="D394" s="146"/>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spans="1:26" ht="15.75" customHeight="1" x14ac:dyDescent="0.25">
      <c r="A395" s="144"/>
      <c r="B395" s="145"/>
      <c r="C395" s="144"/>
      <c r="D395" s="146"/>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spans="1:26" ht="15.75" customHeight="1" x14ac:dyDescent="0.25">
      <c r="A396" s="144"/>
      <c r="B396" s="145"/>
      <c r="C396" s="144"/>
      <c r="D396" s="146"/>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spans="1:26" ht="15.75" customHeight="1" x14ac:dyDescent="0.25">
      <c r="A397" s="144"/>
      <c r="B397" s="145"/>
      <c r="C397" s="144"/>
      <c r="D397" s="146"/>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spans="1:26" ht="15.75" customHeight="1" x14ac:dyDescent="0.25">
      <c r="A398" s="144"/>
      <c r="B398" s="145"/>
      <c r="C398" s="144"/>
      <c r="D398" s="146"/>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spans="1:26" ht="15.75" customHeight="1" x14ac:dyDescent="0.25">
      <c r="A399" s="144"/>
      <c r="B399" s="145"/>
      <c r="C399" s="144"/>
      <c r="D399" s="146"/>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spans="1:26" ht="15.75" customHeight="1" x14ac:dyDescent="0.25">
      <c r="A400" s="144"/>
      <c r="B400" s="145"/>
      <c r="C400" s="144"/>
      <c r="D400" s="146"/>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spans="1:26" ht="15.75" customHeight="1" x14ac:dyDescent="0.25">
      <c r="A401" s="144"/>
      <c r="B401" s="145"/>
      <c r="C401" s="144"/>
      <c r="D401" s="146"/>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spans="1:26" ht="15.75" customHeight="1" x14ac:dyDescent="0.25">
      <c r="A402" s="144"/>
      <c r="B402" s="145"/>
      <c r="C402" s="144"/>
      <c r="D402" s="146"/>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spans="1:26" ht="15.75" customHeight="1" x14ac:dyDescent="0.25">
      <c r="A403" s="144"/>
      <c r="B403" s="145"/>
      <c r="C403" s="144"/>
      <c r="D403" s="146"/>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spans="1:26" ht="15.75" customHeight="1" x14ac:dyDescent="0.25">
      <c r="A404" s="144"/>
      <c r="B404" s="145"/>
      <c r="C404" s="144"/>
      <c r="D404" s="146"/>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spans="1:26" ht="15.75" customHeight="1" x14ac:dyDescent="0.25">
      <c r="A405" s="144"/>
      <c r="B405" s="145"/>
      <c r="C405" s="144"/>
      <c r="D405" s="146"/>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spans="1:26" ht="15.75" customHeight="1" x14ac:dyDescent="0.25">
      <c r="A406" s="144"/>
      <c r="B406" s="145"/>
      <c r="C406" s="144"/>
      <c r="D406" s="146"/>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spans="1:26" ht="15.75" customHeight="1" x14ac:dyDescent="0.25">
      <c r="A407" s="144"/>
      <c r="B407" s="145"/>
      <c r="C407" s="144"/>
      <c r="D407" s="146"/>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spans="1:26" ht="15.75" customHeight="1" x14ac:dyDescent="0.25">
      <c r="A408" s="144"/>
      <c r="B408" s="145"/>
      <c r="C408" s="144"/>
      <c r="D408" s="146"/>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spans="1:26" ht="15.75" customHeight="1" x14ac:dyDescent="0.25">
      <c r="A409" s="144"/>
      <c r="B409" s="145"/>
      <c r="C409" s="144"/>
      <c r="D409" s="146"/>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spans="1:26" ht="15.75" customHeight="1" x14ac:dyDescent="0.25">
      <c r="A410" s="144"/>
      <c r="B410" s="145"/>
      <c r="C410" s="144"/>
      <c r="D410" s="146"/>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spans="1:26" ht="15.75" customHeight="1" x14ac:dyDescent="0.25">
      <c r="A411" s="144"/>
      <c r="B411" s="145"/>
      <c r="C411" s="144"/>
      <c r="D411" s="146"/>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spans="1:26" ht="15.75" customHeight="1" x14ac:dyDescent="0.25">
      <c r="A412" s="144"/>
      <c r="B412" s="145"/>
      <c r="C412" s="144"/>
      <c r="D412" s="146"/>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spans="1:26" ht="15.75" customHeight="1" x14ac:dyDescent="0.25">
      <c r="A413" s="144"/>
      <c r="B413" s="145"/>
      <c r="C413" s="144"/>
      <c r="D413" s="146"/>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spans="1:26" ht="15.75" customHeight="1" x14ac:dyDescent="0.25">
      <c r="A414" s="144"/>
      <c r="B414" s="145"/>
      <c r="C414" s="144"/>
      <c r="D414" s="146"/>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spans="1:26" ht="15.75" customHeight="1" x14ac:dyDescent="0.25">
      <c r="A415" s="144"/>
      <c r="B415" s="145"/>
      <c r="C415" s="144"/>
      <c r="D415" s="146"/>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spans="1:26" ht="15.75" customHeight="1" x14ac:dyDescent="0.25">
      <c r="A416" s="144"/>
      <c r="B416" s="145"/>
      <c r="C416" s="144"/>
      <c r="D416" s="146"/>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spans="1:26" ht="15.75" customHeight="1" x14ac:dyDescent="0.25">
      <c r="A417" s="144"/>
      <c r="B417" s="145"/>
      <c r="C417" s="144"/>
      <c r="D417" s="146"/>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spans="1:26" ht="15.75" customHeight="1" x14ac:dyDescent="0.25">
      <c r="A418" s="144"/>
      <c r="B418" s="145"/>
      <c r="C418" s="144"/>
      <c r="D418" s="146"/>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spans="1:26" ht="15.75" customHeight="1" x14ac:dyDescent="0.25">
      <c r="A419" s="144"/>
      <c r="B419" s="145"/>
      <c r="C419" s="144"/>
      <c r="D419" s="146"/>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spans="1:26" ht="15.75" customHeight="1" x14ac:dyDescent="0.25">
      <c r="A420" s="144"/>
      <c r="B420" s="145"/>
      <c r="C420" s="144"/>
      <c r="D420" s="146"/>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spans="1:26" ht="15.75" customHeight="1" x14ac:dyDescent="0.25">
      <c r="A421" s="144"/>
      <c r="B421" s="145"/>
      <c r="C421" s="144"/>
      <c r="D421" s="146"/>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spans="1:26" ht="15.75" customHeight="1" x14ac:dyDescent="0.25">
      <c r="A422" s="144"/>
      <c r="B422" s="145"/>
      <c r="C422" s="144"/>
      <c r="D422" s="146"/>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spans="1:26" ht="15.75" customHeight="1" x14ac:dyDescent="0.25">
      <c r="A423" s="144"/>
      <c r="B423" s="145"/>
      <c r="C423" s="144"/>
      <c r="D423" s="146"/>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spans="1:26" ht="15.75" customHeight="1" x14ac:dyDescent="0.25">
      <c r="A424" s="144"/>
      <c r="B424" s="145"/>
      <c r="C424" s="144"/>
      <c r="D424" s="146"/>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spans="1:26" ht="15.75" customHeight="1" x14ac:dyDescent="0.25">
      <c r="A425" s="144"/>
      <c r="B425" s="145"/>
      <c r="C425" s="144"/>
      <c r="D425" s="146"/>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spans="1:26" ht="15.75" customHeight="1" x14ac:dyDescent="0.25">
      <c r="A426" s="144"/>
      <c r="B426" s="145"/>
      <c r="C426" s="144"/>
      <c r="D426" s="146"/>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spans="1:26" ht="15.75" customHeight="1" x14ac:dyDescent="0.25">
      <c r="A427" s="144"/>
      <c r="B427" s="145"/>
      <c r="C427" s="144"/>
      <c r="D427" s="146"/>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spans="1:26" ht="15.75" customHeight="1" x14ac:dyDescent="0.25">
      <c r="A428" s="144"/>
      <c r="B428" s="145"/>
      <c r="C428" s="144"/>
      <c r="D428" s="146"/>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spans="1:26" ht="15.75" customHeight="1" x14ac:dyDescent="0.25">
      <c r="A429" s="144"/>
      <c r="B429" s="145"/>
      <c r="C429" s="144"/>
      <c r="D429" s="146"/>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spans="1:26" ht="15.75" customHeight="1" x14ac:dyDescent="0.25">
      <c r="A430" s="144"/>
      <c r="B430" s="145"/>
      <c r="C430" s="144"/>
      <c r="D430" s="146"/>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spans="1:26" ht="15.75" customHeight="1" x14ac:dyDescent="0.25">
      <c r="A431" s="144"/>
      <c r="B431" s="145"/>
      <c r="C431" s="144"/>
      <c r="D431" s="146"/>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spans="1:26" ht="15.75" customHeight="1" x14ac:dyDescent="0.25">
      <c r="A432" s="144"/>
      <c r="B432" s="145"/>
      <c r="C432" s="144"/>
      <c r="D432" s="146"/>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spans="1:26" ht="15.75" customHeight="1" x14ac:dyDescent="0.25">
      <c r="A433" s="144"/>
      <c r="B433" s="145"/>
      <c r="C433" s="144"/>
      <c r="D433" s="146"/>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spans="1:26" ht="15.75" customHeight="1" x14ac:dyDescent="0.25">
      <c r="A434" s="144"/>
      <c r="B434" s="145"/>
      <c r="C434" s="144"/>
      <c r="D434" s="146"/>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spans="1:26" ht="15.75" customHeight="1" x14ac:dyDescent="0.25">
      <c r="A435" s="144"/>
      <c r="B435" s="145"/>
      <c r="C435" s="144"/>
      <c r="D435" s="146"/>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spans="1:26" ht="15.75" customHeight="1" x14ac:dyDescent="0.25">
      <c r="A436" s="144"/>
      <c r="B436" s="145"/>
      <c r="C436" s="144"/>
      <c r="D436" s="146"/>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spans="1:26" ht="15.75" customHeight="1" x14ac:dyDescent="0.25">
      <c r="A437" s="144"/>
      <c r="B437" s="145"/>
      <c r="C437" s="144"/>
      <c r="D437" s="146"/>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spans="1:26" ht="15.75" customHeight="1" x14ac:dyDescent="0.25">
      <c r="A438" s="144"/>
      <c r="B438" s="145"/>
      <c r="C438" s="144"/>
      <c r="D438" s="146"/>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spans="1:26" ht="15.75" customHeight="1" x14ac:dyDescent="0.25">
      <c r="A439" s="144"/>
      <c r="B439" s="145"/>
      <c r="C439" s="144"/>
      <c r="D439" s="146"/>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spans="1:26" ht="15.75" customHeight="1" x14ac:dyDescent="0.25">
      <c r="A440" s="144"/>
      <c r="B440" s="145"/>
      <c r="C440" s="144"/>
      <c r="D440" s="146"/>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spans="1:26" ht="15.75" customHeight="1" x14ac:dyDescent="0.25">
      <c r="A441" s="144"/>
      <c r="B441" s="145"/>
      <c r="C441" s="144"/>
      <c r="D441" s="146"/>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spans="1:26" ht="15.75" customHeight="1" x14ac:dyDescent="0.25">
      <c r="A442" s="144"/>
      <c r="B442" s="145"/>
      <c r="C442" s="144"/>
      <c r="D442" s="146"/>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spans="1:26" ht="15.75" customHeight="1" x14ac:dyDescent="0.25">
      <c r="A443" s="144"/>
      <c r="B443" s="145"/>
      <c r="C443" s="144"/>
      <c r="D443" s="146"/>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spans="1:26" ht="15.75" customHeight="1" x14ac:dyDescent="0.25">
      <c r="A444" s="144"/>
      <c r="B444" s="145"/>
      <c r="C444" s="144"/>
      <c r="D444" s="146"/>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spans="1:26" ht="15.75" customHeight="1" x14ac:dyDescent="0.25">
      <c r="A445" s="144"/>
      <c r="B445" s="145"/>
      <c r="C445" s="144"/>
      <c r="D445" s="146"/>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spans="1:26" ht="15.75" customHeight="1" x14ac:dyDescent="0.25">
      <c r="A446" s="144"/>
      <c r="B446" s="145"/>
      <c r="C446" s="144"/>
      <c r="D446" s="146"/>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spans="1:26" ht="15.75" customHeight="1" x14ac:dyDescent="0.25">
      <c r="A447" s="144"/>
      <c r="B447" s="145"/>
      <c r="C447" s="144"/>
      <c r="D447" s="146"/>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spans="1:26" ht="15.75" customHeight="1" x14ac:dyDescent="0.25">
      <c r="A448" s="144"/>
      <c r="B448" s="145"/>
      <c r="C448" s="144"/>
      <c r="D448" s="146"/>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spans="1:26" ht="15.75" customHeight="1" x14ac:dyDescent="0.25">
      <c r="A449" s="144"/>
      <c r="B449" s="145"/>
      <c r="C449" s="144"/>
      <c r="D449" s="146"/>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spans="1:26" ht="15.75" customHeight="1" x14ac:dyDescent="0.25">
      <c r="A450" s="144"/>
      <c r="B450" s="145"/>
      <c r="C450" s="144"/>
      <c r="D450" s="146"/>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spans="1:26" ht="15.75" customHeight="1" x14ac:dyDescent="0.25">
      <c r="A451" s="144"/>
      <c r="B451" s="145"/>
      <c r="C451" s="144"/>
      <c r="D451" s="146"/>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spans="1:26" ht="15.75" customHeight="1" x14ac:dyDescent="0.25">
      <c r="A452" s="144"/>
      <c r="B452" s="145"/>
      <c r="C452" s="144"/>
      <c r="D452" s="146"/>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spans="1:26" ht="15.75" customHeight="1" x14ac:dyDescent="0.25">
      <c r="A453" s="144"/>
      <c r="B453" s="145"/>
      <c r="C453" s="144"/>
      <c r="D453" s="146"/>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spans="1:26" ht="15.75" customHeight="1" x14ac:dyDescent="0.25">
      <c r="A454" s="144"/>
      <c r="B454" s="145"/>
      <c r="C454" s="144"/>
      <c r="D454" s="146"/>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spans="1:26" ht="15.75" customHeight="1" x14ac:dyDescent="0.25">
      <c r="A455" s="144"/>
      <c r="B455" s="145"/>
      <c r="C455" s="144"/>
      <c r="D455" s="146"/>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spans="1:26" ht="15.75" customHeight="1" x14ac:dyDescent="0.25">
      <c r="A456" s="144"/>
      <c r="B456" s="145"/>
      <c r="C456" s="144"/>
      <c r="D456" s="146"/>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spans="1:26" ht="15.75" customHeight="1" x14ac:dyDescent="0.25">
      <c r="A457" s="144"/>
      <c r="B457" s="145"/>
      <c r="C457" s="144"/>
      <c r="D457" s="146"/>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spans="1:26" ht="15.75" customHeight="1" x14ac:dyDescent="0.25">
      <c r="A458" s="144"/>
      <c r="B458" s="145"/>
      <c r="C458" s="144"/>
      <c r="D458" s="146"/>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spans="1:26" ht="15.75" customHeight="1" x14ac:dyDescent="0.25">
      <c r="A459" s="144"/>
      <c r="B459" s="145"/>
      <c r="C459" s="144"/>
      <c r="D459" s="146"/>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spans="1:26" ht="15.75" customHeight="1" x14ac:dyDescent="0.25">
      <c r="A460" s="144"/>
      <c r="B460" s="145"/>
      <c r="C460" s="144"/>
      <c r="D460" s="146"/>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spans="1:26" ht="15.75" customHeight="1" x14ac:dyDescent="0.25">
      <c r="A461" s="144"/>
      <c r="B461" s="145"/>
      <c r="C461" s="144"/>
      <c r="D461" s="146"/>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spans="1:26" ht="15.75" customHeight="1" x14ac:dyDescent="0.25">
      <c r="A462" s="144"/>
      <c r="B462" s="145"/>
      <c r="C462" s="144"/>
      <c r="D462" s="146"/>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spans="1:26" ht="15.75" customHeight="1" x14ac:dyDescent="0.25">
      <c r="A463" s="144"/>
      <c r="B463" s="145"/>
      <c r="C463" s="144"/>
      <c r="D463" s="146"/>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spans="1:26" ht="15.75" customHeight="1" x14ac:dyDescent="0.25">
      <c r="A464" s="144"/>
      <c r="B464" s="145"/>
      <c r="C464" s="144"/>
      <c r="D464" s="146"/>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spans="1:26" ht="15.75" customHeight="1" x14ac:dyDescent="0.25">
      <c r="A465" s="144"/>
      <c r="B465" s="145"/>
      <c r="C465" s="144"/>
      <c r="D465" s="146"/>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spans="1:26" ht="15.75" customHeight="1" x14ac:dyDescent="0.25">
      <c r="A466" s="144"/>
      <c r="B466" s="145"/>
      <c r="C466" s="144"/>
      <c r="D466" s="146"/>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spans="1:26" ht="15.75" customHeight="1" x14ac:dyDescent="0.25">
      <c r="A467" s="144"/>
      <c r="B467" s="145"/>
      <c r="C467" s="144"/>
      <c r="D467" s="146"/>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spans="1:26" ht="15.75" customHeight="1" x14ac:dyDescent="0.25">
      <c r="A468" s="144"/>
      <c r="B468" s="145"/>
      <c r="C468" s="144"/>
      <c r="D468" s="146"/>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spans="1:26" ht="15.75" customHeight="1" x14ac:dyDescent="0.25">
      <c r="A469" s="144"/>
      <c r="B469" s="145"/>
      <c r="C469" s="144"/>
      <c r="D469" s="146"/>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spans="1:26" ht="15.75" customHeight="1" x14ac:dyDescent="0.25">
      <c r="A470" s="144"/>
      <c r="B470" s="145"/>
      <c r="C470" s="144"/>
      <c r="D470" s="146"/>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spans="1:26" ht="15.75" customHeight="1" x14ac:dyDescent="0.25">
      <c r="A471" s="144"/>
      <c r="B471" s="145"/>
      <c r="C471" s="144"/>
      <c r="D471" s="146"/>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spans="1:26" ht="15.75" customHeight="1" x14ac:dyDescent="0.25">
      <c r="A472" s="144"/>
      <c r="B472" s="145"/>
      <c r="C472" s="144"/>
      <c r="D472" s="146"/>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spans="1:26" ht="15.75" customHeight="1" x14ac:dyDescent="0.25">
      <c r="A473" s="144"/>
      <c r="B473" s="145"/>
      <c r="C473" s="144"/>
      <c r="D473" s="146"/>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spans="1:26" ht="15.75" customHeight="1" x14ac:dyDescent="0.25">
      <c r="A474" s="144"/>
      <c r="B474" s="145"/>
      <c r="C474" s="144"/>
      <c r="D474" s="146"/>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spans="1:26" ht="15.75" customHeight="1" x14ac:dyDescent="0.25">
      <c r="A475" s="144"/>
      <c r="B475" s="145"/>
      <c r="C475" s="144"/>
      <c r="D475" s="146"/>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spans="1:26" ht="15.75" customHeight="1" x14ac:dyDescent="0.25">
      <c r="A476" s="144"/>
      <c r="B476" s="145"/>
      <c r="C476" s="144"/>
      <c r="D476" s="146"/>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spans="1:26" ht="15.75" customHeight="1" x14ac:dyDescent="0.25">
      <c r="A477" s="144"/>
      <c r="B477" s="145"/>
      <c r="C477" s="144"/>
      <c r="D477" s="146"/>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spans="1:26" ht="15.75" customHeight="1" x14ac:dyDescent="0.25">
      <c r="A478" s="144"/>
      <c r="B478" s="145"/>
      <c r="C478" s="144"/>
      <c r="D478" s="146"/>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spans="1:26" ht="15.75" customHeight="1" x14ac:dyDescent="0.25">
      <c r="A479" s="144"/>
      <c r="B479" s="145"/>
      <c r="C479" s="144"/>
      <c r="D479" s="146"/>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spans="1:26" ht="15.75" customHeight="1" x14ac:dyDescent="0.25">
      <c r="A480" s="144"/>
      <c r="B480" s="145"/>
      <c r="C480" s="144"/>
      <c r="D480" s="146"/>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spans="1:26" ht="15.75" customHeight="1" x14ac:dyDescent="0.25">
      <c r="A481" s="144"/>
      <c r="B481" s="145"/>
      <c r="C481" s="144"/>
      <c r="D481" s="146"/>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spans="1:26" ht="15.75" customHeight="1" x14ac:dyDescent="0.25">
      <c r="A482" s="144"/>
      <c r="B482" s="145"/>
      <c r="C482" s="144"/>
      <c r="D482" s="146"/>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spans="1:26" ht="15.75" customHeight="1" x14ac:dyDescent="0.25">
      <c r="A483" s="144"/>
      <c r="B483" s="145"/>
      <c r="C483" s="144"/>
      <c r="D483" s="146"/>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spans="1:26" ht="15.75" customHeight="1" x14ac:dyDescent="0.25">
      <c r="A484" s="144"/>
      <c r="B484" s="145"/>
      <c r="C484" s="144"/>
      <c r="D484" s="146"/>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spans="1:26" ht="15.75" customHeight="1" x14ac:dyDescent="0.25">
      <c r="A485" s="144"/>
      <c r="B485" s="145"/>
      <c r="C485" s="144"/>
      <c r="D485" s="146"/>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spans="1:26" ht="15.75" customHeight="1" x14ac:dyDescent="0.25">
      <c r="A486" s="144"/>
      <c r="B486" s="145"/>
      <c r="C486" s="144"/>
      <c r="D486" s="146"/>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spans="1:26" ht="15.75" customHeight="1" x14ac:dyDescent="0.25">
      <c r="A487" s="144"/>
      <c r="B487" s="145"/>
      <c r="C487" s="144"/>
      <c r="D487" s="146"/>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spans="1:26" ht="15.75" customHeight="1" x14ac:dyDescent="0.25">
      <c r="A488" s="144"/>
      <c r="B488" s="145"/>
      <c r="C488" s="144"/>
      <c r="D488" s="146"/>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spans="1:26" ht="15.75" customHeight="1" x14ac:dyDescent="0.25">
      <c r="A489" s="144"/>
      <c r="B489" s="145"/>
      <c r="C489" s="144"/>
      <c r="D489" s="146"/>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spans="1:26" ht="15.75" customHeight="1" x14ac:dyDescent="0.25">
      <c r="A490" s="144"/>
      <c r="B490" s="145"/>
      <c r="C490" s="144"/>
      <c r="D490" s="146"/>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spans="1:26" ht="15.75" customHeight="1" x14ac:dyDescent="0.25">
      <c r="A491" s="144"/>
      <c r="B491" s="145"/>
      <c r="C491" s="144"/>
      <c r="D491" s="146"/>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spans="1:26" ht="15.75" customHeight="1" x14ac:dyDescent="0.25">
      <c r="A492" s="144"/>
      <c r="B492" s="145"/>
      <c r="C492" s="144"/>
      <c r="D492" s="146"/>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spans="1:26" ht="15.75" customHeight="1" x14ac:dyDescent="0.25">
      <c r="A493" s="144"/>
      <c r="B493" s="145"/>
      <c r="C493" s="144"/>
      <c r="D493" s="146"/>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spans="1:26" ht="15.75" customHeight="1" x14ac:dyDescent="0.25">
      <c r="A494" s="144"/>
      <c r="B494" s="145"/>
      <c r="C494" s="144"/>
      <c r="D494" s="146"/>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spans="1:26" ht="15.75" customHeight="1" x14ac:dyDescent="0.25">
      <c r="A495" s="144"/>
      <c r="B495" s="145"/>
      <c r="C495" s="144"/>
      <c r="D495" s="146"/>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spans="1:26" ht="15.75" customHeight="1" x14ac:dyDescent="0.25">
      <c r="A496" s="144"/>
      <c r="B496" s="145"/>
      <c r="C496" s="144"/>
      <c r="D496" s="146"/>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spans="1:26" ht="15.75" customHeight="1" x14ac:dyDescent="0.25">
      <c r="A497" s="144"/>
      <c r="B497" s="145"/>
      <c r="C497" s="144"/>
      <c r="D497" s="146"/>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spans="1:26" ht="15.75" customHeight="1" x14ac:dyDescent="0.25">
      <c r="A498" s="144"/>
      <c r="B498" s="145"/>
      <c r="C498" s="144"/>
      <c r="D498" s="146"/>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spans="1:26" ht="15.75" customHeight="1" x14ac:dyDescent="0.25">
      <c r="A499" s="144"/>
      <c r="B499" s="145"/>
      <c r="C499" s="144"/>
      <c r="D499" s="146"/>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spans="1:26" ht="15.75" customHeight="1" x14ac:dyDescent="0.25">
      <c r="A500" s="144"/>
      <c r="B500" s="145"/>
      <c r="C500" s="144"/>
      <c r="D500" s="146"/>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spans="1:26" ht="15.75" customHeight="1" x14ac:dyDescent="0.25">
      <c r="A501" s="144"/>
      <c r="B501" s="145"/>
      <c r="C501" s="144"/>
      <c r="D501" s="146"/>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spans="1:26" ht="15.75" customHeight="1" x14ac:dyDescent="0.25">
      <c r="A502" s="144"/>
      <c r="B502" s="145"/>
      <c r="C502" s="144"/>
      <c r="D502" s="146"/>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spans="1:26" ht="15.75" customHeight="1" x14ac:dyDescent="0.25">
      <c r="A503" s="144"/>
      <c r="B503" s="145"/>
      <c r="C503" s="144"/>
      <c r="D503" s="146"/>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spans="1:26" ht="15.75" customHeight="1" x14ac:dyDescent="0.25">
      <c r="A504" s="144"/>
      <c r="B504" s="145"/>
      <c r="C504" s="144"/>
      <c r="D504" s="146"/>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spans="1:26" ht="15.75" customHeight="1" x14ac:dyDescent="0.25">
      <c r="A505" s="144"/>
      <c r="B505" s="145"/>
      <c r="C505" s="144"/>
      <c r="D505" s="146"/>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spans="1:26" ht="15.75" customHeight="1" x14ac:dyDescent="0.25">
      <c r="A506" s="144"/>
      <c r="B506" s="145"/>
      <c r="C506" s="144"/>
      <c r="D506" s="146"/>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spans="1:26" ht="15.75" customHeight="1" x14ac:dyDescent="0.25">
      <c r="A507" s="144"/>
      <c r="B507" s="145"/>
      <c r="C507" s="144"/>
      <c r="D507" s="146"/>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spans="1:26" ht="15.75" customHeight="1" x14ac:dyDescent="0.25">
      <c r="A508" s="144"/>
      <c r="B508" s="145"/>
      <c r="C508" s="144"/>
      <c r="D508" s="146"/>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spans="1:26" ht="15.75" customHeight="1" x14ac:dyDescent="0.25">
      <c r="A509" s="144"/>
      <c r="B509" s="145"/>
      <c r="C509" s="144"/>
      <c r="D509" s="146"/>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spans="1:26" ht="15.75" customHeight="1" x14ac:dyDescent="0.25">
      <c r="A510" s="144"/>
      <c r="B510" s="145"/>
      <c r="C510" s="144"/>
      <c r="D510" s="146"/>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spans="1:26" ht="15.75" customHeight="1" x14ac:dyDescent="0.25">
      <c r="A511" s="144"/>
      <c r="B511" s="145"/>
      <c r="C511" s="144"/>
      <c r="D511" s="146"/>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spans="1:26" ht="15.75" customHeight="1" x14ac:dyDescent="0.25">
      <c r="A512" s="144"/>
      <c r="B512" s="145"/>
      <c r="C512" s="144"/>
      <c r="D512" s="146"/>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spans="1:26" ht="15.75" customHeight="1" x14ac:dyDescent="0.25">
      <c r="A513" s="144"/>
      <c r="B513" s="145"/>
      <c r="C513" s="144"/>
      <c r="D513" s="146"/>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spans="1:26" ht="15.75" customHeight="1" x14ac:dyDescent="0.25">
      <c r="A514" s="144"/>
      <c r="B514" s="145"/>
      <c r="C514" s="144"/>
      <c r="D514" s="146"/>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spans="1:26" ht="15.75" customHeight="1" x14ac:dyDescent="0.25">
      <c r="A515" s="144"/>
      <c r="B515" s="145"/>
      <c r="C515" s="144"/>
      <c r="D515" s="146"/>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spans="1:26" ht="15.75" customHeight="1" x14ac:dyDescent="0.25">
      <c r="A516" s="144"/>
      <c r="B516" s="145"/>
      <c r="C516" s="144"/>
      <c r="D516" s="146"/>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spans="1:26" ht="15.75" customHeight="1" x14ac:dyDescent="0.25">
      <c r="A517" s="144"/>
      <c r="B517" s="145"/>
      <c r="C517" s="144"/>
      <c r="D517" s="146"/>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spans="1:26" ht="15.75" customHeight="1" x14ac:dyDescent="0.25">
      <c r="A518" s="144"/>
      <c r="B518" s="145"/>
      <c r="C518" s="144"/>
      <c r="D518" s="146"/>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spans="1:26" ht="15.75" customHeight="1" x14ac:dyDescent="0.25">
      <c r="A519" s="144"/>
      <c r="B519" s="145"/>
      <c r="C519" s="144"/>
      <c r="D519" s="146"/>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spans="1:26" ht="15.75" customHeight="1" x14ac:dyDescent="0.25">
      <c r="A520" s="144"/>
      <c r="B520" s="145"/>
      <c r="C520" s="144"/>
      <c r="D520" s="146"/>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spans="1:26" ht="15.75" customHeight="1" x14ac:dyDescent="0.25">
      <c r="A521" s="144"/>
      <c r="B521" s="145"/>
      <c r="C521" s="144"/>
      <c r="D521" s="146"/>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spans="1:26" ht="15.75" customHeight="1" x14ac:dyDescent="0.25">
      <c r="A522" s="144"/>
      <c r="B522" s="145"/>
      <c r="C522" s="144"/>
      <c r="D522" s="146"/>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spans="1:26" ht="15.75" customHeight="1" x14ac:dyDescent="0.25">
      <c r="A523" s="144"/>
      <c r="B523" s="145"/>
      <c r="C523" s="144"/>
      <c r="D523" s="146"/>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spans="1:26" ht="15.75" customHeight="1" x14ac:dyDescent="0.25">
      <c r="A524" s="144"/>
      <c r="B524" s="145"/>
      <c r="C524" s="144"/>
      <c r="D524" s="146"/>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spans="1:26" ht="15.75" customHeight="1" x14ac:dyDescent="0.25">
      <c r="A525" s="144"/>
      <c r="B525" s="145"/>
      <c r="C525" s="144"/>
      <c r="D525" s="146"/>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spans="1:26" ht="15.75" customHeight="1" x14ac:dyDescent="0.25">
      <c r="A526" s="144"/>
      <c r="B526" s="145"/>
      <c r="C526" s="144"/>
      <c r="D526" s="146"/>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spans="1:26" ht="15.75" customHeight="1" x14ac:dyDescent="0.25">
      <c r="A527" s="144"/>
      <c r="B527" s="145"/>
      <c r="C527" s="144"/>
      <c r="D527" s="146"/>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spans="1:26" ht="15.75" customHeight="1" x14ac:dyDescent="0.25">
      <c r="A528" s="144"/>
      <c r="B528" s="145"/>
      <c r="C528" s="144"/>
      <c r="D528" s="146"/>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spans="1:26" ht="15.75" customHeight="1" x14ac:dyDescent="0.25">
      <c r="A529" s="144"/>
      <c r="B529" s="145"/>
      <c r="C529" s="144"/>
      <c r="D529" s="146"/>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spans="1:26" ht="15.75" customHeight="1" x14ac:dyDescent="0.25">
      <c r="A530" s="144"/>
      <c r="B530" s="145"/>
      <c r="C530" s="144"/>
      <c r="D530" s="146"/>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spans="1:26" ht="15.75" customHeight="1" x14ac:dyDescent="0.25">
      <c r="A531" s="144"/>
      <c r="B531" s="145"/>
      <c r="C531" s="144"/>
      <c r="D531" s="146"/>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spans="1:26" ht="15.75" customHeight="1" x14ac:dyDescent="0.25">
      <c r="A532" s="144"/>
      <c r="B532" s="145"/>
      <c r="C532" s="144"/>
      <c r="D532" s="146"/>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spans="1:26" ht="15.75" customHeight="1" x14ac:dyDescent="0.25">
      <c r="A533" s="144"/>
      <c r="B533" s="145"/>
      <c r="C533" s="144"/>
      <c r="D533" s="146"/>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spans="1:26" ht="15.75" customHeight="1" x14ac:dyDescent="0.25">
      <c r="A534" s="144"/>
      <c r="B534" s="145"/>
      <c r="C534" s="144"/>
      <c r="D534" s="146"/>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spans="1:26" ht="15.75" customHeight="1" x14ac:dyDescent="0.25">
      <c r="A535" s="144"/>
      <c r="B535" s="145"/>
      <c r="C535" s="144"/>
      <c r="D535" s="146"/>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spans="1:26" ht="15.75" customHeight="1" x14ac:dyDescent="0.25">
      <c r="A536" s="144"/>
      <c r="B536" s="145"/>
      <c r="C536" s="144"/>
      <c r="D536" s="146"/>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spans="1:26" ht="15.75" customHeight="1" x14ac:dyDescent="0.25">
      <c r="A537" s="144"/>
      <c r="B537" s="145"/>
      <c r="C537" s="144"/>
      <c r="D537" s="146"/>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spans="1:26" ht="15.75" customHeight="1" x14ac:dyDescent="0.25">
      <c r="A538" s="144"/>
      <c r="B538" s="145"/>
      <c r="C538" s="144"/>
      <c r="D538" s="146"/>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spans="1:26" ht="15.75" customHeight="1" x14ac:dyDescent="0.25">
      <c r="A539" s="144"/>
      <c r="B539" s="145"/>
      <c r="C539" s="144"/>
      <c r="D539" s="146"/>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spans="1:26" ht="15.75" customHeight="1" x14ac:dyDescent="0.25">
      <c r="A540" s="144"/>
      <c r="B540" s="145"/>
      <c r="C540" s="144"/>
      <c r="D540" s="146"/>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spans="1:26" ht="15.75" customHeight="1" x14ac:dyDescent="0.25">
      <c r="A541" s="144"/>
      <c r="B541" s="145"/>
      <c r="C541" s="144"/>
      <c r="D541" s="146"/>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spans="1:26" ht="15.75" customHeight="1" x14ac:dyDescent="0.25">
      <c r="A542" s="144"/>
      <c r="B542" s="145"/>
      <c r="C542" s="144"/>
      <c r="D542" s="146"/>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spans="1:26" ht="15.75" customHeight="1" x14ac:dyDescent="0.25">
      <c r="A543" s="144"/>
      <c r="B543" s="145"/>
      <c r="C543" s="144"/>
      <c r="D543" s="146"/>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spans="1:26" ht="15.75" customHeight="1" x14ac:dyDescent="0.25">
      <c r="A544" s="144"/>
      <c r="B544" s="145"/>
      <c r="C544" s="144"/>
      <c r="D544" s="146"/>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spans="1:26" ht="15.75" customHeight="1" x14ac:dyDescent="0.25">
      <c r="A545" s="144"/>
      <c r="B545" s="145"/>
      <c r="C545" s="144"/>
      <c r="D545" s="146"/>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spans="1:26" ht="15.75" customHeight="1" x14ac:dyDescent="0.25">
      <c r="A546" s="144"/>
      <c r="B546" s="145"/>
      <c r="C546" s="144"/>
      <c r="D546" s="146"/>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spans="1:26" ht="15.75" customHeight="1" x14ac:dyDescent="0.25">
      <c r="A547" s="144"/>
      <c r="B547" s="145"/>
      <c r="C547" s="144"/>
      <c r="D547" s="146"/>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spans="1:26" ht="15.75" customHeight="1" x14ac:dyDescent="0.25">
      <c r="A548" s="144"/>
      <c r="B548" s="145"/>
      <c r="C548" s="144"/>
      <c r="D548" s="146"/>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spans="1:26" ht="15.75" customHeight="1" x14ac:dyDescent="0.25">
      <c r="A549" s="144"/>
      <c r="B549" s="145"/>
      <c r="C549" s="144"/>
      <c r="D549" s="146"/>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spans="1:26" ht="15.75" customHeight="1" x14ac:dyDescent="0.25">
      <c r="A550" s="144"/>
      <c r="B550" s="145"/>
      <c r="C550" s="144"/>
      <c r="D550" s="146"/>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spans="1:26" ht="15.75" customHeight="1" x14ac:dyDescent="0.25">
      <c r="A551" s="144"/>
      <c r="B551" s="145"/>
      <c r="C551" s="144"/>
      <c r="D551" s="146"/>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spans="1:26" ht="15.75" customHeight="1" x14ac:dyDescent="0.25">
      <c r="A552" s="144"/>
      <c r="B552" s="145"/>
      <c r="C552" s="144"/>
      <c r="D552" s="146"/>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spans="1:26" ht="15.75" customHeight="1" x14ac:dyDescent="0.25">
      <c r="A553" s="144"/>
      <c r="B553" s="145"/>
      <c r="C553" s="144"/>
      <c r="D553" s="146"/>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spans="1:26" ht="15.75" customHeight="1" x14ac:dyDescent="0.25">
      <c r="A554" s="144"/>
      <c r="B554" s="145"/>
      <c r="C554" s="144"/>
      <c r="D554" s="146"/>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spans="1:26" ht="15.75" customHeight="1" x14ac:dyDescent="0.25">
      <c r="A555" s="144"/>
      <c r="B555" s="145"/>
      <c r="C555" s="144"/>
      <c r="D555" s="146"/>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spans="1:26" ht="15.75" customHeight="1" x14ac:dyDescent="0.25">
      <c r="A556" s="144"/>
      <c r="B556" s="145"/>
      <c r="C556" s="144"/>
      <c r="D556" s="146"/>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spans="1:26" ht="15.75" customHeight="1" x14ac:dyDescent="0.25">
      <c r="A557" s="144"/>
      <c r="B557" s="145"/>
      <c r="C557" s="144"/>
      <c r="D557" s="146"/>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spans="1:26" ht="15.75" customHeight="1" x14ac:dyDescent="0.25">
      <c r="A558" s="144"/>
      <c r="B558" s="145"/>
      <c r="C558" s="144"/>
      <c r="D558" s="146"/>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spans="1:26" ht="15.75" customHeight="1" x14ac:dyDescent="0.25">
      <c r="A559" s="144"/>
      <c r="B559" s="145"/>
      <c r="C559" s="144"/>
      <c r="D559" s="146"/>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spans="1:26" ht="15.75" customHeight="1" x14ac:dyDescent="0.25">
      <c r="A560" s="144"/>
      <c r="B560" s="145"/>
      <c r="C560" s="144"/>
      <c r="D560" s="146"/>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spans="1:26" ht="15.75" customHeight="1" x14ac:dyDescent="0.25">
      <c r="A561" s="144"/>
      <c r="B561" s="145"/>
      <c r="C561" s="144"/>
      <c r="D561" s="146"/>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spans="1:26" ht="15.75" customHeight="1" x14ac:dyDescent="0.25">
      <c r="A562" s="144"/>
      <c r="B562" s="145"/>
      <c r="C562" s="144"/>
      <c r="D562" s="146"/>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spans="1:26" ht="15.75" customHeight="1" x14ac:dyDescent="0.25">
      <c r="A563" s="144"/>
      <c r="B563" s="145"/>
      <c r="C563" s="144"/>
      <c r="D563" s="146"/>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spans="1:26" ht="15.75" customHeight="1" x14ac:dyDescent="0.25">
      <c r="A564" s="144"/>
      <c r="B564" s="145"/>
      <c r="C564" s="144"/>
      <c r="D564" s="146"/>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spans="1:26" ht="15.75" customHeight="1" x14ac:dyDescent="0.25">
      <c r="A565" s="144"/>
      <c r="B565" s="145"/>
      <c r="C565" s="144"/>
      <c r="D565" s="146"/>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spans="1:26" ht="15.75" customHeight="1" x14ac:dyDescent="0.25">
      <c r="A566" s="144"/>
      <c r="B566" s="145"/>
      <c r="C566" s="144"/>
      <c r="D566" s="146"/>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spans="1:26" ht="15.75" customHeight="1" x14ac:dyDescent="0.25">
      <c r="A567" s="144"/>
      <c r="B567" s="145"/>
      <c r="C567" s="144"/>
      <c r="D567" s="146"/>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spans="1:26" ht="15.75" customHeight="1" x14ac:dyDescent="0.25">
      <c r="A568" s="144"/>
      <c r="B568" s="145"/>
      <c r="C568" s="144"/>
      <c r="D568" s="146"/>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spans="1:26" ht="15.75" customHeight="1" x14ac:dyDescent="0.25">
      <c r="A569" s="144"/>
      <c r="B569" s="145"/>
      <c r="C569" s="144"/>
      <c r="D569" s="146"/>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spans="1:26" ht="15.75" customHeight="1" x14ac:dyDescent="0.25">
      <c r="A570" s="144"/>
      <c r="B570" s="145"/>
      <c r="C570" s="144"/>
      <c r="D570" s="146"/>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spans="1:26" ht="15.75" customHeight="1" x14ac:dyDescent="0.25">
      <c r="A571" s="144"/>
      <c r="B571" s="145"/>
      <c r="C571" s="144"/>
      <c r="D571" s="146"/>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spans="1:26" ht="15.75" customHeight="1" x14ac:dyDescent="0.25">
      <c r="A572" s="144"/>
      <c r="B572" s="145"/>
      <c r="C572" s="144"/>
      <c r="D572" s="146"/>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spans="1:26" ht="15.75" customHeight="1" x14ac:dyDescent="0.25">
      <c r="A573" s="144"/>
      <c r="B573" s="145"/>
      <c r="C573" s="144"/>
      <c r="D573" s="146"/>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spans="1:26" ht="15.75" customHeight="1" x14ac:dyDescent="0.25">
      <c r="A574" s="144"/>
      <c r="B574" s="145"/>
      <c r="C574" s="144"/>
      <c r="D574" s="146"/>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spans="1:26" ht="15.75" customHeight="1" x14ac:dyDescent="0.25">
      <c r="A575" s="144"/>
      <c r="B575" s="145"/>
      <c r="C575" s="144"/>
      <c r="D575" s="146"/>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spans="1:26" ht="15.75" customHeight="1" x14ac:dyDescent="0.25">
      <c r="A576" s="144"/>
      <c r="B576" s="145"/>
      <c r="C576" s="144"/>
      <c r="D576" s="146"/>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spans="1:26" ht="15.75" customHeight="1" x14ac:dyDescent="0.25">
      <c r="A577" s="144"/>
      <c r="B577" s="145"/>
      <c r="C577" s="144"/>
      <c r="D577" s="146"/>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spans="1:26" ht="15.75" customHeight="1" x14ac:dyDescent="0.25">
      <c r="A578" s="144"/>
      <c r="B578" s="145"/>
      <c r="C578" s="144"/>
      <c r="D578" s="146"/>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spans="1:26" ht="15.75" customHeight="1" x14ac:dyDescent="0.25">
      <c r="A579" s="144"/>
      <c r="B579" s="145"/>
      <c r="C579" s="144"/>
      <c r="D579" s="146"/>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spans="1:26" ht="15.75" customHeight="1" x14ac:dyDescent="0.25">
      <c r="A580" s="144"/>
      <c r="B580" s="145"/>
      <c r="C580" s="144"/>
      <c r="D580" s="146"/>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spans="1:26" ht="15.75" customHeight="1" x14ac:dyDescent="0.25">
      <c r="A581" s="144"/>
      <c r="B581" s="145"/>
      <c r="C581" s="144"/>
      <c r="D581" s="146"/>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spans="1:26" ht="15.75" customHeight="1" x14ac:dyDescent="0.25">
      <c r="A582" s="144"/>
      <c r="B582" s="145"/>
      <c r="C582" s="144"/>
      <c r="D582" s="146"/>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spans="1:26" ht="15.75" customHeight="1" x14ac:dyDescent="0.25">
      <c r="A583" s="144"/>
      <c r="B583" s="145"/>
      <c r="C583" s="144"/>
      <c r="D583" s="146"/>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spans="1:26" ht="15.75" customHeight="1" x14ac:dyDescent="0.25">
      <c r="A584" s="144"/>
      <c r="B584" s="145"/>
      <c r="C584" s="144"/>
      <c r="D584" s="146"/>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spans="1:26" ht="15.75" customHeight="1" x14ac:dyDescent="0.25">
      <c r="A585" s="144"/>
      <c r="B585" s="145"/>
      <c r="C585" s="144"/>
      <c r="D585" s="146"/>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spans="1:26" ht="15.75" customHeight="1" x14ac:dyDescent="0.25">
      <c r="A586" s="144"/>
      <c r="B586" s="145"/>
      <c r="C586" s="144"/>
      <c r="D586" s="146"/>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spans="1:26" ht="15.75" customHeight="1" x14ac:dyDescent="0.25">
      <c r="A587" s="144"/>
      <c r="B587" s="145"/>
      <c r="C587" s="144"/>
      <c r="D587" s="146"/>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spans="1:26" ht="15.75" customHeight="1" x14ac:dyDescent="0.25">
      <c r="A588" s="144"/>
      <c r="B588" s="145"/>
      <c r="C588" s="144"/>
      <c r="D588" s="146"/>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spans="1:26" ht="15.75" customHeight="1" x14ac:dyDescent="0.25">
      <c r="A589" s="144"/>
      <c r="B589" s="145"/>
      <c r="C589" s="144"/>
      <c r="D589" s="146"/>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spans="1:26" ht="15.75" customHeight="1" x14ac:dyDescent="0.25">
      <c r="A590" s="144"/>
      <c r="B590" s="145"/>
      <c r="C590" s="144"/>
      <c r="D590" s="146"/>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spans="1:26" ht="15.75" customHeight="1" x14ac:dyDescent="0.25">
      <c r="A591" s="144"/>
      <c r="B591" s="145"/>
      <c r="C591" s="144"/>
      <c r="D591" s="146"/>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spans="1:26" ht="15.75" customHeight="1" x14ac:dyDescent="0.25">
      <c r="A592" s="144"/>
      <c r="B592" s="145"/>
      <c r="C592" s="144"/>
      <c r="D592" s="146"/>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spans="1:26" ht="15.75" customHeight="1" x14ac:dyDescent="0.25">
      <c r="A593" s="144"/>
      <c r="B593" s="145"/>
      <c r="C593" s="144"/>
      <c r="D593" s="146"/>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spans="1:26" ht="15.75" customHeight="1" x14ac:dyDescent="0.25">
      <c r="A594" s="144"/>
      <c r="B594" s="145"/>
      <c r="C594" s="144"/>
      <c r="D594" s="146"/>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spans="1:26" ht="15.75" customHeight="1" x14ac:dyDescent="0.25">
      <c r="A595" s="144"/>
      <c r="B595" s="145"/>
      <c r="C595" s="144"/>
      <c r="D595" s="146"/>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spans="1:26" ht="15.75" customHeight="1" x14ac:dyDescent="0.25">
      <c r="A596" s="144"/>
      <c r="B596" s="145"/>
      <c r="C596" s="144"/>
      <c r="D596" s="146"/>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spans="1:26" ht="15.75" customHeight="1" x14ac:dyDescent="0.25">
      <c r="A597" s="144"/>
      <c r="B597" s="145"/>
      <c r="C597" s="144"/>
      <c r="D597" s="146"/>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spans="1:26" ht="15.75" customHeight="1" x14ac:dyDescent="0.25">
      <c r="A598" s="144"/>
      <c r="B598" s="145"/>
      <c r="C598" s="144"/>
      <c r="D598" s="146"/>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spans="1:26" ht="15.75" customHeight="1" x14ac:dyDescent="0.25">
      <c r="A599" s="144"/>
      <c r="B599" s="145"/>
      <c r="C599" s="144"/>
      <c r="D599" s="146"/>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spans="1:26" ht="15.75" customHeight="1" x14ac:dyDescent="0.25">
      <c r="A600" s="144"/>
      <c r="B600" s="145"/>
      <c r="C600" s="144"/>
      <c r="D600" s="146"/>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spans="1:26" ht="15.75" customHeight="1" x14ac:dyDescent="0.25">
      <c r="A601" s="144"/>
      <c r="B601" s="145"/>
      <c r="C601" s="144"/>
      <c r="D601" s="146"/>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spans="1:26" ht="15.75" customHeight="1" x14ac:dyDescent="0.25">
      <c r="A602" s="144"/>
      <c r="B602" s="145"/>
      <c r="C602" s="144"/>
      <c r="D602" s="146"/>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spans="1:26" ht="15.75" customHeight="1" x14ac:dyDescent="0.25">
      <c r="A603" s="144"/>
      <c r="B603" s="145"/>
      <c r="C603" s="144"/>
      <c r="D603" s="146"/>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spans="1:26" ht="15.75" customHeight="1" x14ac:dyDescent="0.25">
      <c r="A604" s="144"/>
      <c r="B604" s="145"/>
      <c r="C604" s="144"/>
      <c r="D604" s="146"/>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spans="1:26" ht="15.75" customHeight="1" x14ac:dyDescent="0.25">
      <c r="A605" s="144"/>
      <c r="B605" s="145"/>
      <c r="C605" s="144"/>
      <c r="D605" s="146"/>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spans="1:26" ht="15.75" customHeight="1" x14ac:dyDescent="0.25">
      <c r="A606" s="144"/>
      <c r="B606" s="145"/>
      <c r="C606" s="144"/>
      <c r="D606" s="146"/>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spans="1:26" ht="15.75" customHeight="1" x14ac:dyDescent="0.25">
      <c r="A607" s="144"/>
      <c r="B607" s="145"/>
      <c r="C607" s="144"/>
      <c r="D607" s="146"/>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spans="1:26" ht="15.75" customHeight="1" x14ac:dyDescent="0.25">
      <c r="A608" s="144"/>
      <c r="B608" s="145"/>
      <c r="C608" s="144"/>
      <c r="D608" s="146"/>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spans="1:26" ht="15.75" customHeight="1" x14ac:dyDescent="0.25">
      <c r="A609" s="144"/>
      <c r="B609" s="145"/>
      <c r="C609" s="144"/>
      <c r="D609" s="146"/>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spans="1:26" ht="15.75" customHeight="1" x14ac:dyDescent="0.25">
      <c r="A610" s="144"/>
      <c r="B610" s="145"/>
      <c r="C610" s="144"/>
      <c r="D610" s="146"/>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spans="1:26" ht="15.75" customHeight="1" x14ac:dyDescent="0.25">
      <c r="A611" s="144"/>
      <c r="B611" s="145"/>
      <c r="C611" s="144"/>
      <c r="D611" s="146"/>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spans="1:26" ht="15.75" customHeight="1" x14ac:dyDescent="0.25">
      <c r="A612" s="144"/>
      <c r="B612" s="145"/>
      <c r="C612" s="144"/>
      <c r="D612" s="146"/>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spans="1:26" ht="15.75" customHeight="1" x14ac:dyDescent="0.25">
      <c r="A613" s="144"/>
      <c r="B613" s="145"/>
      <c r="C613" s="144"/>
      <c r="D613" s="146"/>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spans="1:26" ht="15.75" customHeight="1" x14ac:dyDescent="0.25">
      <c r="A614" s="144"/>
      <c r="B614" s="145"/>
      <c r="C614" s="144"/>
      <c r="D614" s="146"/>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spans="1:26" ht="15.75" customHeight="1" x14ac:dyDescent="0.25">
      <c r="A615" s="144"/>
      <c r="B615" s="145"/>
      <c r="C615" s="144"/>
      <c r="D615" s="146"/>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spans="1:26" ht="15.75" customHeight="1" x14ac:dyDescent="0.25">
      <c r="A616" s="144"/>
      <c r="B616" s="145"/>
      <c r="C616" s="144"/>
      <c r="D616" s="146"/>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spans="1:26" ht="15.75" customHeight="1" x14ac:dyDescent="0.25">
      <c r="A617" s="144"/>
      <c r="B617" s="145"/>
      <c r="C617" s="144"/>
      <c r="D617" s="146"/>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spans="1:26" ht="15.75" customHeight="1" x14ac:dyDescent="0.25">
      <c r="A618" s="144"/>
      <c r="B618" s="145"/>
      <c r="C618" s="144"/>
      <c r="D618" s="146"/>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spans="1:26" ht="15.75" customHeight="1" x14ac:dyDescent="0.25">
      <c r="A619" s="144"/>
      <c r="B619" s="145"/>
      <c r="C619" s="144"/>
      <c r="D619" s="146"/>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spans="1:26" ht="15.75" customHeight="1" x14ac:dyDescent="0.25">
      <c r="A620" s="144"/>
      <c r="B620" s="145"/>
      <c r="C620" s="144"/>
      <c r="D620" s="146"/>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spans="1:26" ht="15.75" customHeight="1" x14ac:dyDescent="0.25">
      <c r="A621" s="144"/>
      <c r="B621" s="145"/>
      <c r="C621" s="144"/>
      <c r="D621" s="146"/>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spans="1:26" ht="15.75" customHeight="1" x14ac:dyDescent="0.25">
      <c r="A622" s="144"/>
      <c r="B622" s="145"/>
      <c r="C622" s="144"/>
      <c r="D622" s="146"/>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spans="1:26" ht="15.75" customHeight="1" x14ac:dyDescent="0.25">
      <c r="A623" s="144"/>
      <c r="B623" s="145"/>
      <c r="C623" s="144"/>
      <c r="D623" s="146"/>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spans="1:26" ht="15.75" customHeight="1" x14ac:dyDescent="0.25">
      <c r="A624" s="144"/>
      <c r="B624" s="145"/>
      <c r="C624" s="144"/>
      <c r="D624" s="146"/>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spans="1:26" ht="15.75" customHeight="1" x14ac:dyDescent="0.25">
      <c r="A625" s="144"/>
      <c r="B625" s="145"/>
      <c r="C625" s="144"/>
      <c r="D625" s="146"/>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spans="1:26" ht="15.75" customHeight="1" x14ac:dyDescent="0.25">
      <c r="A626" s="144"/>
      <c r="B626" s="145"/>
      <c r="C626" s="144"/>
      <c r="D626" s="146"/>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spans="1:26" ht="15.75" customHeight="1" x14ac:dyDescent="0.25">
      <c r="A627" s="144"/>
      <c r="B627" s="145"/>
      <c r="C627" s="144"/>
      <c r="D627" s="146"/>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spans="1:26" ht="15.75" customHeight="1" x14ac:dyDescent="0.25">
      <c r="A628" s="144"/>
      <c r="B628" s="145"/>
      <c r="C628" s="144"/>
      <c r="D628" s="146"/>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spans="1:26" ht="15.75" customHeight="1" x14ac:dyDescent="0.25">
      <c r="A629" s="144"/>
      <c r="B629" s="145"/>
      <c r="C629" s="144"/>
      <c r="D629" s="146"/>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spans="1:26" ht="15.75" customHeight="1" x14ac:dyDescent="0.25">
      <c r="A630" s="144"/>
      <c r="B630" s="145"/>
      <c r="C630" s="144"/>
      <c r="D630" s="146"/>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spans="1:26" ht="15.75" customHeight="1" x14ac:dyDescent="0.25">
      <c r="A631" s="144"/>
      <c r="B631" s="145"/>
      <c r="C631" s="144"/>
      <c r="D631" s="146"/>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spans="1:26" ht="15.75" customHeight="1" x14ac:dyDescent="0.25">
      <c r="A632" s="144"/>
      <c r="B632" s="145"/>
      <c r="C632" s="144"/>
      <c r="D632" s="146"/>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spans="1:26" ht="15.75" customHeight="1" x14ac:dyDescent="0.25">
      <c r="A633" s="144"/>
      <c r="B633" s="145"/>
      <c r="C633" s="144"/>
      <c r="D633" s="146"/>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spans="1:26" ht="15.75" customHeight="1" x14ac:dyDescent="0.25">
      <c r="A634" s="144"/>
      <c r="B634" s="145"/>
      <c r="C634" s="144"/>
      <c r="D634" s="146"/>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spans="1:26" ht="15.75" customHeight="1" x14ac:dyDescent="0.25">
      <c r="A635" s="144"/>
      <c r="B635" s="145"/>
      <c r="C635" s="144"/>
      <c r="D635" s="146"/>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spans="1:26" ht="15.75" customHeight="1" x14ac:dyDescent="0.25">
      <c r="A636" s="144"/>
      <c r="B636" s="145"/>
      <c r="C636" s="144"/>
      <c r="D636" s="146"/>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spans="1:26" ht="15.75" customHeight="1" x14ac:dyDescent="0.25">
      <c r="A637" s="144"/>
      <c r="B637" s="145"/>
      <c r="C637" s="144"/>
      <c r="D637" s="146"/>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spans="1:26" ht="15.75" customHeight="1" x14ac:dyDescent="0.25">
      <c r="A638" s="144"/>
      <c r="B638" s="145"/>
      <c r="C638" s="144"/>
      <c r="D638" s="146"/>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spans="1:26" ht="15.75" customHeight="1" x14ac:dyDescent="0.25">
      <c r="A639" s="144"/>
      <c r="B639" s="145"/>
      <c r="C639" s="144"/>
      <c r="D639" s="146"/>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spans="1:26" ht="15.75" customHeight="1" x14ac:dyDescent="0.25">
      <c r="A640" s="144"/>
      <c r="B640" s="145"/>
      <c r="C640" s="144"/>
      <c r="D640" s="146"/>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spans="1:26" ht="15.75" customHeight="1" x14ac:dyDescent="0.25">
      <c r="A641" s="144"/>
      <c r="B641" s="145"/>
      <c r="C641" s="144"/>
      <c r="D641" s="146"/>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spans="1:26" ht="15.75" customHeight="1" x14ac:dyDescent="0.25">
      <c r="A642" s="144"/>
      <c r="B642" s="145"/>
      <c r="C642" s="144"/>
      <c r="D642" s="146"/>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spans="1:26" ht="15.75" customHeight="1" x14ac:dyDescent="0.25">
      <c r="A643" s="144"/>
      <c r="B643" s="145"/>
      <c r="C643" s="144"/>
      <c r="D643" s="146"/>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spans="1:26" ht="15.75" customHeight="1" x14ac:dyDescent="0.25">
      <c r="A644" s="144"/>
      <c r="B644" s="145"/>
      <c r="C644" s="144"/>
      <c r="D644" s="146"/>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spans="1:26" ht="15.75" customHeight="1" x14ac:dyDescent="0.25">
      <c r="A645" s="144"/>
      <c r="B645" s="145"/>
      <c r="C645" s="144"/>
      <c r="D645" s="146"/>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spans="1:26" ht="15.75" customHeight="1" x14ac:dyDescent="0.25">
      <c r="A646" s="144"/>
      <c r="B646" s="145"/>
      <c r="C646" s="144"/>
      <c r="D646" s="146"/>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spans="1:26" ht="15.75" customHeight="1" x14ac:dyDescent="0.25">
      <c r="A647" s="144"/>
      <c r="B647" s="145"/>
      <c r="C647" s="144"/>
      <c r="D647" s="146"/>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spans="1:26" ht="15.75" customHeight="1" x14ac:dyDescent="0.25">
      <c r="A648" s="144"/>
      <c r="B648" s="145"/>
      <c r="C648" s="144"/>
      <c r="D648" s="146"/>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spans="1:26" ht="15.75" customHeight="1" x14ac:dyDescent="0.25">
      <c r="A649" s="144"/>
      <c r="B649" s="145"/>
      <c r="C649" s="144"/>
      <c r="D649" s="146"/>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spans="1:26" ht="15.75" customHeight="1" x14ac:dyDescent="0.25">
      <c r="A650" s="144"/>
      <c r="B650" s="145"/>
      <c r="C650" s="144"/>
      <c r="D650" s="146"/>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spans="1:26" ht="15.75" customHeight="1" x14ac:dyDescent="0.25">
      <c r="A651" s="144"/>
      <c r="B651" s="145"/>
      <c r="C651" s="144"/>
      <c r="D651" s="146"/>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spans="1:26" ht="15.75" customHeight="1" x14ac:dyDescent="0.25">
      <c r="A652" s="144"/>
      <c r="B652" s="145"/>
      <c r="C652" s="144"/>
      <c r="D652" s="146"/>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spans="1:26" ht="15.75" customHeight="1" x14ac:dyDescent="0.25">
      <c r="A653" s="144"/>
      <c r="B653" s="145"/>
      <c r="C653" s="144"/>
      <c r="D653" s="146"/>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spans="1:26" ht="15.75" customHeight="1" x14ac:dyDescent="0.25">
      <c r="A654" s="144"/>
      <c r="B654" s="145"/>
      <c r="C654" s="144"/>
      <c r="D654" s="146"/>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spans="1:26" ht="15.75" customHeight="1" x14ac:dyDescent="0.25">
      <c r="A655" s="144"/>
      <c r="B655" s="145"/>
      <c r="C655" s="144"/>
      <c r="D655" s="146"/>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spans="1:26" ht="15.75" customHeight="1" x14ac:dyDescent="0.25">
      <c r="A656" s="144"/>
      <c r="B656" s="145"/>
      <c r="C656" s="144"/>
      <c r="D656" s="146"/>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spans="1:26" ht="15.75" customHeight="1" x14ac:dyDescent="0.25">
      <c r="A657" s="144"/>
      <c r="B657" s="145"/>
      <c r="C657" s="144"/>
      <c r="D657" s="146"/>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spans="1:26" ht="15.75" customHeight="1" x14ac:dyDescent="0.25">
      <c r="A658" s="144"/>
      <c r="B658" s="145"/>
      <c r="C658" s="144"/>
      <c r="D658" s="146"/>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spans="1:26" ht="15.75" customHeight="1" x14ac:dyDescent="0.25">
      <c r="A659" s="144"/>
      <c r="B659" s="145"/>
      <c r="C659" s="144"/>
      <c r="D659" s="146"/>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spans="1:26" ht="15.75" customHeight="1" x14ac:dyDescent="0.25">
      <c r="A660" s="144"/>
      <c r="B660" s="145"/>
      <c r="C660" s="144"/>
      <c r="D660" s="146"/>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spans="1:26" ht="15.75" customHeight="1" x14ac:dyDescent="0.25">
      <c r="A661" s="144"/>
      <c r="B661" s="145"/>
      <c r="C661" s="144"/>
      <c r="D661" s="146"/>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spans="1:26" ht="15.75" customHeight="1" x14ac:dyDescent="0.25">
      <c r="A662" s="144"/>
      <c r="B662" s="145"/>
      <c r="C662" s="144"/>
      <c r="D662" s="146"/>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spans="1:26" ht="15.75" customHeight="1" x14ac:dyDescent="0.25">
      <c r="A663" s="144"/>
      <c r="B663" s="145"/>
      <c r="C663" s="144"/>
      <c r="D663" s="146"/>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spans="1:26" ht="15.75" customHeight="1" x14ac:dyDescent="0.25">
      <c r="A664" s="144"/>
      <c r="B664" s="145"/>
      <c r="C664" s="144"/>
      <c r="D664" s="146"/>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spans="1:26" ht="15.75" customHeight="1" x14ac:dyDescent="0.25">
      <c r="A665" s="144"/>
      <c r="B665" s="145"/>
      <c r="C665" s="144"/>
      <c r="D665" s="146"/>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spans="1:26" ht="15.75" customHeight="1" x14ac:dyDescent="0.25">
      <c r="A666" s="144"/>
      <c r="B666" s="145"/>
      <c r="C666" s="144"/>
      <c r="D666" s="146"/>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spans="1:26" ht="15.75" customHeight="1" x14ac:dyDescent="0.25">
      <c r="A667" s="144"/>
      <c r="B667" s="145"/>
      <c r="C667" s="144"/>
      <c r="D667" s="146"/>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spans="1:26" ht="15.75" customHeight="1" x14ac:dyDescent="0.25">
      <c r="A668" s="144"/>
      <c r="B668" s="145"/>
      <c r="C668" s="144"/>
      <c r="D668" s="146"/>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spans="1:26" ht="15.75" customHeight="1" x14ac:dyDescent="0.25">
      <c r="A669" s="144"/>
      <c r="B669" s="145"/>
      <c r="C669" s="144"/>
      <c r="D669" s="146"/>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spans="1:26" ht="15.75" customHeight="1" x14ac:dyDescent="0.25">
      <c r="A670" s="144"/>
      <c r="B670" s="145"/>
      <c r="C670" s="144"/>
      <c r="D670" s="146"/>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spans="1:26" ht="15.75" customHeight="1" x14ac:dyDescent="0.25">
      <c r="A671" s="144"/>
      <c r="B671" s="145"/>
      <c r="C671" s="144"/>
      <c r="D671" s="146"/>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spans="1:26" ht="15.75" customHeight="1" x14ac:dyDescent="0.25">
      <c r="A672" s="144"/>
      <c r="B672" s="145"/>
      <c r="C672" s="144"/>
      <c r="D672" s="146"/>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spans="1:26" ht="15.75" customHeight="1" x14ac:dyDescent="0.25">
      <c r="A673" s="144"/>
      <c r="B673" s="145"/>
      <c r="C673" s="144"/>
      <c r="D673" s="146"/>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spans="1:26" ht="15.75" customHeight="1" x14ac:dyDescent="0.25">
      <c r="A674" s="144"/>
      <c r="B674" s="145"/>
      <c r="C674" s="144"/>
      <c r="D674" s="146"/>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spans="1:26" ht="15.75" customHeight="1" x14ac:dyDescent="0.25">
      <c r="A675" s="144"/>
      <c r="B675" s="145"/>
      <c r="C675" s="144"/>
      <c r="D675" s="146"/>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spans="1:26" ht="15.75" customHeight="1" x14ac:dyDescent="0.25">
      <c r="A676" s="144"/>
      <c r="B676" s="145"/>
      <c r="C676" s="144"/>
      <c r="D676" s="146"/>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spans="1:26" ht="15.75" customHeight="1" x14ac:dyDescent="0.25">
      <c r="A677" s="144"/>
      <c r="B677" s="145"/>
      <c r="C677" s="144"/>
      <c r="D677" s="146"/>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spans="1:26" ht="15.75" customHeight="1" x14ac:dyDescent="0.25">
      <c r="A678" s="144"/>
      <c r="B678" s="145"/>
      <c r="C678" s="144"/>
      <c r="D678" s="146"/>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spans="1:26" ht="15.75" customHeight="1" x14ac:dyDescent="0.25">
      <c r="A679" s="144"/>
      <c r="B679" s="145"/>
      <c r="C679" s="144"/>
      <c r="D679" s="146"/>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spans="1:26" ht="15.75" customHeight="1" x14ac:dyDescent="0.25">
      <c r="A680" s="144"/>
      <c r="B680" s="145"/>
      <c r="C680" s="144"/>
      <c r="D680" s="146"/>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spans="1:26" ht="15.75" customHeight="1" x14ac:dyDescent="0.25">
      <c r="A681" s="144"/>
      <c r="B681" s="145"/>
      <c r="C681" s="144"/>
      <c r="D681" s="146"/>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spans="1:26" ht="15.75" customHeight="1" x14ac:dyDescent="0.25">
      <c r="A682" s="144"/>
      <c r="B682" s="145"/>
      <c r="C682" s="144"/>
      <c r="D682" s="146"/>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spans="1:26" ht="15.75" customHeight="1" x14ac:dyDescent="0.25">
      <c r="A683" s="144"/>
      <c r="B683" s="145"/>
      <c r="C683" s="144"/>
      <c r="D683" s="146"/>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spans="1:26" ht="15.75" customHeight="1" x14ac:dyDescent="0.25">
      <c r="A684" s="144"/>
      <c r="B684" s="145"/>
      <c r="C684" s="144"/>
      <c r="D684" s="146"/>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spans="1:26" ht="15.75" customHeight="1" x14ac:dyDescent="0.25">
      <c r="A685" s="144"/>
      <c r="B685" s="145"/>
      <c r="C685" s="144"/>
      <c r="D685" s="146"/>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spans="1:26" ht="15.75" customHeight="1" x14ac:dyDescent="0.25">
      <c r="A686" s="144"/>
      <c r="B686" s="145"/>
      <c r="C686" s="144"/>
      <c r="D686" s="146"/>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spans="1:26" ht="15.75" customHeight="1" x14ac:dyDescent="0.25">
      <c r="A687" s="144"/>
      <c r="B687" s="145"/>
      <c r="C687" s="144"/>
      <c r="D687" s="146"/>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spans="1:26" ht="15.75" customHeight="1" x14ac:dyDescent="0.25">
      <c r="A688" s="144"/>
      <c r="B688" s="145"/>
      <c r="C688" s="144"/>
      <c r="D688" s="146"/>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spans="1:26" ht="15.75" customHeight="1" x14ac:dyDescent="0.25">
      <c r="A689" s="144"/>
      <c r="B689" s="145"/>
      <c r="C689" s="144"/>
      <c r="D689" s="146"/>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spans="1:26" ht="15.75" customHeight="1" x14ac:dyDescent="0.25">
      <c r="A690" s="144"/>
      <c r="B690" s="145"/>
      <c r="C690" s="144"/>
      <c r="D690" s="146"/>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spans="1:26" ht="15.75" customHeight="1" x14ac:dyDescent="0.25">
      <c r="A691" s="144"/>
      <c r="B691" s="145"/>
      <c r="C691" s="144"/>
      <c r="D691" s="146"/>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spans="1:26" ht="15.75" customHeight="1" x14ac:dyDescent="0.25">
      <c r="A692" s="144"/>
      <c r="B692" s="145"/>
      <c r="C692" s="144"/>
      <c r="D692" s="146"/>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spans="1:26" ht="15.75" customHeight="1" x14ac:dyDescent="0.25">
      <c r="A693" s="144"/>
      <c r="B693" s="145"/>
      <c r="C693" s="144"/>
      <c r="D693" s="146"/>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spans="1:26" ht="15.75" customHeight="1" x14ac:dyDescent="0.25">
      <c r="A694" s="144"/>
      <c r="B694" s="145"/>
      <c r="C694" s="144"/>
      <c r="D694" s="146"/>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spans="1:26" ht="15.75" customHeight="1" x14ac:dyDescent="0.25">
      <c r="A695" s="144"/>
      <c r="B695" s="145"/>
      <c r="C695" s="144"/>
      <c r="D695" s="146"/>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spans="1:26" ht="15.75" customHeight="1" x14ac:dyDescent="0.25">
      <c r="A696" s="144"/>
      <c r="B696" s="145"/>
      <c r="C696" s="144"/>
      <c r="D696" s="146"/>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spans="1:26" ht="15.75" customHeight="1" x14ac:dyDescent="0.25">
      <c r="A697" s="144"/>
      <c r="B697" s="145"/>
      <c r="C697" s="144"/>
      <c r="D697" s="146"/>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spans="1:26" ht="15.75" customHeight="1" x14ac:dyDescent="0.25">
      <c r="A698" s="144"/>
      <c r="B698" s="145"/>
      <c r="C698" s="144"/>
      <c r="D698" s="146"/>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spans="1:26" ht="15.75" customHeight="1" x14ac:dyDescent="0.25">
      <c r="A699" s="144"/>
      <c r="B699" s="145"/>
      <c r="C699" s="144"/>
      <c r="D699" s="146"/>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spans="1:26" ht="15.75" customHeight="1" x14ac:dyDescent="0.25">
      <c r="A700" s="144"/>
      <c r="B700" s="145"/>
      <c r="C700" s="144"/>
      <c r="D700" s="146"/>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spans="1:26" ht="15.75" customHeight="1" x14ac:dyDescent="0.25">
      <c r="A701" s="144"/>
      <c r="B701" s="145"/>
      <c r="C701" s="144"/>
      <c r="D701" s="146"/>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spans="1:26" ht="15.75" customHeight="1" x14ac:dyDescent="0.25">
      <c r="A702" s="144"/>
      <c r="B702" s="145"/>
      <c r="C702" s="144"/>
      <c r="D702" s="146"/>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spans="1:26" ht="15.75" customHeight="1" x14ac:dyDescent="0.25">
      <c r="A703" s="144"/>
      <c r="B703" s="145"/>
      <c r="C703" s="144"/>
      <c r="D703" s="146"/>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spans="1:26" ht="15.75" customHeight="1" x14ac:dyDescent="0.25">
      <c r="A704" s="144"/>
      <c r="B704" s="145"/>
      <c r="C704" s="144"/>
      <c r="D704" s="146"/>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spans="1:26" ht="15.75" customHeight="1" x14ac:dyDescent="0.25">
      <c r="A705" s="144"/>
      <c r="B705" s="145"/>
      <c r="C705" s="144"/>
      <c r="D705" s="146"/>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spans="1:26" ht="15.75" customHeight="1" x14ac:dyDescent="0.25">
      <c r="A706" s="144"/>
      <c r="B706" s="145"/>
      <c r="C706" s="144"/>
      <c r="D706" s="146"/>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spans="1:26" ht="15.75" customHeight="1" x14ac:dyDescent="0.25">
      <c r="A707" s="144"/>
      <c r="B707" s="145"/>
      <c r="C707" s="144"/>
      <c r="D707" s="146"/>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spans="1:26" ht="15.75" customHeight="1" x14ac:dyDescent="0.25">
      <c r="A708" s="144"/>
      <c r="B708" s="145"/>
      <c r="C708" s="144"/>
      <c r="D708" s="146"/>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spans="1:26" ht="15.75" customHeight="1" x14ac:dyDescent="0.25">
      <c r="A709" s="144"/>
      <c r="B709" s="145"/>
      <c r="C709" s="144"/>
      <c r="D709" s="146"/>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spans="1:26" ht="15.75" customHeight="1" x14ac:dyDescent="0.25">
      <c r="A710" s="144"/>
      <c r="B710" s="145"/>
      <c r="C710" s="144"/>
      <c r="D710" s="146"/>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spans="1:26" ht="15.75" customHeight="1" x14ac:dyDescent="0.25">
      <c r="A711" s="144"/>
      <c r="B711" s="145"/>
      <c r="C711" s="144"/>
      <c r="D711" s="146"/>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spans="1:26" ht="15.75" customHeight="1" x14ac:dyDescent="0.25">
      <c r="A712" s="144"/>
      <c r="B712" s="145"/>
      <c r="C712" s="144"/>
      <c r="D712" s="146"/>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spans="1:26" ht="15.75" customHeight="1" x14ac:dyDescent="0.25">
      <c r="A713" s="144"/>
      <c r="B713" s="145"/>
      <c r="C713" s="144"/>
      <c r="D713" s="146"/>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spans="1:26" ht="15.75" customHeight="1" x14ac:dyDescent="0.25">
      <c r="A714" s="144"/>
      <c r="B714" s="145"/>
      <c r="C714" s="144"/>
      <c r="D714" s="146"/>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spans="1:26" ht="15.75" customHeight="1" x14ac:dyDescent="0.25">
      <c r="A715" s="144"/>
      <c r="B715" s="145"/>
      <c r="C715" s="144"/>
      <c r="D715" s="146"/>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spans="1:26" ht="15.75" customHeight="1" x14ac:dyDescent="0.25">
      <c r="A716" s="144"/>
      <c r="B716" s="145"/>
      <c r="C716" s="144"/>
      <c r="D716" s="146"/>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spans="1:26" ht="15.75" customHeight="1" x14ac:dyDescent="0.25">
      <c r="A717" s="144"/>
      <c r="B717" s="145"/>
      <c r="C717" s="144"/>
      <c r="D717" s="146"/>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spans="1:26" ht="15.75" customHeight="1" x14ac:dyDescent="0.25">
      <c r="A718" s="144"/>
      <c r="B718" s="145"/>
      <c r="C718" s="144"/>
      <c r="D718" s="146"/>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spans="1:26" ht="15.75" customHeight="1" x14ac:dyDescent="0.25">
      <c r="A719" s="144"/>
      <c r="B719" s="145"/>
      <c r="C719" s="144"/>
      <c r="D719" s="146"/>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spans="1:26" ht="15.75" customHeight="1" x14ac:dyDescent="0.25">
      <c r="A720" s="144"/>
      <c r="B720" s="145"/>
      <c r="C720" s="144"/>
      <c r="D720" s="146"/>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spans="1:26" ht="15.75" customHeight="1" x14ac:dyDescent="0.25">
      <c r="A721" s="144"/>
      <c r="B721" s="145"/>
      <c r="C721" s="144"/>
      <c r="D721" s="146"/>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spans="1:26" ht="15.75" customHeight="1" x14ac:dyDescent="0.25">
      <c r="A722" s="144"/>
      <c r="B722" s="145"/>
      <c r="C722" s="144"/>
      <c r="D722" s="146"/>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spans="1:26" ht="15.75" customHeight="1" x14ac:dyDescent="0.25">
      <c r="A723" s="144"/>
      <c r="B723" s="145"/>
      <c r="C723" s="144"/>
      <c r="D723" s="146"/>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spans="1:26" ht="15.75" customHeight="1" x14ac:dyDescent="0.25">
      <c r="A724" s="144"/>
      <c r="B724" s="145"/>
      <c r="C724" s="144"/>
      <c r="D724" s="146"/>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spans="1:26" ht="15.75" customHeight="1" x14ac:dyDescent="0.25">
      <c r="A725" s="144"/>
      <c r="B725" s="145"/>
      <c r="C725" s="144"/>
      <c r="D725" s="146"/>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spans="1:26" ht="15.75" customHeight="1" x14ac:dyDescent="0.25">
      <c r="A726" s="144"/>
      <c r="B726" s="145"/>
      <c r="C726" s="144"/>
      <c r="D726" s="146"/>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spans="1:26" ht="15.75" customHeight="1" x14ac:dyDescent="0.25">
      <c r="A727" s="144"/>
      <c r="B727" s="145"/>
      <c r="C727" s="144"/>
      <c r="D727" s="146"/>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spans="1:26" ht="15.75" customHeight="1" x14ac:dyDescent="0.25">
      <c r="A728" s="144"/>
      <c r="B728" s="145"/>
      <c r="C728" s="144"/>
      <c r="D728" s="146"/>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spans="1:26" ht="15.75" customHeight="1" x14ac:dyDescent="0.25">
      <c r="A729" s="144"/>
      <c r="B729" s="145"/>
      <c r="C729" s="144"/>
      <c r="D729" s="146"/>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spans="1:26" ht="15.75" customHeight="1" x14ac:dyDescent="0.25">
      <c r="A730" s="144"/>
      <c r="B730" s="145"/>
      <c r="C730" s="144"/>
      <c r="D730" s="146"/>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spans="1:26" ht="15.75" customHeight="1" x14ac:dyDescent="0.25">
      <c r="A731" s="144"/>
      <c r="B731" s="145"/>
      <c r="C731" s="144"/>
      <c r="D731" s="146"/>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spans="1:26" ht="15.75" customHeight="1" x14ac:dyDescent="0.25">
      <c r="A732" s="144"/>
      <c r="B732" s="145"/>
      <c r="C732" s="144"/>
      <c r="D732" s="146"/>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spans="1:26" ht="15.75" customHeight="1" x14ac:dyDescent="0.25">
      <c r="A733" s="144"/>
      <c r="B733" s="145"/>
      <c r="C733" s="144"/>
      <c r="D733" s="146"/>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spans="1:26" ht="15.75" customHeight="1" x14ac:dyDescent="0.25">
      <c r="A734" s="144"/>
      <c r="B734" s="145"/>
      <c r="C734" s="144"/>
      <c r="D734" s="146"/>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spans="1:26" ht="15.75" customHeight="1" x14ac:dyDescent="0.25">
      <c r="A735" s="144"/>
      <c r="B735" s="145"/>
      <c r="C735" s="144"/>
      <c r="D735" s="146"/>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spans="1:26" ht="15.75" customHeight="1" x14ac:dyDescent="0.25">
      <c r="A736" s="144"/>
      <c r="B736" s="145"/>
      <c r="C736" s="144"/>
      <c r="D736" s="146"/>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spans="1:26" ht="15.75" customHeight="1" x14ac:dyDescent="0.25">
      <c r="A737" s="144"/>
      <c r="B737" s="145"/>
      <c r="C737" s="144"/>
      <c r="D737" s="146"/>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spans="1:26" ht="15.75" customHeight="1" x14ac:dyDescent="0.25">
      <c r="A738" s="144"/>
      <c r="B738" s="145"/>
      <c r="C738" s="144"/>
      <c r="D738" s="146"/>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spans="1:26" ht="15.75" customHeight="1" x14ac:dyDescent="0.25">
      <c r="A739" s="144"/>
      <c r="B739" s="145"/>
      <c r="C739" s="144"/>
      <c r="D739" s="146"/>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spans="1:26" ht="15.75" customHeight="1" x14ac:dyDescent="0.25">
      <c r="A740" s="144"/>
      <c r="B740" s="145"/>
      <c r="C740" s="144"/>
      <c r="D740" s="146"/>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spans="1:26" ht="15.75" customHeight="1" x14ac:dyDescent="0.25">
      <c r="A741" s="144"/>
      <c r="B741" s="145"/>
      <c r="C741" s="144"/>
      <c r="D741" s="146"/>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spans="1:26" ht="15.75" customHeight="1" x14ac:dyDescent="0.25">
      <c r="A742" s="144"/>
      <c r="B742" s="145"/>
      <c r="C742" s="144"/>
      <c r="D742" s="146"/>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spans="1:26" ht="15.75" customHeight="1" x14ac:dyDescent="0.25">
      <c r="A743" s="144"/>
      <c r="B743" s="145"/>
      <c r="C743" s="144"/>
      <c r="D743" s="146"/>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spans="1:26" ht="15.75" customHeight="1" x14ac:dyDescent="0.25">
      <c r="A744" s="144"/>
      <c r="B744" s="145"/>
      <c r="C744" s="144"/>
      <c r="D744" s="146"/>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spans="1:26" ht="15.75" customHeight="1" x14ac:dyDescent="0.25">
      <c r="A745" s="144"/>
      <c r="B745" s="145"/>
      <c r="C745" s="144"/>
      <c r="D745" s="146"/>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spans="1:26" ht="15.75" customHeight="1" x14ac:dyDescent="0.25">
      <c r="A746" s="144"/>
      <c r="B746" s="145"/>
      <c r="C746" s="144"/>
      <c r="D746" s="146"/>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spans="1:26" ht="15.75" customHeight="1" x14ac:dyDescent="0.25">
      <c r="A747" s="144"/>
      <c r="B747" s="145"/>
      <c r="C747" s="144"/>
      <c r="D747" s="146"/>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spans="1:26" ht="15.75" customHeight="1" x14ac:dyDescent="0.25">
      <c r="A748" s="144"/>
      <c r="B748" s="145"/>
      <c r="C748" s="144"/>
      <c r="D748" s="146"/>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spans="1:26" ht="15.75" customHeight="1" x14ac:dyDescent="0.25">
      <c r="A749" s="144"/>
      <c r="B749" s="145"/>
      <c r="C749" s="144"/>
      <c r="D749" s="146"/>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spans="1:26" ht="15.75" customHeight="1" x14ac:dyDescent="0.25">
      <c r="A750" s="144"/>
      <c r="B750" s="145"/>
      <c r="C750" s="144"/>
      <c r="D750" s="146"/>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spans="1:26" ht="15.75" customHeight="1" x14ac:dyDescent="0.25">
      <c r="A751" s="144"/>
      <c r="B751" s="145"/>
      <c r="C751" s="144"/>
      <c r="D751" s="146"/>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spans="1:26" ht="15.75" customHeight="1" x14ac:dyDescent="0.25">
      <c r="A752" s="144"/>
      <c r="B752" s="145"/>
      <c r="C752" s="144"/>
      <c r="D752" s="146"/>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spans="1:26" ht="15.75" customHeight="1" x14ac:dyDescent="0.25">
      <c r="A753" s="144"/>
      <c r="B753" s="145"/>
      <c r="C753" s="144"/>
      <c r="D753" s="146"/>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spans="1:26" ht="15.75" customHeight="1" x14ac:dyDescent="0.25">
      <c r="A754" s="144"/>
      <c r="B754" s="145"/>
      <c r="C754" s="144"/>
      <c r="D754" s="146"/>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spans="1:26" ht="15.75" customHeight="1" x14ac:dyDescent="0.25">
      <c r="A755" s="144"/>
      <c r="B755" s="145"/>
      <c r="C755" s="144"/>
      <c r="D755" s="146"/>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spans="1:26" ht="15.75" customHeight="1" x14ac:dyDescent="0.25">
      <c r="A756" s="144"/>
      <c r="B756" s="145"/>
      <c r="C756" s="144"/>
      <c r="D756" s="146"/>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spans="1:26" ht="15.75" customHeight="1" x14ac:dyDescent="0.25">
      <c r="A757" s="144"/>
      <c r="B757" s="145"/>
      <c r="C757" s="144"/>
      <c r="D757" s="146"/>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spans="1:26" ht="15.75" customHeight="1" x14ac:dyDescent="0.25">
      <c r="A758" s="144"/>
      <c r="B758" s="145"/>
      <c r="C758" s="144"/>
      <c r="D758" s="146"/>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spans="1:26" ht="15.75" customHeight="1" x14ac:dyDescent="0.25">
      <c r="A759" s="144"/>
      <c r="B759" s="145"/>
      <c r="C759" s="144"/>
      <c r="D759" s="146"/>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spans="1:26" ht="15.75" customHeight="1" x14ac:dyDescent="0.25">
      <c r="A760" s="144"/>
      <c r="B760" s="145"/>
      <c r="C760" s="144"/>
      <c r="D760" s="146"/>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spans="1:26" ht="15.75" customHeight="1" x14ac:dyDescent="0.25">
      <c r="A761" s="144"/>
      <c r="B761" s="145"/>
      <c r="C761" s="144"/>
      <c r="D761" s="146"/>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spans="1:26" ht="15.75" customHeight="1" x14ac:dyDescent="0.25">
      <c r="A762" s="144"/>
      <c r="B762" s="145"/>
      <c r="C762" s="144"/>
      <c r="D762" s="146"/>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spans="1:26" ht="15.75" customHeight="1" x14ac:dyDescent="0.25">
      <c r="A763" s="144"/>
      <c r="B763" s="145"/>
      <c r="C763" s="144"/>
      <c r="D763" s="146"/>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spans="1:26" ht="15.75" customHeight="1" x14ac:dyDescent="0.25">
      <c r="A764" s="144"/>
      <c r="B764" s="145"/>
      <c r="C764" s="144"/>
      <c r="D764" s="146"/>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spans="1:26" ht="15.75" customHeight="1" x14ac:dyDescent="0.25">
      <c r="A765" s="144"/>
      <c r="B765" s="145"/>
      <c r="C765" s="144"/>
      <c r="D765" s="146"/>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spans="1:26" ht="15.75" customHeight="1" x14ac:dyDescent="0.25">
      <c r="A766" s="144"/>
      <c r="B766" s="145"/>
      <c r="C766" s="144"/>
      <c r="D766" s="146"/>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spans="1:26" ht="15.75" customHeight="1" x14ac:dyDescent="0.25">
      <c r="A767" s="144"/>
      <c r="B767" s="145"/>
      <c r="C767" s="144"/>
      <c r="D767" s="146"/>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spans="1:26" ht="15.75" customHeight="1" x14ac:dyDescent="0.25">
      <c r="A768" s="144"/>
      <c r="B768" s="145"/>
      <c r="C768" s="144"/>
      <c r="D768" s="146"/>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spans="1:26" ht="15.75" customHeight="1" x14ac:dyDescent="0.25">
      <c r="A769" s="144"/>
      <c r="B769" s="145"/>
      <c r="C769" s="144"/>
      <c r="D769" s="146"/>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spans="1:26" ht="15.75" customHeight="1" x14ac:dyDescent="0.25">
      <c r="A770" s="144"/>
      <c r="B770" s="145"/>
      <c r="C770" s="144"/>
      <c r="D770" s="146"/>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spans="1:26" ht="15.75" customHeight="1" x14ac:dyDescent="0.25">
      <c r="A771" s="144"/>
      <c r="B771" s="145"/>
      <c r="C771" s="144"/>
      <c r="D771" s="146"/>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spans="1:26" ht="15.75" customHeight="1" x14ac:dyDescent="0.25">
      <c r="A772" s="144"/>
      <c r="B772" s="145"/>
      <c r="C772" s="144"/>
      <c r="D772" s="146"/>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spans="1:26" ht="15.75" customHeight="1" x14ac:dyDescent="0.25">
      <c r="A773" s="144"/>
      <c r="B773" s="145"/>
      <c r="C773" s="144"/>
      <c r="D773" s="146"/>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spans="1:26" ht="15.75" customHeight="1" x14ac:dyDescent="0.25">
      <c r="A774" s="144"/>
      <c r="B774" s="145"/>
      <c r="C774" s="144"/>
      <c r="D774" s="146"/>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spans="1:26" ht="15.75" customHeight="1" x14ac:dyDescent="0.25">
      <c r="A775" s="144"/>
      <c r="B775" s="145"/>
      <c r="C775" s="144"/>
      <c r="D775" s="146"/>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spans="1:26" ht="15.75" customHeight="1" x14ac:dyDescent="0.25">
      <c r="A776" s="144"/>
      <c r="B776" s="145"/>
      <c r="C776" s="144"/>
      <c r="D776" s="146"/>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spans="1:26" ht="15.75" customHeight="1" x14ac:dyDescent="0.25">
      <c r="A777" s="144"/>
      <c r="B777" s="145"/>
      <c r="C777" s="144"/>
      <c r="D777" s="146"/>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spans="1:26" ht="15.75" customHeight="1" x14ac:dyDescent="0.25">
      <c r="A778" s="144"/>
      <c r="B778" s="145"/>
      <c r="C778" s="144"/>
      <c r="D778" s="146"/>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spans="1:26" ht="15.75" customHeight="1" x14ac:dyDescent="0.25">
      <c r="A779" s="144"/>
      <c r="B779" s="145"/>
      <c r="C779" s="144"/>
      <c r="D779" s="146"/>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spans="1:26" ht="15.75" customHeight="1" x14ac:dyDescent="0.25">
      <c r="A780" s="144"/>
      <c r="B780" s="145"/>
      <c r="C780" s="144"/>
      <c r="D780" s="146"/>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spans="1:26" ht="15.75" customHeight="1" x14ac:dyDescent="0.25">
      <c r="A781" s="144"/>
      <c r="B781" s="145"/>
      <c r="C781" s="144"/>
      <c r="D781" s="146"/>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spans="1:26" ht="15.75" customHeight="1" x14ac:dyDescent="0.25">
      <c r="A782" s="144"/>
      <c r="B782" s="145"/>
      <c r="C782" s="144"/>
      <c r="D782" s="146"/>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spans="1:26" ht="15.75" customHeight="1" x14ac:dyDescent="0.25">
      <c r="A783" s="144"/>
      <c r="B783" s="145"/>
      <c r="C783" s="144"/>
      <c r="D783" s="146"/>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spans="1:26" ht="15.75" customHeight="1" x14ac:dyDescent="0.25">
      <c r="A784" s="144"/>
      <c r="B784" s="145"/>
      <c r="C784" s="144"/>
      <c r="D784" s="146"/>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spans="1:26" ht="15.75" customHeight="1" x14ac:dyDescent="0.25">
      <c r="A785" s="144"/>
      <c r="B785" s="145"/>
      <c r="C785" s="144"/>
      <c r="D785" s="146"/>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spans="1:26" ht="15.75" customHeight="1" x14ac:dyDescent="0.25">
      <c r="A786" s="144"/>
      <c r="B786" s="145"/>
      <c r="C786" s="144"/>
      <c r="D786" s="146"/>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spans="1:26" ht="15.75" customHeight="1" x14ac:dyDescent="0.25">
      <c r="A787" s="144"/>
      <c r="B787" s="145"/>
      <c r="C787" s="144"/>
      <c r="D787" s="146"/>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spans="1:26" ht="15.75" customHeight="1" x14ac:dyDescent="0.25">
      <c r="A788" s="144"/>
      <c r="B788" s="145"/>
      <c r="C788" s="144"/>
      <c r="D788" s="146"/>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spans="1:26" ht="15.75" customHeight="1" x14ac:dyDescent="0.25">
      <c r="A789" s="144"/>
      <c r="B789" s="145"/>
      <c r="C789" s="144"/>
      <c r="D789" s="146"/>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spans="1:26" ht="15.75" customHeight="1" x14ac:dyDescent="0.25">
      <c r="A790" s="144"/>
      <c r="B790" s="145"/>
      <c r="C790" s="144"/>
      <c r="D790" s="146"/>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spans="1:26" ht="15.75" customHeight="1" x14ac:dyDescent="0.25">
      <c r="A791" s="144"/>
      <c r="B791" s="145"/>
      <c r="C791" s="144"/>
      <c r="D791" s="146"/>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spans="1:26" ht="15.75" customHeight="1" x14ac:dyDescent="0.25">
      <c r="A792" s="144"/>
      <c r="B792" s="145"/>
      <c r="C792" s="144"/>
      <c r="D792" s="146"/>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spans="1:26" ht="15.75" customHeight="1" x14ac:dyDescent="0.25">
      <c r="A793" s="144"/>
      <c r="B793" s="145"/>
      <c r="C793" s="144"/>
      <c r="D793" s="146"/>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spans="1:26" ht="15.75" customHeight="1" x14ac:dyDescent="0.25">
      <c r="A794" s="144"/>
      <c r="B794" s="145"/>
      <c r="C794" s="144"/>
      <c r="D794" s="146"/>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spans="1:26" ht="15.75" customHeight="1" x14ac:dyDescent="0.25">
      <c r="A795" s="144"/>
      <c r="B795" s="145"/>
      <c r="C795" s="144"/>
      <c r="D795" s="146"/>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spans="1:26" ht="15.75" customHeight="1" x14ac:dyDescent="0.25">
      <c r="A796" s="144"/>
      <c r="B796" s="145"/>
      <c r="C796" s="144"/>
      <c r="D796" s="146"/>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spans="1:26" ht="15.75" customHeight="1" x14ac:dyDescent="0.25">
      <c r="A797" s="144"/>
      <c r="B797" s="145"/>
      <c r="C797" s="144"/>
      <c r="D797" s="146"/>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spans="1:26" ht="15.75" customHeight="1" x14ac:dyDescent="0.25">
      <c r="A798" s="144"/>
      <c r="B798" s="145"/>
      <c r="C798" s="144"/>
      <c r="D798" s="146"/>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spans="1:26" ht="15.75" customHeight="1" x14ac:dyDescent="0.25">
      <c r="A799" s="144"/>
      <c r="B799" s="145"/>
      <c r="C799" s="144"/>
      <c r="D799" s="146"/>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spans="1:26" ht="15.75" customHeight="1" x14ac:dyDescent="0.25">
      <c r="A800" s="144"/>
      <c r="B800" s="145"/>
      <c r="C800" s="144"/>
      <c r="D800" s="146"/>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spans="1:26" ht="15.75" customHeight="1" x14ac:dyDescent="0.25">
      <c r="A801" s="144"/>
      <c r="B801" s="145"/>
      <c r="C801" s="144"/>
      <c r="D801" s="146"/>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spans="1:26" ht="15.75" customHeight="1" x14ac:dyDescent="0.25">
      <c r="A802" s="144"/>
      <c r="B802" s="145"/>
      <c r="C802" s="144"/>
      <c r="D802" s="146"/>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spans="1:26" ht="15.75" customHeight="1" x14ac:dyDescent="0.25">
      <c r="A803" s="144"/>
      <c r="B803" s="145"/>
      <c r="C803" s="144"/>
      <c r="D803" s="146"/>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spans="1:26" ht="15.75" customHeight="1" x14ac:dyDescent="0.25">
      <c r="A804" s="144"/>
      <c r="B804" s="145"/>
      <c r="C804" s="144"/>
      <c r="D804" s="146"/>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spans="1:26" ht="15.75" customHeight="1" x14ac:dyDescent="0.25">
      <c r="A805" s="144"/>
      <c r="B805" s="145"/>
      <c r="C805" s="144"/>
      <c r="D805" s="146"/>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spans="1:26" ht="15.75" customHeight="1" x14ac:dyDescent="0.25">
      <c r="A806" s="144"/>
      <c r="B806" s="145"/>
      <c r="C806" s="144"/>
      <c r="D806" s="146"/>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spans="1:26" ht="15.75" customHeight="1" x14ac:dyDescent="0.25">
      <c r="A807" s="144"/>
      <c r="B807" s="145"/>
      <c r="C807" s="144"/>
      <c r="D807" s="146"/>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spans="1:26" ht="15.75" customHeight="1" x14ac:dyDescent="0.25">
      <c r="A808" s="144"/>
      <c r="B808" s="145"/>
      <c r="C808" s="144"/>
      <c r="D808" s="146"/>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spans="1:26" ht="15.75" customHeight="1" x14ac:dyDescent="0.25">
      <c r="A809" s="144"/>
      <c r="B809" s="145"/>
      <c r="C809" s="144"/>
      <c r="D809" s="146"/>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spans="1:26" ht="15.75" customHeight="1" x14ac:dyDescent="0.25">
      <c r="A810" s="144"/>
      <c r="B810" s="145"/>
      <c r="C810" s="144"/>
      <c r="D810" s="146"/>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spans="1:26" ht="15.75" customHeight="1" x14ac:dyDescent="0.25">
      <c r="A811" s="144"/>
      <c r="B811" s="145"/>
      <c r="C811" s="144"/>
      <c r="D811" s="146"/>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spans="1:26" ht="15.75" customHeight="1" x14ac:dyDescent="0.25">
      <c r="A812" s="144"/>
      <c r="B812" s="145"/>
      <c r="C812" s="144"/>
      <c r="D812" s="146"/>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spans="1:26" ht="15.75" customHeight="1" x14ac:dyDescent="0.25">
      <c r="A813" s="144"/>
      <c r="B813" s="145"/>
      <c r="C813" s="144"/>
      <c r="D813" s="146"/>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spans="1:26" ht="15.75" customHeight="1" x14ac:dyDescent="0.25">
      <c r="A814" s="144"/>
      <c r="B814" s="145"/>
      <c r="C814" s="144"/>
      <c r="D814" s="146"/>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spans="1:26" ht="15.75" customHeight="1" x14ac:dyDescent="0.25">
      <c r="A815" s="144"/>
      <c r="B815" s="145"/>
      <c r="C815" s="144"/>
      <c r="D815" s="146"/>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spans="1:26" ht="15.75" customHeight="1" x14ac:dyDescent="0.25">
      <c r="A816" s="144"/>
      <c r="B816" s="145"/>
      <c r="C816" s="144"/>
      <c r="D816" s="146"/>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spans="1:26" ht="15.75" customHeight="1" x14ac:dyDescent="0.25">
      <c r="A817" s="144"/>
      <c r="B817" s="145"/>
      <c r="C817" s="144"/>
      <c r="D817" s="146"/>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spans="1:26" ht="15.75" customHeight="1" x14ac:dyDescent="0.25">
      <c r="A818" s="144"/>
      <c r="B818" s="145"/>
      <c r="C818" s="144"/>
      <c r="D818" s="146"/>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spans="1:26" ht="15.75" customHeight="1" x14ac:dyDescent="0.25">
      <c r="A819" s="144"/>
      <c r="B819" s="145"/>
      <c r="C819" s="144"/>
      <c r="D819" s="146"/>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spans="1:26" ht="15.75" customHeight="1" x14ac:dyDescent="0.25">
      <c r="A820" s="144"/>
      <c r="B820" s="145"/>
      <c r="C820" s="144"/>
      <c r="D820" s="146"/>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spans="1:26" ht="15.75" customHeight="1" x14ac:dyDescent="0.25">
      <c r="A821" s="144"/>
      <c r="B821" s="145"/>
      <c r="C821" s="144"/>
      <c r="D821" s="146"/>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spans="1:26" ht="15.75" customHeight="1" x14ac:dyDescent="0.25">
      <c r="A822" s="144"/>
      <c r="B822" s="145"/>
      <c r="C822" s="144"/>
      <c r="D822" s="146"/>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spans="1:26" ht="15.75" customHeight="1" x14ac:dyDescent="0.25">
      <c r="A823" s="144"/>
      <c r="B823" s="145"/>
      <c r="C823" s="144"/>
      <c r="D823" s="146"/>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spans="1:26" ht="15.75" customHeight="1" x14ac:dyDescent="0.25">
      <c r="A824" s="144"/>
      <c r="B824" s="145"/>
      <c r="C824" s="144"/>
      <c r="D824" s="146"/>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spans="1:26" ht="15.75" customHeight="1" x14ac:dyDescent="0.25">
      <c r="A825" s="144"/>
      <c r="B825" s="145"/>
      <c r="C825" s="144"/>
      <c r="D825" s="146"/>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spans="1:26" ht="15.75" customHeight="1" x14ac:dyDescent="0.25">
      <c r="A826" s="144"/>
      <c r="B826" s="145"/>
      <c r="C826" s="144"/>
      <c r="D826" s="146"/>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spans="1:26" ht="15.75" customHeight="1" x14ac:dyDescent="0.25">
      <c r="A827" s="144"/>
      <c r="B827" s="145"/>
      <c r="C827" s="144"/>
      <c r="D827" s="146"/>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spans="1:26" ht="15.75" customHeight="1" x14ac:dyDescent="0.25">
      <c r="A828" s="144"/>
      <c r="B828" s="145"/>
      <c r="C828" s="144"/>
      <c r="D828" s="146"/>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spans="1:26" ht="15.75" customHeight="1" x14ac:dyDescent="0.25">
      <c r="A829" s="144"/>
      <c r="B829" s="145"/>
      <c r="C829" s="144"/>
      <c r="D829" s="146"/>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spans="1:26" ht="15.75" customHeight="1" x14ac:dyDescent="0.25">
      <c r="A830" s="144"/>
      <c r="B830" s="145"/>
      <c r="C830" s="144"/>
      <c r="D830" s="146"/>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spans="1:26" ht="15.75" customHeight="1" x14ac:dyDescent="0.25">
      <c r="A831" s="144"/>
      <c r="B831" s="145"/>
      <c r="C831" s="144"/>
      <c r="D831" s="146"/>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spans="1:26" ht="15.75" customHeight="1" x14ac:dyDescent="0.25">
      <c r="A832" s="144"/>
      <c r="B832" s="145"/>
      <c r="C832" s="144"/>
      <c r="D832" s="146"/>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spans="1:26" ht="15.75" customHeight="1" x14ac:dyDescent="0.25">
      <c r="A833" s="144"/>
      <c r="B833" s="145"/>
      <c r="C833" s="144"/>
      <c r="D833" s="146"/>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spans="1:26" ht="15.75" customHeight="1" x14ac:dyDescent="0.25">
      <c r="A834" s="144"/>
      <c r="B834" s="145"/>
      <c r="C834" s="144"/>
      <c r="D834" s="146"/>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spans="1:26" ht="15.75" customHeight="1" x14ac:dyDescent="0.25">
      <c r="A835" s="144"/>
      <c r="B835" s="145"/>
      <c r="C835" s="144"/>
      <c r="D835" s="146"/>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spans="1:26" ht="15.75" customHeight="1" x14ac:dyDescent="0.25">
      <c r="A836" s="144"/>
      <c r="B836" s="145"/>
      <c r="C836" s="144"/>
      <c r="D836" s="146"/>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spans="1:26" ht="15.75" customHeight="1" x14ac:dyDescent="0.25">
      <c r="A837" s="144"/>
      <c r="B837" s="145"/>
      <c r="C837" s="144"/>
      <c r="D837" s="146"/>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spans="1:26" ht="15.75" customHeight="1" x14ac:dyDescent="0.25">
      <c r="A838" s="144"/>
      <c r="B838" s="145"/>
      <c r="C838" s="144"/>
      <c r="D838" s="146"/>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spans="1:26" ht="15.75" customHeight="1" x14ac:dyDescent="0.25">
      <c r="A839" s="144"/>
      <c r="B839" s="145"/>
      <c r="C839" s="144"/>
      <c r="D839" s="146"/>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spans="1:26" ht="15.75" customHeight="1" x14ac:dyDescent="0.25">
      <c r="A840" s="144"/>
      <c r="B840" s="145"/>
      <c r="C840" s="144"/>
      <c r="D840" s="146"/>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spans="1:26" ht="15.75" customHeight="1" x14ac:dyDescent="0.25">
      <c r="A841" s="144"/>
      <c r="B841" s="145"/>
      <c r="C841" s="144"/>
      <c r="D841" s="146"/>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spans="1:26" ht="15.75" customHeight="1" x14ac:dyDescent="0.25">
      <c r="A842" s="144"/>
      <c r="B842" s="145"/>
      <c r="C842" s="144"/>
      <c r="D842" s="146"/>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spans="1:26" ht="15.75" customHeight="1" x14ac:dyDescent="0.25">
      <c r="A843" s="144"/>
      <c r="B843" s="145"/>
      <c r="C843" s="144"/>
      <c r="D843" s="146"/>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spans="1:26" ht="15.75" customHeight="1" x14ac:dyDescent="0.25">
      <c r="A844" s="144"/>
      <c r="B844" s="145"/>
      <c r="C844" s="144"/>
      <c r="D844" s="146"/>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spans="1:26" ht="15.75" customHeight="1" x14ac:dyDescent="0.25">
      <c r="A845" s="144"/>
      <c r="B845" s="145"/>
      <c r="C845" s="144"/>
      <c r="D845" s="146"/>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spans="1:26" ht="15.75" customHeight="1" x14ac:dyDescent="0.25">
      <c r="A846" s="144"/>
      <c r="B846" s="145"/>
      <c r="C846" s="144"/>
      <c r="D846" s="146"/>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spans="1:26" ht="15.75" customHeight="1" x14ac:dyDescent="0.25">
      <c r="A847" s="144"/>
      <c r="B847" s="145"/>
      <c r="C847" s="144"/>
      <c r="D847" s="146"/>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spans="1:26" ht="15.75" customHeight="1" x14ac:dyDescent="0.25">
      <c r="A848" s="144"/>
      <c r="B848" s="145"/>
      <c r="C848" s="144"/>
      <c r="D848" s="146"/>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spans="1:26" ht="15.75" customHeight="1" x14ac:dyDescent="0.25">
      <c r="A849" s="144"/>
      <c r="B849" s="145"/>
      <c r="C849" s="144"/>
      <c r="D849" s="146"/>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spans="1:26" ht="15.75" customHeight="1" x14ac:dyDescent="0.25">
      <c r="A850" s="144"/>
      <c r="B850" s="145"/>
      <c r="C850" s="144"/>
      <c r="D850" s="146"/>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spans="1:26" ht="15.75" customHeight="1" x14ac:dyDescent="0.25">
      <c r="A851" s="144"/>
      <c r="B851" s="145"/>
      <c r="C851" s="144"/>
      <c r="D851" s="146"/>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spans="1:26" ht="15.75" customHeight="1" x14ac:dyDescent="0.25">
      <c r="A852" s="144"/>
      <c r="B852" s="145"/>
      <c r="C852" s="144"/>
      <c r="D852" s="146"/>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spans="1:26" ht="15.75" customHeight="1" x14ac:dyDescent="0.25">
      <c r="A853" s="144"/>
      <c r="B853" s="145"/>
      <c r="C853" s="144"/>
      <c r="D853" s="146"/>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spans="1:26" ht="15.75" customHeight="1" x14ac:dyDescent="0.25">
      <c r="A854" s="144"/>
      <c r="B854" s="145"/>
      <c r="C854" s="144"/>
      <c r="D854" s="146"/>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spans="1:26" ht="15.75" customHeight="1" x14ac:dyDescent="0.25">
      <c r="A855" s="144"/>
      <c r="B855" s="145"/>
      <c r="C855" s="144"/>
      <c r="D855" s="146"/>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spans="1:26" ht="15.75" customHeight="1" x14ac:dyDescent="0.25">
      <c r="A856" s="144"/>
      <c r="B856" s="145"/>
      <c r="C856" s="144"/>
      <c r="D856" s="146"/>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spans="1:26" ht="15.75" customHeight="1" x14ac:dyDescent="0.25">
      <c r="A857" s="144"/>
      <c r="B857" s="145"/>
      <c r="C857" s="144"/>
      <c r="D857" s="146"/>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spans="1:26" ht="15.75" customHeight="1" x14ac:dyDescent="0.25">
      <c r="A858" s="144"/>
      <c r="B858" s="145"/>
      <c r="C858" s="144"/>
      <c r="D858" s="146"/>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spans="1:26" ht="15.75" customHeight="1" x14ac:dyDescent="0.25">
      <c r="A859" s="144"/>
      <c r="B859" s="145"/>
      <c r="C859" s="144"/>
      <c r="D859" s="146"/>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spans="1:26" ht="15.75" customHeight="1" x14ac:dyDescent="0.25">
      <c r="A860" s="144"/>
      <c r="B860" s="145"/>
      <c r="C860" s="144"/>
      <c r="D860" s="146"/>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spans="1:26" ht="15.75" customHeight="1" x14ac:dyDescent="0.25">
      <c r="A861" s="144"/>
      <c r="B861" s="145"/>
      <c r="C861" s="144"/>
      <c r="D861" s="146"/>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spans="1:26" ht="15.75" customHeight="1" x14ac:dyDescent="0.25">
      <c r="A862" s="144"/>
      <c r="B862" s="145"/>
      <c r="C862" s="144"/>
      <c r="D862" s="146"/>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spans="1:26" ht="15.75" customHeight="1" x14ac:dyDescent="0.25">
      <c r="A863" s="144"/>
      <c r="B863" s="145"/>
      <c r="C863" s="144"/>
      <c r="D863" s="146"/>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spans="1:26" ht="15.75" customHeight="1" x14ac:dyDescent="0.25">
      <c r="A864" s="144"/>
      <c r="B864" s="145"/>
      <c r="C864" s="144"/>
      <c r="D864" s="146"/>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spans="1:26" ht="15.75" customHeight="1" x14ac:dyDescent="0.25">
      <c r="A865" s="144"/>
      <c r="B865" s="145"/>
      <c r="C865" s="144"/>
      <c r="D865" s="146"/>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spans="1:26" ht="15.75" customHeight="1" x14ac:dyDescent="0.25">
      <c r="A866" s="144"/>
      <c r="B866" s="145"/>
      <c r="C866" s="144"/>
      <c r="D866" s="146"/>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spans="1:26" ht="15.75" customHeight="1" x14ac:dyDescent="0.25">
      <c r="A867" s="144"/>
      <c r="B867" s="145"/>
      <c r="C867" s="144"/>
      <c r="D867" s="146"/>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spans="1:26" ht="15.75" customHeight="1" x14ac:dyDescent="0.25">
      <c r="A868" s="144"/>
      <c r="B868" s="145"/>
      <c r="C868" s="144"/>
      <c r="D868" s="146"/>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spans="1:26" ht="15.75" customHeight="1" x14ac:dyDescent="0.25">
      <c r="A869" s="144"/>
      <c r="B869" s="145"/>
      <c r="C869" s="144"/>
      <c r="D869" s="146"/>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spans="1:26" ht="15.75" customHeight="1" x14ac:dyDescent="0.25">
      <c r="A870" s="144"/>
      <c r="B870" s="145"/>
      <c r="C870" s="144"/>
      <c r="D870" s="146"/>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spans="1:26" ht="15.75" customHeight="1" x14ac:dyDescent="0.25">
      <c r="A871" s="144"/>
      <c r="B871" s="145"/>
      <c r="C871" s="144"/>
      <c r="D871" s="146"/>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spans="1:26" ht="15.75" customHeight="1" x14ac:dyDescent="0.25">
      <c r="A872" s="144"/>
      <c r="B872" s="145"/>
      <c r="C872" s="144"/>
      <c r="D872" s="146"/>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spans="1:26" ht="15.75" customHeight="1" x14ac:dyDescent="0.25">
      <c r="A873" s="144"/>
      <c r="B873" s="145"/>
      <c r="C873" s="144"/>
      <c r="D873" s="146"/>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spans="1:26" ht="15.75" customHeight="1" x14ac:dyDescent="0.25">
      <c r="A874" s="144"/>
      <c r="B874" s="145"/>
      <c r="C874" s="144"/>
      <c r="D874" s="146"/>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spans="1:26" ht="15.75" customHeight="1" x14ac:dyDescent="0.25">
      <c r="A875" s="144"/>
      <c r="B875" s="145"/>
      <c r="C875" s="144"/>
      <c r="D875" s="146"/>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spans="1:26" ht="15.75" customHeight="1" x14ac:dyDescent="0.25">
      <c r="A876" s="144"/>
      <c r="B876" s="145"/>
      <c r="C876" s="144"/>
      <c r="D876" s="146"/>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spans="1:26" ht="15.75" customHeight="1" x14ac:dyDescent="0.25">
      <c r="A877" s="144"/>
      <c r="B877" s="145"/>
      <c r="C877" s="144"/>
      <c r="D877" s="146"/>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spans="1:26" ht="15.75" customHeight="1" x14ac:dyDescent="0.25">
      <c r="A878" s="144"/>
      <c r="B878" s="145"/>
      <c r="C878" s="144"/>
      <c r="D878" s="146"/>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spans="1:26" ht="15.75" customHeight="1" x14ac:dyDescent="0.25">
      <c r="A879" s="144"/>
      <c r="B879" s="145"/>
      <c r="C879" s="144"/>
      <c r="D879" s="146"/>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spans="1:26" ht="15.75" customHeight="1" x14ac:dyDescent="0.25">
      <c r="A880" s="144"/>
      <c r="B880" s="145"/>
      <c r="C880" s="144"/>
      <c r="D880" s="146"/>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spans="1:26" ht="15.75" customHeight="1" x14ac:dyDescent="0.25">
      <c r="A881" s="144"/>
      <c r="B881" s="145"/>
      <c r="C881" s="144"/>
      <c r="D881" s="146"/>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spans="1:26" ht="15.75" customHeight="1" x14ac:dyDescent="0.25">
      <c r="A882" s="144"/>
      <c r="B882" s="145"/>
      <c r="C882" s="144"/>
      <c r="D882" s="146"/>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spans="1:26" ht="15.75" customHeight="1" x14ac:dyDescent="0.25">
      <c r="A883" s="144"/>
      <c r="B883" s="145"/>
      <c r="C883" s="144"/>
      <c r="D883" s="146"/>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spans="1:26" ht="15.75" customHeight="1" x14ac:dyDescent="0.25">
      <c r="A884" s="144"/>
      <c r="B884" s="145"/>
      <c r="C884" s="144"/>
      <c r="D884" s="146"/>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spans="1:26" ht="15.75" customHeight="1" x14ac:dyDescent="0.25">
      <c r="A885" s="144"/>
      <c r="B885" s="145"/>
      <c r="C885" s="144"/>
      <c r="D885" s="146"/>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spans="1:26" ht="15.75" customHeight="1" x14ac:dyDescent="0.25">
      <c r="A886" s="144"/>
      <c r="B886" s="145"/>
      <c r="C886" s="144"/>
      <c r="D886" s="146"/>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spans="1:26" ht="15.75" customHeight="1" x14ac:dyDescent="0.25">
      <c r="A887" s="144"/>
      <c r="B887" s="145"/>
      <c r="C887" s="144"/>
      <c r="D887" s="146"/>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spans="1:26" ht="15.75" customHeight="1" x14ac:dyDescent="0.25">
      <c r="A888" s="144"/>
      <c r="B888" s="145"/>
      <c r="C888" s="144"/>
      <c r="D888" s="146"/>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spans="1:26" ht="15.75" customHeight="1" x14ac:dyDescent="0.25">
      <c r="A889" s="144"/>
      <c r="B889" s="145"/>
      <c r="C889" s="144"/>
      <c r="D889" s="146"/>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spans="1:26" ht="15.75" customHeight="1" x14ac:dyDescent="0.25">
      <c r="A890" s="144"/>
      <c r="B890" s="145"/>
      <c r="C890" s="144"/>
      <c r="D890" s="146"/>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spans="1:26" ht="15.75" customHeight="1" x14ac:dyDescent="0.25">
      <c r="A891" s="144"/>
      <c r="B891" s="145"/>
      <c r="C891" s="144"/>
      <c r="D891" s="146"/>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spans="1:26" ht="15.75" customHeight="1" x14ac:dyDescent="0.25">
      <c r="A892" s="144"/>
      <c r="B892" s="145"/>
      <c r="C892" s="144"/>
      <c r="D892" s="146"/>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spans="1:26" ht="15.75" customHeight="1" x14ac:dyDescent="0.25">
      <c r="A893" s="144"/>
      <c r="B893" s="145"/>
      <c r="C893" s="144"/>
      <c r="D893" s="146"/>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spans="1:26" ht="15.75" customHeight="1" x14ac:dyDescent="0.25">
      <c r="A894" s="144"/>
      <c r="B894" s="145"/>
      <c r="C894" s="144"/>
      <c r="D894" s="146"/>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spans="1:26" ht="15.75" customHeight="1" x14ac:dyDescent="0.25">
      <c r="A895" s="144"/>
      <c r="B895" s="145"/>
      <c r="C895" s="144"/>
      <c r="D895" s="146"/>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spans="1:26" ht="15.75" customHeight="1" x14ac:dyDescent="0.25">
      <c r="A896" s="144"/>
      <c r="B896" s="145"/>
      <c r="C896" s="144"/>
      <c r="D896" s="146"/>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spans="1:26" ht="15.75" customHeight="1" x14ac:dyDescent="0.25">
      <c r="A897" s="144"/>
      <c r="B897" s="145"/>
      <c r="C897" s="144"/>
      <c r="D897" s="146"/>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spans="1:26" ht="15.75" customHeight="1" x14ac:dyDescent="0.25">
      <c r="A898" s="144"/>
      <c r="B898" s="145"/>
      <c r="C898" s="144"/>
      <c r="D898" s="146"/>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spans="1:26" ht="15.75" customHeight="1" x14ac:dyDescent="0.25">
      <c r="A899" s="144"/>
      <c r="B899" s="145"/>
      <c r="C899" s="144"/>
      <c r="D899" s="146"/>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spans="1:26" ht="15.75" customHeight="1" x14ac:dyDescent="0.25">
      <c r="A900" s="144"/>
      <c r="B900" s="145"/>
      <c r="C900" s="144"/>
      <c r="D900" s="146"/>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spans="1:26" ht="15.75" customHeight="1" x14ac:dyDescent="0.25">
      <c r="A901" s="144"/>
      <c r="B901" s="145"/>
      <c r="C901" s="144"/>
      <c r="D901" s="146"/>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spans="1:26" ht="15.75" customHeight="1" x14ac:dyDescent="0.25">
      <c r="A902" s="144"/>
      <c r="B902" s="145"/>
      <c r="C902" s="144"/>
      <c r="D902" s="146"/>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spans="1:26" ht="15.75" customHeight="1" x14ac:dyDescent="0.25">
      <c r="A903" s="144"/>
      <c r="B903" s="145"/>
      <c r="C903" s="144"/>
      <c r="D903" s="146"/>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spans="1:26" ht="15.75" customHeight="1" x14ac:dyDescent="0.25">
      <c r="A904" s="144"/>
      <c r="B904" s="145"/>
      <c r="C904" s="144"/>
      <c r="D904" s="146"/>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spans="1:26" ht="15.75" customHeight="1" x14ac:dyDescent="0.25">
      <c r="A905" s="144"/>
      <c r="B905" s="145"/>
      <c r="C905" s="144"/>
      <c r="D905" s="146"/>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spans="1:26" ht="15.75" customHeight="1" x14ac:dyDescent="0.25">
      <c r="A906" s="144"/>
      <c r="B906" s="145"/>
      <c r="C906" s="144"/>
      <c r="D906" s="146"/>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spans="1:26" ht="15.75" customHeight="1" x14ac:dyDescent="0.25">
      <c r="A907" s="144"/>
      <c r="B907" s="145"/>
      <c r="C907" s="144"/>
      <c r="D907" s="146"/>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spans="1:26" ht="15.75" customHeight="1" x14ac:dyDescent="0.25">
      <c r="A908" s="144"/>
      <c r="B908" s="145"/>
      <c r="C908" s="144"/>
      <c r="D908" s="146"/>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spans="1:26" ht="15.75" customHeight="1" x14ac:dyDescent="0.25">
      <c r="A909" s="144"/>
      <c r="B909" s="145"/>
      <c r="C909" s="144"/>
      <c r="D909" s="146"/>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spans="1:26" ht="15.75" customHeight="1" x14ac:dyDescent="0.25">
      <c r="A910" s="144"/>
      <c r="B910" s="145"/>
      <c r="C910" s="144"/>
      <c r="D910" s="146"/>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spans="1:26" ht="15.75" customHeight="1" x14ac:dyDescent="0.25">
      <c r="A911" s="144"/>
      <c r="B911" s="145"/>
      <c r="C911" s="144"/>
      <c r="D911" s="146"/>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spans="1:26" ht="15.75" customHeight="1" x14ac:dyDescent="0.25">
      <c r="A912" s="144"/>
      <c r="B912" s="145"/>
      <c r="C912" s="144"/>
      <c r="D912" s="146"/>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spans="1:26" ht="15.75" customHeight="1" x14ac:dyDescent="0.25">
      <c r="A913" s="144"/>
      <c r="B913" s="145"/>
      <c r="C913" s="144"/>
      <c r="D913" s="146"/>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spans="1:26" ht="15.75" customHeight="1" x14ac:dyDescent="0.25">
      <c r="A914" s="144"/>
      <c r="B914" s="145"/>
      <c r="C914" s="144"/>
      <c r="D914" s="146"/>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spans="1:26" ht="15.75" customHeight="1" x14ac:dyDescent="0.25">
      <c r="A915" s="144"/>
      <c r="B915" s="145"/>
      <c r="C915" s="144"/>
      <c r="D915" s="146"/>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spans="1:26" ht="15.75" customHeight="1" x14ac:dyDescent="0.25">
      <c r="A916" s="144"/>
      <c r="B916" s="145"/>
      <c r="C916" s="144"/>
      <c r="D916" s="146"/>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spans="1:26" ht="15.75" customHeight="1" x14ac:dyDescent="0.25">
      <c r="A917" s="144"/>
      <c r="B917" s="145"/>
      <c r="C917" s="144"/>
      <c r="D917" s="146"/>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spans="1:26" ht="15.75" customHeight="1" x14ac:dyDescent="0.25">
      <c r="A918" s="144"/>
      <c r="B918" s="145"/>
      <c r="C918" s="144"/>
      <c r="D918" s="146"/>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spans="1:26" ht="15.75" customHeight="1" x14ac:dyDescent="0.25">
      <c r="A919" s="144"/>
      <c r="B919" s="145"/>
      <c r="C919" s="144"/>
      <c r="D919" s="146"/>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spans="1:26" ht="15.75" customHeight="1" x14ac:dyDescent="0.25">
      <c r="A920" s="144"/>
      <c r="B920" s="145"/>
      <c r="C920" s="144"/>
      <c r="D920" s="146"/>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spans="1:26" ht="15.75" customHeight="1" x14ac:dyDescent="0.25">
      <c r="A921" s="144"/>
      <c r="B921" s="145"/>
      <c r="C921" s="144"/>
      <c r="D921" s="146"/>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spans="1:26" ht="15.75" customHeight="1" x14ac:dyDescent="0.25">
      <c r="A922" s="144"/>
      <c r="B922" s="145"/>
      <c r="C922" s="144"/>
      <c r="D922" s="146"/>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spans="1:26" ht="15.75" customHeight="1" x14ac:dyDescent="0.25">
      <c r="A923" s="144"/>
      <c r="B923" s="145"/>
      <c r="C923" s="144"/>
      <c r="D923" s="146"/>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spans="1:26" ht="15.75" customHeight="1" x14ac:dyDescent="0.25">
      <c r="A924" s="144"/>
      <c r="B924" s="145"/>
      <c r="C924" s="144"/>
      <c r="D924" s="146"/>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spans="1:26" ht="15.75" customHeight="1" x14ac:dyDescent="0.25">
      <c r="A925" s="144"/>
      <c r="B925" s="145"/>
      <c r="C925" s="144"/>
      <c r="D925" s="146"/>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spans="1:26" ht="15.75" customHeight="1" x14ac:dyDescent="0.25">
      <c r="A926" s="144"/>
      <c r="B926" s="145"/>
      <c r="C926" s="144"/>
      <c r="D926" s="146"/>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spans="1:26" ht="15.75" customHeight="1" x14ac:dyDescent="0.25">
      <c r="A927" s="144"/>
      <c r="B927" s="145"/>
      <c r="C927" s="144"/>
      <c r="D927" s="146"/>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spans="1:26" ht="15.75" customHeight="1" x14ac:dyDescent="0.25">
      <c r="A928" s="144"/>
      <c r="B928" s="145"/>
      <c r="C928" s="144"/>
      <c r="D928" s="146"/>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spans="1:26" ht="15.75" customHeight="1" x14ac:dyDescent="0.25">
      <c r="A929" s="144"/>
      <c r="B929" s="145"/>
      <c r="C929" s="144"/>
      <c r="D929" s="146"/>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spans="1:26" ht="15.75" customHeight="1" x14ac:dyDescent="0.25">
      <c r="A930" s="144"/>
      <c r="B930" s="145"/>
      <c r="C930" s="144"/>
      <c r="D930" s="146"/>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spans="1:26" ht="15.75" customHeight="1" x14ac:dyDescent="0.25">
      <c r="A931" s="144"/>
      <c r="B931" s="145"/>
      <c r="C931" s="144"/>
      <c r="D931" s="146"/>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spans="1:26" ht="15.75" customHeight="1" x14ac:dyDescent="0.25">
      <c r="A932" s="144"/>
      <c r="B932" s="145"/>
      <c r="C932" s="144"/>
      <c r="D932" s="146"/>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spans="1:26" ht="15.75" customHeight="1" x14ac:dyDescent="0.25">
      <c r="A933" s="144"/>
      <c r="B933" s="145"/>
      <c r="C933" s="144"/>
      <c r="D933" s="146"/>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spans="1:26" ht="15.75" customHeight="1" x14ac:dyDescent="0.25">
      <c r="A934" s="144"/>
      <c r="B934" s="145"/>
      <c r="C934" s="144"/>
      <c r="D934" s="146"/>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spans="1:26" ht="15.75" customHeight="1" x14ac:dyDescent="0.25">
      <c r="A935" s="144"/>
      <c r="B935" s="145"/>
      <c r="C935" s="144"/>
      <c r="D935" s="146"/>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spans="1:26" ht="15.75" customHeight="1" x14ac:dyDescent="0.25">
      <c r="A936" s="144"/>
      <c r="B936" s="145"/>
      <c r="C936" s="144"/>
      <c r="D936" s="146"/>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spans="1:26" ht="15.75" customHeight="1" x14ac:dyDescent="0.25">
      <c r="A937" s="144"/>
      <c r="B937" s="145"/>
      <c r="C937" s="144"/>
      <c r="D937" s="146"/>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spans="1:26" ht="15.75" customHeight="1" x14ac:dyDescent="0.25">
      <c r="A938" s="144"/>
      <c r="B938" s="145"/>
      <c r="C938" s="144"/>
      <c r="D938" s="146"/>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spans="1:26" ht="15.75" customHeight="1" x14ac:dyDescent="0.25">
      <c r="A939" s="144"/>
      <c r="B939" s="145"/>
      <c r="C939" s="144"/>
      <c r="D939" s="146"/>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spans="1:26" ht="15.75" customHeight="1" x14ac:dyDescent="0.25">
      <c r="A940" s="144"/>
      <c r="B940" s="145"/>
      <c r="C940" s="144"/>
      <c r="D940" s="146"/>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spans="1:26" ht="15.75" customHeight="1" x14ac:dyDescent="0.25">
      <c r="A941" s="144"/>
      <c r="B941" s="145"/>
      <c r="C941" s="144"/>
      <c r="D941" s="146"/>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spans="1:26" ht="15.75" customHeight="1" x14ac:dyDescent="0.25">
      <c r="A942" s="144"/>
      <c r="B942" s="145"/>
      <c r="C942" s="144"/>
      <c r="D942" s="146"/>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spans="1:26" ht="15.75" customHeight="1" x14ac:dyDescent="0.25">
      <c r="A943" s="144"/>
      <c r="B943" s="145"/>
      <c r="C943" s="144"/>
      <c r="D943" s="146"/>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spans="1:26" ht="15.75" customHeight="1" x14ac:dyDescent="0.25">
      <c r="A944" s="144"/>
      <c r="B944" s="145"/>
      <c r="C944" s="144"/>
      <c r="D944" s="146"/>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spans="1:26" ht="15.75" customHeight="1" x14ac:dyDescent="0.25">
      <c r="A945" s="144"/>
      <c r="B945" s="145"/>
      <c r="C945" s="144"/>
      <c r="D945" s="146"/>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spans="1:26" ht="15.75" customHeight="1" x14ac:dyDescent="0.25">
      <c r="A946" s="144"/>
      <c r="B946" s="145"/>
      <c r="C946" s="144"/>
      <c r="D946" s="146"/>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spans="1:26" ht="15.75" customHeight="1" x14ac:dyDescent="0.25">
      <c r="A947" s="144"/>
      <c r="B947" s="145"/>
      <c r="C947" s="144"/>
      <c r="D947" s="146"/>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spans="1:26" ht="15.75" customHeight="1" x14ac:dyDescent="0.25">
      <c r="A948" s="144"/>
      <c r="B948" s="145"/>
      <c r="C948" s="144"/>
      <c r="D948" s="146"/>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spans="1:26" ht="15.75" customHeight="1" x14ac:dyDescent="0.25">
      <c r="A949" s="144"/>
      <c r="B949" s="145"/>
      <c r="C949" s="144"/>
      <c r="D949" s="146"/>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spans="1:26" ht="15.75" customHeight="1" x14ac:dyDescent="0.25">
      <c r="A950" s="144"/>
      <c r="B950" s="145"/>
      <c r="C950" s="144"/>
      <c r="D950" s="146"/>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spans="1:26" ht="15.75" customHeight="1" x14ac:dyDescent="0.25">
      <c r="A951" s="144"/>
      <c r="B951" s="145"/>
      <c r="C951" s="144"/>
      <c r="D951" s="146"/>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spans="1:26" ht="15.75" customHeight="1" x14ac:dyDescent="0.25">
      <c r="A952" s="144"/>
      <c r="B952" s="145"/>
      <c r="C952" s="144"/>
      <c r="D952" s="146"/>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spans="1:26" ht="15.75" customHeight="1" x14ac:dyDescent="0.25">
      <c r="A953" s="144"/>
      <c r="B953" s="145"/>
      <c r="C953" s="144"/>
      <c r="D953" s="146"/>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spans="1:26" ht="15.75" customHeight="1" x14ac:dyDescent="0.25">
      <c r="A954" s="144"/>
      <c r="B954" s="145"/>
      <c r="C954" s="144"/>
      <c r="D954" s="146"/>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spans="1:26" ht="15.75" customHeight="1" x14ac:dyDescent="0.25">
      <c r="A955" s="144"/>
      <c r="B955" s="145"/>
      <c r="C955" s="144"/>
      <c r="D955" s="146"/>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spans="1:26" ht="15.75" customHeight="1" x14ac:dyDescent="0.25">
      <c r="A956" s="144"/>
      <c r="B956" s="145"/>
      <c r="C956" s="144"/>
      <c r="D956" s="146"/>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spans="1:26" ht="15.75" customHeight="1" x14ac:dyDescent="0.25">
      <c r="A957" s="144"/>
      <c r="B957" s="145"/>
      <c r="C957" s="144"/>
      <c r="D957" s="146"/>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spans="1:26" ht="15.75" customHeight="1" x14ac:dyDescent="0.25">
      <c r="A958" s="144"/>
      <c r="B958" s="145"/>
      <c r="C958" s="144"/>
      <c r="D958" s="146"/>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spans="1:26" ht="15.75" customHeight="1" x14ac:dyDescent="0.25">
      <c r="A959" s="144"/>
      <c r="B959" s="145"/>
      <c r="C959" s="144"/>
      <c r="D959" s="146"/>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spans="1:26" ht="15.75" customHeight="1" x14ac:dyDescent="0.25">
      <c r="A960" s="144"/>
      <c r="B960" s="145"/>
      <c r="C960" s="144"/>
      <c r="D960" s="146"/>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spans="1:26" ht="15.75" customHeight="1" x14ac:dyDescent="0.25">
      <c r="A961" s="144"/>
      <c r="B961" s="145"/>
      <c r="C961" s="144"/>
      <c r="D961" s="146"/>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spans="1:26" ht="15.75" customHeight="1" x14ac:dyDescent="0.25">
      <c r="A962" s="144"/>
      <c r="B962" s="145"/>
      <c r="C962" s="144"/>
      <c r="D962" s="146"/>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spans="1:26" ht="15.75" customHeight="1" x14ac:dyDescent="0.25">
      <c r="A963" s="144"/>
      <c r="B963" s="145"/>
      <c r="C963" s="144"/>
      <c r="D963" s="146"/>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spans="1:26" ht="15.75" customHeight="1" x14ac:dyDescent="0.25">
      <c r="A964" s="144"/>
      <c r="B964" s="145"/>
      <c r="C964" s="144"/>
      <c r="D964" s="146"/>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spans="1:26" ht="15.75" customHeight="1" x14ac:dyDescent="0.25">
      <c r="A965" s="144"/>
      <c r="B965" s="145"/>
      <c r="C965" s="144"/>
      <c r="D965" s="146"/>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spans="1:26" ht="15.75" customHeight="1" x14ac:dyDescent="0.25">
      <c r="A966" s="144"/>
      <c r="B966" s="145"/>
      <c r="C966" s="144"/>
      <c r="D966" s="146"/>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spans="1:26" ht="15.75" customHeight="1" x14ac:dyDescent="0.25">
      <c r="A967" s="144"/>
      <c r="B967" s="145"/>
      <c r="C967" s="144"/>
      <c r="D967" s="146"/>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spans="1:26" ht="15.75" customHeight="1" x14ac:dyDescent="0.25">
      <c r="A968" s="144"/>
      <c r="B968" s="145"/>
      <c r="C968" s="144"/>
      <c r="D968" s="146"/>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spans="1:26" ht="15.75" customHeight="1" x14ac:dyDescent="0.25">
      <c r="A969" s="144"/>
      <c r="B969" s="145"/>
      <c r="C969" s="144"/>
      <c r="D969" s="146"/>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spans="1:26" ht="15.75" customHeight="1" x14ac:dyDescent="0.25">
      <c r="A970" s="144"/>
      <c r="B970" s="145"/>
      <c r="C970" s="144"/>
      <c r="D970" s="146"/>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spans="1:26" ht="15.75" customHeight="1" x14ac:dyDescent="0.25">
      <c r="A971" s="144"/>
      <c r="B971" s="145"/>
      <c r="C971" s="144"/>
      <c r="D971" s="146"/>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spans="1:26" ht="15.75" customHeight="1" x14ac:dyDescent="0.25">
      <c r="A972" s="144"/>
      <c r="B972" s="145"/>
      <c r="C972" s="144"/>
      <c r="D972" s="146"/>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spans="1:26" ht="15.75" customHeight="1" x14ac:dyDescent="0.25">
      <c r="A973" s="144"/>
      <c r="B973" s="145"/>
      <c r="C973" s="144"/>
      <c r="D973" s="146"/>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spans="1:26" ht="15.75" customHeight="1" x14ac:dyDescent="0.25">
      <c r="A974" s="144"/>
      <c r="B974" s="145"/>
      <c r="C974" s="144"/>
      <c r="D974" s="146"/>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spans="1:26" ht="15.75" customHeight="1" x14ac:dyDescent="0.25">
      <c r="A975" s="144"/>
      <c r="B975" s="145"/>
      <c r="C975" s="144"/>
      <c r="D975" s="146"/>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spans="1:26" ht="15.75" customHeight="1" x14ac:dyDescent="0.25">
      <c r="A976" s="144"/>
      <c r="B976" s="145"/>
      <c r="C976" s="144"/>
      <c r="D976" s="146"/>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spans="1:26" ht="15.75" customHeight="1" x14ac:dyDescent="0.25">
      <c r="A977" s="144"/>
      <c r="B977" s="145"/>
      <c r="C977" s="144"/>
      <c r="D977" s="146"/>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spans="1:26" ht="15.75" customHeight="1" x14ac:dyDescent="0.25">
      <c r="A978" s="144"/>
      <c r="B978" s="145"/>
      <c r="C978" s="144"/>
      <c r="D978" s="146"/>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spans="1:26" ht="15.75" customHeight="1" x14ac:dyDescent="0.25">
      <c r="A979" s="144"/>
      <c r="B979" s="145"/>
      <c r="C979" s="144"/>
      <c r="D979" s="146"/>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spans="1:26" ht="15.75" customHeight="1" x14ac:dyDescent="0.25">
      <c r="A980" s="144"/>
      <c r="B980" s="145"/>
      <c r="C980" s="144"/>
      <c r="D980" s="146"/>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spans="1:26" ht="15.75" customHeight="1" x14ac:dyDescent="0.25">
      <c r="A981" s="144"/>
      <c r="B981" s="145"/>
      <c r="C981" s="144"/>
      <c r="D981" s="146"/>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spans="1:26" ht="15.75" customHeight="1" x14ac:dyDescent="0.25">
      <c r="A982" s="144"/>
      <c r="B982" s="145"/>
      <c r="C982" s="144"/>
      <c r="D982" s="146"/>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spans="1:26" ht="15.75" customHeight="1" x14ac:dyDescent="0.25">
      <c r="A983" s="144"/>
      <c r="B983" s="145"/>
      <c r="C983" s="144"/>
      <c r="D983" s="146"/>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spans="1:26" ht="15.75" customHeight="1" x14ac:dyDescent="0.25">
      <c r="A984" s="144"/>
      <c r="B984" s="145"/>
      <c r="C984" s="144"/>
      <c r="D984" s="146"/>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spans="1:26" ht="15.75" customHeight="1" x14ac:dyDescent="0.25">
      <c r="A985" s="144"/>
      <c r="B985" s="145"/>
      <c r="C985" s="144"/>
      <c r="D985" s="146"/>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spans="1:26" ht="15.75" customHeight="1" x14ac:dyDescent="0.25">
      <c r="A986" s="144"/>
      <c r="B986" s="145"/>
      <c r="C986" s="144"/>
      <c r="D986" s="146"/>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spans="1:26" ht="15.75" customHeight="1" x14ac:dyDescent="0.25">
      <c r="A987" s="144"/>
      <c r="B987" s="145"/>
      <c r="C987" s="144"/>
      <c r="D987" s="146"/>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spans="1:26" ht="15.75" customHeight="1" x14ac:dyDescent="0.25">
      <c r="A988" s="144"/>
      <c r="B988" s="145"/>
      <c r="C988" s="144"/>
      <c r="D988" s="146"/>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spans="1:26" ht="15.75" customHeight="1" x14ac:dyDescent="0.25">
      <c r="A989" s="144"/>
      <c r="B989" s="145"/>
      <c r="C989" s="144"/>
      <c r="D989" s="146"/>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spans="1:26" ht="15.75" customHeight="1" x14ac:dyDescent="0.25">
      <c r="A990" s="144"/>
      <c r="B990" s="145"/>
      <c r="C990" s="144"/>
      <c r="D990" s="146"/>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spans="1:26" ht="15.75" customHeight="1" x14ac:dyDescent="0.25">
      <c r="A991" s="144"/>
      <c r="B991" s="145"/>
      <c r="C991" s="144"/>
      <c r="D991" s="146"/>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spans="1:26" ht="15.75" customHeight="1" x14ac:dyDescent="0.25">
      <c r="A992" s="144"/>
      <c r="B992" s="145"/>
      <c r="C992" s="144"/>
      <c r="D992" s="146"/>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spans="1:26" ht="15.75" customHeight="1" x14ac:dyDescent="0.25">
      <c r="A993" s="144"/>
      <c r="B993" s="145"/>
      <c r="C993" s="144"/>
      <c r="D993" s="146"/>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spans="1:26" ht="15.75" customHeight="1" x14ac:dyDescent="0.25">
      <c r="A994" s="144"/>
      <c r="B994" s="145"/>
      <c r="C994" s="144"/>
      <c r="D994" s="146"/>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spans="1:26" ht="15.75" customHeight="1" x14ac:dyDescent="0.25">
      <c r="A995" s="144"/>
      <c r="B995" s="145"/>
      <c r="C995" s="144"/>
      <c r="D995" s="146"/>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spans="1:26" ht="15.75" customHeight="1" x14ac:dyDescent="0.25">
      <c r="A996" s="144"/>
      <c r="B996" s="145"/>
      <c r="C996" s="144"/>
      <c r="D996" s="146"/>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spans="1:26" ht="15.75" customHeight="1" x14ac:dyDescent="0.25">
      <c r="A997" s="144"/>
      <c r="B997" s="145"/>
      <c r="C997" s="144"/>
      <c r="D997" s="146"/>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spans="1:26" ht="15.75" customHeight="1" x14ac:dyDescent="0.25">
      <c r="A998" s="144"/>
      <c r="B998" s="145"/>
      <c r="C998" s="144"/>
      <c r="D998" s="146"/>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spans="1:26" ht="15.75" customHeight="1" x14ac:dyDescent="0.25">
      <c r="A999" s="144"/>
      <c r="B999" s="145"/>
      <c r="C999" s="144"/>
      <c r="D999" s="146"/>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spans="1:26" ht="15.75" customHeight="1" x14ac:dyDescent="0.25">
      <c r="A1000" s="144"/>
      <c r="B1000" s="145"/>
      <c r="C1000" s="144"/>
      <c r="D1000" s="146"/>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autoFilter ref="A36:D314" xr:uid="{00000000-0009-0000-0000-000008000000}"/>
  <mergeCells count="2">
    <mergeCell ref="A2:C2"/>
    <mergeCell ref="A35:D35"/>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E36C09"/>
  </sheetPr>
  <dimension ref="A2:AB1000"/>
  <sheetViews>
    <sheetView workbookViewId="0"/>
  </sheetViews>
  <sheetFormatPr baseColWidth="10" defaultColWidth="14.42578125" defaultRowHeight="15" customHeight="1" x14ac:dyDescent="0.25"/>
  <cols>
    <col min="1" max="1" width="14.42578125" customWidth="1"/>
    <col min="2" max="2" width="68.7109375" customWidth="1"/>
    <col min="3" max="3" width="24" customWidth="1"/>
    <col min="4" max="5" width="11.42578125" customWidth="1"/>
    <col min="6" max="6" width="17.7109375" customWidth="1"/>
    <col min="7" max="7" width="90.5703125" customWidth="1"/>
    <col min="8" max="8" width="81.28515625" customWidth="1"/>
    <col min="9" max="9" width="50.5703125" customWidth="1"/>
    <col min="10" max="10" width="11.42578125" customWidth="1"/>
    <col min="11" max="11" width="14.28515625" customWidth="1"/>
    <col min="12" max="12" width="15.42578125" customWidth="1"/>
    <col min="13" max="13" width="29.7109375" customWidth="1"/>
    <col min="14" max="16" width="11.42578125" customWidth="1"/>
    <col min="17" max="17" width="46.7109375" customWidth="1"/>
    <col min="18" max="18" width="19.7109375" customWidth="1"/>
    <col min="19" max="21" width="11.42578125" customWidth="1"/>
    <col min="22" max="22" width="26.42578125" customWidth="1"/>
    <col min="23" max="23" width="16.7109375" customWidth="1"/>
    <col min="24" max="24" width="16.42578125" customWidth="1"/>
    <col min="25" max="25" width="13" customWidth="1"/>
    <col min="26" max="26" width="40.28515625" customWidth="1"/>
    <col min="27" max="27" width="39.42578125" customWidth="1"/>
    <col min="28" max="33" width="11.42578125" customWidth="1"/>
  </cols>
  <sheetData>
    <row r="2" spans="1:12" ht="22.5" customHeight="1" x14ac:dyDescent="0.25">
      <c r="B2" s="22" t="s">
        <v>933</v>
      </c>
      <c r="C2" s="22" t="s">
        <v>934</v>
      </c>
      <c r="D2" s="174" t="e">
        <f t="array" aca="1" ref="D2" ca="1">_xludf.XLOOKUP(C2,ListaSeguimiento,Listas!J27:J51," ",0,1)</f>
        <v>#NAME?</v>
      </c>
      <c r="E2" s="174" t="e">
        <f t="array" aca="1" ref="E2" ca="1">_xludf.XLOOKUP(C2,ListaSeguimiento,Listas!K27:K51," ",0,1)</f>
        <v>#NAME?</v>
      </c>
    </row>
    <row r="4" spans="1:12" ht="51.75" customHeight="1" x14ac:dyDescent="0.25">
      <c r="A4" s="90" t="s">
        <v>935</v>
      </c>
      <c r="B4" s="90" t="s">
        <v>40</v>
      </c>
      <c r="C4" s="90" t="s">
        <v>936</v>
      </c>
      <c r="D4" s="90" t="s">
        <v>937</v>
      </c>
      <c r="E4" s="90" t="s">
        <v>938</v>
      </c>
      <c r="F4" s="90" t="s">
        <v>939</v>
      </c>
      <c r="G4" s="90" t="s">
        <v>44</v>
      </c>
      <c r="H4" s="90" t="s">
        <v>45</v>
      </c>
      <c r="I4" s="90" t="s">
        <v>940</v>
      </c>
      <c r="J4" s="175" t="s">
        <v>941</v>
      </c>
      <c r="K4" s="175" t="s">
        <v>942</v>
      </c>
      <c r="L4" s="176"/>
    </row>
    <row r="5" spans="1:12" ht="171.75" customHeight="1" x14ac:dyDescent="0.25">
      <c r="A5" s="177" t="str">
        <f>IFERROR('2.Datos'!#REF!," ")</f>
        <v xml:space="preserve"> </v>
      </c>
      <c r="B5" s="93" t="str">
        <f>IFERROR(VLOOKUP(A5,'2.Datos'!#REF!,6,FALSE)," ")</f>
        <v xml:space="preserve"> </v>
      </c>
      <c r="C5" s="178" t="str">
        <f>IFERROR(VLOOKUP(A5,'2.Datos'!#REF!,13,FALSE)," ")</f>
        <v xml:space="preserve"> </v>
      </c>
      <c r="D5" s="95" t="str">
        <f ca="1">IFERROR(VLOOKUP(A5,'2.Datos'!#REF!,$D$2-2,FALSE)," ")</f>
        <v xml:space="preserve"> </v>
      </c>
      <c r="E5" s="95" t="str">
        <f ca="1">IFERROR(VLOOKUP(A5,'2.Datos'!#REF!,$D$2-1,FALSE)," ")</f>
        <v xml:space="preserve"> </v>
      </c>
      <c r="F5" s="179" t="str">
        <f>IFERROR(VLOOKUP(A5,'2.Datos'!#REF!,$D$2,FALSE)," ")</f>
        <v xml:space="preserve"> </v>
      </c>
      <c r="G5" s="130" t="str">
        <f>IFERROR(VLOOKUP(A5,'2.Datos'!#REF!,10,FALSE)," ")</f>
        <v xml:space="preserve"> </v>
      </c>
      <c r="H5" s="130" t="str">
        <f>IFERROR(VLOOKUP(A5,'2.Datos'!#REF!,11,FALSE)," ")</f>
        <v xml:space="preserve"> </v>
      </c>
      <c r="I5" s="130" t="str">
        <f>IFERROR(VLOOKUP(A5,'2.Datos'!#REF!,28,FALSE)," ")</f>
        <v xml:space="preserve"> </v>
      </c>
      <c r="J5" s="180" t="str">
        <f>IFERROR(VLOOKUP(A5,'2.Datos'!#REF!,Presentación!$E$2,FALSE)," ")</f>
        <v xml:space="preserve"> </v>
      </c>
      <c r="K5" s="181" t="str">
        <f>IFERROR(VLOOKUP(A5,'2.Datos'!#REF!,12,FALSE)," ")</f>
        <v xml:space="preserve"> </v>
      </c>
      <c r="L5" s="181"/>
    </row>
    <row r="6" spans="1:12" ht="83.25" customHeight="1" x14ac:dyDescent="0.25">
      <c r="A6" s="177" t="str">
        <f>IFERROR('2.Datos'!#REF!," ")</f>
        <v xml:space="preserve"> </v>
      </c>
      <c r="B6" s="93" t="str">
        <f>IFERROR(VLOOKUP(A6,'2.Datos'!#REF!,6,FALSE)," ")</f>
        <v xml:space="preserve"> </v>
      </c>
      <c r="C6" s="178" t="str">
        <f>IFERROR(VLOOKUP(A6,'2.Datos'!#REF!,13,FALSE)," ")</f>
        <v xml:space="preserve"> </v>
      </c>
      <c r="D6" s="95" t="str">
        <f ca="1">IFERROR(VLOOKUP(A6,'2.Datos'!#REF!,$D$2-2,FALSE)," ")</f>
        <v xml:space="preserve"> </v>
      </c>
      <c r="E6" s="95" t="str">
        <f ca="1">IFERROR(VLOOKUP(A6,'2.Datos'!#REF!,$D$2-1,FALSE)," ")</f>
        <v xml:space="preserve"> </v>
      </c>
      <c r="F6" s="179" t="str">
        <f>IFERROR(VLOOKUP(A6,'2.Datos'!#REF!,$D$2,FALSE)," ")</f>
        <v xml:space="preserve"> </v>
      </c>
      <c r="G6" s="130" t="str">
        <f>IFERROR(VLOOKUP(A6,'2.Datos'!#REF!,10,FALSE)," ")</f>
        <v xml:space="preserve"> </v>
      </c>
      <c r="H6" s="130" t="str">
        <f>IFERROR(VLOOKUP(A6,'2.Datos'!#REF!,11,FALSE)," ")</f>
        <v xml:space="preserve"> </v>
      </c>
      <c r="I6" s="130" t="str">
        <f>IFERROR(VLOOKUP(A6,'2.Datos'!#REF!,28,FALSE)," ")</f>
        <v xml:space="preserve"> </v>
      </c>
      <c r="J6" s="180" t="str">
        <f>IFERROR(VLOOKUP(A6,'2.Datos'!#REF!,Presentación!$E$2,FALSE)," ")</f>
        <v xml:space="preserve"> </v>
      </c>
      <c r="K6" s="181" t="str">
        <f>IFERROR(VLOOKUP(A6,'2.Datos'!#REF!,12,FALSE)," ")</f>
        <v xml:space="preserve"> </v>
      </c>
      <c r="L6" s="181"/>
    </row>
    <row r="7" spans="1:12" ht="65.25" customHeight="1" x14ac:dyDescent="0.25">
      <c r="A7" s="177" t="str">
        <f>IFERROR('2.Datos'!#REF!," ")</f>
        <v xml:space="preserve"> </v>
      </c>
      <c r="B7" s="93" t="str">
        <f>IFERROR(VLOOKUP(A7,'2.Datos'!#REF!,6,FALSE)," ")</f>
        <v xml:space="preserve"> </v>
      </c>
      <c r="C7" s="178" t="str">
        <f>IFERROR(VLOOKUP(A7,'2.Datos'!#REF!,13,FALSE)," ")</f>
        <v xml:space="preserve"> </v>
      </c>
      <c r="D7" s="95" t="str">
        <f ca="1">IFERROR(VLOOKUP(A7,'2.Datos'!#REF!,$D$2-2,FALSE)," ")</f>
        <v xml:space="preserve"> </v>
      </c>
      <c r="E7" s="95" t="str">
        <f ca="1">IFERROR(VLOOKUP(A7,'2.Datos'!#REF!,$D$2-1,FALSE)," ")</f>
        <v xml:space="preserve"> </v>
      </c>
      <c r="F7" s="179" t="str">
        <f>IFERROR(VLOOKUP(A7,'2.Datos'!#REF!,$D$2,FALSE)," ")</f>
        <v xml:space="preserve"> </v>
      </c>
      <c r="G7" s="130" t="str">
        <f>IFERROR(VLOOKUP(A7,'2.Datos'!#REF!,10,FALSE)," ")</f>
        <v xml:space="preserve"> </v>
      </c>
      <c r="H7" s="130" t="str">
        <f>IFERROR(VLOOKUP(A7,'2.Datos'!#REF!,11,FALSE)," ")</f>
        <v xml:space="preserve"> </v>
      </c>
      <c r="I7" s="130" t="str">
        <f>IFERROR(VLOOKUP(A7,'2.Datos'!#REF!,28,FALSE)," ")</f>
        <v xml:space="preserve"> </v>
      </c>
      <c r="J7" s="180" t="str">
        <f>IFERROR(VLOOKUP(A7,'2.Datos'!#REF!,Presentación!$E$2,FALSE)," ")</f>
        <v xml:space="preserve"> </v>
      </c>
      <c r="K7" s="181" t="str">
        <f>IFERROR(VLOOKUP(A7,'2.Datos'!#REF!,12,FALSE)," ")</f>
        <v xml:space="preserve"> </v>
      </c>
      <c r="L7" s="181"/>
    </row>
    <row r="8" spans="1:12" ht="66" customHeight="1" x14ac:dyDescent="0.25">
      <c r="A8" s="177" t="str">
        <f>IFERROR('2.Datos'!#REF!," ")</f>
        <v xml:space="preserve"> </v>
      </c>
      <c r="B8" s="93" t="str">
        <f>IFERROR(VLOOKUP(A8,'2.Datos'!#REF!,6,FALSE)," ")</f>
        <v xml:space="preserve"> </v>
      </c>
      <c r="C8" s="178" t="str">
        <f>IFERROR(VLOOKUP(A8,'2.Datos'!#REF!,13,FALSE)," ")</f>
        <v xml:space="preserve"> </v>
      </c>
      <c r="D8" s="95" t="str">
        <f ca="1">IFERROR(VLOOKUP(A8,'2.Datos'!#REF!,$D$2-2,FALSE)," ")</f>
        <v xml:space="preserve"> </v>
      </c>
      <c r="E8" s="95" t="str">
        <f ca="1">IFERROR(VLOOKUP(A8,'2.Datos'!#REF!,$D$2-1,FALSE)," ")</f>
        <v xml:space="preserve"> </v>
      </c>
      <c r="F8" s="179" t="str">
        <f>IFERROR(VLOOKUP(A8,'2.Datos'!#REF!,$D$2,FALSE)," ")</f>
        <v xml:space="preserve"> </v>
      </c>
      <c r="G8" s="130" t="str">
        <f>IFERROR(VLOOKUP(A8,'2.Datos'!#REF!,10,FALSE)," ")</f>
        <v xml:space="preserve"> </v>
      </c>
      <c r="H8" s="130" t="str">
        <f>IFERROR(VLOOKUP(A8,'2.Datos'!#REF!,11,FALSE)," ")</f>
        <v xml:space="preserve"> </v>
      </c>
      <c r="I8" s="130" t="str">
        <f>IFERROR(VLOOKUP(A8,'2.Datos'!#REF!,28,FALSE)," ")</f>
        <v xml:space="preserve"> </v>
      </c>
      <c r="J8" s="180" t="str">
        <f>IFERROR(VLOOKUP(A8,'2.Datos'!#REF!,Presentación!$E$2,FALSE)," ")</f>
        <v xml:space="preserve"> </v>
      </c>
      <c r="K8" s="181" t="str">
        <f>IFERROR(VLOOKUP(A8,'2.Datos'!#REF!,12,FALSE)," ")</f>
        <v xml:space="preserve"> </v>
      </c>
      <c r="L8" s="181"/>
    </row>
    <row r="9" spans="1:12" ht="48.75" customHeight="1" x14ac:dyDescent="0.25">
      <c r="A9" s="177" t="str">
        <f>IFERROR('2.Datos'!#REF!," ")</f>
        <v xml:space="preserve"> </v>
      </c>
      <c r="B9" s="93" t="str">
        <f>IFERROR(VLOOKUP(A9,'2.Datos'!#REF!,6,FALSE)," ")</f>
        <v xml:space="preserve"> </v>
      </c>
      <c r="C9" s="178" t="str">
        <f>IFERROR(VLOOKUP(A9,'2.Datos'!#REF!,13,FALSE)," ")</f>
        <v xml:space="preserve"> </v>
      </c>
      <c r="D9" s="95" t="str">
        <f ca="1">IFERROR(VLOOKUP(A9,'2.Datos'!#REF!,$D$2-2,FALSE)," ")</f>
        <v xml:space="preserve"> </v>
      </c>
      <c r="E9" s="95" t="str">
        <f ca="1">IFERROR(VLOOKUP(A9,'2.Datos'!#REF!,$D$2-1,FALSE)," ")</f>
        <v xml:space="preserve"> </v>
      </c>
      <c r="F9" s="179" t="str">
        <f>IFERROR(VLOOKUP(A9,'2.Datos'!#REF!,$D$2,FALSE)," ")</f>
        <v xml:space="preserve"> </v>
      </c>
      <c r="G9" s="130" t="str">
        <f>IFERROR(VLOOKUP(A9,'2.Datos'!#REF!,10,FALSE)," ")</f>
        <v xml:space="preserve"> </v>
      </c>
      <c r="H9" s="130" t="str">
        <f>IFERROR(VLOOKUP(A9,'2.Datos'!#REF!,11,FALSE)," ")</f>
        <v xml:space="preserve"> </v>
      </c>
      <c r="I9" s="130" t="str">
        <f>IFERROR(VLOOKUP(A9,'2.Datos'!#REF!,28,FALSE)," ")</f>
        <v xml:space="preserve"> </v>
      </c>
      <c r="J9" s="180" t="str">
        <f>IFERROR(VLOOKUP(A9,'2.Datos'!#REF!,Presentación!$E$2,FALSE)," ")</f>
        <v xml:space="preserve"> </v>
      </c>
      <c r="K9" s="181" t="str">
        <f>IFERROR(VLOOKUP(A9,'2.Datos'!#REF!,12,FALSE)," ")</f>
        <v xml:space="preserve"> </v>
      </c>
      <c r="L9" s="181"/>
    </row>
    <row r="10" spans="1:12" ht="57.75" customHeight="1" x14ac:dyDescent="0.25">
      <c r="A10" s="177" t="str">
        <f>IFERROR('2.Datos'!#REF!," ")</f>
        <v xml:space="preserve"> </v>
      </c>
      <c r="B10" s="93" t="str">
        <f>IFERROR(VLOOKUP(A10,'2.Datos'!#REF!,6,FALSE)," ")</f>
        <v xml:space="preserve"> </v>
      </c>
      <c r="C10" s="178" t="str">
        <f>IFERROR(VLOOKUP(A10,'2.Datos'!#REF!,13,FALSE)," ")</f>
        <v xml:space="preserve"> </v>
      </c>
      <c r="D10" s="95" t="str">
        <f ca="1">IFERROR(VLOOKUP(A10,'2.Datos'!#REF!,$D$2-2,FALSE)," ")</f>
        <v xml:space="preserve"> </v>
      </c>
      <c r="E10" s="95" t="str">
        <f ca="1">IFERROR(VLOOKUP(A10,'2.Datos'!#REF!,$D$2-1,FALSE)," ")</f>
        <v xml:space="preserve"> </v>
      </c>
      <c r="F10" s="179" t="str">
        <f>IFERROR(VLOOKUP(A10,'2.Datos'!#REF!,$D$2,FALSE)," ")</f>
        <v xml:space="preserve"> </v>
      </c>
      <c r="G10" s="130" t="str">
        <f>IFERROR(VLOOKUP(A10,'2.Datos'!#REF!,10,FALSE)," ")</f>
        <v xml:space="preserve"> </v>
      </c>
      <c r="H10" s="130" t="str">
        <f>IFERROR(VLOOKUP(A10,'2.Datos'!#REF!,11,FALSE)," ")</f>
        <v xml:space="preserve"> </v>
      </c>
      <c r="I10" s="130" t="str">
        <f>IFERROR(VLOOKUP(A10,'2.Datos'!#REF!,28,FALSE)," ")</f>
        <v xml:space="preserve"> </v>
      </c>
      <c r="J10" s="180" t="str">
        <f>IFERROR(VLOOKUP(A10,'2.Datos'!#REF!,Presentación!$E$2,FALSE)," ")</f>
        <v xml:space="preserve"> </v>
      </c>
      <c r="K10" s="181" t="str">
        <f>IFERROR(VLOOKUP(A10,'2.Datos'!#REF!,12,FALSE)," ")</f>
        <v xml:space="preserve"> </v>
      </c>
      <c r="L10" s="181"/>
    </row>
    <row r="11" spans="1:12" ht="51" customHeight="1" x14ac:dyDescent="0.25">
      <c r="A11" s="177" t="str">
        <f>IFERROR('2.Datos'!#REF!," ")</f>
        <v xml:space="preserve"> </v>
      </c>
      <c r="B11" s="93" t="str">
        <f>IFERROR(VLOOKUP(A11,'2.Datos'!#REF!,6,FALSE)," ")</f>
        <v xml:space="preserve"> </v>
      </c>
      <c r="C11" s="178" t="str">
        <f>IFERROR(VLOOKUP(A11,'2.Datos'!#REF!,13,FALSE)," ")</f>
        <v xml:space="preserve"> </v>
      </c>
      <c r="D11" s="95" t="str">
        <f ca="1">IFERROR(VLOOKUP(A11,'2.Datos'!#REF!,$D$2-2,FALSE)," ")</f>
        <v xml:space="preserve"> </v>
      </c>
      <c r="E11" s="95" t="str">
        <f ca="1">IFERROR(VLOOKUP(A11,'2.Datos'!#REF!,$D$2-1,FALSE)," ")</f>
        <v xml:space="preserve"> </v>
      </c>
      <c r="F11" s="179" t="str">
        <f>IFERROR(VLOOKUP(A11,'2.Datos'!#REF!,$D$2,FALSE)," ")</f>
        <v xml:space="preserve"> </v>
      </c>
      <c r="G11" s="130" t="str">
        <f>IFERROR(VLOOKUP(A11,'2.Datos'!#REF!,10,FALSE)," ")</f>
        <v xml:space="preserve"> </v>
      </c>
      <c r="H11" s="130" t="str">
        <f>IFERROR(VLOOKUP(A11,'2.Datos'!#REF!,11,FALSE)," ")</f>
        <v xml:space="preserve"> </v>
      </c>
      <c r="I11" s="130" t="str">
        <f>IFERROR(VLOOKUP(A11,'2.Datos'!#REF!,28,FALSE)," ")</f>
        <v xml:space="preserve"> </v>
      </c>
      <c r="J11" s="180" t="str">
        <f>IFERROR(VLOOKUP(A11,'2.Datos'!#REF!,Presentación!$E$2,FALSE)," ")</f>
        <v xml:space="preserve"> </v>
      </c>
      <c r="K11" s="181" t="str">
        <f>IFERROR(VLOOKUP(A11,'2.Datos'!#REF!,12,FALSE)," ")</f>
        <v xml:space="preserve"> </v>
      </c>
      <c r="L11" s="181"/>
    </row>
    <row r="12" spans="1:12" ht="45.75" customHeight="1" x14ac:dyDescent="0.25">
      <c r="A12" s="177" t="str">
        <f>IFERROR('2.Datos'!#REF!," ")</f>
        <v xml:space="preserve"> </v>
      </c>
      <c r="B12" s="93" t="str">
        <f>IFERROR(VLOOKUP(A12,'2.Datos'!#REF!,6,FALSE)," ")</f>
        <v xml:space="preserve"> </v>
      </c>
      <c r="C12" s="178" t="str">
        <f>IFERROR(VLOOKUP(A12,'2.Datos'!#REF!,13,FALSE)," ")</f>
        <v xml:space="preserve"> </v>
      </c>
      <c r="D12" s="95" t="str">
        <f ca="1">IFERROR(VLOOKUP(A12,'2.Datos'!#REF!,$D$2-2,FALSE)," ")</f>
        <v xml:space="preserve"> </v>
      </c>
      <c r="E12" s="95" t="str">
        <f ca="1">IFERROR(VLOOKUP(A12,'2.Datos'!#REF!,$D$2-1,FALSE)," ")</f>
        <v xml:space="preserve"> </v>
      </c>
      <c r="F12" s="179" t="str">
        <f>IFERROR(VLOOKUP(A12,'2.Datos'!#REF!,$D$2,FALSE)," ")</f>
        <v xml:space="preserve"> </v>
      </c>
      <c r="G12" s="130" t="str">
        <f>IFERROR(VLOOKUP(A12,'2.Datos'!#REF!,10,FALSE)," ")</f>
        <v xml:space="preserve"> </v>
      </c>
      <c r="H12" s="130" t="str">
        <f>IFERROR(VLOOKUP(A12,'2.Datos'!#REF!,11,FALSE)," ")</f>
        <v xml:space="preserve"> </v>
      </c>
      <c r="I12" s="130" t="str">
        <f>IFERROR(VLOOKUP(A12,'2.Datos'!#REF!,28,FALSE)," ")</f>
        <v xml:space="preserve"> </v>
      </c>
      <c r="J12" s="180" t="str">
        <f>IFERROR(VLOOKUP(A12,'2.Datos'!#REF!,Presentación!$E$2,FALSE)," ")</f>
        <v xml:space="preserve"> </v>
      </c>
      <c r="K12" s="181" t="str">
        <f>IFERROR(VLOOKUP(A12,'2.Datos'!#REF!,12,FALSE)," ")</f>
        <v xml:space="preserve"> </v>
      </c>
      <c r="L12" s="181"/>
    </row>
    <row r="13" spans="1:12" ht="65.25" customHeight="1" x14ac:dyDescent="0.25">
      <c r="A13" s="177" t="str">
        <f>IFERROR('2.Datos'!#REF!," ")</f>
        <v xml:space="preserve"> </v>
      </c>
      <c r="B13" s="93" t="str">
        <f>IFERROR(VLOOKUP(A13,'2.Datos'!#REF!,6,FALSE)," ")</f>
        <v xml:space="preserve"> </v>
      </c>
      <c r="C13" s="178" t="str">
        <f>IFERROR(VLOOKUP(A13,'2.Datos'!#REF!,13,FALSE)," ")</f>
        <v xml:space="preserve"> </v>
      </c>
      <c r="D13" s="95" t="str">
        <f ca="1">IFERROR(VLOOKUP(A13,'2.Datos'!#REF!,$D$2-2,FALSE)," ")</f>
        <v xml:space="preserve"> </v>
      </c>
      <c r="E13" s="95" t="str">
        <f ca="1">IFERROR(VLOOKUP(A13,'2.Datos'!#REF!,$D$2-1,FALSE)," ")</f>
        <v xml:space="preserve"> </v>
      </c>
      <c r="F13" s="179" t="str">
        <f>IFERROR(VLOOKUP(A13,'2.Datos'!#REF!,$D$2,FALSE)," ")</f>
        <v xml:space="preserve"> </v>
      </c>
      <c r="G13" s="130" t="str">
        <f>IFERROR(VLOOKUP(A13,'2.Datos'!#REF!,10,FALSE)," ")</f>
        <v xml:space="preserve"> </v>
      </c>
      <c r="H13" s="130" t="str">
        <f>IFERROR(VLOOKUP(A13,'2.Datos'!#REF!,11,FALSE)," ")</f>
        <v xml:space="preserve"> </v>
      </c>
      <c r="I13" s="130" t="str">
        <f>IFERROR(VLOOKUP(A13,'2.Datos'!#REF!,28,FALSE)," ")</f>
        <v xml:space="preserve"> </v>
      </c>
      <c r="J13" s="180" t="str">
        <f>IFERROR(VLOOKUP(A13,'2.Datos'!#REF!,Presentación!$E$2,FALSE)," ")</f>
        <v xml:space="preserve"> </v>
      </c>
      <c r="K13" s="181" t="str">
        <f>IFERROR(VLOOKUP(A13,'2.Datos'!#REF!,12,FALSE)," ")</f>
        <v xml:space="preserve"> </v>
      </c>
      <c r="L13" s="181"/>
    </row>
    <row r="14" spans="1:12" ht="42.75" customHeight="1" x14ac:dyDescent="0.25">
      <c r="A14" s="177" t="str">
        <f>IFERROR('2.Datos'!#REF!," ")</f>
        <v xml:space="preserve"> </v>
      </c>
      <c r="B14" s="93" t="str">
        <f>IFERROR(VLOOKUP(A14,'2.Datos'!#REF!,6,FALSE)," ")</f>
        <v xml:space="preserve"> </v>
      </c>
      <c r="C14" s="178" t="str">
        <f>IFERROR(VLOOKUP(A14,'2.Datos'!#REF!,13,FALSE)," ")</f>
        <v xml:space="preserve"> </v>
      </c>
      <c r="D14" s="95" t="str">
        <f ca="1">IFERROR(VLOOKUP(A14,'2.Datos'!#REF!,$D$2-2,FALSE)," ")</f>
        <v xml:space="preserve"> </v>
      </c>
      <c r="E14" s="95" t="str">
        <f ca="1">IFERROR(VLOOKUP(A14,'2.Datos'!#REF!,$D$2-1,FALSE)," ")</f>
        <v xml:space="preserve"> </v>
      </c>
      <c r="F14" s="179" t="str">
        <f>IFERROR(VLOOKUP(A14,'2.Datos'!#REF!,$D$2,FALSE)," ")</f>
        <v xml:space="preserve"> </v>
      </c>
      <c r="G14" s="130" t="str">
        <f>IFERROR(VLOOKUP(A14,'2.Datos'!#REF!,10,FALSE)," ")</f>
        <v xml:space="preserve"> </v>
      </c>
      <c r="H14" s="130" t="str">
        <f>IFERROR(VLOOKUP(A14,'2.Datos'!#REF!,11,FALSE)," ")</f>
        <v xml:space="preserve"> </v>
      </c>
      <c r="I14" s="130" t="str">
        <f>IFERROR(VLOOKUP(A14,'2.Datos'!#REF!,28,FALSE)," ")</f>
        <v xml:space="preserve"> </v>
      </c>
      <c r="J14" s="180" t="str">
        <f>IFERROR(VLOOKUP(A14,'2.Datos'!#REF!,Presentación!$E$2,FALSE)," ")</f>
        <v xml:space="preserve"> </v>
      </c>
      <c r="K14" s="181" t="str">
        <f>IFERROR(VLOOKUP(A14,'2.Datos'!#REF!,12,FALSE)," ")</f>
        <v xml:space="preserve"> </v>
      </c>
      <c r="L14" s="181"/>
    </row>
    <row r="15" spans="1:12" ht="49.5" customHeight="1" x14ac:dyDescent="0.25">
      <c r="A15" s="177" t="str">
        <f>IFERROR('2.Datos'!#REF!," ")</f>
        <v xml:space="preserve"> </v>
      </c>
      <c r="B15" s="93" t="str">
        <f>IFERROR(VLOOKUP(A15,'2.Datos'!#REF!,6,FALSE)," ")</f>
        <v xml:space="preserve"> </v>
      </c>
      <c r="C15" s="178" t="str">
        <f>IFERROR(VLOOKUP(A15,'2.Datos'!#REF!,13,FALSE)," ")</f>
        <v xml:space="preserve"> </v>
      </c>
      <c r="D15" s="95" t="str">
        <f ca="1">IFERROR(VLOOKUP(A15,'2.Datos'!#REF!,$D$2-2,FALSE)," ")</f>
        <v xml:space="preserve"> </v>
      </c>
      <c r="E15" s="95" t="str">
        <f ca="1">IFERROR(VLOOKUP(A15,'2.Datos'!#REF!,$D$2-1,FALSE)," ")</f>
        <v xml:space="preserve"> </v>
      </c>
      <c r="F15" s="179" t="str">
        <f>IFERROR(VLOOKUP(A15,'2.Datos'!#REF!,$D$2,FALSE)," ")</f>
        <v xml:space="preserve"> </v>
      </c>
      <c r="G15" s="130" t="str">
        <f>IFERROR(VLOOKUP(A15,'2.Datos'!#REF!,10,FALSE)," ")</f>
        <v xml:space="preserve"> </v>
      </c>
      <c r="H15" s="130" t="str">
        <f>IFERROR(VLOOKUP(A15,'2.Datos'!#REF!,11,FALSE)," ")</f>
        <v xml:space="preserve"> </v>
      </c>
      <c r="I15" s="130" t="str">
        <f>IFERROR(VLOOKUP(A15,'2.Datos'!#REF!,28,FALSE)," ")</f>
        <v xml:space="preserve"> </v>
      </c>
      <c r="J15" s="180" t="str">
        <f>IFERROR(VLOOKUP(A15,'2.Datos'!#REF!,Presentación!$E$2,FALSE)," ")</f>
        <v xml:space="preserve"> </v>
      </c>
      <c r="K15" s="181" t="str">
        <f>IFERROR(VLOOKUP(A15,'2.Datos'!#REF!,12,FALSE)," ")</f>
        <v xml:space="preserve"> </v>
      </c>
      <c r="L15" s="181"/>
    </row>
    <row r="16" spans="1:12" ht="49.5" customHeight="1" x14ac:dyDescent="0.25">
      <c r="A16" s="177" t="str">
        <f>IFERROR('2.Datos'!#REF!," ")</f>
        <v xml:space="preserve"> </v>
      </c>
      <c r="B16" s="93" t="str">
        <f>IFERROR(VLOOKUP(A16,'2.Datos'!#REF!,6,FALSE)," ")</f>
        <v xml:space="preserve"> </v>
      </c>
      <c r="C16" s="178" t="str">
        <f>IFERROR(VLOOKUP(A16,'2.Datos'!#REF!,13,FALSE)," ")</f>
        <v xml:space="preserve"> </v>
      </c>
      <c r="D16" s="95" t="str">
        <f ca="1">IFERROR(VLOOKUP(A16,'2.Datos'!#REF!,$D$2-2,FALSE)," ")</f>
        <v xml:space="preserve"> </v>
      </c>
      <c r="E16" s="95" t="str">
        <f ca="1">IFERROR(VLOOKUP(A16,'2.Datos'!#REF!,$D$2-1,FALSE)," ")</f>
        <v xml:space="preserve"> </v>
      </c>
      <c r="F16" s="179" t="str">
        <f>IFERROR(VLOOKUP(A16,'2.Datos'!#REF!,$D$2,FALSE)," ")</f>
        <v xml:space="preserve"> </v>
      </c>
      <c r="G16" s="130" t="str">
        <f>IFERROR(VLOOKUP(A16,'2.Datos'!#REF!,10,FALSE)," ")</f>
        <v xml:space="preserve"> </v>
      </c>
      <c r="H16" s="130" t="str">
        <f>IFERROR(VLOOKUP(A16,'2.Datos'!#REF!,11,FALSE)," ")</f>
        <v xml:space="preserve"> </v>
      </c>
      <c r="I16" s="130" t="str">
        <f>IFERROR(VLOOKUP(A16,'2.Datos'!#REF!,28,FALSE)," ")</f>
        <v xml:space="preserve"> </v>
      </c>
      <c r="J16" s="180" t="str">
        <f>IFERROR(VLOOKUP(A16,'2.Datos'!#REF!,Presentación!$E$2,FALSE)," ")</f>
        <v xml:space="preserve"> </v>
      </c>
      <c r="K16" s="181" t="str">
        <f>IFERROR(VLOOKUP(A16,'2.Datos'!#REF!,12,FALSE)," ")</f>
        <v xml:space="preserve"> </v>
      </c>
      <c r="L16" s="181"/>
    </row>
    <row r="17" spans="1:24" ht="54.75" customHeight="1" x14ac:dyDescent="0.25">
      <c r="A17" s="177" t="str">
        <f>IFERROR('2.Datos'!#REF!," ")</f>
        <v xml:space="preserve"> </v>
      </c>
      <c r="B17" s="93" t="str">
        <f>IFERROR(VLOOKUP(A17,'2.Datos'!#REF!,6,FALSE)," ")</f>
        <v xml:space="preserve"> </v>
      </c>
      <c r="C17" s="178" t="str">
        <f>IFERROR(VLOOKUP(A17,'2.Datos'!#REF!,13,FALSE)," ")</f>
        <v xml:space="preserve"> </v>
      </c>
      <c r="D17" s="95" t="str">
        <f ca="1">IFERROR(VLOOKUP(A17,'2.Datos'!#REF!,$D$2-2,FALSE)," ")</f>
        <v xml:space="preserve"> </v>
      </c>
      <c r="E17" s="95" t="str">
        <f ca="1">IFERROR(VLOOKUP(A17,'2.Datos'!#REF!,$D$2-1,FALSE)," ")</f>
        <v xml:space="preserve"> </v>
      </c>
      <c r="F17" s="179" t="str">
        <f>IFERROR(VLOOKUP(A17,'2.Datos'!#REF!,$D$2,FALSE)," ")</f>
        <v xml:space="preserve"> </v>
      </c>
      <c r="G17" s="130" t="str">
        <f>IFERROR(VLOOKUP(A17,'2.Datos'!#REF!,10,FALSE)," ")</f>
        <v xml:space="preserve"> </v>
      </c>
      <c r="H17" s="130" t="str">
        <f>IFERROR(VLOOKUP(A17,'2.Datos'!#REF!,11,FALSE)," ")</f>
        <v xml:space="preserve"> </v>
      </c>
      <c r="I17" s="130" t="str">
        <f>IFERROR(VLOOKUP(A17,'2.Datos'!#REF!,28,FALSE)," ")</f>
        <v xml:space="preserve"> </v>
      </c>
      <c r="J17" s="180" t="str">
        <f>IFERROR(VLOOKUP(A17,'2.Datos'!#REF!,Presentación!$E$2,FALSE)," ")</f>
        <v xml:space="preserve"> </v>
      </c>
      <c r="K17" s="181" t="str">
        <f>IFERROR(VLOOKUP(A17,'2.Datos'!#REF!,12,FALSE)," ")</f>
        <v xml:space="preserve"> </v>
      </c>
      <c r="L17" s="181"/>
    </row>
    <row r="18" spans="1:24" ht="45.75" customHeight="1" x14ac:dyDescent="0.25">
      <c r="A18" s="177" t="str">
        <f>IFERROR('2.Datos'!#REF!," ")</f>
        <v xml:space="preserve"> </v>
      </c>
      <c r="B18" s="93" t="str">
        <f>IFERROR(VLOOKUP(A18,'2.Datos'!#REF!,6,FALSE)," ")</f>
        <v xml:space="preserve"> </v>
      </c>
      <c r="C18" s="178" t="str">
        <f>IFERROR(VLOOKUP(A18,'2.Datos'!#REF!,13,FALSE)," ")</f>
        <v xml:space="preserve"> </v>
      </c>
      <c r="D18" s="95" t="str">
        <f ca="1">IFERROR(VLOOKUP(A18,'2.Datos'!#REF!,$D$2-2,FALSE)," ")</f>
        <v xml:space="preserve"> </v>
      </c>
      <c r="E18" s="95" t="str">
        <f ca="1">IFERROR(VLOOKUP(A18,'2.Datos'!#REF!,$D$2-1,FALSE)," ")</f>
        <v xml:space="preserve"> </v>
      </c>
      <c r="F18" s="179" t="str">
        <f>IFERROR(VLOOKUP(A18,'2.Datos'!#REF!,$D$2,FALSE)," ")</f>
        <v xml:space="preserve"> </v>
      </c>
      <c r="G18" s="130" t="str">
        <f>IFERROR(VLOOKUP(A18,'2.Datos'!#REF!,10,FALSE)," ")</f>
        <v xml:space="preserve"> </v>
      </c>
      <c r="H18" s="130" t="str">
        <f>IFERROR(VLOOKUP(A18,'2.Datos'!#REF!,11,FALSE)," ")</f>
        <v xml:space="preserve"> </v>
      </c>
      <c r="I18" s="130" t="str">
        <f>IFERROR(VLOOKUP(A18,'2.Datos'!#REF!,28,FALSE)," ")</f>
        <v xml:space="preserve"> </v>
      </c>
      <c r="J18" s="180" t="str">
        <f>IFERROR(VLOOKUP(A18,'2.Datos'!#REF!,Presentación!$E$2,FALSE)," ")</f>
        <v xml:space="preserve"> </v>
      </c>
      <c r="K18" s="181" t="str">
        <f>IFERROR(VLOOKUP(A18,'2.Datos'!#REF!,12,FALSE)," ")</f>
        <v xml:space="preserve"> </v>
      </c>
      <c r="L18" s="181"/>
    </row>
    <row r="19" spans="1:24" ht="45.75" customHeight="1" x14ac:dyDescent="0.25">
      <c r="A19" s="177" t="str">
        <f>IFERROR('2.Datos'!#REF!," ")</f>
        <v xml:space="preserve"> </v>
      </c>
      <c r="B19" s="93" t="str">
        <f>IFERROR(VLOOKUP(A19,'2.Datos'!#REF!,6,FALSE)," ")</f>
        <v xml:space="preserve"> </v>
      </c>
      <c r="C19" s="178" t="str">
        <f>IFERROR(VLOOKUP(A19,'2.Datos'!#REF!,13,FALSE)," ")</f>
        <v xml:space="preserve"> </v>
      </c>
      <c r="D19" s="95" t="str">
        <f ca="1">IFERROR(VLOOKUP(A19,'2.Datos'!#REF!,$D$2-2,FALSE)," ")</f>
        <v xml:space="preserve"> </v>
      </c>
      <c r="E19" s="95" t="str">
        <f ca="1">IFERROR(VLOOKUP(A19,'2.Datos'!#REF!,$D$2-1,FALSE)," ")</f>
        <v xml:space="preserve"> </v>
      </c>
      <c r="F19" s="179" t="str">
        <f>IFERROR(VLOOKUP(A19,'2.Datos'!#REF!,$D$2,FALSE)," ")</f>
        <v xml:space="preserve"> </v>
      </c>
      <c r="G19" s="130" t="str">
        <f>IFERROR(VLOOKUP(A19,'2.Datos'!#REF!,10,FALSE)," ")</f>
        <v xml:space="preserve"> </v>
      </c>
      <c r="H19" s="130" t="str">
        <f>IFERROR(VLOOKUP(A19,'2.Datos'!#REF!,11,FALSE)," ")</f>
        <v xml:space="preserve"> </v>
      </c>
      <c r="I19" s="130" t="str">
        <f>IFERROR(VLOOKUP(A19,'2.Datos'!#REF!,28,FALSE)," ")</f>
        <v xml:space="preserve"> </v>
      </c>
      <c r="J19" s="180" t="str">
        <f>IFERROR(VLOOKUP(A19,'2.Datos'!#REF!,Presentación!$E$2,FALSE)," ")</f>
        <v xml:space="preserve"> </v>
      </c>
      <c r="K19" s="181" t="str">
        <f>IFERROR(VLOOKUP(A19,'2.Datos'!#REF!,12,FALSE)," ")</f>
        <v xml:space="preserve"> </v>
      </c>
      <c r="L19" s="181"/>
    </row>
    <row r="20" spans="1:24" ht="62.25" customHeight="1" x14ac:dyDescent="0.25">
      <c r="A20" s="177" t="str">
        <f>IFERROR('2.Datos'!#REF!," ")</f>
        <v xml:space="preserve"> </v>
      </c>
      <c r="B20" s="93" t="str">
        <f>IFERROR(VLOOKUP(A20,'2.Datos'!#REF!,6,FALSE)," ")</f>
        <v xml:space="preserve"> </v>
      </c>
      <c r="C20" s="178" t="str">
        <f>IFERROR(VLOOKUP(A20,'2.Datos'!#REF!,13,FALSE)," ")</f>
        <v xml:space="preserve"> </v>
      </c>
      <c r="D20" s="95" t="str">
        <f ca="1">IFERROR(VLOOKUP(A20,'2.Datos'!#REF!,$D$2-2,FALSE)," ")</f>
        <v xml:space="preserve"> </v>
      </c>
      <c r="E20" s="95" t="str">
        <f ca="1">IFERROR(VLOOKUP(A20,'2.Datos'!#REF!,$D$2-1,FALSE)," ")</f>
        <v xml:space="preserve"> </v>
      </c>
      <c r="F20" s="179" t="str">
        <f>IFERROR(VLOOKUP(A20,'2.Datos'!#REF!,$D$2,FALSE)," ")</f>
        <v xml:space="preserve"> </v>
      </c>
      <c r="G20" s="130" t="str">
        <f>IFERROR(VLOOKUP(A20,'2.Datos'!#REF!,10,FALSE)," ")</f>
        <v xml:space="preserve"> </v>
      </c>
      <c r="H20" s="130" t="str">
        <f>IFERROR(VLOOKUP(A20,'2.Datos'!#REF!,11,FALSE)," ")</f>
        <v xml:space="preserve"> </v>
      </c>
      <c r="I20" s="130" t="str">
        <f>IFERROR(VLOOKUP(A20,'2.Datos'!#REF!,28,FALSE)," ")</f>
        <v xml:space="preserve"> </v>
      </c>
      <c r="J20" s="180" t="str">
        <f>IFERROR(VLOOKUP(A20,'2.Datos'!#REF!,Presentación!$E$2,FALSE)," ")</f>
        <v xml:space="preserve"> </v>
      </c>
      <c r="K20" s="181" t="str">
        <f>IFERROR(VLOOKUP(A20,'2.Datos'!#REF!,12,FALSE)," ")</f>
        <v xml:space="preserve"> </v>
      </c>
      <c r="L20" s="181"/>
    </row>
    <row r="21" spans="1:24" ht="52.5" customHeight="1" x14ac:dyDescent="0.25">
      <c r="A21" s="177" t="str">
        <f>IFERROR('2.Datos'!#REF!," ")</f>
        <v xml:space="preserve"> </v>
      </c>
      <c r="B21" s="93" t="str">
        <f>IFERROR(VLOOKUP(A21,'2.Datos'!#REF!,6,FALSE)," ")</f>
        <v xml:space="preserve"> </v>
      </c>
      <c r="C21" s="178" t="str">
        <f>IFERROR(VLOOKUP(A21,'2.Datos'!#REF!,13,FALSE)," ")</f>
        <v xml:space="preserve"> </v>
      </c>
      <c r="D21" s="95" t="str">
        <f ca="1">IFERROR(VLOOKUP(A21,'2.Datos'!#REF!,$D$2-2,FALSE)," ")</f>
        <v xml:space="preserve"> </v>
      </c>
      <c r="E21" s="95" t="str">
        <f ca="1">IFERROR(VLOOKUP(A21,'2.Datos'!#REF!,$D$2-1,FALSE)," ")</f>
        <v xml:space="preserve"> </v>
      </c>
      <c r="F21" s="179" t="str">
        <f>IFERROR(VLOOKUP(A21,'2.Datos'!#REF!,$D$2,FALSE)," ")</f>
        <v xml:space="preserve"> </v>
      </c>
      <c r="G21" s="130" t="str">
        <f>IFERROR(VLOOKUP(A21,'2.Datos'!#REF!,10,FALSE)," ")</f>
        <v xml:space="preserve"> </v>
      </c>
      <c r="H21" s="130" t="str">
        <f>IFERROR(VLOOKUP(A21,'2.Datos'!#REF!,11,FALSE)," ")</f>
        <v xml:space="preserve"> </v>
      </c>
      <c r="I21" s="130" t="str">
        <f>IFERROR(VLOOKUP(A21,'2.Datos'!#REF!,28,FALSE)," ")</f>
        <v xml:space="preserve"> </v>
      </c>
      <c r="J21" s="180" t="str">
        <f>IFERROR(VLOOKUP(A21,'2.Datos'!#REF!,Presentación!$E$2,FALSE)," ")</f>
        <v xml:space="preserve"> </v>
      </c>
      <c r="K21" s="181" t="str">
        <f>IFERROR(VLOOKUP(A21,'2.Datos'!#REF!,12,FALSE)," ")</f>
        <v xml:space="preserve"> </v>
      </c>
      <c r="L21" s="181"/>
    </row>
    <row r="22" spans="1:24" ht="53.25" customHeight="1" x14ac:dyDescent="0.25">
      <c r="A22" s="177" t="str">
        <f>IFERROR('2.Datos'!#REF!," ")</f>
        <v xml:space="preserve"> </v>
      </c>
      <c r="B22" s="93" t="str">
        <f>IFERROR(VLOOKUP(A22,'2.Datos'!#REF!,6,FALSE)," ")</f>
        <v xml:space="preserve"> </v>
      </c>
      <c r="C22" s="178" t="str">
        <f>IFERROR(VLOOKUP(A22,'2.Datos'!#REF!,13,FALSE)," ")</f>
        <v xml:space="preserve"> </v>
      </c>
      <c r="D22" s="95" t="str">
        <f ca="1">IFERROR(VLOOKUP(A22,'2.Datos'!#REF!,$D$2-2,FALSE)," ")</f>
        <v xml:space="preserve"> </v>
      </c>
      <c r="E22" s="95" t="str">
        <f ca="1">IFERROR(VLOOKUP(A22,'2.Datos'!#REF!,$D$2-1,FALSE)," ")</f>
        <v xml:space="preserve"> </v>
      </c>
      <c r="F22" s="179" t="str">
        <f>IFERROR(VLOOKUP(A22,'2.Datos'!#REF!,$D$2,FALSE)," ")</f>
        <v xml:space="preserve"> </v>
      </c>
      <c r="G22" s="130" t="str">
        <f>IFERROR(VLOOKUP(A22,'2.Datos'!#REF!,10,FALSE)," ")</f>
        <v xml:space="preserve"> </v>
      </c>
      <c r="H22" s="130" t="str">
        <f>IFERROR(VLOOKUP(A22,'2.Datos'!#REF!,11,FALSE)," ")</f>
        <v xml:space="preserve"> </v>
      </c>
      <c r="I22" s="130" t="str">
        <f>IFERROR(VLOOKUP(A22,'2.Datos'!#REF!,28,FALSE)," ")</f>
        <v xml:space="preserve"> </v>
      </c>
      <c r="J22" s="180" t="str">
        <f>IFERROR(VLOOKUP(A22,'2.Datos'!#REF!,Presentación!$E$2,FALSE)," ")</f>
        <v xml:space="preserve"> </v>
      </c>
      <c r="K22" s="181" t="str">
        <f>IFERROR(VLOOKUP(A22,'2.Datos'!#REF!,12,FALSE)," ")</f>
        <v xml:space="preserve"> </v>
      </c>
      <c r="L22" s="181"/>
    </row>
    <row r="23" spans="1:24" ht="68.25" customHeight="1" x14ac:dyDescent="0.25">
      <c r="A23" s="177" t="str">
        <f>IFERROR('2.Datos'!#REF!," ")</f>
        <v xml:space="preserve"> </v>
      </c>
      <c r="B23" s="93" t="str">
        <f>IFERROR(VLOOKUP(A23,'2.Datos'!#REF!,6,FALSE)," ")</f>
        <v xml:space="preserve"> </v>
      </c>
      <c r="C23" s="178" t="str">
        <f>IFERROR(VLOOKUP(A23,'2.Datos'!#REF!,13,FALSE)," ")</f>
        <v xml:space="preserve"> </v>
      </c>
      <c r="D23" s="95" t="str">
        <f ca="1">IFERROR(VLOOKUP(A23,'2.Datos'!#REF!,$D$2-2,FALSE)," ")</f>
        <v xml:space="preserve"> </v>
      </c>
      <c r="E23" s="95" t="str">
        <f ca="1">IFERROR(VLOOKUP(A23,'2.Datos'!#REF!,$D$2-1,FALSE)," ")</f>
        <v xml:space="preserve"> </v>
      </c>
      <c r="F23" s="179" t="str">
        <f>IFERROR(VLOOKUP(A23,'2.Datos'!#REF!,$D$2,FALSE)," ")</f>
        <v xml:space="preserve"> </v>
      </c>
      <c r="G23" s="130" t="str">
        <f>IFERROR(VLOOKUP(A23,'2.Datos'!#REF!,10,FALSE)," ")</f>
        <v xml:space="preserve"> </v>
      </c>
      <c r="H23" s="130" t="str">
        <f>IFERROR(VLOOKUP(A23,'2.Datos'!#REF!,11,FALSE)," ")</f>
        <v xml:space="preserve"> </v>
      </c>
      <c r="I23" s="130" t="str">
        <f>IFERROR(VLOOKUP(A23,'2.Datos'!#REF!,28,FALSE)," ")</f>
        <v xml:space="preserve"> </v>
      </c>
      <c r="J23" s="180" t="str">
        <f>IFERROR(VLOOKUP(A23,'2.Datos'!#REF!,Presentación!$E$2,FALSE)," ")</f>
        <v xml:space="preserve"> </v>
      </c>
      <c r="K23" s="181" t="str">
        <f>IFERROR(VLOOKUP(A23,'2.Datos'!#REF!,12,FALSE)," ")</f>
        <v xml:space="preserve"> </v>
      </c>
      <c r="L23" s="181"/>
    </row>
    <row r="24" spans="1:24" ht="94.5" customHeight="1" x14ac:dyDescent="0.25">
      <c r="A24" s="177" t="str">
        <f>IFERROR('2.Datos'!#REF!," ")</f>
        <v xml:space="preserve"> </v>
      </c>
      <c r="B24" s="93" t="str">
        <f>IFERROR(VLOOKUP(A24,'2.Datos'!#REF!,6,FALSE)," ")</f>
        <v xml:space="preserve"> </v>
      </c>
      <c r="C24" s="178" t="str">
        <f>IFERROR(VLOOKUP(A24,'2.Datos'!#REF!,13,FALSE)," ")</f>
        <v xml:space="preserve"> </v>
      </c>
      <c r="D24" s="95" t="str">
        <f ca="1">IFERROR(VLOOKUP(A24,'2.Datos'!#REF!,$D$2-2,FALSE)," ")</f>
        <v xml:space="preserve"> </v>
      </c>
      <c r="E24" s="95" t="str">
        <f ca="1">IFERROR(VLOOKUP(A24,'2.Datos'!#REF!,$D$2-1,FALSE)," ")</f>
        <v xml:space="preserve"> </v>
      </c>
      <c r="F24" s="179" t="str">
        <f>IFERROR(VLOOKUP(A24,'2.Datos'!#REF!,$D$2,FALSE)," ")</f>
        <v xml:space="preserve"> </v>
      </c>
      <c r="G24" s="130" t="str">
        <f>IFERROR(VLOOKUP(A24,'2.Datos'!#REF!,10,FALSE)," ")</f>
        <v xml:space="preserve"> </v>
      </c>
      <c r="H24" s="130" t="str">
        <f>IFERROR(VLOOKUP(A24,'2.Datos'!#REF!,11,FALSE)," ")</f>
        <v xml:space="preserve"> </v>
      </c>
      <c r="I24" s="130" t="str">
        <f>IFERROR(VLOOKUP(A24,'2.Datos'!#REF!,28,FALSE)," ")</f>
        <v xml:space="preserve"> </v>
      </c>
      <c r="J24" s="180" t="str">
        <f>IFERROR(VLOOKUP(A24,'2.Datos'!#REF!,Presentación!$E$2,FALSE)," ")</f>
        <v xml:space="preserve"> </v>
      </c>
      <c r="K24" s="181" t="str">
        <f>IFERROR(VLOOKUP(A24,'2.Datos'!#REF!,12,FALSE)," ")</f>
        <v xml:space="preserve"> </v>
      </c>
      <c r="L24" s="181"/>
    </row>
    <row r="25" spans="1:24" ht="29.25" customHeight="1" x14ac:dyDescent="0.25">
      <c r="A25" s="177" t="str">
        <f>IFERROR('2.Datos'!#REF!," ")</f>
        <v xml:space="preserve"> </v>
      </c>
      <c r="B25" s="93" t="str">
        <f>IFERROR(VLOOKUP(A25,'2.Datos'!#REF!,6,FALSE)," ")</f>
        <v xml:space="preserve"> </v>
      </c>
      <c r="C25" s="178" t="str">
        <f>IFERROR(VLOOKUP(A25,'2.Datos'!#REF!,13,FALSE)," ")</f>
        <v xml:space="preserve"> </v>
      </c>
      <c r="D25" s="95" t="str">
        <f ca="1">IFERROR(VLOOKUP(A25,'2.Datos'!#REF!,$D$2-2,FALSE)," ")</f>
        <v xml:space="preserve"> </v>
      </c>
      <c r="E25" s="95" t="str">
        <f ca="1">IFERROR(VLOOKUP(A25,'2.Datos'!#REF!,$D$2-1,FALSE)," ")</f>
        <v xml:space="preserve"> </v>
      </c>
      <c r="F25" s="179" t="str">
        <f>IFERROR(VLOOKUP(A25,'2.Datos'!#REF!,$D$2,FALSE)," ")</f>
        <v xml:space="preserve"> </v>
      </c>
      <c r="G25" s="130" t="str">
        <f>IFERROR(VLOOKUP(A25,'2.Datos'!#REF!,10,FALSE)," ")</f>
        <v xml:space="preserve"> </v>
      </c>
      <c r="H25" s="130" t="str">
        <f>IFERROR(VLOOKUP(A25,'2.Datos'!#REF!,11,FALSE)," ")</f>
        <v xml:space="preserve"> </v>
      </c>
      <c r="I25" s="130" t="str">
        <f>IFERROR(VLOOKUP(A25,'2.Datos'!#REF!,28,FALSE)," ")</f>
        <v xml:space="preserve"> </v>
      </c>
      <c r="J25" s="180" t="str">
        <f>IFERROR(VLOOKUP(A25,'2.Datos'!#REF!,Presentación!$E$2,FALSE)," ")</f>
        <v xml:space="preserve"> </v>
      </c>
      <c r="K25" s="181" t="str">
        <f>IFERROR(VLOOKUP(A25,'2.Datos'!#REF!,12,FALSE)," ")</f>
        <v xml:space="preserve"> </v>
      </c>
      <c r="L25" s="181"/>
    </row>
    <row r="26" spans="1:24" ht="15.75" customHeight="1" x14ac:dyDescent="0.25">
      <c r="A26" s="177" t="str">
        <f>IFERROR('2.Datos'!#REF!," ")</f>
        <v xml:space="preserve"> </v>
      </c>
      <c r="B26" s="93" t="str">
        <f>IFERROR(VLOOKUP(A26,'2.Datos'!#REF!,6,FALSE)," ")</f>
        <v xml:space="preserve"> </v>
      </c>
      <c r="C26" s="178" t="str">
        <f>IFERROR(VLOOKUP(A26,'2.Datos'!#REF!,13,FALSE)," ")</f>
        <v xml:space="preserve"> </v>
      </c>
      <c r="D26" s="95" t="str">
        <f ca="1">IFERROR(VLOOKUP(A26,'2.Datos'!#REF!,$D$2-2,FALSE)," ")</f>
        <v xml:space="preserve"> </v>
      </c>
      <c r="E26" s="95" t="str">
        <f ca="1">IFERROR(VLOOKUP(A26,'2.Datos'!#REF!,$D$2-1,FALSE)," ")</f>
        <v xml:space="preserve"> </v>
      </c>
      <c r="F26" s="179" t="str">
        <f>IFERROR(VLOOKUP(A26,'2.Datos'!#REF!,$D$2,FALSE)," ")</f>
        <v xml:space="preserve"> </v>
      </c>
      <c r="G26" s="130" t="str">
        <f>IFERROR(VLOOKUP(A26,'2.Datos'!#REF!,10,FALSE)," ")</f>
        <v xml:space="preserve"> </v>
      </c>
      <c r="H26" s="130" t="str">
        <f>IFERROR(VLOOKUP(A26,'2.Datos'!#REF!,11,FALSE)," ")</f>
        <v xml:space="preserve"> </v>
      </c>
      <c r="I26" s="130" t="str">
        <f>IFERROR(VLOOKUP(A26,'2.Datos'!#REF!,28,FALSE)," ")</f>
        <v xml:space="preserve"> </v>
      </c>
      <c r="J26" s="180" t="str">
        <f>IFERROR(VLOOKUP(A26,'2.Datos'!#REF!,Presentación!$E$2,FALSE)," ")</f>
        <v xml:space="preserve"> </v>
      </c>
      <c r="K26" s="181" t="str">
        <f>IFERROR(VLOOKUP(A26,'2.Datos'!#REF!,12,FALSE)," ")</f>
        <v xml:space="preserve"> </v>
      </c>
    </row>
    <row r="27" spans="1:24" ht="15.75" customHeight="1" x14ac:dyDescent="0.25">
      <c r="A27" s="177" t="str">
        <f>IFERROR('2.Datos'!#REF!," ")</f>
        <v xml:space="preserve"> </v>
      </c>
      <c r="B27" s="93" t="str">
        <f>IFERROR(VLOOKUP(A27,'2.Datos'!#REF!,6,FALSE)," ")</f>
        <v xml:space="preserve"> </v>
      </c>
      <c r="C27" s="178" t="str">
        <f>IFERROR(VLOOKUP(A27,'2.Datos'!#REF!,13,FALSE)," ")</f>
        <v xml:space="preserve"> </v>
      </c>
      <c r="D27" s="95" t="str">
        <f ca="1">IFERROR(VLOOKUP(A27,'2.Datos'!#REF!,$D$2-2,FALSE)," ")</f>
        <v xml:space="preserve"> </v>
      </c>
      <c r="E27" s="95" t="str">
        <f ca="1">IFERROR(VLOOKUP(A27,'2.Datos'!#REF!,$D$2-1,FALSE)," ")</f>
        <v xml:space="preserve"> </v>
      </c>
      <c r="F27" s="179" t="str">
        <f>IFERROR(VLOOKUP(A27,'2.Datos'!#REF!,$D$2,FALSE)," ")</f>
        <v xml:space="preserve"> </v>
      </c>
      <c r="G27" s="130" t="str">
        <f>IFERROR(VLOOKUP(A27,'2.Datos'!#REF!,10,FALSE)," ")</f>
        <v xml:space="preserve"> </v>
      </c>
      <c r="H27" s="130" t="str">
        <f>IFERROR(VLOOKUP(A27,'2.Datos'!#REF!,11,FALSE)," ")</f>
        <v xml:space="preserve"> </v>
      </c>
      <c r="I27" s="130" t="str">
        <f>IFERROR(VLOOKUP(A27,'2.Datos'!#REF!,28,FALSE)," ")</f>
        <v xml:space="preserve"> </v>
      </c>
      <c r="J27" s="180" t="str">
        <f>IFERROR(VLOOKUP(A27,'2.Datos'!#REF!,Presentación!$E$2,FALSE)," ")</f>
        <v xml:space="preserve"> </v>
      </c>
      <c r="K27" s="181" t="str">
        <f>IFERROR(VLOOKUP(A27,'2.Datos'!#REF!,12,FALSE)," ")</f>
        <v xml:space="preserve"> </v>
      </c>
      <c r="M27" s="182" t="s">
        <v>943</v>
      </c>
    </row>
    <row r="28" spans="1:24" ht="15.75" customHeight="1" x14ac:dyDescent="0.25">
      <c r="A28" s="177" t="str">
        <f>IFERROR('2.Datos'!#REF!," ")</f>
        <v xml:space="preserve"> </v>
      </c>
      <c r="B28" s="93" t="str">
        <f>IFERROR(VLOOKUP(A28,'2.Datos'!#REF!,6,FALSE)," ")</f>
        <v xml:space="preserve"> </v>
      </c>
      <c r="C28" s="178" t="str">
        <f>IFERROR(VLOOKUP(A28,'2.Datos'!#REF!,13,FALSE)," ")</f>
        <v xml:space="preserve"> </v>
      </c>
      <c r="D28" s="95" t="str">
        <f ca="1">IFERROR(VLOOKUP(A28,'2.Datos'!#REF!,$D$2-2,FALSE)," ")</f>
        <v xml:space="preserve"> </v>
      </c>
      <c r="E28" s="95" t="str">
        <f ca="1">IFERROR(VLOOKUP(A28,'2.Datos'!#REF!,$D$2-1,FALSE)," ")</f>
        <v xml:space="preserve"> </v>
      </c>
      <c r="F28" s="179" t="str">
        <f>IFERROR(VLOOKUP(A28,'2.Datos'!#REF!,$D$2,FALSE)," ")</f>
        <v xml:space="preserve"> </v>
      </c>
      <c r="G28" s="130" t="str">
        <f>IFERROR(VLOOKUP(A28,'2.Datos'!#REF!,10,FALSE)," ")</f>
        <v xml:space="preserve"> </v>
      </c>
      <c r="H28" s="130" t="str">
        <f>IFERROR(VLOOKUP(A28,'2.Datos'!#REF!,11,FALSE)," ")</f>
        <v xml:space="preserve"> </v>
      </c>
      <c r="I28" s="130" t="str">
        <f>IFERROR(VLOOKUP(A28,'2.Datos'!#REF!,28,FALSE)," ")</f>
        <v xml:space="preserve"> </v>
      </c>
      <c r="J28" s="180" t="str">
        <f>IFERROR(VLOOKUP(A28,'2.Datos'!#REF!,Presentación!$E$2,FALSE)," ")</f>
        <v xml:space="preserve"> </v>
      </c>
      <c r="K28" s="181" t="str">
        <f>IFERROR(VLOOKUP(A28,'2.Datos'!#REF!,12,FALSE)," ")</f>
        <v xml:space="preserve"> </v>
      </c>
    </row>
    <row r="29" spans="1:24" ht="15.75" customHeight="1" x14ac:dyDescent="0.25">
      <c r="A29" s="177" t="str">
        <f>IFERROR('2.Datos'!#REF!," ")</f>
        <v xml:space="preserve"> </v>
      </c>
      <c r="B29" s="93" t="str">
        <f>IFERROR(VLOOKUP(A29,'2.Datos'!#REF!,6,FALSE)," ")</f>
        <v xml:space="preserve"> </v>
      </c>
      <c r="C29" s="178" t="str">
        <f>IFERROR(VLOOKUP(A29,'2.Datos'!#REF!,13,FALSE)," ")</f>
        <v xml:space="preserve"> </v>
      </c>
      <c r="D29" s="95" t="str">
        <f ca="1">IFERROR(VLOOKUP(A29,'2.Datos'!#REF!,$D$2-2,FALSE)," ")</f>
        <v xml:space="preserve"> </v>
      </c>
      <c r="E29" s="95" t="str">
        <f ca="1">IFERROR(VLOOKUP(A29,'2.Datos'!#REF!,$D$2-1,FALSE)," ")</f>
        <v xml:space="preserve"> </v>
      </c>
      <c r="F29" s="179" t="str">
        <f>IFERROR(VLOOKUP(A29,'2.Datos'!#REF!,$D$2,FALSE)," ")</f>
        <v xml:space="preserve"> </v>
      </c>
      <c r="G29" s="130" t="str">
        <f>IFERROR(VLOOKUP(A29,'2.Datos'!#REF!,10,FALSE)," ")</f>
        <v xml:space="preserve"> </v>
      </c>
      <c r="H29" s="130" t="str">
        <f>IFERROR(VLOOKUP(A29,'2.Datos'!#REF!,11,FALSE)," ")</f>
        <v xml:space="preserve"> </v>
      </c>
      <c r="I29" s="130" t="str">
        <f>IFERROR(VLOOKUP(A29,'2.Datos'!#REF!,28,FALSE)," ")</f>
        <v xml:space="preserve"> </v>
      </c>
      <c r="J29" s="180" t="str">
        <f>IFERROR(VLOOKUP(A29,'2.Datos'!#REF!,Presentación!$E$2,FALSE)," ")</f>
        <v xml:space="preserve"> </v>
      </c>
      <c r="K29" s="181" t="str">
        <f>IFERROR(VLOOKUP(A29,'2.Datos'!#REF!,12,FALSE)," ")</f>
        <v xml:space="preserve"> </v>
      </c>
      <c r="M29" s="183"/>
      <c r="W29" s="391" t="s">
        <v>258</v>
      </c>
      <c r="X29" s="392"/>
    </row>
    <row r="30" spans="1:24" ht="15.75" customHeight="1" x14ac:dyDescent="0.25">
      <c r="A30" s="177" t="str">
        <f>IFERROR('2.Datos'!#REF!," ")</f>
        <v xml:space="preserve"> </v>
      </c>
      <c r="B30" s="93" t="str">
        <f>IFERROR(VLOOKUP(A30,'2.Datos'!#REF!,6,FALSE)," ")</f>
        <v xml:space="preserve"> </v>
      </c>
      <c r="C30" s="178" t="str">
        <f>IFERROR(VLOOKUP(A30,'2.Datos'!#REF!,13,FALSE)," ")</f>
        <v xml:space="preserve"> </v>
      </c>
      <c r="D30" s="95" t="str">
        <f ca="1">IFERROR(VLOOKUP(A30,'2.Datos'!#REF!,$D$2-2,FALSE)," ")</f>
        <v xml:space="preserve"> </v>
      </c>
      <c r="E30" s="95" t="str">
        <f ca="1">IFERROR(VLOOKUP(A30,'2.Datos'!#REF!,$D$2-1,FALSE)," ")</f>
        <v xml:space="preserve"> </v>
      </c>
      <c r="F30" s="179" t="str">
        <f>IFERROR(VLOOKUP(A30,'2.Datos'!#REF!,$D$2,FALSE)," ")</f>
        <v xml:space="preserve"> </v>
      </c>
      <c r="G30" s="130" t="str">
        <f>IFERROR(VLOOKUP(A30,'2.Datos'!#REF!,10,FALSE)," ")</f>
        <v xml:space="preserve"> </v>
      </c>
      <c r="H30" s="130" t="str">
        <f>IFERROR(VLOOKUP(A30,'2.Datos'!#REF!,11,FALSE)," ")</f>
        <v xml:space="preserve"> </v>
      </c>
      <c r="I30" s="130" t="str">
        <f>IFERROR(VLOOKUP(A30,'2.Datos'!#REF!,28,FALSE)," ")</f>
        <v xml:space="preserve"> </v>
      </c>
      <c r="J30" s="180" t="str">
        <f>IFERROR(VLOOKUP(A30,'2.Datos'!#REF!,Presentación!$E$2,FALSE)," ")</f>
        <v xml:space="preserve"> </v>
      </c>
      <c r="K30" s="181" t="str">
        <f>IFERROR(VLOOKUP(A30,'2.Datos'!#REF!,12,FALSE)," ")</f>
        <v xml:space="preserve"> </v>
      </c>
      <c r="W30" s="184" t="s">
        <v>253</v>
      </c>
      <c r="X30" s="185">
        <f t="shared" ref="X30:X33" si="0">COUNTIF($F$5:$F$51,W30)</f>
        <v>0</v>
      </c>
    </row>
    <row r="31" spans="1:24" ht="15.75" customHeight="1" x14ac:dyDescent="0.25">
      <c r="A31" s="177" t="str">
        <f>IFERROR('2.Datos'!#REF!," ")</f>
        <v xml:space="preserve"> </v>
      </c>
      <c r="B31" s="93" t="str">
        <f>IFERROR(VLOOKUP(A31,'2.Datos'!#REF!,6,FALSE)," ")</f>
        <v xml:space="preserve"> </v>
      </c>
      <c r="C31" s="178" t="str">
        <f>IFERROR(VLOOKUP(A31,'2.Datos'!#REF!,13,FALSE)," ")</f>
        <v xml:space="preserve"> </v>
      </c>
      <c r="D31" s="95" t="str">
        <f ca="1">IFERROR(VLOOKUP(A31,'2.Datos'!#REF!,$D$2-2,FALSE)," ")</f>
        <v xml:space="preserve"> </v>
      </c>
      <c r="E31" s="95" t="str">
        <f ca="1">IFERROR(VLOOKUP(A31,'2.Datos'!#REF!,$D$2-1,FALSE)," ")</f>
        <v xml:space="preserve"> </v>
      </c>
      <c r="F31" s="179" t="str">
        <f>IFERROR(VLOOKUP(A31,'2.Datos'!#REF!,$D$2,FALSE)," ")</f>
        <v xml:space="preserve"> </v>
      </c>
      <c r="G31" s="130" t="str">
        <f>IFERROR(VLOOKUP(A31,'2.Datos'!#REF!,10,FALSE)," ")</f>
        <v xml:space="preserve"> </v>
      </c>
      <c r="H31" s="130" t="str">
        <f>IFERROR(VLOOKUP(A31,'2.Datos'!#REF!,11,FALSE)," ")</f>
        <v xml:space="preserve"> </v>
      </c>
      <c r="I31" s="130" t="str">
        <f>IFERROR(VLOOKUP(A31,'2.Datos'!#REF!,28,FALSE)," ")</f>
        <v xml:space="preserve"> </v>
      </c>
      <c r="J31" s="180" t="str">
        <f>IFERROR(VLOOKUP(A31,'2.Datos'!#REF!,Presentación!$E$2,FALSE)," ")</f>
        <v xml:space="preserve"> </v>
      </c>
      <c r="K31" s="181" t="str">
        <f>IFERROR(VLOOKUP(A31,'2.Datos'!#REF!,12,FALSE)," ")</f>
        <v xml:space="preserve"> </v>
      </c>
      <c r="M31" s="186" t="s">
        <v>180</v>
      </c>
      <c r="N31" s="187" t="e">
        <f>COUNTIF('2.Datos'!#REF!,Presentación!M31)</f>
        <v>#REF!</v>
      </c>
      <c r="W31" s="188" t="s">
        <v>77</v>
      </c>
      <c r="X31" s="185">
        <f t="shared" si="0"/>
        <v>0</v>
      </c>
    </row>
    <row r="32" spans="1:24" ht="15.75" customHeight="1" x14ac:dyDescent="0.25">
      <c r="A32" s="177" t="str">
        <f>IFERROR('2.Datos'!#REF!," ")</f>
        <v xml:space="preserve"> </v>
      </c>
      <c r="B32" s="93" t="str">
        <f>IFERROR(VLOOKUP(A32,'2.Datos'!#REF!,6,FALSE)," ")</f>
        <v xml:space="preserve"> </v>
      </c>
      <c r="C32" s="178" t="str">
        <f>IFERROR(VLOOKUP(A32,'2.Datos'!#REF!,13,FALSE)," ")</f>
        <v xml:space="preserve"> </v>
      </c>
      <c r="D32" s="95" t="str">
        <f ca="1">IFERROR(VLOOKUP(A32,'2.Datos'!#REF!,$D$2-2,FALSE)," ")</f>
        <v xml:space="preserve"> </v>
      </c>
      <c r="E32" s="95" t="str">
        <f ca="1">IFERROR(VLOOKUP(A32,'2.Datos'!#REF!,$D$2-1,FALSE)," ")</f>
        <v xml:space="preserve"> </v>
      </c>
      <c r="F32" s="179" t="str">
        <f>IFERROR(VLOOKUP(A32,'2.Datos'!#REF!,$D$2,FALSE)," ")</f>
        <v xml:space="preserve"> </v>
      </c>
      <c r="G32" s="130" t="str">
        <f>IFERROR(VLOOKUP(A32,'2.Datos'!#REF!,10,FALSE)," ")</f>
        <v xml:space="preserve"> </v>
      </c>
      <c r="H32" s="130" t="str">
        <f>IFERROR(VLOOKUP(A32,'2.Datos'!#REF!,11,FALSE)," ")</f>
        <v xml:space="preserve"> </v>
      </c>
      <c r="I32" s="130" t="str">
        <f>IFERROR(VLOOKUP(A32,'2.Datos'!#REF!,28,FALSE)," ")</f>
        <v xml:space="preserve"> </v>
      </c>
      <c r="J32" s="180" t="str">
        <f>IFERROR(VLOOKUP(A32,'2.Datos'!#REF!,Presentación!$E$2,FALSE)," ")</f>
        <v xml:space="preserve"> </v>
      </c>
      <c r="K32" s="181" t="str">
        <f>IFERROR(VLOOKUP(A32,'2.Datos'!#REF!,12,FALSE)," ")</f>
        <v xml:space="preserve"> </v>
      </c>
      <c r="M32" s="186" t="s">
        <v>116</v>
      </c>
      <c r="N32" s="187" t="e">
        <f>COUNTIF('2.Datos'!#REF!,Presentación!M32)</f>
        <v>#REF!</v>
      </c>
      <c r="W32" s="189" t="s">
        <v>179</v>
      </c>
      <c r="X32" s="185">
        <f t="shared" si="0"/>
        <v>0</v>
      </c>
    </row>
    <row r="33" spans="1:28" ht="15.75" customHeight="1" x14ac:dyDescent="0.25">
      <c r="A33" s="177" t="str">
        <f>IFERROR('2.Datos'!#REF!," ")</f>
        <v xml:space="preserve"> </v>
      </c>
      <c r="B33" s="93" t="str">
        <f>IFERROR(VLOOKUP(A33,'2.Datos'!#REF!,6,FALSE)," ")</f>
        <v xml:space="preserve"> </v>
      </c>
      <c r="C33" s="178" t="str">
        <f>IFERROR(VLOOKUP(A33,'2.Datos'!#REF!,13,FALSE)," ")</f>
        <v xml:space="preserve"> </v>
      </c>
      <c r="D33" s="95" t="str">
        <f ca="1">IFERROR(VLOOKUP(A33,'2.Datos'!#REF!,$D$2-2,FALSE)," ")</f>
        <v xml:space="preserve"> </v>
      </c>
      <c r="E33" s="95" t="str">
        <f ca="1">IFERROR(VLOOKUP(A33,'2.Datos'!#REF!,$D$2-1,FALSE)," ")</f>
        <v xml:space="preserve"> </v>
      </c>
      <c r="F33" s="179" t="str">
        <f>IFERROR(VLOOKUP(A33,'2.Datos'!#REF!,$D$2,FALSE)," ")</f>
        <v xml:space="preserve"> </v>
      </c>
      <c r="G33" s="130" t="str">
        <f>IFERROR(VLOOKUP(A33,'2.Datos'!#REF!,10,FALSE)," ")</f>
        <v xml:space="preserve"> </v>
      </c>
      <c r="H33" s="130" t="str">
        <f>IFERROR(VLOOKUP(A33,'2.Datos'!#REF!,11,FALSE)," ")</f>
        <v xml:space="preserve"> </v>
      </c>
      <c r="I33" s="130" t="str">
        <f>IFERROR(VLOOKUP(A33,'2.Datos'!#REF!,28,FALSE)," ")</f>
        <v xml:space="preserve"> </v>
      </c>
      <c r="J33" s="180" t="str">
        <f>IFERROR(VLOOKUP(A33,'2.Datos'!#REF!,Presentación!$E$2,FALSE)," ")</f>
        <v xml:space="preserve"> </v>
      </c>
      <c r="K33" s="181" t="str">
        <f>IFERROR(VLOOKUP(A33,'2.Datos'!#REF!,12,FALSE)," ")</f>
        <v xml:space="preserve"> </v>
      </c>
      <c r="M33" s="186" t="s">
        <v>155</v>
      </c>
      <c r="N33" s="187" t="e">
        <f>COUNTIF('2.Datos'!#REF!,Presentación!M33)</f>
        <v>#REF!</v>
      </c>
      <c r="W33" s="190" t="s">
        <v>254</v>
      </c>
      <c r="X33" s="185">
        <f t="shared" si="0"/>
        <v>0</v>
      </c>
    </row>
    <row r="34" spans="1:28" ht="15.75" customHeight="1" x14ac:dyDescent="0.25">
      <c r="A34" s="177" t="str">
        <f>IFERROR('2.Datos'!#REF!," ")</f>
        <v xml:space="preserve"> </v>
      </c>
      <c r="B34" s="93" t="str">
        <f>IFERROR(VLOOKUP(A34,'2.Datos'!#REF!,6,FALSE)," ")</f>
        <v xml:space="preserve"> </v>
      </c>
      <c r="C34" s="178" t="str">
        <f>IFERROR(VLOOKUP(A34,'2.Datos'!#REF!,13,FALSE)," ")</f>
        <v xml:space="preserve"> </v>
      </c>
      <c r="D34" s="95" t="str">
        <f ca="1">IFERROR(VLOOKUP(A34,'2.Datos'!#REF!,$D$2-2,FALSE)," ")</f>
        <v xml:space="preserve"> </v>
      </c>
      <c r="E34" s="95" t="str">
        <f ca="1">IFERROR(VLOOKUP(A34,'2.Datos'!#REF!,$D$2-1,FALSE)," ")</f>
        <v xml:space="preserve"> </v>
      </c>
      <c r="F34" s="179" t="str">
        <f>IFERROR(VLOOKUP(A34,'2.Datos'!#REF!,$D$2,FALSE)," ")</f>
        <v xml:space="preserve"> </v>
      </c>
      <c r="G34" s="130" t="str">
        <f>IFERROR(VLOOKUP(A34,'2.Datos'!#REF!,10,FALSE)," ")</f>
        <v xml:space="preserve"> </v>
      </c>
      <c r="H34" s="130" t="str">
        <f>IFERROR(VLOOKUP(A34,'2.Datos'!#REF!,11,FALSE)," ")</f>
        <v xml:space="preserve"> </v>
      </c>
      <c r="I34" s="130" t="str">
        <f>IFERROR(VLOOKUP(A34,'2.Datos'!#REF!,28,FALSE)," ")</f>
        <v xml:space="preserve"> </v>
      </c>
      <c r="J34" s="180" t="str">
        <f>IFERROR(VLOOKUP(A34,'2.Datos'!#REF!,Presentación!$E$2,FALSE)," ")</f>
        <v xml:space="preserve"> </v>
      </c>
      <c r="K34" s="181" t="str">
        <f>IFERROR(VLOOKUP(A34,'2.Datos'!#REF!,12,FALSE)," ")</f>
        <v xml:space="preserve"> </v>
      </c>
      <c r="M34" s="186" t="s">
        <v>73</v>
      </c>
      <c r="N34" s="187" t="e">
        <f>COUNTIF('2.Datos'!#REF!,Presentación!M34)</f>
        <v>#REF!</v>
      </c>
      <c r="W34" s="191" t="s">
        <v>255</v>
      </c>
      <c r="X34" s="192">
        <f>SUM(X30:X33)</f>
        <v>0</v>
      </c>
    </row>
    <row r="35" spans="1:28" ht="15.75" customHeight="1" x14ac:dyDescent="0.25">
      <c r="A35" s="177" t="str">
        <f>IFERROR('2.Datos'!#REF!," ")</f>
        <v xml:space="preserve"> </v>
      </c>
      <c r="B35" s="93" t="str">
        <f>IFERROR(VLOOKUP(A35,'2.Datos'!#REF!,6,FALSE)," ")</f>
        <v xml:space="preserve"> </v>
      </c>
      <c r="C35" s="178" t="str">
        <f>IFERROR(VLOOKUP(A35,'2.Datos'!#REF!,13,FALSE)," ")</f>
        <v xml:space="preserve"> </v>
      </c>
      <c r="D35" s="95" t="str">
        <f ca="1">IFERROR(VLOOKUP(A35,'2.Datos'!#REF!,$D$2-2,FALSE)," ")</f>
        <v xml:space="preserve"> </v>
      </c>
      <c r="E35" s="95" t="str">
        <f ca="1">IFERROR(VLOOKUP(A35,'2.Datos'!#REF!,$D$2-1,FALSE)," ")</f>
        <v xml:space="preserve"> </v>
      </c>
      <c r="F35" s="179" t="str">
        <f>IFERROR(VLOOKUP(A35,'2.Datos'!#REF!,$D$2,FALSE)," ")</f>
        <v xml:space="preserve"> </v>
      </c>
      <c r="G35" s="130" t="str">
        <f>IFERROR(VLOOKUP(A35,'2.Datos'!#REF!,10,FALSE)," ")</f>
        <v xml:space="preserve"> </v>
      </c>
      <c r="H35" s="130" t="str">
        <f>IFERROR(VLOOKUP(A35,'2.Datos'!#REF!,11,FALSE)," ")</f>
        <v xml:space="preserve"> </v>
      </c>
      <c r="I35" s="130" t="str">
        <f>IFERROR(VLOOKUP(A35,'2.Datos'!#REF!,28,FALSE)," ")</f>
        <v xml:space="preserve"> </v>
      </c>
      <c r="J35" s="180" t="str">
        <f>IFERROR(VLOOKUP(A35,'2.Datos'!#REF!,Presentación!$E$2,FALSE)," ")</f>
        <v xml:space="preserve"> </v>
      </c>
      <c r="K35" s="181" t="str">
        <f>IFERROR(VLOOKUP(A35,'2.Datos'!#REF!,12,FALSE)," ")</f>
        <v xml:space="preserve"> </v>
      </c>
      <c r="M35" s="186" t="s">
        <v>106</v>
      </c>
      <c r="N35" s="187" t="e">
        <f>COUNTIF('2.Datos'!#REF!,Presentación!M35)</f>
        <v>#REF!</v>
      </c>
    </row>
    <row r="36" spans="1:28" ht="15.75" customHeight="1" x14ac:dyDescent="0.25">
      <c r="A36" s="177" t="str">
        <f>IFERROR('2.Datos'!#REF!," ")</f>
        <v xml:space="preserve"> </v>
      </c>
      <c r="B36" s="93" t="str">
        <f>IFERROR(VLOOKUP(A36,'2.Datos'!#REF!,6,FALSE)," ")</f>
        <v xml:space="preserve"> </v>
      </c>
      <c r="C36" s="178" t="str">
        <f>IFERROR(VLOOKUP(A36,'2.Datos'!#REF!,13,FALSE)," ")</f>
        <v xml:space="preserve"> </v>
      </c>
      <c r="D36" s="95" t="str">
        <f ca="1">IFERROR(VLOOKUP(A36,'2.Datos'!#REF!,$D$2-2,FALSE)," ")</f>
        <v xml:space="preserve"> </v>
      </c>
      <c r="E36" s="95" t="str">
        <f ca="1">IFERROR(VLOOKUP(A36,'2.Datos'!#REF!,$D$2-1,FALSE)," ")</f>
        <v xml:space="preserve"> </v>
      </c>
      <c r="F36" s="179" t="str">
        <f>IFERROR(VLOOKUP(A36,'2.Datos'!#REF!,$D$2,FALSE)," ")</f>
        <v xml:space="preserve"> </v>
      </c>
      <c r="G36" s="130" t="str">
        <f>IFERROR(VLOOKUP(A36,'2.Datos'!#REF!,10,FALSE)," ")</f>
        <v xml:space="preserve"> </v>
      </c>
      <c r="H36" s="130" t="str">
        <f>IFERROR(VLOOKUP(A36,'2.Datos'!#REF!,11,FALSE)," ")</f>
        <v xml:space="preserve"> </v>
      </c>
      <c r="I36" s="130" t="str">
        <f>IFERROR(VLOOKUP(A36,'2.Datos'!#REF!,28,FALSE)," ")</f>
        <v xml:space="preserve"> </v>
      </c>
      <c r="J36" s="180" t="str">
        <f>IFERROR(VLOOKUP(A36,'2.Datos'!#REF!,Presentación!$E$2,FALSE)," ")</f>
        <v xml:space="preserve"> </v>
      </c>
      <c r="K36" s="181" t="str">
        <f>IFERROR(VLOOKUP(A36,'2.Datos'!#REF!,12,FALSE)," ")</f>
        <v xml:space="preserve"> </v>
      </c>
      <c r="N36" s="187"/>
    </row>
    <row r="37" spans="1:28" ht="15.75" customHeight="1" x14ac:dyDescent="0.25">
      <c r="A37" s="177" t="str">
        <f>IFERROR('2.Datos'!#REF!," ")</f>
        <v xml:space="preserve"> </v>
      </c>
      <c r="B37" s="93" t="str">
        <f>IFERROR(VLOOKUP(A37,'2.Datos'!#REF!,6,FALSE)," ")</f>
        <v xml:space="preserve"> </v>
      </c>
      <c r="C37" s="178" t="str">
        <f>IFERROR(VLOOKUP(A37,'2.Datos'!#REF!,13,FALSE)," ")</f>
        <v xml:space="preserve"> </v>
      </c>
      <c r="D37" s="95" t="str">
        <f ca="1">IFERROR(VLOOKUP(A37,'2.Datos'!#REF!,$D$2-2,FALSE)," ")</f>
        <v xml:space="preserve"> </v>
      </c>
      <c r="E37" s="95" t="str">
        <f ca="1">IFERROR(VLOOKUP(A37,'2.Datos'!#REF!,$D$2-1,FALSE)," ")</f>
        <v xml:space="preserve"> </v>
      </c>
      <c r="F37" s="179" t="str">
        <f>IFERROR(VLOOKUP(A37,'2.Datos'!#REF!,$D$2,FALSE)," ")</f>
        <v xml:space="preserve"> </v>
      </c>
      <c r="G37" s="130" t="str">
        <f>IFERROR(VLOOKUP(A37,'2.Datos'!#REF!,10,FALSE)," ")</f>
        <v xml:space="preserve"> </v>
      </c>
      <c r="H37" s="130" t="str">
        <f>IFERROR(VLOOKUP(A37,'2.Datos'!#REF!,11,FALSE)," ")</f>
        <v xml:space="preserve"> </v>
      </c>
      <c r="I37" s="130" t="str">
        <f>IFERROR(VLOOKUP(A37,'2.Datos'!#REF!,28,FALSE)," ")</f>
        <v xml:space="preserve"> </v>
      </c>
      <c r="J37" s="180" t="str">
        <f>IFERROR(VLOOKUP(A37,'2.Datos'!#REF!,Presentación!$E$2,FALSE)," ")</f>
        <v xml:space="preserve"> </v>
      </c>
      <c r="K37" s="181" t="str">
        <f>IFERROR(VLOOKUP(A37,'2.Datos'!#REF!,12,FALSE)," ")</f>
        <v xml:space="preserve"> </v>
      </c>
      <c r="M37" s="186" t="s">
        <v>944</v>
      </c>
      <c r="N37" s="187" t="e">
        <f>SUM(N31:N35)</f>
        <v>#REF!</v>
      </c>
    </row>
    <row r="38" spans="1:28" ht="15.75" customHeight="1" x14ac:dyDescent="0.25">
      <c r="A38" s="177" t="str">
        <f>IFERROR('2.Datos'!#REF!," ")</f>
        <v xml:space="preserve"> </v>
      </c>
      <c r="B38" s="93" t="str">
        <f>IFERROR(VLOOKUP(A38,'2.Datos'!#REF!,6,FALSE)," ")</f>
        <v xml:space="preserve"> </v>
      </c>
      <c r="C38" s="178" t="str">
        <f>IFERROR(VLOOKUP(A38,'2.Datos'!#REF!,13,FALSE)," ")</f>
        <v xml:space="preserve"> </v>
      </c>
      <c r="D38" s="95" t="str">
        <f ca="1">IFERROR(VLOOKUP(A38,'2.Datos'!#REF!,$D$2-2,FALSE)," ")</f>
        <v xml:space="preserve"> </v>
      </c>
      <c r="E38" s="95" t="str">
        <f ca="1">IFERROR(VLOOKUP(A38,'2.Datos'!#REF!,$D$2-1,FALSE)," ")</f>
        <v xml:space="preserve"> </v>
      </c>
      <c r="F38" s="179" t="str">
        <f>IFERROR(VLOOKUP(A38,'2.Datos'!#REF!,$D$2,FALSE)," ")</f>
        <v xml:space="preserve"> </v>
      </c>
      <c r="G38" s="130" t="str">
        <f>IFERROR(VLOOKUP(A38,'2.Datos'!#REF!,10,FALSE)," ")</f>
        <v xml:space="preserve"> </v>
      </c>
      <c r="H38" s="130" t="str">
        <f>IFERROR(VLOOKUP(A38,'2.Datos'!#REF!,11,FALSE)," ")</f>
        <v xml:space="preserve"> </v>
      </c>
      <c r="I38" s="130" t="str">
        <f>IFERROR(VLOOKUP(A38,'2.Datos'!#REF!,28,FALSE)," ")</f>
        <v xml:space="preserve"> </v>
      </c>
      <c r="J38" s="180" t="str">
        <f>IFERROR(VLOOKUP(A38,'2.Datos'!#REF!,Presentación!$E$2,FALSE)," ")</f>
        <v xml:space="preserve"> </v>
      </c>
      <c r="K38" s="181" t="str">
        <f>IFERROR(VLOOKUP(A38,'2.Datos'!#REF!,12,FALSE)," ")</f>
        <v xml:space="preserve"> </v>
      </c>
    </row>
    <row r="39" spans="1:28" ht="15.75" customHeight="1" x14ac:dyDescent="0.25">
      <c r="A39" s="177" t="str">
        <f>IFERROR('2.Datos'!#REF!," ")</f>
        <v xml:space="preserve"> </v>
      </c>
      <c r="B39" s="93" t="str">
        <f>IFERROR(VLOOKUP(A39,'2.Datos'!#REF!,6,FALSE)," ")</f>
        <v xml:space="preserve"> </v>
      </c>
      <c r="C39" s="178" t="str">
        <f>IFERROR(VLOOKUP(A39,'2.Datos'!#REF!,13,FALSE)," ")</f>
        <v xml:space="preserve"> </v>
      </c>
      <c r="D39" s="95" t="str">
        <f ca="1">IFERROR(VLOOKUP(A39,'2.Datos'!#REF!,$D$2-2,FALSE)," ")</f>
        <v xml:space="preserve"> </v>
      </c>
      <c r="E39" s="95" t="str">
        <f ca="1">IFERROR(VLOOKUP(A39,'2.Datos'!#REF!,$D$2-1,FALSE)," ")</f>
        <v xml:space="preserve"> </v>
      </c>
      <c r="F39" s="179" t="str">
        <f>IFERROR(VLOOKUP(A39,'2.Datos'!#REF!,$D$2,FALSE)," ")</f>
        <v xml:space="preserve"> </v>
      </c>
      <c r="G39" s="130" t="str">
        <f>IFERROR(VLOOKUP(A39,'2.Datos'!#REF!,10,FALSE)," ")</f>
        <v xml:space="preserve"> </v>
      </c>
      <c r="H39" s="130" t="str">
        <f>IFERROR(VLOOKUP(A39,'2.Datos'!#REF!,11,FALSE)," ")</f>
        <v xml:space="preserve"> </v>
      </c>
      <c r="I39" s="130" t="str">
        <f>IFERROR(VLOOKUP(A39,'2.Datos'!#REF!,28,FALSE)," ")</f>
        <v xml:space="preserve"> </v>
      </c>
      <c r="J39" s="180" t="str">
        <f>IFERROR(VLOOKUP(A39,'2.Datos'!#REF!,Presentación!$E$2,FALSE)," ")</f>
        <v xml:space="preserve"> </v>
      </c>
      <c r="K39" s="181" t="str">
        <f>IFERROR(VLOOKUP(A39,'2.Datos'!#REF!,12,FALSE)," ")</f>
        <v xml:space="preserve"> </v>
      </c>
      <c r="Z39" s="402"/>
      <c r="AA39" s="403"/>
      <c r="AB39" s="404"/>
    </row>
    <row r="40" spans="1:28" ht="15.75" customHeight="1" x14ac:dyDescent="0.25">
      <c r="A40" s="177" t="str">
        <f>IFERROR('2.Datos'!#REF!," ")</f>
        <v xml:space="preserve"> </v>
      </c>
      <c r="B40" s="93" t="str">
        <f>IFERROR(VLOOKUP(A40,'2.Datos'!#REF!,6,FALSE)," ")</f>
        <v xml:space="preserve"> </v>
      </c>
      <c r="C40" s="178" t="str">
        <f>IFERROR(VLOOKUP(A40,'2.Datos'!#REF!,13,FALSE)," ")</f>
        <v xml:space="preserve"> </v>
      </c>
      <c r="D40" s="95" t="str">
        <f ca="1">IFERROR(VLOOKUP(A40,'2.Datos'!#REF!,$D$2-2,FALSE)," ")</f>
        <v xml:space="preserve"> </v>
      </c>
      <c r="E40" s="95" t="str">
        <f ca="1">IFERROR(VLOOKUP(A40,'2.Datos'!#REF!,$D$2-1,FALSE)," ")</f>
        <v xml:space="preserve"> </v>
      </c>
      <c r="F40" s="179" t="str">
        <f>IFERROR(VLOOKUP(A40,'2.Datos'!#REF!,$D$2,FALSE)," ")</f>
        <v xml:space="preserve"> </v>
      </c>
      <c r="G40" s="130" t="str">
        <f>IFERROR(VLOOKUP(A40,'2.Datos'!#REF!,10,FALSE)," ")</f>
        <v xml:space="preserve"> </v>
      </c>
      <c r="H40" s="130" t="str">
        <f>IFERROR(VLOOKUP(A40,'2.Datos'!#REF!,11,FALSE)," ")</f>
        <v xml:space="preserve"> </v>
      </c>
      <c r="I40" s="130" t="str">
        <f>IFERROR(VLOOKUP(A40,'2.Datos'!#REF!,28,FALSE)," ")</f>
        <v xml:space="preserve"> </v>
      </c>
      <c r="J40" s="180" t="str">
        <f>IFERROR(VLOOKUP(A40,'2.Datos'!#REF!,Presentación!$E$2,FALSE)," ")</f>
        <v xml:space="preserve"> </v>
      </c>
      <c r="K40" s="181" t="str">
        <f>IFERROR(VLOOKUP(A40,'2.Datos'!#REF!,12,FALSE)," ")</f>
        <v xml:space="preserve"> </v>
      </c>
      <c r="Z40" s="405"/>
      <c r="AA40" s="273"/>
      <c r="AB40" s="406"/>
    </row>
    <row r="41" spans="1:28" ht="15.75" customHeight="1" x14ac:dyDescent="0.25">
      <c r="A41" s="177" t="str">
        <f>IFERROR('2.Datos'!#REF!," ")</f>
        <v xml:space="preserve"> </v>
      </c>
      <c r="B41" s="93" t="str">
        <f>IFERROR(VLOOKUP(A41,'2.Datos'!#REF!,6,FALSE)," ")</f>
        <v xml:space="preserve"> </v>
      </c>
      <c r="C41" s="178" t="str">
        <f>IFERROR(VLOOKUP(A41,'2.Datos'!#REF!,13,FALSE)," ")</f>
        <v xml:space="preserve"> </v>
      </c>
      <c r="D41" s="95" t="str">
        <f ca="1">IFERROR(VLOOKUP(A41,'2.Datos'!#REF!,$D$2-2,FALSE)," ")</f>
        <v xml:space="preserve"> </v>
      </c>
      <c r="E41" s="95" t="str">
        <f ca="1">IFERROR(VLOOKUP(A41,'2.Datos'!#REF!,$D$2-1,FALSE)," ")</f>
        <v xml:space="preserve"> </v>
      </c>
      <c r="F41" s="179" t="str">
        <f>IFERROR(VLOOKUP(A41,'2.Datos'!#REF!,$D$2,FALSE)," ")</f>
        <v xml:space="preserve"> </v>
      </c>
      <c r="G41" s="130" t="str">
        <f>IFERROR(VLOOKUP(A41,'2.Datos'!#REF!,10,FALSE)," ")</f>
        <v xml:space="preserve"> </v>
      </c>
      <c r="H41" s="130" t="str">
        <f>IFERROR(VLOOKUP(A41,'2.Datos'!#REF!,11,FALSE)," ")</f>
        <v xml:space="preserve"> </v>
      </c>
      <c r="I41" s="130" t="str">
        <f>IFERROR(VLOOKUP(A41,'2.Datos'!#REF!,28,FALSE)," ")</f>
        <v xml:space="preserve"> </v>
      </c>
      <c r="J41" s="180" t="str">
        <f>IFERROR(VLOOKUP(A41,'2.Datos'!#REF!,Presentación!$E$2,FALSE)," ")</f>
        <v xml:space="preserve"> </v>
      </c>
      <c r="K41" s="181" t="str">
        <f>IFERROR(VLOOKUP(A41,'2.Datos'!#REF!,12,FALSE)," ")</f>
        <v xml:space="preserve"> </v>
      </c>
      <c r="Z41" s="405"/>
      <c r="AA41" s="273"/>
      <c r="AB41" s="406"/>
    </row>
    <row r="42" spans="1:28" ht="21" customHeight="1" x14ac:dyDescent="0.25">
      <c r="A42" s="177" t="str">
        <f>IFERROR('2.Datos'!#REF!," ")</f>
        <v xml:space="preserve"> </v>
      </c>
      <c r="B42" s="93" t="str">
        <f>IFERROR(VLOOKUP(A42,'2.Datos'!#REF!,6,FALSE)," ")</f>
        <v xml:space="preserve"> </v>
      </c>
      <c r="C42" s="178" t="str">
        <f>IFERROR(VLOOKUP(A42,'2.Datos'!#REF!,13,FALSE)," ")</f>
        <v xml:space="preserve"> </v>
      </c>
      <c r="D42" s="95" t="str">
        <f ca="1">IFERROR(VLOOKUP(A42,'2.Datos'!#REF!,$D$2-2,FALSE)," ")</f>
        <v xml:space="preserve"> </v>
      </c>
      <c r="E42" s="95" t="str">
        <f ca="1">IFERROR(VLOOKUP(A42,'2.Datos'!#REF!,$D$2-1,FALSE)," ")</f>
        <v xml:space="preserve"> </v>
      </c>
      <c r="F42" s="179" t="str">
        <f>IFERROR(VLOOKUP(A42,'2.Datos'!#REF!,$D$2,FALSE)," ")</f>
        <v xml:space="preserve"> </v>
      </c>
      <c r="G42" s="130" t="str">
        <f>IFERROR(VLOOKUP(A42,'2.Datos'!#REF!,10,FALSE)," ")</f>
        <v xml:space="preserve"> </v>
      </c>
      <c r="H42" s="130" t="str">
        <f>IFERROR(VLOOKUP(A42,'2.Datos'!#REF!,11,FALSE)," ")</f>
        <v xml:space="preserve"> </v>
      </c>
      <c r="I42" s="130" t="str">
        <f>IFERROR(VLOOKUP(A42,'2.Datos'!#REF!,28,FALSE)," ")</f>
        <v xml:space="preserve"> </v>
      </c>
      <c r="J42" s="180" t="str">
        <f>IFERROR(VLOOKUP(A42,'2.Datos'!#REF!,Presentación!$E$2,FALSE)," ")</f>
        <v xml:space="preserve"> </v>
      </c>
      <c r="K42" s="181" t="str">
        <f>IFERROR(VLOOKUP(A42,'2.Datos'!#REF!,12,FALSE)," ")</f>
        <v xml:space="preserve"> </v>
      </c>
      <c r="Z42" s="405"/>
      <c r="AA42" s="273"/>
      <c r="AB42" s="406"/>
    </row>
    <row r="43" spans="1:28" ht="15.75" customHeight="1" x14ac:dyDescent="0.25">
      <c r="A43" s="177" t="str">
        <f>IFERROR('2.Datos'!#REF!," ")</f>
        <v xml:space="preserve"> </v>
      </c>
      <c r="B43" s="93" t="str">
        <f>IFERROR(VLOOKUP(A43,'2.Datos'!#REF!,6,FALSE)," ")</f>
        <v xml:space="preserve"> </v>
      </c>
      <c r="C43" s="178" t="str">
        <f>IFERROR(VLOOKUP(A43,'2.Datos'!#REF!,13,FALSE)," ")</f>
        <v xml:space="preserve"> </v>
      </c>
      <c r="D43" s="95" t="str">
        <f ca="1">IFERROR(VLOOKUP(A43,'2.Datos'!#REF!,$D$2-2,FALSE)," ")</f>
        <v xml:space="preserve"> </v>
      </c>
      <c r="E43" s="95" t="str">
        <f ca="1">IFERROR(VLOOKUP(A43,'2.Datos'!#REF!,$D$2-1,FALSE)," ")</f>
        <v xml:space="preserve"> </v>
      </c>
      <c r="F43" s="179" t="str">
        <f>IFERROR(VLOOKUP(A43,'2.Datos'!#REF!,$D$2,FALSE)," ")</f>
        <v xml:space="preserve"> </v>
      </c>
      <c r="G43" s="130" t="str">
        <f>IFERROR(VLOOKUP(A43,'2.Datos'!#REF!,10,FALSE)," ")</f>
        <v xml:space="preserve"> </v>
      </c>
      <c r="H43" s="130" t="str">
        <f>IFERROR(VLOOKUP(A43,'2.Datos'!#REF!,11,FALSE)," ")</f>
        <v xml:space="preserve"> </v>
      </c>
      <c r="I43" s="130" t="str">
        <f>IFERROR(VLOOKUP(A43,'2.Datos'!#REF!,28,FALSE)," ")</f>
        <v xml:space="preserve"> </v>
      </c>
      <c r="J43" s="180" t="str">
        <f>IFERROR(VLOOKUP(A43,'2.Datos'!#REF!,Presentación!$E$2,FALSE)," ")</f>
        <v xml:space="preserve"> </v>
      </c>
      <c r="K43" s="181" t="str">
        <f>IFERROR(VLOOKUP(A43,'2.Datos'!#REF!,12,FALSE)," ")</f>
        <v xml:space="preserve"> </v>
      </c>
      <c r="Z43" s="405"/>
      <c r="AA43" s="273"/>
      <c r="AB43" s="406"/>
    </row>
    <row r="44" spans="1:28" ht="15.75" customHeight="1" x14ac:dyDescent="0.25">
      <c r="A44" s="177" t="str">
        <f>IFERROR('2.Datos'!#REF!," ")</f>
        <v xml:space="preserve"> </v>
      </c>
      <c r="B44" s="93" t="str">
        <f>IFERROR(VLOOKUP(A44,'2.Datos'!#REF!,6,FALSE)," ")</f>
        <v xml:space="preserve"> </v>
      </c>
      <c r="C44" s="178" t="str">
        <f>IFERROR(VLOOKUP(A44,'2.Datos'!#REF!,13,FALSE)," ")</f>
        <v xml:space="preserve"> </v>
      </c>
      <c r="D44" s="95" t="str">
        <f ca="1">IFERROR(VLOOKUP(A44,'2.Datos'!#REF!,$D$2-2,FALSE)," ")</f>
        <v xml:space="preserve"> </v>
      </c>
      <c r="E44" s="95" t="str">
        <f ca="1">IFERROR(VLOOKUP(A44,'2.Datos'!#REF!,$D$2-1,FALSE)," ")</f>
        <v xml:space="preserve"> </v>
      </c>
      <c r="F44" s="179" t="str">
        <f>IFERROR(VLOOKUP(A44,'2.Datos'!#REF!,$D$2,FALSE)," ")</f>
        <v xml:space="preserve"> </v>
      </c>
      <c r="G44" s="130" t="str">
        <f>IFERROR(VLOOKUP(A44,'2.Datos'!#REF!,10,FALSE)," ")</f>
        <v xml:space="preserve"> </v>
      </c>
      <c r="H44" s="130" t="str">
        <f>IFERROR(VLOOKUP(A44,'2.Datos'!#REF!,11,FALSE)," ")</f>
        <v xml:space="preserve"> </v>
      </c>
      <c r="I44" s="130" t="str">
        <f>IFERROR(VLOOKUP(A44,'2.Datos'!#REF!,28,FALSE)," ")</f>
        <v xml:space="preserve"> </v>
      </c>
      <c r="J44" s="180" t="str">
        <f>IFERROR(VLOOKUP(A44,'2.Datos'!#REF!,Presentación!$E$2,FALSE)," ")</f>
        <v xml:space="preserve"> </v>
      </c>
      <c r="K44" s="181" t="str">
        <f>IFERROR(VLOOKUP(A44,'2.Datos'!#REF!,12,FALSE)," ")</f>
        <v xml:space="preserve"> </v>
      </c>
      <c r="Z44" s="405"/>
      <c r="AA44" s="273"/>
      <c r="AB44" s="406"/>
    </row>
    <row r="45" spans="1:28" ht="15.75" customHeight="1" x14ac:dyDescent="0.25">
      <c r="A45" s="177" t="str">
        <f>IFERROR('2.Datos'!#REF!," ")</f>
        <v xml:space="preserve"> </v>
      </c>
      <c r="B45" s="93" t="str">
        <f>IFERROR(VLOOKUP(A45,'2.Datos'!#REF!,6,FALSE)," ")</f>
        <v xml:space="preserve"> </v>
      </c>
      <c r="C45" s="178" t="str">
        <f>IFERROR(VLOOKUP(A45,'2.Datos'!#REF!,13,FALSE)," ")</f>
        <v xml:space="preserve"> </v>
      </c>
      <c r="D45" s="95" t="str">
        <f ca="1">IFERROR(VLOOKUP(A45,'2.Datos'!#REF!,$D$2-2,FALSE)," ")</f>
        <v xml:space="preserve"> </v>
      </c>
      <c r="E45" s="95" t="str">
        <f ca="1">IFERROR(VLOOKUP(A45,'2.Datos'!#REF!,$D$2-1,FALSE)," ")</f>
        <v xml:space="preserve"> </v>
      </c>
      <c r="F45" s="179" t="str">
        <f>IFERROR(VLOOKUP(A45,'2.Datos'!#REF!,$D$2,FALSE)," ")</f>
        <v xml:space="preserve"> </v>
      </c>
      <c r="G45" s="130" t="str">
        <f>IFERROR(VLOOKUP(A45,'2.Datos'!#REF!,10,FALSE)," ")</f>
        <v xml:space="preserve"> </v>
      </c>
      <c r="H45" s="130" t="str">
        <f>IFERROR(VLOOKUP(A45,'2.Datos'!#REF!,11,FALSE)," ")</f>
        <v xml:space="preserve"> </v>
      </c>
      <c r="I45" s="130" t="str">
        <f>IFERROR(VLOOKUP(A45,'2.Datos'!#REF!,28,FALSE)," ")</f>
        <v xml:space="preserve"> </v>
      </c>
      <c r="J45" s="180" t="str">
        <f>IFERROR(VLOOKUP(A45,'2.Datos'!#REF!,Presentación!$E$2,FALSE)," ")</f>
        <v xml:space="preserve"> </v>
      </c>
      <c r="K45" s="181" t="str">
        <f>IFERROR(VLOOKUP(A45,'2.Datos'!#REF!,12,FALSE)," ")</f>
        <v xml:space="preserve"> </v>
      </c>
      <c r="Z45" s="405"/>
      <c r="AA45" s="273"/>
      <c r="AB45" s="406"/>
    </row>
    <row r="46" spans="1:28" ht="15.75" customHeight="1" x14ac:dyDescent="0.25">
      <c r="A46" s="177" t="str">
        <f>IFERROR('2.Datos'!#REF!," ")</f>
        <v xml:space="preserve"> </v>
      </c>
      <c r="B46" s="93" t="str">
        <f>IFERROR(VLOOKUP(A46,'2.Datos'!#REF!,6,FALSE)," ")</f>
        <v xml:space="preserve"> </v>
      </c>
      <c r="C46" s="178" t="str">
        <f>IFERROR(VLOOKUP(A46,'2.Datos'!#REF!,13,FALSE)," ")</f>
        <v xml:space="preserve"> </v>
      </c>
      <c r="D46" s="95" t="str">
        <f ca="1">IFERROR(VLOOKUP(A46,'2.Datos'!#REF!,$D$2-2,FALSE)," ")</f>
        <v xml:space="preserve"> </v>
      </c>
      <c r="E46" s="95" t="str">
        <f ca="1">IFERROR(VLOOKUP(A46,'2.Datos'!#REF!,$D$2-1,FALSE)," ")</f>
        <v xml:space="preserve"> </v>
      </c>
      <c r="F46" s="179" t="str">
        <f>IFERROR(VLOOKUP(A46,'2.Datos'!#REF!,$D$2,FALSE)," ")</f>
        <v xml:space="preserve"> </v>
      </c>
      <c r="G46" s="130" t="str">
        <f>IFERROR(VLOOKUP(A46,'2.Datos'!#REF!,10,FALSE)," ")</f>
        <v xml:space="preserve"> </v>
      </c>
      <c r="H46" s="130" t="str">
        <f>IFERROR(VLOOKUP(A46,'2.Datos'!#REF!,11,FALSE)," ")</f>
        <v xml:space="preserve"> </v>
      </c>
      <c r="I46" s="130" t="str">
        <f>IFERROR(VLOOKUP(A46,'2.Datos'!#REF!,28,FALSE)," ")</f>
        <v xml:space="preserve"> </v>
      </c>
      <c r="J46" s="180" t="str">
        <f>IFERROR(VLOOKUP(A46,'2.Datos'!#REF!,Presentación!$E$2,FALSE)," ")</f>
        <v xml:space="preserve"> </v>
      </c>
      <c r="K46" s="181" t="str">
        <f>IFERROR(VLOOKUP(A46,'2.Datos'!#REF!,12,FALSE)," ")</f>
        <v xml:space="preserve"> </v>
      </c>
      <c r="M46" s="182" t="s">
        <v>945</v>
      </c>
      <c r="Z46" s="405"/>
      <c r="AA46" s="273"/>
      <c r="AB46" s="406"/>
    </row>
    <row r="47" spans="1:28" ht="15.75" customHeight="1" x14ac:dyDescent="0.25">
      <c r="A47" s="177" t="str">
        <f>IFERROR('2.Datos'!#REF!," ")</f>
        <v xml:space="preserve"> </v>
      </c>
      <c r="B47" s="93" t="str">
        <f>IFERROR(VLOOKUP(A47,'2.Datos'!#REF!,6,FALSE)," ")</f>
        <v xml:space="preserve"> </v>
      </c>
      <c r="C47" s="178" t="str">
        <f>IFERROR(VLOOKUP(A47,'2.Datos'!#REF!,13,FALSE)," ")</f>
        <v xml:space="preserve"> </v>
      </c>
      <c r="D47" s="95" t="str">
        <f ca="1">IFERROR(VLOOKUP(A47,'2.Datos'!#REF!,$D$2-2,FALSE)," ")</f>
        <v xml:space="preserve"> </v>
      </c>
      <c r="E47" s="95" t="str">
        <f ca="1">IFERROR(VLOOKUP(A47,'2.Datos'!#REF!,$D$2-1,FALSE)," ")</f>
        <v xml:space="preserve"> </v>
      </c>
      <c r="F47" s="179" t="str">
        <f>IFERROR(VLOOKUP(A47,'2.Datos'!#REF!,$D$2,FALSE)," ")</f>
        <v xml:space="preserve"> </v>
      </c>
      <c r="G47" s="130" t="str">
        <f>IFERROR(VLOOKUP(A47,'2.Datos'!#REF!,10,FALSE)," ")</f>
        <v xml:space="preserve"> </v>
      </c>
      <c r="H47" s="130" t="str">
        <f>IFERROR(VLOOKUP(A47,'2.Datos'!#REF!,11,FALSE)," ")</f>
        <v xml:space="preserve"> </v>
      </c>
      <c r="I47" s="130" t="str">
        <f>IFERROR(VLOOKUP(A47,'2.Datos'!#REF!,28,FALSE)," ")</f>
        <v xml:space="preserve"> </v>
      </c>
      <c r="J47" s="180" t="str">
        <f>IFERROR(VLOOKUP(A47,'2.Datos'!#REF!,Presentación!$E$2,FALSE)," ")</f>
        <v xml:space="preserve"> </v>
      </c>
      <c r="K47" s="181" t="str">
        <f>IFERROR(VLOOKUP(A47,'2.Datos'!#REF!,12,FALSE)," ")</f>
        <v xml:space="preserve"> </v>
      </c>
      <c r="Z47" s="405"/>
      <c r="AA47" s="273"/>
      <c r="AB47" s="406"/>
    </row>
    <row r="48" spans="1:28" ht="15.75" customHeight="1" x14ac:dyDescent="0.25">
      <c r="A48" s="177" t="str">
        <f>IFERROR('2.Datos'!#REF!," ")</f>
        <v xml:space="preserve"> </v>
      </c>
      <c r="B48" s="93" t="str">
        <f>IFERROR(VLOOKUP(A48,'2.Datos'!#REF!,6,FALSE)," ")</f>
        <v xml:space="preserve"> </v>
      </c>
      <c r="C48" s="178" t="str">
        <f>IFERROR(VLOOKUP(A48,'2.Datos'!#REF!,13,FALSE)," ")</f>
        <v xml:space="preserve"> </v>
      </c>
      <c r="D48" s="95" t="str">
        <f ca="1">IFERROR(VLOOKUP(A48,'2.Datos'!#REF!,$D$2-2,FALSE)," ")</f>
        <v xml:space="preserve"> </v>
      </c>
      <c r="E48" s="95" t="str">
        <f ca="1">IFERROR(VLOOKUP(A48,'2.Datos'!#REF!,$D$2-1,FALSE)," ")</f>
        <v xml:space="preserve"> </v>
      </c>
      <c r="F48" s="179" t="str">
        <f>IFERROR(VLOOKUP(A48,'2.Datos'!#REF!,$D$2,FALSE)," ")</f>
        <v xml:space="preserve"> </v>
      </c>
      <c r="G48" s="130" t="str">
        <f>IFERROR(VLOOKUP(A48,'2.Datos'!#REF!,10,FALSE)," ")</f>
        <v xml:space="preserve"> </v>
      </c>
      <c r="H48" s="130" t="str">
        <f>IFERROR(VLOOKUP(A48,'2.Datos'!#REF!,11,FALSE)," ")</f>
        <v xml:space="preserve"> </v>
      </c>
      <c r="I48" s="130" t="str">
        <f>IFERROR(VLOOKUP(A48,'2.Datos'!#REF!,28,FALSE)," ")</f>
        <v xml:space="preserve"> </v>
      </c>
      <c r="J48" s="180" t="str">
        <f>IFERROR(VLOOKUP(A48,'2.Datos'!#REF!,Presentación!$E$2,FALSE)," ")</f>
        <v xml:space="preserve"> </v>
      </c>
      <c r="K48" s="181" t="str">
        <f>IFERROR(VLOOKUP(A48,'2.Datos'!#REF!,12,FALSE)," ")</f>
        <v xml:space="preserve"> </v>
      </c>
      <c r="M48" s="186" t="s">
        <v>109</v>
      </c>
      <c r="N48" s="187" t="e">
        <f>COUNTIF('2.Datos'!#REF!,Presentación!M48)</f>
        <v>#REF!</v>
      </c>
      <c r="Z48" s="405"/>
      <c r="AA48" s="273"/>
      <c r="AB48" s="406"/>
    </row>
    <row r="49" spans="1:28" ht="15.75" customHeight="1" x14ac:dyDescent="0.25">
      <c r="A49" s="177" t="str">
        <f>IFERROR('2.Datos'!#REF!," ")</f>
        <v xml:space="preserve"> </v>
      </c>
      <c r="B49" s="93" t="str">
        <f>IFERROR(VLOOKUP(A49,'2.Datos'!#REF!,6,FALSE)," ")</f>
        <v xml:space="preserve"> </v>
      </c>
      <c r="C49" s="178" t="str">
        <f>IFERROR(VLOOKUP(A49,'2.Datos'!#REF!,13,FALSE)," ")</f>
        <v xml:space="preserve"> </v>
      </c>
      <c r="D49" s="95" t="str">
        <f ca="1">IFERROR(VLOOKUP(A49,'2.Datos'!#REF!,$D$2-2,FALSE)," ")</f>
        <v xml:space="preserve"> </v>
      </c>
      <c r="E49" s="95" t="str">
        <f ca="1">IFERROR(VLOOKUP(A49,'2.Datos'!#REF!,$D$2-1,FALSE)," ")</f>
        <v xml:space="preserve"> </v>
      </c>
      <c r="F49" s="179" t="str">
        <f>IFERROR(VLOOKUP(A49,'2.Datos'!#REF!,$D$2,FALSE)," ")</f>
        <v xml:space="preserve"> </v>
      </c>
      <c r="G49" s="130" t="str">
        <f>IFERROR(VLOOKUP(A49,'2.Datos'!#REF!,10,FALSE)," ")</f>
        <v xml:space="preserve"> </v>
      </c>
      <c r="H49" s="130" t="str">
        <f>IFERROR(VLOOKUP(A49,'2.Datos'!#REF!,11,FALSE)," ")</f>
        <v xml:space="preserve"> </v>
      </c>
      <c r="I49" s="130" t="str">
        <f>IFERROR(VLOOKUP(A49,'2.Datos'!#REF!,28,FALSE)," ")</f>
        <v xml:space="preserve"> </v>
      </c>
      <c r="J49" s="180" t="str">
        <f>IFERROR(VLOOKUP(A49,'2.Datos'!#REF!,Presentación!$E$2,FALSE)," ")</f>
        <v xml:space="preserve"> </v>
      </c>
      <c r="K49" s="181" t="str">
        <f>IFERROR(VLOOKUP(A49,'2.Datos'!#REF!,12,FALSE)," ")</f>
        <v xml:space="preserve"> </v>
      </c>
      <c r="M49" s="186" t="s">
        <v>49</v>
      </c>
      <c r="N49" s="187" t="e">
        <f>COUNTIF('2.Datos'!#REF!,Presentación!M49)</f>
        <v>#REF!</v>
      </c>
      <c r="Z49" s="405"/>
      <c r="AA49" s="273"/>
      <c r="AB49" s="406"/>
    </row>
    <row r="50" spans="1:28" ht="15.75" customHeight="1" x14ac:dyDescent="0.25">
      <c r="A50" s="177" t="str">
        <f>IFERROR('2.Datos'!#REF!," ")</f>
        <v xml:space="preserve"> </v>
      </c>
      <c r="B50" s="93" t="str">
        <f>IFERROR(VLOOKUP(A50,'2.Datos'!#REF!,6,FALSE)," ")</f>
        <v xml:space="preserve"> </v>
      </c>
      <c r="C50" s="178" t="str">
        <f>IFERROR(VLOOKUP(A50,'2.Datos'!#REF!,13,FALSE)," ")</f>
        <v xml:space="preserve"> </v>
      </c>
      <c r="D50" s="95" t="str">
        <f ca="1">IFERROR(VLOOKUP(A50,'2.Datos'!#REF!,$D$2-2,FALSE)," ")</f>
        <v xml:space="preserve"> </v>
      </c>
      <c r="E50" s="95" t="str">
        <f ca="1">IFERROR(VLOOKUP(A50,'2.Datos'!#REF!,$D$2-1,FALSE)," ")</f>
        <v xml:space="preserve"> </v>
      </c>
      <c r="F50" s="179" t="str">
        <f>IFERROR(VLOOKUP(A50,'2.Datos'!#REF!,$D$2,FALSE)," ")</f>
        <v xml:space="preserve"> </v>
      </c>
      <c r="G50" s="130" t="str">
        <f>IFERROR(VLOOKUP(A50,'2.Datos'!#REF!,10,FALSE)," ")</f>
        <v xml:space="preserve"> </v>
      </c>
      <c r="H50" s="130" t="str">
        <f>IFERROR(VLOOKUP(A50,'2.Datos'!#REF!,11,FALSE)," ")</f>
        <v xml:space="preserve"> </v>
      </c>
      <c r="I50" s="130" t="str">
        <f>IFERROR(VLOOKUP(A50,'2.Datos'!#REF!,28,FALSE)," ")</f>
        <v xml:space="preserve"> </v>
      </c>
      <c r="J50" s="180" t="str">
        <f>IFERROR(VLOOKUP(A50,'2.Datos'!#REF!,Presentación!$E$2,FALSE)," ")</f>
        <v xml:space="preserve"> </v>
      </c>
      <c r="K50" s="181" t="str">
        <f>IFERROR(VLOOKUP(A50,'2.Datos'!#REF!,12,FALSE)," ")</f>
        <v xml:space="preserve"> </v>
      </c>
      <c r="M50" s="186" t="s">
        <v>50</v>
      </c>
      <c r="N50" s="187" t="e">
        <f>COUNTIF('2.Datos'!#REF!,Presentación!M50)</f>
        <v>#REF!</v>
      </c>
      <c r="Z50" s="405"/>
      <c r="AA50" s="273"/>
      <c r="AB50" s="406"/>
    </row>
    <row r="51" spans="1:28" ht="15.75" customHeight="1" x14ac:dyDescent="0.25">
      <c r="J51" s="181" t="str">
        <f>IFERROR(VLOOKUP(A51,'2.Datos'!#REF!,Presentación!$E$2,FALSE)," ")</f>
        <v xml:space="preserve"> </v>
      </c>
      <c r="M51" s="186" t="s">
        <v>51</v>
      </c>
      <c r="N51" s="187" t="e">
        <f>COUNTIF('2.Datos'!#REF!,Presentación!M51)</f>
        <v>#REF!</v>
      </c>
      <c r="Z51" s="405"/>
      <c r="AA51" s="273"/>
      <c r="AB51" s="406"/>
    </row>
    <row r="52" spans="1:28" ht="15.75" customHeight="1" x14ac:dyDescent="0.25">
      <c r="M52" s="186" t="s">
        <v>52</v>
      </c>
      <c r="N52" s="187" t="e">
        <f>COUNTIF('2.Datos'!#REF!,Presentación!M52)</f>
        <v>#REF!</v>
      </c>
      <c r="Z52" s="405"/>
      <c r="AA52" s="273"/>
      <c r="AB52" s="406"/>
    </row>
    <row r="53" spans="1:28" ht="15.75" customHeight="1" x14ac:dyDescent="0.25">
      <c r="M53" s="186" t="s">
        <v>53</v>
      </c>
      <c r="N53" s="187" t="e">
        <f>COUNTIF('2.Datos'!#REF!,Presentación!M53)</f>
        <v>#REF!</v>
      </c>
      <c r="Z53" s="405"/>
      <c r="AA53" s="273"/>
      <c r="AB53" s="406"/>
    </row>
    <row r="54" spans="1:28" ht="15.75" customHeight="1" x14ac:dyDescent="0.25">
      <c r="M54" s="186" t="s">
        <v>54</v>
      </c>
      <c r="N54" s="187" t="e">
        <f>COUNTIF('2.Datos'!#REF!,Presentación!M54)</f>
        <v>#REF!</v>
      </c>
      <c r="Z54" s="405"/>
      <c r="AA54" s="273"/>
      <c r="AB54" s="406"/>
    </row>
    <row r="55" spans="1:28" ht="15.75" customHeight="1" x14ac:dyDescent="0.25">
      <c r="M55" s="186" t="s">
        <v>55</v>
      </c>
      <c r="N55" s="187" t="e">
        <f>COUNTIF('2.Datos'!#REF!,Presentación!M55)</f>
        <v>#REF!</v>
      </c>
      <c r="Z55" s="405"/>
      <c r="AA55" s="273"/>
      <c r="AB55" s="406"/>
    </row>
    <row r="56" spans="1:28" ht="15.75" customHeight="1" x14ac:dyDescent="0.25">
      <c r="Z56" s="407"/>
      <c r="AA56" s="408"/>
      <c r="AB56" s="409"/>
    </row>
    <row r="57" spans="1:28" ht="15.75" customHeight="1" x14ac:dyDescent="0.25">
      <c r="M57" s="186" t="s">
        <v>944</v>
      </c>
      <c r="N57" s="187" t="e">
        <f>SUM(N48:N55)</f>
        <v>#REF!</v>
      </c>
    </row>
    <row r="58" spans="1:28" ht="15.75" customHeight="1" x14ac:dyDescent="0.25"/>
    <row r="59" spans="1:28" ht="15.75" customHeight="1" x14ac:dyDescent="0.25">
      <c r="V59" s="393" t="s">
        <v>946</v>
      </c>
      <c r="W59" s="334"/>
      <c r="X59" s="334"/>
      <c r="Y59" s="334"/>
      <c r="Z59" s="334"/>
    </row>
    <row r="60" spans="1:28" ht="15.75" customHeight="1" x14ac:dyDescent="0.25"/>
    <row r="61" spans="1:28" ht="25.5" customHeight="1" x14ac:dyDescent="0.25">
      <c r="V61" s="194"/>
      <c r="W61" s="194" t="s">
        <v>254</v>
      </c>
      <c r="X61" s="194" t="s">
        <v>179</v>
      </c>
      <c r="Y61" s="194" t="s">
        <v>77</v>
      </c>
      <c r="Z61" s="194" t="s">
        <v>253</v>
      </c>
      <c r="AA61" s="100"/>
    </row>
    <row r="62" spans="1:28" ht="36" customHeight="1" x14ac:dyDescent="0.25">
      <c r="V62" s="67" t="s">
        <v>109</v>
      </c>
      <c r="W62" s="195">
        <f t="shared" ref="W62:Z62" si="1">COUNTIFS($C$5:$C$50,$V62,$F$5:$F$50,W$61)</f>
        <v>0</v>
      </c>
      <c r="X62" s="195">
        <f t="shared" si="1"/>
        <v>0</v>
      </c>
      <c r="Y62" s="195">
        <f t="shared" si="1"/>
        <v>0</v>
      </c>
      <c r="Z62" s="195">
        <f t="shared" si="1"/>
        <v>0</v>
      </c>
    </row>
    <row r="63" spans="1:28" ht="22.5" customHeight="1" x14ac:dyDescent="0.25">
      <c r="V63" s="67" t="s">
        <v>49</v>
      </c>
      <c r="W63" s="195">
        <f t="shared" ref="W63:Z63" si="2">COUNTIFS($C$5:$C$50,$V63,$F$5:$F$50,W$61)</f>
        <v>0</v>
      </c>
      <c r="X63" s="195">
        <f t="shared" si="2"/>
        <v>0</v>
      </c>
      <c r="Y63" s="195">
        <f t="shared" si="2"/>
        <v>0</v>
      </c>
      <c r="Z63" s="195">
        <f t="shared" si="2"/>
        <v>0</v>
      </c>
    </row>
    <row r="64" spans="1:28" ht="30" customHeight="1" x14ac:dyDescent="0.25">
      <c r="V64" s="67" t="s">
        <v>50</v>
      </c>
      <c r="W64" s="195">
        <f t="shared" ref="W64:Z64" si="3">COUNTIFS($C$5:$C$50,$V64,$F$5:$F$50,W$61)</f>
        <v>0</v>
      </c>
      <c r="X64" s="195">
        <f t="shared" si="3"/>
        <v>0</v>
      </c>
      <c r="Y64" s="195">
        <f t="shared" si="3"/>
        <v>0</v>
      </c>
      <c r="Z64" s="195">
        <f t="shared" si="3"/>
        <v>0</v>
      </c>
    </row>
    <row r="65" spans="22:27" ht="23.25" customHeight="1" x14ac:dyDescent="0.25">
      <c r="V65" s="67" t="s">
        <v>51</v>
      </c>
      <c r="W65" s="195">
        <f t="shared" ref="W65:Z65" si="4">COUNTIFS($C$5:$C$50,$V65,$F$5:$F$50,W$61)</f>
        <v>0</v>
      </c>
      <c r="X65" s="195">
        <f t="shared" si="4"/>
        <v>0</v>
      </c>
      <c r="Y65" s="195">
        <f t="shared" si="4"/>
        <v>0</v>
      </c>
      <c r="Z65" s="195">
        <f t="shared" si="4"/>
        <v>0</v>
      </c>
    </row>
    <row r="66" spans="22:27" ht="17.25" customHeight="1" x14ac:dyDescent="0.25">
      <c r="V66" s="67" t="s">
        <v>52</v>
      </c>
      <c r="W66" s="195">
        <f t="shared" ref="W66:Z66" si="5">COUNTIFS($C$5:$C$50,$V66,$F$5:$F$50,W$61)</f>
        <v>0</v>
      </c>
      <c r="X66" s="195">
        <f t="shared" si="5"/>
        <v>0</v>
      </c>
      <c r="Y66" s="195">
        <f t="shared" si="5"/>
        <v>0</v>
      </c>
      <c r="Z66" s="195">
        <f t="shared" si="5"/>
        <v>0</v>
      </c>
    </row>
    <row r="67" spans="22:27" ht="26.25" customHeight="1" x14ac:dyDescent="0.25">
      <c r="V67" s="67" t="s">
        <v>53</v>
      </c>
      <c r="W67" s="195">
        <f t="shared" ref="W67:Z67" si="6">COUNTIFS($C$5:$C$50,$V67,$F$5:$F$50,W$61)</f>
        <v>0</v>
      </c>
      <c r="X67" s="195">
        <f t="shared" si="6"/>
        <v>0</v>
      </c>
      <c r="Y67" s="195">
        <f t="shared" si="6"/>
        <v>0</v>
      </c>
      <c r="Z67" s="195">
        <f t="shared" si="6"/>
        <v>0</v>
      </c>
    </row>
    <row r="68" spans="22:27" ht="30" customHeight="1" x14ac:dyDescent="0.25">
      <c r="V68" s="67" t="s">
        <v>54</v>
      </c>
      <c r="W68" s="195">
        <f t="shared" ref="W68:Z68" si="7">COUNTIFS($C$5:$C$50,$V68,$F$5:$F$50,W$61)</f>
        <v>0</v>
      </c>
      <c r="X68" s="195">
        <f t="shared" si="7"/>
        <v>0</v>
      </c>
      <c r="Y68" s="195">
        <f t="shared" si="7"/>
        <v>0</v>
      </c>
      <c r="Z68" s="195">
        <f t="shared" si="7"/>
        <v>0</v>
      </c>
    </row>
    <row r="69" spans="22:27" ht="25.5" customHeight="1" x14ac:dyDescent="0.25">
      <c r="V69" s="67" t="s">
        <v>55</v>
      </c>
      <c r="W69" s="195">
        <f t="shared" ref="W69:Z69" si="8">COUNTIFS($C$5:$C$50,$V69,$F$5:$F$50,W$61)</f>
        <v>0</v>
      </c>
      <c r="X69" s="195">
        <f t="shared" si="8"/>
        <v>0</v>
      </c>
      <c r="Y69" s="195">
        <f t="shared" si="8"/>
        <v>0</v>
      </c>
      <c r="Z69" s="195">
        <f t="shared" si="8"/>
        <v>0</v>
      </c>
    </row>
    <row r="70" spans="22:27" ht="61.5" customHeight="1" x14ac:dyDescent="0.25"/>
    <row r="71" spans="22:27" ht="25.5" customHeight="1" x14ac:dyDescent="0.25">
      <c r="V71" s="394" t="s">
        <v>947</v>
      </c>
      <c r="W71" s="334"/>
      <c r="X71" s="334"/>
      <c r="Y71" s="334"/>
      <c r="Z71" s="334"/>
      <c r="AA71" s="334"/>
    </row>
    <row r="72" spans="22:27" ht="27" customHeight="1" x14ac:dyDescent="0.25"/>
    <row r="73" spans="22:27" ht="33" customHeight="1" x14ac:dyDescent="0.25">
      <c r="V73" s="194"/>
      <c r="W73" s="194" t="s">
        <v>440</v>
      </c>
      <c r="X73" s="194" t="s">
        <v>86</v>
      </c>
      <c r="Y73" s="194" t="s">
        <v>102</v>
      </c>
      <c r="Z73" s="194" t="s">
        <v>77</v>
      </c>
      <c r="AA73" s="194" t="s">
        <v>271</v>
      </c>
    </row>
    <row r="74" spans="22:27" ht="42.75" customHeight="1" x14ac:dyDescent="0.25">
      <c r="V74" s="196" t="s">
        <v>254</v>
      </c>
      <c r="W74" s="195">
        <f t="shared" ref="W74:AA74" si="9">COUNTIFS($F$5:$F$50,$V74,$K$5:$K$50,W$73)</f>
        <v>0</v>
      </c>
      <c r="X74" s="195">
        <f t="shared" si="9"/>
        <v>0</v>
      </c>
      <c r="Y74" s="195">
        <f t="shared" si="9"/>
        <v>0</v>
      </c>
      <c r="Z74" s="195">
        <f t="shared" si="9"/>
        <v>0</v>
      </c>
      <c r="AA74" s="195">
        <f t="shared" si="9"/>
        <v>0</v>
      </c>
    </row>
    <row r="75" spans="22:27" ht="59.25" customHeight="1" x14ac:dyDescent="0.25">
      <c r="V75" s="196" t="s">
        <v>179</v>
      </c>
      <c r="W75" s="195">
        <f t="shared" ref="W75:AA75" si="10">COUNTIFS($F$5:$F$50,$V75,$K$5:$K$50,W$73)</f>
        <v>0</v>
      </c>
      <c r="X75" s="195">
        <f t="shared" si="10"/>
        <v>0</v>
      </c>
      <c r="Y75" s="195">
        <f t="shared" si="10"/>
        <v>0</v>
      </c>
      <c r="Z75" s="195">
        <f t="shared" si="10"/>
        <v>0</v>
      </c>
      <c r="AA75" s="195">
        <f t="shared" si="10"/>
        <v>0</v>
      </c>
    </row>
    <row r="76" spans="22:27" ht="48.75" customHeight="1" x14ac:dyDescent="0.25">
      <c r="V76" s="196" t="s">
        <v>77</v>
      </c>
      <c r="W76" s="195">
        <f t="shared" ref="W76:AA76" si="11">COUNTIFS($F$5:$F$50,$V76,$K$5:$K$50,W$73)</f>
        <v>0</v>
      </c>
      <c r="X76" s="195">
        <f t="shared" si="11"/>
        <v>0</v>
      </c>
      <c r="Y76" s="195">
        <f t="shared" si="11"/>
        <v>0</v>
      </c>
      <c r="Z76" s="195">
        <f t="shared" si="11"/>
        <v>0</v>
      </c>
      <c r="AA76" s="195">
        <f t="shared" si="11"/>
        <v>0</v>
      </c>
    </row>
    <row r="77" spans="22:27" ht="50.25" customHeight="1" x14ac:dyDescent="0.25">
      <c r="V77" s="196" t="s">
        <v>253</v>
      </c>
      <c r="W77" s="195">
        <f t="shared" ref="W77:AA77" si="12">COUNTIFS($F$5:$F$50,$V77,$K$5:$K$50,W$73)</f>
        <v>0</v>
      </c>
      <c r="X77" s="195">
        <f t="shared" si="12"/>
        <v>0</v>
      </c>
      <c r="Y77" s="195">
        <f t="shared" si="12"/>
        <v>0</v>
      </c>
      <c r="Z77" s="195">
        <f t="shared" si="12"/>
        <v>0</v>
      </c>
      <c r="AA77" s="195">
        <f t="shared" si="12"/>
        <v>0</v>
      </c>
    </row>
    <row r="78" spans="22:27" ht="166.5" customHeight="1" x14ac:dyDescent="0.25"/>
    <row r="79" spans="22:27" ht="166.5" customHeight="1" x14ac:dyDescent="0.25"/>
    <row r="80" spans="22:27" ht="156" customHeight="1" x14ac:dyDescent="0.25"/>
    <row r="81" ht="155.25" customHeight="1" x14ac:dyDescent="0.25"/>
    <row r="82" ht="108.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W29:X29"/>
    <mergeCell ref="V59:Z59"/>
    <mergeCell ref="V71:AA71"/>
  </mergeCells>
  <conditionalFormatting sqref="F5:H50">
    <cfRule type="containsText" dxfId="3" priority="1" operator="containsText" text="Extremo">
      <formula>NOT(ISERROR(SEARCH(("Extremo"),(F5))))</formula>
    </cfRule>
    <cfRule type="containsText" dxfId="2" priority="2" operator="containsText" text="Alto">
      <formula>NOT(ISERROR(SEARCH(("Alto"),(F5))))</formula>
    </cfRule>
    <cfRule type="containsText" dxfId="1" priority="3" operator="containsText" text="Tolerable">
      <formula>NOT(ISERROR(SEARCH(("Tolerable"),(F5))))</formula>
    </cfRule>
    <cfRule type="containsText" dxfId="0" priority="4" operator="containsText" text="Aceptable">
      <formula>NOT(ISERROR(SEARCH(("Aceptable"),(F5))))</formula>
    </cfRule>
  </conditionalFormatting>
  <dataValidations count="1">
    <dataValidation type="list" allowBlank="1" showErrorMessage="1" sqref="C2" xr:uid="{00000000-0002-0000-0900-000000000000}">
      <formula1>ListaSeguimiento</formula1>
    </dataValidation>
  </dataValidations>
  <pageMargins left="0.7" right="0.7" top="0.75" bottom="0.75" header="0" footer="0"/>
  <pageSetup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A5A5A5"/>
  </sheetPr>
  <dimension ref="A1:Z1000"/>
  <sheetViews>
    <sheetView workbookViewId="0"/>
  </sheetViews>
  <sheetFormatPr baseColWidth="10" defaultColWidth="14.42578125" defaultRowHeight="15" customHeight="1" x14ac:dyDescent="0.25"/>
  <cols>
    <col min="1" max="1" width="26.5703125" customWidth="1"/>
    <col min="2" max="2" width="74.42578125" customWidth="1"/>
    <col min="3" max="3" width="19" customWidth="1"/>
    <col min="4" max="4" width="46" customWidth="1"/>
    <col min="5" max="5" width="11.42578125" customWidth="1"/>
    <col min="6" max="6" width="17.7109375" customWidth="1"/>
    <col min="7" max="26" width="11.42578125" customWidth="1"/>
  </cols>
  <sheetData>
    <row r="1" spans="1:26" ht="31.5" customHeight="1" x14ac:dyDescent="0.25">
      <c r="A1" s="398" t="s">
        <v>948</v>
      </c>
      <c r="B1" s="334"/>
      <c r="C1" s="334"/>
      <c r="D1" s="334"/>
      <c r="E1" s="334"/>
      <c r="F1" s="334"/>
    </row>
    <row r="2" spans="1:26" ht="15" customHeight="1" x14ac:dyDescent="0.25">
      <c r="A2" s="197"/>
      <c r="B2" s="198"/>
      <c r="C2" s="199"/>
      <c r="D2" s="199"/>
      <c r="E2" s="199"/>
      <c r="F2" s="199"/>
    </row>
    <row r="3" spans="1:26" ht="82.5" customHeight="1" x14ac:dyDescent="0.9">
      <c r="A3" s="399" t="s">
        <v>949</v>
      </c>
      <c r="B3" s="334"/>
      <c r="C3" s="334"/>
      <c r="D3" s="334"/>
      <c r="E3" s="334"/>
      <c r="F3" s="334"/>
      <c r="H3" s="201"/>
    </row>
    <row r="4" spans="1:26" ht="213.75" customHeight="1" x14ac:dyDescent="0.25">
      <c r="A4" s="399" t="s">
        <v>950</v>
      </c>
      <c r="B4" s="334"/>
      <c r="C4" s="334"/>
      <c r="D4" s="334"/>
      <c r="E4" s="334"/>
      <c r="F4" s="334"/>
      <c r="G4" s="134"/>
      <c r="H4" s="134"/>
      <c r="I4" s="134"/>
      <c r="J4" s="134"/>
      <c r="K4" s="134"/>
      <c r="L4" s="134"/>
      <c r="M4" s="134"/>
      <c r="N4" s="134"/>
      <c r="O4" s="134"/>
      <c r="P4" s="134"/>
      <c r="Q4" s="134"/>
      <c r="R4" s="134"/>
      <c r="S4" s="134"/>
      <c r="T4" s="134"/>
      <c r="U4" s="134"/>
      <c r="V4" s="134"/>
      <c r="W4" s="134"/>
      <c r="X4" s="134"/>
      <c r="Y4" s="134"/>
      <c r="Z4" s="134"/>
    </row>
    <row r="5" spans="1:26" ht="24" customHeight="1" x14ac:dyDescent="0.25">
      <c r="A5" s="400" t="s">
        <v>951</v>
      </c>
      <c r="B5" s="334"/>
      <c r="C5" s="334"/>
      <c r="D5" s="334"/>
      <c r="E5" s="200"/>
      <c r="F5" s="200"/>
      <c r="G5" s="134"/>
      <c r="H5" s="134"/>
      <c r="I5" s="134"/>
      <c r="J5" s="134"/>
      <c r="K5" s="134"/>
      <c r="L5" s="134"/>
      <c r="M5" s="134"/>
      <c r="N5" s="134"/>
      <c r="O5" s="134"/>
      <c r="P5" s="134"/>
      <c r="Q5" s="134"/>
      <c r="R5" s="134"/>
      <c r="S5" s="134"/>
      <c r="T5" s="134"/>
      <c r="U5" s="134"/>
      <c r="V5" s="134"/>
      <c r="W5" s="134"/>
      <c r="X5" s="134"/>
      <c r="Y5" s="134"/>
      <c r="Z5" s="134"/>
    </row>
    <row r="6" spans="1:26" ht="30" customHeight="1" x14ac:dyDescent="0.25">
      <c r="A6" s="202" t="s">
        <v>952</v>
      </c>
      <c r="B6" s="202" t="s">
        <v>953</v>
      </c>
      <c r="C6" s="202" t="s">
        <v>954</v>
      </c>
      <c r="D6" s="202" t="s">
        <v>955</v>
      </c>
      <c r="E6" s="1"/>
      <c r="F6" s="1"/>
      <c r="G6" s="1"/>
      <c r="H6" s="1"/>
      <c r="I6" s="1"/>
      <c r="J6" s="1"/>
      <c r="K6" s="1"/>
      <c r="L6" s="1"/>
      <c r="M6" s="1"/>
      <c r="N6" s="1"/>
      <c r="O6" s="1"/>
      <c r="P6" s="1"/>
      <c r="Q6" s="1"/>
      <c r="R6" s="1"/>
      <c r="S6" s="1"/>
      <c r="T6" s="1"/>
      <c r="U6" s="1"/>
      <c r="V6" s="1"/>
      <c r="W6" s="1"/>
      <c r="X6" s="1"/>
      <c r="Y6" s="1"/>
      <c r="Z6" s="1"/>
    </row>
    <row r="7" spans="1:26" ht="48.75" customHeight="1" x14ac:dyDescent="0.25">
      <c r="A7" s="395" t="s">
        <v>956</v>
      </c>
      <c r="B7" s="203" t="s">
        <v>957</v>
      </c>
      <c r="C7" s="204"/>
      <c r="D7" s="205"/>
    </row>
    <row r="8" spans="1:26" ht="50.25" customHeight="1" x14ac:dyDescent="0.25">
      <c r="A8" s="396"/>
      <c r="B8" s="203" t="s">
        <v>958</v>
      </c>
      <c r="C8" s="204"/>
      <c r="D8" s="205" t="s">
        <v>959</v>
      </c>
    </row>
    <row r="9" spans="1:26" ht="39" customHeight="1" x14ac:dyDescent="0.25">
      <c r="A9" s="396"/>
      <c r="B9" s="203" t="s">
        <v>960</v>
      </c>
      <c r="C9" s="204"/>
      <c r="D9" s="205" t="s">
        <v>959</v>
      </c>
    </row>
    <row r="10" spans="1:26" ht="46.5" customHeight="1" x14ac:dyDescent="0.25">
      <c r="A10" s="396"/>
      <c r="B10" s="203" t="s">
        <v>961</v>
      </c>
      <c r="C10" s="204"/>
      <c r="D10" s="205" t="s">
        <v>959</v>
      </c>
    </row>
    <row r="11" spans="1:26" ht="42" customHeight="1" x14ac:dyDescent="0.25">
      <c r="A11" s="396"/>
      <c r="B11" s="203" t="s">
        <v>962</v>
      </c>
      <c r="C11" s="204"/>
      <c r="D11" s="205"/>
    </row>
    <row r="12" spans="1:26" ht="30" customHeight="1" x14ac:dyDescent="0.25">
      <c r="A12" s="396"/>
      <c r="B12" s="203" t="s">
        <v>963</v>
      </c>
      <c r="C12" s="204"/>
      <c r="D12" s="205"/>
    </row>
    <row r="13" spans="1:26" ht="28.5" customHeight="1" x14ac:dyDescent="0.25">
      <c r="A13" s="396"/>
      <c r="B13" s="203" t="s">
        <v>964</v>
      </c>
      <c r="C13" s="204"/>
      <c r="D13" s="205"/>
    </row>
    <row r="14" spans="1:26" ht="38.25" customHeight="1" x14ac:dyDescent="0.25">
      <c r="A14" s="396"/>
      <c r="B14" s="203" t="s">
        <v>965</v>
      </c>
      <c r="C14" s="204"/>
      <c r="D14" s="205"/>
    </row>
    <row r="15" spans="1:26" ht="39.75" customHeight="1" x14ac:dyDescent="0.25">
      <c r="A15" s="396"/>
      <c r="B15" s="203" t="s">
        <v>966</v>
      </c>
      <c r="C15" s="204"/>
      <c r="D15" s="205"/>
    </row>
    <row r="16" spans="1:26" ht="48.75" customHeight="1" x14ac:dyDescent="0.25">
      <c r="A16" s="396"/>
      <c r="B16" s="203" t="s">
        <v>967</v>
      </c>
      <c r="C16" s="204"/>
      <c r="D16" s="205" t="s">
        <v>959</v>
      </c>
    </row>
    <row r="17" spans="1:4" ht="42.75" customHeight="1" x14ac:dyDescent="0.25">
      <c r="A17" s="396"/>
      <c r="B17" s="203" t="s">
        <v>968</v>
      </c>
      <c r="C17" s="204"/>
      <c r="D17" s="205" t="s">
        <v>959</v>
      </c>
    </row>
    <row r="18" spans="1:4" ht="35.25" customHeight="1" x14ac:dyDescent="0.25">
      <c r="A18" s="396"/>
      <c r="B18" s="203" t="s">
        <v>969</v>
      </c>
      <c r="C18" s="204"/>
      <c r="D18" s="205"/>
    </row>
    <row r="19" spans="1:4" ht="46.5" customHeight="1" x14ac:dyDescent="0.25">
      <c r="A19" s="396"/>
      <c r="B19" s="203" t="s">
        <v>970</v>
      </c>
      <c r="C19" s="204"/>
      <c r="D19" s="205"/>
    </row>
    <row r="20" spans="1:4" ht="37.5" customHeight="1" x14ac:dyDescent="0.25">
      <c r="A20" s="396"/>
      <c r="B20" s="203" t="s">
        <v>971</v>
      </c>
      <c r="C20" s="204"/>
      <c r="D20" s="205"/>
    </row>
    <row r="21" spans="1:4" ht="71.25" customHeight="1" x14ac:dyDescent="0.25">
      <c r="A21" s="396"/>
      <c r="B21" s="203" t="s">
        <v>972</v>
      </c>
      <c r="C21" s="204"/>
      <c r="D21" s="205"/>
    </row>
    <row r="22" spans="1:4" ht="64.5" customHeight="1" x14ac:dyDescent="0.25">
      <c r="A22" s="397"/>
      <c r="B22" s="203" t="s">
        <v>973</v>
      </c>
      <c r="C22" s="204"/>
      <c r="D22" s="205"/>
    </row>
    <row r="23" spans="1:4" ht="39" customHeight="1" x14ac:dyDescent="0.25">
      <c r="A23" s="395" t="s">
        <v>974</v>
      </c>
      <c r="B23" s="203" t="s">
        <v>975</v>
      </c>
      <c r="C23" s="204"/>
      <c r="D23" s="205"/>
    </row>
    <row r="24" spans="1:4" ht="71.25" customHeight="1" x14ac:dyDescent="0.25">
      <c r="A24" s="396"/>
      <c r="B24" s="203" t="s">
        <v>976</v>
      </c>
      <c r="C24" s="204"/>
      <c r="D24" s="205"/>
    </row>
    <row r="25" spans="1:4" ht="47.25" customHeight="1" x14ac:dyDescent="0.25">
      <c r="A25" s="396"/>
      <c r="B25" s="203" t="s">
        <v>977</v>
      </c>
      <c r="C25" s="204"/>
      <c r="D25" s="205"/>
    </row>
    <row r="26" spans="1:4" ht="54.75" customHeight="1" x14ac:dyDescent="0.25">
      <c r="A26" s="396"/>
      <c r="B26" s="203" t="s">
        <v>978</v>
      </c>
      <c r="C26" s="204"/>
      <c r="D26" s="205"/>
    </row>
    <row r="27" spans="1:4" ht="45" customHeight="1" x14ac:dyDescent="0.25">
      <c r="A27" s="396"/>
      <c r="B27" s="203" t="s">
        <v>979</v>
      </c>
      <c r="C27" s="204"/>
      <c r="D27" s="205"/>
    </row>
    <row r="28" spans="1:4" ht="45" customHeight="1" x14ac:dyDescent="0.25">
      <c r="A28" s="396"/>
      <c r="B28" s="203" t="s">
        <v>980</v>
      </c>
      <c r="C28" s="204"/>
      <c r="D28" s="205"/>
    </row>
    <row r="29" spans="1:4" ht="57.75" customHeight="1" x14ac:dyDescent="0.25">
      <c r="A29" s="396"/>
      <c r="B29" s="203" t="s">
        <v>981</v>
      </c>
      <c r="C29" s="204"/>
      <c r="D29" s="205"/>
    </row>
    <row r="30" spans="1:4" ht="49.5" customHeight="1" x14ac:dyDescent="0.25">
      <c r="A30" s="396"/>
      <c r="B30" s="203" t="s">
        <v>982</v>
      </c>
      <c r="C30" s="204"/>
      <c r="D30" s="205"/>
    </row>
    <row r="31" spans="1:4" ht="64.5" customHeight="1" x14ac:dyDescent="0.25">
      <c r="A31" s="396"/>
      <c r="B31" s="203" t="s">
        <v>983</v>
      </c>
      <c r="C31" s="204"/>
      <c r="D31" s="205"/>
    </row>
    <row r="32" spans="1:4" ht="64.5" customHeight="1" x14ac:dyDescent="0.25">
      <c r="A32" s="396"/>
      <c r="B32" s="203" t="s">
        <v>984</v>
      </c>
      <c r="C32" s="204"/>
      <c r="D32" s="205"/>
    </row>
    <row r="33" spans="1:4" ht="37.5" customHeight="1" x14ac:dyDescent="0.25">
      <c r="A33" s="396"/>
      <c r="B33" s="203" t="s">
        <v>985</v>
      </c>
      <c r="C33" s="204"/>
      <c r="D33" s="205"/>
    </row>
    <row r="34" spans="1:4" ht="34.5" customHeight="1" x14ac:dyDescent="0.25">
      <c r="A34" s="396"/>
      <c r="B34" s="203" t="s">
        <v>986</v>
      </c>
      <c r="C34" s="204"/>
      <c r="D34" s="205"/>
    </row>
    <row r="35" spans="1:4" ht="36" customHeight="1" x14ac:dyDescent="0.25">
      <c r="A35" s="396"/>
      <c r="B35" s="203" t="s">
        <v>987</v>
      </c>
      <c r="C35" s="204"/>
      <c r="D35" s="205"/>
    </row>
    <row r="36" spans="1:4" ht="64.5" customHeight="1" x14ac:dyDescent="0.25">
      <c r="A36" s="396"/>
      <c r="B36" s="203" t="s">
        <v>988</v>
      </c>
      <c r="C36" s="204"/>
      <c r="D36" s="205"/>
    </row>
    <row r="37" spans="1:4" ht="54" customHeight="1" x14ac:dyDescent="0.25">
      <c r="A37" s="397"/>
      <c r="B37" s="203" t="s">
        <v>989</v>
      </c>
      <c r="C37" s="204"/>
      <c r="D37" s="205"/>
    </row>
    <row r="38" spans="1:4" ht="42" customHeight="1" x14ac:dyDescent="0.25">
      <c r="A38" s="395" t="s">
        <v>990</v>
      </c>
      <c r="B38" s="203" t="s">
        <v>991</v>
      </c>
      <c r="C38" s="204"/>
      <c r="D38" s="205" t="s">
        <v>959</v>
      </c>
    </row>
    <row r="39" spans="1:4" ht="42" customHeight="1" x14ac:dyDescent="0.25">
      <c r="A39" s="396"/>
      <c r="B39" s="203" t="s">
        <v>992</v>
      </c>
      <c r="C39" s="204"/>
      <c r="D39" s="205"/>
    </row>
    <row r="40" spans="1:4" ht="33.75" customHeight="1" x14ac:dyDescent="0.25">
      <c r="A40" s="396"/>
      <c r="B40" s="203" t="s">
        <v>993</v>
      </c>
      <c r="C40" s="204"/>
      <c r="D40" s="205"/>
    </row>
    <row r="41" spans="1:4" ht="39" customHeight="1" x14ac:dyDescent="0.25">
      <c r="A41" s="396"/>
      <c r="B41" s="203" t="s">
        <v>994</v>
      </c>
      <c r="C41" s="204"/>
      <c r="D41" s="205"/>
    </row>
    <row r="42" spans="1:4" ht="64.5" customHeight="1" x14ac:dyDescent="0.25">
      <c r="A42" s="396"/>
      <c r="B42" s="203" t="s">
        <v>995</v>
      </c>
      <c r="C42" s="204"/>
      <c r="D42" s="205"/>
    </row>
    <row r="43" spans="1:4" ht="61.5" customHeight="1" x14ac:dyDescent="0.25">
      <c r="A43" s="397"/>
      <c r="B43" s="203" t="s">
        <v>996</v>
      </c>
      <c r="C43" s="204"/>
      <c r="D43" s="205"/>
    </row>
    <row r="44" spans="1:4" ht="70.5" customHeight="1" x14ac:dyDescent="0.25">
      <c r="A44" s="395" t="s">
        <v>997</v>
      </c>
      <c r="B44" s="203" t="s">
        <v>998</v>
      </c>
      <c r="C44" s="204"/>
      <c r="D44" s="205" t="s">
        <v>959</v>
      </c>
    </row>
    <row r="45" spans="1:4" ht="35.25" customHeight="1" x14ac:dyDescent="0.25">
      <c r="A45" s="397"/>
      <c r="B45" s="203" t="s">
        <v>999</v>
      </c>
      <c r="C45" s="204"/>
      <c r="D45" s="205"/>
    </row>
    <row r="46" spans="1:4" ht="52.5" customHeight="1" x14ac:dyDescent="0.25">
      <c r="A46" s="395" t="s">
        <v>1000</v>
      </c>
      <c r="B46" s="203" t="s">
        <v>1001</v>
      </c>
      <c r="C46" s="204"/>
      <c r="D46" s="205" t="s">
        <v>959</v>
      </c>
    </row>
    <row r="47" spans="1:4" ht="64.5" customHeight="1" x14ac:dyDescent="0.25">
      <c r="A47" s="396"/>
      <c r="B47" s="203" t="s">
        <v>1002</v>
      </c>
      <c r="C47" s="204"/>
      <c r="D47" s="205"/>
    </row>
    <row r="48" spans="1:4" ht="54" customHeight="1" x14ac:dyDescent="0.25">
      <c r="A48" s="397"/>
      <c r="B48" s="203" t="s">
        <v>1003</v>
      </c>
      <c r="C48" s="204"/>
      <c r="D48" s="205" t="s">
        <v>959</v>
      </c>
    </row>
    <row r="49" spans="1:4" ht="54" customHeight="1" x14ac:dyDescent="0.25">
      <c r="A49" s="204" t="s">
        <v>1004</v>
      </c>
      <c r="B49" s="203" t="s">
        <v>1005</v>
      </c>
      <c r="C49" s="204"/>
      <c r="D49" s="205" t="s">
        <v>959</v>
      </c>
    </row>
    <row r="50" spans="1:4" ht="38.25" customHeight="1" x14ac:dyDescent="0.25">
      <c r="A50" s="395" t="s">
        <v>1006</v>
      </c>
      <c r="B50" s="203" t="s">
        <v>1007</v>
      </c>
      <c r="C50" s="204"/>
      <c r="D50" s="205"/>
    </row>
    <row r="51" spans="1:4" ht="48.75" customHeight="1" x14ac:dyDescent="0.25">
      <c r="A51" s="397"/>
      <c r="B51" s="203" t="s">
        <v>1008</v>
      </c>
      <c r="C51" s="204"/>
      <c r="D51" s="205" t="s">
        <v>959</v>
      </c>
    </row>
    <row r="52" spans="1:4" ht="43.5" customHeight="1" x14ac:dyDescent="0.25">
      <c r="A52" s="204" t="s">
        <v>1009</v>
      </c>
      <c r="B52" s="203" t="s">
        <v>1010</v>
      </c>
      <c r="C52" s="204"/>
      <c r="D52" s="205" t="s">
        <v>959</v>
      </c>
    </row>
    <row r="53" spans="1:4" ht="48.75" customHeight="1" x14ac:dyDescent="0.25">
      <c r="A53" s="204" t="s">
        <v>1011</v>
      </c>
      <c r="B53" s="203" t="s">
        <v>1012</v>
      </c>
      <c r="C53" s="204"/>
      <c r="D53" s="205"/>
    </row>
    <row r="54" spans="1:4" ht="47.25" customHeight="1" x14ac:dyDescent="0.25">
      <c r="A54" s="395" t="s">
        <v>1013</v>
      </c>
      <c r="B54" s="203" t="s">
        <v>1014</v>
      </c>
      <c r="C54" s="204"/>
      <c r="D54" s="205"/>
    </row>
    <row r="55" spans="1:4" ht="47.25" customHeight="1" x14ac:dyDescent="0.25">
      <c r="A55" s="396"/>
      <c r="B55" s="203" t="s">
        <v>1015</v>
      </c>
      <c r="C55" s="204"/>
      <c r="D55" s="205"/>
    </row>
    <row r="56" spans="1:4" ht="43.5" customHeight="1" x14ac:dyDescent="0.25">
      <c r="A56" s="397"/>
      <c r="B56" s="203" t="s">
        <v>1016</v>
      </c>
      <c r="C56" s="204"/>
      <c r="D56" s="205"/>
    </row>
    <row r="57" spans="1:4" ht="42" customHeight="1" x14ac:dyDescent="0.25">
      <c r="A57" s="395" t="s">
        <v>1017</v>
      </c>
      <c r="B57" s="203" t="s">
        <v>1018</v>
      </c>
      <c r="C57" s="204"/>
      <c r="D57" s="205" t="s">
        <v>959</v>
      </c>
    </row>
    <row r="58" spans="1:4" ht="45" customHeight="1" x14ac:dyDescent="0.25">
      <c r="A58" s="397"/>
      <c r="B58" s="203" t="s">
        <v>1019</v>
      </c>
      <c r="C58" s="204"/>
      <c r="D58" s="205"/>
    </row>
    <row r="59" spans="1:4" ht="15.75" customHeight="1" x14ac:dyDescent="0.25">
      <c r="A59" s="22"/>
    </row>
    <row r="60" spans="1:4" ht="15.75" customHeight="1" x14ac:dyDescent="0.25"/>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44:A45"/>
    <mergeCell ref="A46:A48"/>
    <mergeCell ref="A50:A51"/>
    <mergeCell ref="A54:A56"/>
    <mergeCell ref="A57:A58"/>
    <mergeCell ref="A23:A37"/>
    <mergeCell ref="A38:A43"/>
    <mergeCell ref="A1:F1"/>
    <mergeCell ref="A3:F3"/>
    <mergeCell ref="A4:F4"/>
    <mergeCell ref="A5:D5"/>
    <mergeCell ref="A7:A22"/>
  </mergeCells>
  <dataValidations count="1">
    <dataValidation type="list" allowBlank="1" showErrorMessage="1" sqref="C7:C58" xr:uid="{00000000-0002-0000-0A00-000000000000}">
      <formula1>"Si,No"</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7F7F7F"/>
  </sheetPr>
  <dimension ref="B2:HC556"/>
  <sheetViews>
    <sheetView showGridLines="0" workbookViewId="0"/>
  </sheetViews>
  <sheetFormatPr baseColWidth="10" defaultColWidth="14.42578125" defaultRowHeight="15" customHeight="1" x14ac:dyDescent="0.25"/>
  <cols>
    <col min="1" max="1" width="7.28515625" customWidth="1"/>
    <col min="2" max="2" width="49.28515625" customWidth="1"/>
    <col min="3" max="3" width="32" customWidth="1"/>
    <col min="4" max="4" width="27.28515625" customWidth="1"/>
    <col min="5" max="5" width="42.28515625" customWidth="1"/>
    <col min="6" max="6" width="45.28515625" customWidth="1"/>
    <col min="7" max="7" width="41" customWidth="1"/>
    <col min="8" max="8" width="19" customWidth="1"/>
    <col min="9" max="9" width="27.28515625" customWidth="1"/>
    <col min="10" max="10" width="33.28515625" customWidth="1"/>
    <col min="11" max="15" width="11.42578125" customWidth="1"/>
    <col min="16" max="16" width="30.7109375" customWidth="1"/>
    <col min="17" max="17" width="22" customWidth="1"/>
    <col min="18" max="20" width="11.42578125" customWidth="1"/>
    <col min="21" max="21" width="39.5703125" customWidth="1"/>
    <col min="22" max="22" width="37.42578125" customWidth="1"/>
    <col min="23" max="23" width="22.28515625" customWidth="1"/>
    <col min="24" max="156" width="11.42578125" customWidth="1"/>
    <col min="157" max="157" width="6.42578125" customWidth="1"/>
    <col min="158" max="158" width="7.7109375" customWidth="1"/>
    <col min="159" max="160" width="7.28515625" customWidth="1"/>
    <col min="161" max="161" width="11.7109375" customWidth="1"/>
    <col min="162" max="162" width="11.28515625" customWidth="1"/>
    <col min="163" max="163" width="11.7109375" customWidth="1"/>
    <col min="164" max="164" width="10.5703125" customWidth="1"/>
    <col min="165" max="165" width="13.42578125" customWidth="1"/>
    <col min="166" max="166" width="15.7109375" customWidth="1"/>
    <col min="167" max="167" width="14.7109375" customWidth="1"/>
    <col min="168" max="181" width="8.28515625" customWidth="1"/>
    <col min="182" max="211" width="11.42578125" customWidth="1"/>
  </cols>
  <sheetData>
    <row r="2" spans="2:23" x14ac:dyDescent="0.25">
      <c r="P2" s="183" t="s">
        <v>1020</v>
      </c>
      <c r="W2" s="193"/>
    </row>
    <row r="3" spans="2:23" x14ac:dyDescent="0.25">
      <c r="B3" s="206" t="s">
        <v>1021</v>
      </c>
      <c r="C3" s="87"/>
      <c r="D3" s="207" t="s">
        <v>41</v>
      </c>
      <c r="E3" s="208" t="s">
        <v>1022</v>
      </c>
      <c r="H3" s="209" t="s">
        <v>61</v>
      </c>
      <c r="I3" s="210"/>
    </row>
    <row r="4" spans="2:23" x14ac:dyDescent="0.25">
      <c r="B4" s="211" t="s">
        <v>180</v>
      </c>
      <c r="D4" s="212" t="s">
        <v>76</v>
      </c>
      <c r="E4" s="213" t="s">
        <v>1023</v>
      </c>
      <c r="H4" s="214" t="s">
        <v>440</v>
      </c>
      <c r="I4" s="215">
        <v>1</v>
      </c>
      <c r="P4" s="216" t="str">
        <f>'2.Datos'!HP2</f>
        <v>Nivel de Riesgo inicial (fecha)</v>
      </c>
      <c r="Q4" s="45">
        <f>COUNT('2.Datos'!#REF!)</f>
        <v>0</v>
      </c>
    </row>
    <row r="5" spans="2:23" x14ac:dyDescent="0.25">
      <c r="B5" s="211" t="s">
        <v>106</v>
      </c>
      <c r="D5" s="212" t="s">
        <v>83</v>
      </c>
      <c r="E5" s="213" t="s">
        <v>1024</v>
      </c>
      <c r="H5" s="214" t="s">
        <v>86</v>
      </c>
      <c r="I5" s="215">
        <v>2</v>
      </c>
      <c r="P5" s="216" t="str">
        <f>'2.Datos'!HU2</f>
        <v>Seguimiento 1 (Fecha)</v>
      </c>
      <c r="Q5" s="45">
        <f>COUNT('2.Datos'!#REF!)</f>
        <v>0</v>
      </c>
    </row>
    <row r="6" spans="2:23" x14ac:dyDescent="0.25">
      <c r="B6" s="211" t="s">
        <v>116</v>
      </c>
      <c r="D6" s="212" t="s">
        <v>91</v>
      </c>
      <c r="E6" s="213" t="s">
        <v>1025</v>
      </c>
      <c r="H6" s="214" t="s">
        <v>102</v>
      </c>
      <c r="I6" s="215">
        <v>3</v>
      </c>
      <c r="P6" s="216" t="str">
        <f>'2.Datos'!HZ2</f>
        <v>Seguimiento 2 (Fecha)</v>
      </c>
      <c r="Q6" s="45">
        <f>COUNT('2.Datos'!#REF!)</f>
        <v>0</v>
      </c>
    </row>
    <row r="7" spans="2:23" x14ac:dyDescent="0.25">
      <c r="B7" s="211" t="s">
        <v>155</v>
      </c>
      <c r="H7" s="214" t="s">
        <v>77</v>
      </c>
      <c r="I7" s="215">
        <v>4</v>
      </c>
      <c r="P7" s="216" t="str">
        <f>'2.Datos'!IE2</f>
        <v>Seguimiento 3 (Fecha)</v>
      </c>
      <c r="Q7" s="45">
        <f>COUNT('2.Datos'!#REF!)</f>
        <v>0</v>
      </c>
    </row>
    <row r="8" spans="2:23" x14ac:dyDescent="0.25">
      <c r="B8" s="211" t="s">
        <v>73</v>
      </c>
      <c r="H8" s="214" t="s">
        <v>271</v>
      </c>
      <c r="I8" s="215">
        <v>5</v>
      </c>
      <c r="P8" s="216" t="str">
        <f>'2.Datos'!IJ2</f>
        <v>Seguimiento 4 (Fecha)</v>
      </c>
      <c r="Q8" s="45">
        <f>COUNT('2.Datos'!#REF!)</f>
        <v>0</v>
      </c>
    </row>
    <row r="9" spans="2:23" x14ac:dyDescent="0.25">
      <c r="I9" s="87"/>
      <c r="P9" s="216" t="str">
        <f>'2.Datos'!IO2</f>
        <v>Seguimiento 5 (Fecha)</v>
      </c>
      <c r="Q9" s="45">
        <f>COUNT('2.Datos'!#REF!)</f>
        <v>0</v>
      </c>
    </row>
    <row r="10" spans="2:23" x14ac:dyDescent="0.25">
      <c r="P10" s="216" t="str">
        <f>'2.Datos'!IT2</f>
        <v>Seguimiento 6 (Fecha)</v>
      </c>
      <c r="Q10" s="45">
        <f>COUNT('2.Datos'!#REF!)</f>
        <v>0</v>
      </c>
    </row>
    <row r="11" spans="2:23" x14ac:dyDescent="0.25">
      <c r="P11" s="216" t="str">
        <f>'2.Datos'!IY2</f>
        <v>Seguimiento 7 (Fecha)</v>
      </c>
      <c r="Q11" s="45">
        <f>COUNT('2.Datos'!#REF!)</f>
        <v>0</v>
      </c>
    </row>
    <row r="12" spans="2:23" x14ac:dyDescent="0.25">
      <c r="B12" s="217" t="s">
        <v>116</v>
      </c>
      <c r="C12" s="218" t="s">
        <v>180</v>
      </c>
      <c r="D12" s="219" t="s">
        <v>155</v>
      </c>
      <c r="E12" s="220" t="s">
        <v>73</v>
      </c>
      <c r="F12" s="221" t="s">
        <v>106</v>
      </c>
      <c r="P12" s="216" t="str">
        <f>'2.Datos'!JD2</f>
        <v>Seguimiento 8 (Fecha)</v>
      </c>
      <c r="Q12" s="45">
        <f>COUNT('2.Datos'!#REF!)</f>
        <v>0</v>
      </c>
    </row>
    <row r="13" spans="2:23" ht="33.75" customHeight="1" x14ac:dyDescent="0.25">
      <c r="B13" s="222" t="s">
        <v>497</v>
      </c>
      <c r="C13" s="223" t="s">
        <v>181</v>
      </c>
      <c r="D13" s="224" t="s">
        <v>1026</v>
      </c>
      <c r="E13" s="225" t="s">
        <v>97</v>
      </c>
      <c r="F13" s="226" t="s">
        <v>482</v>
      </c>
      <c r="P13" s="216" t="str">
        <f>'2.Datos'!JI2</f>
        <v>Seguimiento 9 (Fecha)</v>
      </c>
      <c r="Q13" s="45">
        <f>COUNT('2.Datos'!#REF!)</f>
        <v>0</v>
      </c>
    </row>
    <row r="14" spans="2:23" ht="49.5" customHeight="1" x14ac:dyDescent="0.25">
      <c r="B14" s="222" t="s">
        <v>117</v>
      </c>
      <c r="D14" s="224" t="s">
        <v>512</v>
      </c>
      <c r="E14" s="225" t="s">
        <v>113</v>
      </c>
      <c r="F14" s="226" t="s">
        <v>486</v>
      </c>
      <c r="P14" s="216" t="str">
        <f>'2.Datos'!JN2</f>
        <v>Seguimiento 10 (Fecha)</v>
      </c>
      <c r="Q14" s="45">
        <f>COUNT('2.Datos'!#REF!)</f>
        <v>0</v>
      </c>
    </row>
    <row r="15" spans="2:23" ht="32.25" customHeight="1" x14ac:dyDescent="0.25">
      <c r="B15" s="222" t="s">
        <v>132</v>
      </c>
      <c r="C15" s="227"/>
      <c r="D15" s="224" t="s">
        <v>156</v>
      </c>
      <c r="E15" s="225" t="s">
        <v>123</v>
      </c>
      <c r="F15" s="226" t="s">
        <v>107</v>
      </c>
      <c r="P15" s="216" t="str">
        <f>'2.Datos'!JS2</f>
        <v>Seguimiento 11 (Fecha)</v>
      </c>
      <c r="Q15" s="45">
        <f>COUNT('2.Datos'!#REF!)</f>
        <v>0</v>
      </c>
    </row>
    <row r="16" spans="2:23" x14ac:dyDescent="0.25">
      <c r="B16" s="222" t="s">
        <v>507</v>
      </c>
      <c r="C16" s="227"/>
      <c r="D16" s="224" t="s">
        <v>515</v>
      </c>
      <c r="E16" s="225" t="s">
        <v>89</v>
      </c>
      <c r="F16" s="226" t="s">
        <v>484</v>
      </c>
      <c r="P16" s="216" t="str">
        <f>'2.Datos'!JX2</f>
        <v>Seguimiento 12 (Fecha)</v>
      </c>
      <c r="Q16" s="45">
        <f>COUNT('2.Datos'!#REF!)</f>
        <v>0</v>
      </c>
    </row>
    <row r="17" spans="2:17" x14ac:dyDescent="0.25">
      <c r="B17" s="222" t="s">
        <v>505</v>
      </c>
      <c r="C17" s="227"/>
      <c r="D17" s="227"/>
      <c r="E17" s="225" t="s">
        <v>74</v>
      </c>
      <c r="F17" s="226" t="s">
        <v>490</v>
      </c>
      <c r="P17" s="216" t="str">
        <f>'2.Datos'!KC2</f>
        <v>Seguimiento 13 (Fecha)</v>
      </c>
      <c r="Q17" s="45">
        <f>COUNT('2.Datos'!#REF!)</f>
        <v>0</v>
      </c>
    </row>
    <row r="18" spans="2:17" x14ac:dyDescent="0.25">
      <c r="B18" s="222" t="s">
        <v>126</v>
      </c>
      <c r="C18" s="227"/>
      <c r="D18" s="227"/>
      <c r="E18" s="225" t="s">
        <v>81</v>
      </c>
      <c r="F18" s="226" t="s">
        <v>493</v>
      </c>
      <c r="P18" s="216" t="str">
        <f>'2.Datos'!KH2</f>
        <v>Seguimiento 14 (Fecha)</v>
      </c>
      <c r="Q18" s="45">
        <f>COUNT('2.Datos'!#REF!)</f>
        <v>0</v>
      </c>
    </row>
    <row r="19" spans="2:17" x14ac:dyDescent="0.25">
      <c r="B19" s="222" t="s">
        <v>503</v>
      </c>
      <c r="C19" s="227"/>
      <c r="D19" s="227"/>
      <c r="E19" s="225" t="s">
        <v>525</v>
      </c>
      <c r="F19" s="226" t="s">
        <v>495</v>
      </c>
      <c r="P19" s="216" t="str">
        <f>'2.Datos'!KM2</f>
        <v>Seguimiento 15 (Fecha)</v>
      </c>
      <c r="Q19" s="45">
        <f>COUNT('2.Datos'!#REF!)</f>
        <v>0</v>
      </c>
    </row>
    <row r="20" spans="2:17" ht="30" customHeight="1" x14ac:dyDescent="0.25">
      <c r="B20" s="222" t="s">
        <v>1027</v>
      </c>
      <c r="F20" s="226" t="s">
        <v>488</v>
      </c>
      <c r="P20" s="216" t="str">
        <f>'2.Datos'!KR2</f>
        <v>Seguimiento 16 (Fecha)</v>
      </c>
      <c r="Q20" s="45">
        <f>COUNT('2.Datos'!#REF!)</f>
        <v>0</v>
      </c>
    </row>
    <row r="21" spans="2:17" ht="36.75" customHeight="1" x14ac:dyDescent="0.25">
      <c r="B21" s="222" t="s">
        <v>511</v>
      </c>
      <c r="P21" s="216" t="str">
        <f>'2.Datos'!KW2</f>
        <v>Seguimiento 17 (Fecha)</v>
      </c>
      <c r="Q21" s="45">
        <f>COUNT('2.Datos'!#REF!)</f>
        <v>0</v>
      </c>
    </row>
    <row r="22" spans="2:17" ht="25.5" customHeight="1" x14ac:dyDescent="0.25">
      <c r="P22" s="216" t="str">
        <f>'2.Datos'!LB2</f>
        <v>Seguimiento 18 (Fecha)</v>
      </c>
      <c r="Q22" s="45">
        <f>COUNT('2.Datos'!#REF!)</f>
        <v>0</v>
      </c>
    </row>
    <row r="23" spans="2:17" ht="15.75" customHeight="1" x14ac:dyDescent="0.25">
      <c r="P23" s="216" t="str">
        <f>'2.Datos'!LG2</f>
        <v>Seguimiento 19 (Fecha)</v>
      </c>
      <c r="Q23" s="45">
        <f>COUNT('2.Datos'!#REF!)</f>
        <v>0</v>
      </c>
    </row>
    <row r="24" spans="2:17" ht="15.75" customHeight="1" x14ac:dyDescent="0.25">
      <c r="P24" s="216" t="str">
        <f>'2.Datos'!LL2</f>
        <v>Seguimiento 20 (Fecha)</v>
      </c>
      <c r="Q24" s="45">
        <f>COUNT('2.Datos'!#REF!)</f>
        <v>0</v>
      </c>
    </row>
    <row r="25" spans="2:17" ht="15.75" customHeight="1" x14ac:dyDescent="0.25">
      <c r="P25" s="216" t="str">
        <f>'2.Datos'!LQ2</f>
        <v>Seguimiento 21 (Fecha)</v>
      </c>
      <c r="Q25" s="45">
        <f>COUNT('2.Datos'!#REF!)</f>
        <v>0</v>
      </c>
    </row>
    <row r="26" spans="2:17" ht="15.75" customHeight="1" x14ac:dyDescent="0.25">
      <c r="B26" s="228" t="s">
        <v>1028</v>
      </c>
      <c r="C26" s="206" t="s">
        <v>1029</v>
      </c>
      <c r="D26" s="229" t="s">
        <v>1030</v>
      </c>
      <c r="P26" s="216" t="str">
        <f>'2.Datos'!LV2</f>
        <v>Seguimiento 22 (Fecha)</v>
      </c>
      <c r="Q26" s="45">
        <f>COUNT('2.Datos'!#REF!)</f>
        <v>0</v>
      </c>
    </row>
    <row r="27" spans="2:17" ht="15.75" customHeight="1" x14ac:dyDescent="0.25">
      <c r="B27" s="230" t="s">
        <v>1031</v>
      </c>
      <c r="C27" s="211" t="s">
        <v>172</v>
      </c>
      <c r="D27" s="231" t="s">
        <v>109</v>
      </c>
      <c r="I27" s="186" t="s">
        <v>256</v>
      </c>
      <c r="J27" s="193">
        <v>25</v>
      </c>
      <c r="K27" s="193">
        <v>4</v>
      </c>
      <c r="P27" s="216" t="str">
        <f>'2.Datos'!MA2</f>
        <v>Seguimiento 23 (Fecha)</v>
      </c>
      <c r="Q27" s="45">
        <f>COUNT('2.Datos'!#REF!)</f>
        <v>0</v>
      </c>
    </row>
    <row r="28" spans="2:17" ht="15.75" customHeight="1" x14ac:dyDescent="0.25">
      <c r="B28" s="230" t="s">
        <v>1032</v>
      </c>
      <c r="C28" s="211" t="s">
        <v>77</v>
      </c>
      <c r="D28" s="231" t="s">
        <v>49</v>
      </c>
      <c r="I28" s="186" t="s">
        <v>934</v>
      </c>
      <c r="J28" s="193">
        <v>33</v>
      </c>
      <c r="K28" s="193">
        <f t="shared" ref="K28:K51" si="0">K27+5</f>
        <v>9</v>
      </c>
      <c r="P28" s="216" t="str">
        <f>'2.Datos'!MF2</f>
        <v>Seguimiento 24 (Fecha)</v>
      </c>
      <c r="Q28" s="45">
        <f>COUNT('2.Datos'!#REF!)</f>
        <v>0</v>
      </c>
    </row>
    <row r="29" spans="2:17" ht="15.75" customHeight="1" x14ac:dyDescent="0.25">
      <c r="B29" s="230" t="s">
        <v>1033</v>
      </c>
      <c r="C29" s="211" t="s">
        <v>102</v>
      </c>
      <c r="D29" s="231" t="s">
        <v>50</v>
      </c>
      <c r="I29" s="186" t="s">
        <v>1034</v>
      </c>
      <c r="J29" s="193">
        <f t="shared" ref="J29:J51" si="1">J28+4</f>
        <v>37</v>
      </c>
      <c r="K29" s="193">
        <f t="shared" si="0"/>
        <v>14</v>
      </c>
    </row>
    <row r="30" spans="2:17" ht="15.75" customHeight="1" x14ac:dyDescent="0.25">
      <c r="B30" s="230" t="s">
        <v>210</v>
      </c>
      <c r="C30" s="211" t="s">
        <v>86</v>
      </c>
      <c r="D30" s="231" t="s">
        <v>51</v>
      </c>
      <c r="I30" s="186" t="s">
        <v>1035</v>
      </c>
      <c r="J30" s="193">
        <f t="shared" si="1"/>
        <v>41</v>
      </c>
      <c r="K30" s="193">
        <f t="shared" si="0"/>
        <v>19</v>
      </c>
    </row>
    <row r="31" spans="2:17" ht="15.75" customHeight="1" x14ac:dyDescent="0.25">
      <c r="B31" s="230" t="s">
        <v>72</v>
      </c>
      <c r="C31" s="211" t="s">
        <v>119</v>
      </c>
      <c r="D31" s="231" t="s">
        <v>52</v>
      </c>
      <c r="I31" s="186" t="s">
        <v>1036</v>
      </c>
      <c r="J31" s="193">
        <f t="shared" si="1"/>
        <v>45</v>
      </c>
      <c r="K31" s="193">
        <f t="shared" si="0"/>
        <v>24</v>
      </c>
    </row>
    <row r="32" spans="2:17" ht="15.75" customHeight="1" x14ac:dyDescent="0.25">
      <c r="B32" s="230" t="s">
        <v>1037</v>
      </c>
      <c r="D32" s="231" t="s">
        <v>53</v>
      </c>
      <c r="I32" s="186" t="s">
        <v>1038</v>
      </c>
      <c r="J32" s="193">
        <f t="shared" si="1"/>
        <v>49</v>
      </c>
      <c r="K32" s="193">
        <f t="shared" si="0"/>
        <v>29</v>
      </c>
    </row>
    <row r="33" spans="2:11" ht="15.75" customHeight="1" x14ac:dyDescent="0.25">
      <c r="B33" s="230" t="s">
        <v>1013</v>
      </c>
      <c r="D33" s="231" t="s">
        <v>54</v>
      </c>
      <c r="I33" s="186" t="s">
        <v>1039</v>
      </c>
      <c r="J33" s="193">
        <f t="shared" si="1"/>
        <v>53</v>
      </c>
      <c r="K33" s="193">
        <f t="shared" si="0"/>
        <v>34</v>
      </c>
    </row>
    <row r="34" spans="2:11" ht="15.75" customHeight="1" x14ac:dyDescent="0.25">
      <c r="D34" s="231" t="s">
        <v>55</v>
      </c>
      <c r="I34" s="186" t="s">
        <v>1040</v>
      </c>
      <c r="J34" s="193">
        <f t="shared" si="1"/>
        <v>57</v>
      </c>
      <c r="K34" s="193">
        <f t="shared" si="0"/>
        <v>39</v>
      </c>
    </row>
    <row r="35" spans="2:11" ht="15.75" customHeight="1" x14ac:dyDescent="0.25">
      <c r="I35" s="186" t="s">
        <v>1041</v>
      </c>
      <c r="J35" s="193">
        <f t="shared" si="1"/>
        <v>61</v>
      </c>
      <c r="K35" s="193">
        <f t="shared" si="0"/>
        <v>44</v>
      </c>
    </row>
    <row r="36" spans="2:11" ht="15.75" customHeight="1" x14ac:dyDescent="0.25">
      <c r="D36" s="232" t="s">
        <v>57</v>
      </c>
      <c r="E36" s="232" t="s">
        <v>186</v>
      </c>
      <c r="G36" s="233" t="s">
        <v>253</v>
      </c>
      <c r="I36" s="186" t="s">
        <v>1042</v>
      </c>
      <c r="J36" s="193">
        <f t="shared" si="1"/>
        <v>65</v>
      </c>
      <c r="K36" s="193">
        <f t="shared" si="0"/>
        <v>49</v>
      </c>
    </row>
    <row r="37" spans="2:11" ht="15.75" customHeight="1" x14ac:dyDescent="0.25">
      <c r="D37" s="234" t="s">
        <v>87</v>
      </c>
      <c r="E37" s="235">
        <v>5</v>
      </c>
      <c r="G37" s="233" t="s">
        <v>77</v>
      </c>
      <c r="I37" s="186" t="s">
        <v>1043</v>
      </c>
      <c r="J37" s="193">
        <f t="shared" si="1"/>
        <v>69</v>
      </c>
      <c r="K37" s="193">
        <f t="shared" si="0"/>
        <v>54</v>
      </c>
    </row>
    <row r="38" spans="2:11" ht="18.75" customHeight="1" x14ac:dyDescent="0.25">
      <c r="D38" s="234" t="s">
        <v>99</v>
      </c>
      <c r="E38" s="235">
        <v>4</v>
      </c>
      <c r="G38" s="233" t="s">
        <v>179</v>
      </c>
      <c r="I38" s="186" t="s">
        <v>1044</v>
      </c>
      <c r="J38" s="193">
        <f t="shared" si="1"/>
        <v>73</v>
      </c>
      <c r="K38" s="193">
        <f t="shared" si="0"/>
        <v>59</v>
      </c>
    </row>
    <row r="39" spans="2:11" ht="15.75" customHeight="1" x14ac:dyDescent="0.25">
      <c r="D39" s="234" t="s">
        <v>78</v>
      </c>
      <c r="E39" s="235">
        <v>3</v>
      </c>
      <c r="G39" s="233" t="s">
        <v>254</v>
      </c>
      <c r="I39" s="186" t="s">
        <v>1045</v>
      </c>
      <c r="J39" s="193">
        <f t="shared" si="1"/>
        <v>77</v>
      </c>
      <c r="K39" s="193">
        <f t="shared" si="0"/>
        <v>64</v>
      </c>
    </row>
    <row r="40" spans="2:11" ht="15.75" customHeight="1" x14ac:dyDescent="0.25">
      <c r="D40" s="234" t="s">
        <v>144</v>
      </c>
      <c r="E40" s="235">
        <v>2</v>
      </c>
      <c r="I40" s="186" t="s">
        <v>1046</v>
      </c>
      <c r="J40" s="193">
        <f t="shared" si="1"/>
        <v>81</v>
      </c>
      <c r="K40" s="193">
        <f t="shared" si="0"/>
        <v>69</v>
      </c>
    </row>
    <row r="41" spans="2:11" ht="15.75" customHeight="1" x14ac:dyDescent="0.25">
      <c r="D41" s="234" t="s">
        <v>95</v>
      </c>
      <c r="E41" s="235">
        <v>1</v>
      </c>
      <c r="I41" s="186" t="s">
        <v>1047</v>
      </c>
      <c r="J41" s="193">
        <f t="shared" si="1"/>
        <v>85</v>
      </c>
      <c r="K41" s="193">
        <f t="shared" si="0"/>
        <v>74</v>
      </c>
    </row>
    <row r="42" spans="2:11" ht="15.75" customHeight="1" x14ac:dyDescent="0.25">
      <c r="I42" s="186" t="s">
        <v>1048</v>
      </c>
      <c r="J42" s="193">
        <f t="shared" si="1"/>
        <v>89</v>
      </c>
      <c r="K42" s="193">
        <f t="shared" si="0"/>
        <v>79</v>
      </c>
    </row>
    <row r="43" spans="2:11" ht="15.75" customHeight="1" x14ac:dyDescent="0.25">
      <c r="D43" s="236" t="s">
        <v>58</v>
      </c>
      <c r="E43" s="236" t="s">
        <v>186</v>
      </c>
      <c r="I43" s="186" t="s">
        <v>1049</v>
      </c>
      <c r="J43" s="193">
        <f t="shared" si="1"/>
        <v>93</v>
      </c>
      <c r="K43" s="193">
        <f t="shared" si="0"/>
        <v>84</v>
      </c>
    </row>
    <row r="44" spans="2:11" ht="15.75" customHeight="1" x14ac:dyDescent="0.25">
      <c r="D44" s="237" t="s">
        <v>79</v>
      </c>
      <c r="E44" s="238">
        <v>16</v>
      </c>
      <c r="I44" s="186" t="s">
        <v>1050</v>
      </c>
      <c r="J44" s="193">
        <f t="shared" si="1"/>
        <v>97</v>
      </c>
      <c r="K44" s="193">
        <f t="shared" si="0"/>
        <v>89</v>
      </c>
    </row>
    <row r="45" spans="2:11" ht="15.75" customHeight="1" x14ac:dyDescent="0.25">
      <c r="D45" s="237" t="s">
        <v>93</v>
      </c>
      <c r="E45" s="238">
        <v>8</v>
      </c>
      <c r="I45" s="186" t="s">
        <v>1051</v>
      </c>
      <c r="J45" s="193">
        <f t="shared" si="1"/>
        <v>101</v>
      </c>
      <c r="K45" s="193">
        <f t="shared" si="0"/>
        <v>94</v>
      </c>
    </row>
    <row r="46" spans="2:11" ht="15.75" customHeight="1" x14ac:dyDescent="0.25">
      <c r="D46" s="237" t="s">
        <v>84</v>
      </c>
      <c r="E46" s="238">
        <v>4</v>
      </c>
      <c r="I46" s="186" t="s">
        <v>1052</v>
      </c>
      <c r="J46" s="193">
        <f t="shared" si="1"/>
        <v>105</v>
      </c>
      <c r="K46" s="193">
        <f t="shared" si="0"/>
        <v>99</v>
      </c>
    </row>
    <row r="47" spans="2:11" ht="15.75" customHeight="1" x14ac:dyDescent="0.25">
      <c r="D47" s="237" t="s">
        <v>111</v>
      </c>
      <c r="E47" s="238">
        <v>2</v>
      </c>
      <c r="I47" s="186" t="s">
        <v>1053</v>
      </c>
      <c r="J47" s="193">
        <f t="shared" si="1"/>
        <v>109</v>
      </c>
      <c r="K47" s="193">
        <f t="shared" si="0"/>
        <v>104</v>
      </c>
    </row>
    <row r="48" spans="2:11" ht="15.75" customHeight="1" x14ac:dyDescent="0.25">
      <c r="D48" s="237" t="s">
        <v>214</v>
      </c>
      <c r="E48" s="238">
        <v>1</v>
      </c>
      <c r="I48" s="186" t="s">
        <v>1054</v>
      </c>
      <c r="J48" s="193">
        <f t="shared" si="1"/>
        <v>113</v>
      </c>
      <c r="K48" s="193">
        <f t="shared" si="0"/>
        <v>109</v>
      </c>
    </row>
    <row r="49" spans="3:11" ht="15.75" customHeight="1" x14ac:dyDescent="0.25">
      <c r="I49" s="186" t="s">
        <v>1055</v>
      </c>
      <c r="J49" s="193">
        <f t="shared" si="1"/>
        <v>117</v>
      </c>
      <c r="K49" s="193">
        <f t="shared" si="0"/>
        <v>114</v>
      </c>
    </row>
    <row r="50" spans="3:11" ht="15.75" customHeight="1" x14ac:dyDescent="0.25">
      <c r="I50" s="186" t="s">
        <v>1056</v>
      </c>
      <c r="J50" s="193">
        <f t="shared" si="1"/>
        <v>121</v>
      </c>
      <c r="K50" s="193">
        <f t="shared" si="0"/>
        <v>119</v>
      </c>
    </row>
    <row r="51" spans="3:11" ht="15.75" customHeight="1" x14ac:dyDescent="0.25">
      <c r="I51" s="186" t="s">
        <v>1057</v>
      </c>
      <c r="J51" s="193">
        <f t="shared" si="1"/>
        <v>125</v>
      </c>
      <c r="K51" s="193">
        <f t="shared" si="0"/>
        <v>124</v>
      </c>
    </row>
    <row r="52" spans="3:11" ht="15.75" customHeight="1" x14ac:dyDescent="0.25"/>
    <row r="53" spans="3:11" ht="15.75" customHeight="1" x14ac:dyDescent="0.25"/>
    <row r="54" spans="3:11" ht="15.75" customHeight="1" x14ac:dyDescent="0.25">
      <c r="C54" s="103"/>
      <c r="D54" s="103"/>
      <c r="E54" s="367" t="s">
        <v>250</v>
      </c>
      <c r="F54" s="368"/>
      <c r="G54" s="368"/>
      <c r="H54" s="368"/>
      <c r="I54" s="369"/>
    </row>
    <row r="55" spans="3:11" ht="15.75" customHeight="1" x14ac:dyDescent="0.25">
      <c r="C55" s="370" t="s">
        <v>251</v>
      </c>
      <c r="D55" s="371"/>
      <c r="E55" s="72" t="s">
        <v>214</v>
      </c>
      <c r="F55" s="72" t="s">
        <v>111</v>
      </c>
      <c r="G55" s="72" t="s">
        <v>84</v>
      </c>
      <c r="H55" s="72" t="s">
        <v>252</v>
      </c>
      <c r="I55" s="72" t="s">
        <v>79</v>
      </c>
    </row>
    <row r="56" spans="3:11" ht="15.75" customHeight="1" x14ac:dyDescent="0.25">
      <c r="C56" s="372"/>
      <c r="D56" s="373"/>
      <c r="E56" s="73">
        <v>1</v>
      </c>
      <c r="F56" s="73">
        <v>2</v>
      </c>
      <c r="G56" s="73">
        <v>4</v>
      </c>
      <c r="H56" s="73">
        <v>8</v>
      </c>
      <c r="I56" s="73">
        <v>16</v>
      </c>
    </row>
    <row r="57" spans="3:11" ht="15.75" customHeight="1" x14ac:dyDescent="0.25">
      <c r="C57" s="74" t="s">
        <v>87</v>
      </c>
      <c r="D57" s="73">
        <v>5</v>
      </c>
      <c r="E57" s="75" t="str">
        <f>concatenado(rango1)</f>
        <v/>
      </c>
      <c r="F57" s="75" t="str">
        <f>concatenado(rango2)</f>
        <v/>
      </c>
      <c r="G57" s="76" t="str">
        <f>concatenado(rango3)</f>
        <v>R1_Alc,R3_Alc,R1_Aseo,R2_Aseo,R1_Alum</v>
      </c>
      <c r="H57" s="77" t="str">
        <f>concatenado(rango4)</f>
        <v>R4_Acu,R17_Acu,R3_Aseo</v>
      </c>
      <c r="I57" s="77" t="str">
        <f>concatenado(rango5)</f>
        <v>R3_Acu,R9_Acu,R15_Acu</v>
      </c>
    </row>
    <row r="58" spans="3:11" ht="15.75" customHeight="1" x14ac:dyDescent="0.25">
      <c r="C58" s="72" t="s">
        <v>99</v>
      </c>
      <c r="D58" s="73">
        <v>4</v>
      </c>
      <c r="E58" s="80" t="str">
        <f>concatenado(rango6)</f>
        <v/>
      </c>
      <c r="F58" s="75" t="str">
        <f>concatenado(rango7)</f>
        <v>R10_Acu,R15_Alc,R4_Alum</v>
      </c>
      <c r="G58" s="76" t="str">
        <f>concatenado(rango8)</f>
        <v>R7_Acu,R13_Acu,R18_Acu,R19_Acu,R13_Alc,R3_Alum</v>
      </c>
      <c r="H58" s="77" t="str">
        <f>concatenado(rango9)</f>
        <v>R6_Acu,R8_Acu,R11_Acu,R12_Acu,R16_Acu,R2_Alc,R4_Alc,R9_Alc,R10_Alc,R11_Alc,R12_Alc,R1_Act,R2_Act,R3_Act</v>
      </c>
      <c r="I58" s="77" t="str">
        <f>concatenado(rango10)</f>
        <v>R14_Acu,R5_Alc,R7_Alc,R5_Aseo</v>
      </c>
    </row>
    <row r="59" spans="3:11" ht="15.75" customHeight="1" x14ac:dyDescent="0.25">
      <c r="C59" s="72" t="s">
        <v>78</v>
      </c>
      <c r="D59" s="73">
        <v>3</v>
      </c>
      <c r="E59" s="82" t="str">
        <f>concatenado(rango11)</f>
        <v/>
      </c>
      <c r="F59" s="75" t="str">
        <f>concatenado(rango12)</f>
        <v/>
      </c>
      <c r="G59" s="75" t="str">
        <f>concatenado(rango13)</f>
        <v>R2_Acu,R4_Aseo,R5_Alum</v>
      </c>
      <c r="H59" s="76" t="str">
        <f>concatenado(rango14)</f>
        <v>R8_Alc,R6_Alum</v>
      </c>
      <c r="I59" s="77" t="str">
        <f>concatenado(rango15)</f>
        <v>R1_Acu</v>
      </c>
    </row>
    <row r="60" spans="3:11" ht="15.75" customHeight="1" x14ac:dyDescent="0.25">
      <c r="C60" s="72" t="s">
        <v>144</v>
      </c>
      <c r="D60" s="73">
        <v>2</v>
      </c>
      <c r="E60" s="82" t="str">
        <f>concatenado(rango16)</f>
        <v/>
      </c>
      <c r="F60" s="82" t="str">
        <f>concatenado(rango17)</f>
        <v>R14_Alc,R2_Alum</v>
      </c>
      <c r="G60" s="75" t="str">
        <f>concatenado(rango18)</f>
        <v>R6_Alc</v>
      </c>
      <c r="H60" s="76" t="str">
        <f>concatenado(rango19)</f>
        <v/>
      </c>
      <c r="I60" s="77" t="str">
        <f>concatenado(rango20)</f>
        <v/>
      </c>
    </row>
    <row r="61" spans="3:11" ht="15.75" customHeight="1" x14ac:dyDescent="0.25">
      <c r="C61" s="72" t="s">
        <v>95</v>
      </c>
      <c r="D61" s="73">
        <v>1</v>
      </c>
      <c r="E61" s="82" t="str">
        <f>concatenado(rango21)</f>
        <v/>
      </c>
      <c r="F61" s="82" t="str">
        <f>concatenado(rango22)</f>
        <v/>
      </c>
      <c r="G61" s="82" t="str">
        <f>concatenado(rango23)</f>
        <v/>
      </c>
      <c r="H61" s="75" t="str">
        <f>concatenado(rango24)</f>
        <v>R5_Acu</v>
      </c>
      <c r="I61" s="76" t="str">
        <f>concatenado(rango25)</f>
        <v/>
      </c>
    </row>
    <row r="62" spans="3:11" ht="15.75" customHeight="1" x14ac:dyDescent="0.25"/>
    <row r="63" spans="3:11" ht="15.75" customHeight="1" x14ac:dyDescent="0.25"/>
    <row r="64" spans="3:11" ht="15.75" customHeight="1" x14ac:dyDescent="0.25"/>
    <row r="65" spans="2:8" ht="15.75" customHeight="1" x14ac:dyDescent="0.25"/>
    <row r="66" spans="2:8" ht="15.75" customHeight="1" x14ac:dyDescent="0.25"/>
    <row r="67" spans="2:8" ht="15.75" customHeight="1" x14ac:dyDescent="0.25"/>
    <row r="68" spans="2:8" ht="15.75" customHeight="1" x14ac:dyDescent="0.25">
      <c r="B68" s="239" t="s">
        <v>812</v>
      </c>
    </row>
    <row r="69" spans="2:8" ht="15.75" customHeight="1" x14ac:dyDescent="0.25">
      <c r="B69" s="23" t="s">
        <v>636</v>
      </c>
      <c r="F69" s="401" t="s">
        <v>1058</v>
      </c>
      <c r="G69" s="390"/>
    </row>
    <row r="70" spans="2:8" ht="15.75" customHeight="1" x14ac:dyDescent="0.25">
      <c r="B70" s="157" t="s">
        <v>1059</v>
      </c>
      <c r="F70" s="240" t="s">
        <v>1060</v>
      </c>
      <c r="G70" s="240" t="s">
        <v>1061</v>
      </c>
    </row>
    <row r="71" spans="2:8" ht="15.75" customHeight="1" x14ac:dyDescent="0.25">
      <c r="B71" s="239" t="s">
        <v>1062</v>
      </c>
      <c r="F71" s="241" t="s">
        <v>181</v>
      </c>
      <c r="G71" s="241" t="s">
        <v>1063</v>
      </c>
      <c r="H71" s="242" t="s">
        <v>1064</v>
      </c>
    </row>
    <row r="72" spans="2:8" ht="15.75" customHeight="1" x14ac:dyDescent="0.25">
      <c r="B72" s="23" t="s">
        <v>734</v>
      </c>
      <c r="F72" s="243" t="s">
        <v>482</v>
      </c>
      <c r="G72" s="243" t="s">
        <v>1065</v>
      </c>
      <c r="H72" s="244" t="s">
        <v>1066</v>
      </c>
    </row>
    <row r="73" spans="2:8" ht="15.75" customHeight="1" x14ac:dyDescent="0.25">
      <c r="B73" s="239" t="s">
        <v>1067</v>
      </c>
      <c r="F73" s="243" t="s">
        <v>486</v>
      </c>
      <c r="G73" s="243" t="s">
        <v>1068</v>
      </c>
      <c r="H73" s="244" t="s">
        <v>1069</v>
      </c>
    </row>
    <row r="74" spans="2:8" ht="15.75" customHeight="1" x14ac:dyDescent="0.25">
      <c r="B74" s="239" t="s">
        <v>730</v>
      </c>
      <c r="F74" s="243" t="s">
        <v>107</v>
      </c>
      <c r="G74" s="243" t="s">
        <v>1070</v>
      </c>
      <c r="H74" s="244" t="s">
        <v>1071</v>
      </c>
    </row>
    <row r="75" spans="2:8" ht="15.75" customHeight="1" x14ac:dyDescent="0.25">
      <c r="B75" s="239" t="s">
        <v>742</v>
      </c>
      <c r="F75" s="243" t="s">
        <v>484</v>
      </c>
      <c r="G75" s="243" t="s">
        <v>1072</v>
      </c>
      <c r="H75" s="244" t="s">
        <v>1073</v>
      </c>
    </row>
    <row r="76" spans="2:8" ht="15.75" customHeight="1" x14ac:dyDescent="0.25">
      <c r="B76" s="239" t="s">
        <v>133</v>
      </c>
      <c r="F76" s="243" t="s">
        <v>490</v>
      </c>
      <c r="G76" s="243" t="s">
        <v>1074</v>
      </c>
      <c r="H76" s="244" t="s">
        <v>1075</v>
      </c>
    </row>
    <row r="77" spans="2:8" ht="15.75" customHeight="1" x14ac:dyDescent="0.25">
      <c r="B77" s="239" t="s">
        <v>1076</v>
      </c>
      <c r="F77" s="245" t="s">
        <v>493</v>
      </c>
      <c r="G77" s="243" t="s">
        <v>1077</v>
      </c>
      <c r="H77" s="244" t="s">
        <v>1078</v>
      </c>
    </row>
    <row r="78" spans="2:8" ht="15.75" customHeight="1" x14ac:dyDescent="0.25">
      <c r="B78" s="246" t="s">
        <v>624</v>
      </c>
      <c r="F78" s="243" t="s">
        <v>495</v>
      </c>
      <c r="G78" s="243" t="s">
        <v>1079</v>
      </c>
      <c r="H78" s="244" t="s">
        <v>1080</v>
      </c>
    </row>
    <row r="79" spans="2:8" ht="15.75" customHeight="1" x14ac:dyDescent="0.25">
      <c r="B79" s="157" t="s">
        <v>624</v>
      </c>
      <c r="F79" s="243" t="s">
        <v>488</v>
      </c>
      <c r="G79" s="243" t="s">
        <v>1081</v>
      </c>
      <c r="H79" s="244" t="s">
        <v>1082</v>
      </c>
    </row>
    <row r="80" spans="2:8" ht="15.75" customHeight="1" x14ac:dyDescent="0.25">
      <c r="B80" s="239" t="s">
        <v>541</v>
      </c>
      <c r="F80" s="247" t="s">
        <v>497</v>
      </c>
      <c r="G80" s="247" t="s">
        <v>1083</v>
      </c>
      <c r="H80" s="242" t="s">
        <v>1084</v>
      </c>
    </row>
    <row r="81" spans="2:8" ht="15.75" customHeight="1" x14ac:dyDescent="0.25">
      <c r="B81" s="239" t="s">
        <v>757</v>
      </c>
      <c r="F81" s="241" t="s">
        <v>117</v>
      </c>
      <c r="G81" s="247" t="s">
        <v>1085</v>
      </c>
      <c r="H81" s="242" t="s">
        <v>1086</v>
      </c>
    </row>
    <row r="82" spans="2:8" ht="15.75" customHeight="1" x14ac:dyDescent="0.25">
      <c r="B82" s="157" t="s">
        <v>101</v>
      </c>
      <c r="F82" s="241" t="s">
        <v>132</v>
      </c>
      <c r="G82" s="247" t="s">
        <v>1087</v>
      </c>
      <c r="H82" s="242" t="s">
        <v>1088</v>
      </c>
    </row>
    <row r="83" spans="2:8" ht="15.75" customHeight="1" x14ac:dyDescent="0.25">
      <c r="B83" s="23" t="s">
        <v>638</v>
      </c>
      <c r="F83" s="241" t="s">
        <v>126</v>
      </c>
      <c r="G83" s="247" t="s">
        <v>1089</v>
      </c>
      <c r="H83" s="242" t="s">
        <v>1090</v>
      </c>
    </row>
    <row r="84" spans="2:8" ht="15.75" customHeight="1" x14ac:dyDescent="0.25">
      <c r="B84" s="157" t="s">
        <v>638</v>
      </c>
      <c r="F84" s="241" t="s">
        <v>503</v>
      </c>
      <c r="G84" s="247" t="s">
        <v>1091</v>
      </c>
      <c r="H84" s="242" t="s">
        <v>1092</v>
      </c>
    </row>
    <row r="85" spans="2:8" ht="15.75" customHeight="1" x14ac:dyDescent="0.25">
      <c r="B85" s="239" t="s">
        <v>1093</v>
      </c>
      <c r="F85" s="241" t="s">
        <v>507</v>
      </c>
      <c r="G85" s="247" t="s">
        <v>1094</v>
      </c>
      <c r="H85" s="242" t="s">
        <v>1095</v>
      </c>
    </row>
    <row r="86" spans="2:8" ht="15.75" customHeight="1" x14ac:dyDescent="0.25">
      <c r="B86" s="239" t="s">
        <v>1096</v>
      </c>
      <c r="F86" s="241" t="s">
        <v>505</v>
      </c>
      <c r="G86" s="247" t="s">
        <v>1097</v>
      </c>
      <c r="H86" s="242" t="s">
        <v>1098</v>
      </c>
    </row>
    <row r="87" spans="2:8" ht="15.75" customHeight="1" x14ac:dyDescent="0.25">
      <c r="B87" s="239" t="s">
        <v>828</v>
      </c>
      <c r="F87" s="241" t="s">
        <v>509</v>
      </c>
      <c r="G87" s="247" t="s">
        <v>1099</v>
      </c>
      <c r="H87" s="242" t="s">
        <v>1100</v>
      </c>
    </row>
    <row r="88" spans="2:8" ht="15.75" customHeight="1" x14ac:dyDescent="0.25">
      <c r="B88" s="186" t="s">
        <v>529</v>
      </c>
      <c r="F88" s="248" t="s">
        <v>511</v>
      </c>
      <c r="G88" s="249" t="s">
        <v>1101</v>
      </c>
      <c r="H88" s="242" t="s">
        <v>1102</v>
      </c>
    </row>
    <row r="89" spans="2:8" ht="15.75" customHeight="1" x14ac:dyDescent="0.25">
      <c r="B89" s="157" t="s">
        <v>866</v>
      </c>
      <c r="F89" s="250" t="s">
        <v>1026</v>
      </c>
      <c r="G89" s="243" t="s">
        <v>1103</v>
      </c>
      <c r="H89" s="244" t="s">
        <v>1104</v>
      </c>
    </row>
    <row r="90" spans="2:8" ht="15.75" customHeight="1" x14ac:dyDescent="0.25">
      <c r="B90" s="239" t="s">
        <v>1105</v>
      </c>
      <c r="F90" s="250" t="s">
        <v>512</v>
      </c>
      <c r="G90" s="243" t="s">
        <v>1106</v>
      </c>
      <c r="H90" s="244" t="s">
        <v>1107</v>
      </c>
    </row>
    <row r="91" spans="2:8" ht="15.75" customHeight="1" x14ac:dyDescent="0.25">
      <c r="B91" s="23" t="s">
        <v>1108</v>
      </c>
      <c r="F91" s="250" t="s">
        <v>156</v>
      </c>
      <c r="G91" s="243" t="s">
        <v>1109</v>
      </c>
      <c r="H91" s="244" t="s">
        <v>1110</v>
      </c>
    </row>
    <row r="92" spans="2:8" ht="15.75" customHeight="1" x14ac:dyDescent="0.25">
      <c r="B92" s="157" t="s">
        <v>1111</v>
      </c>
      <c r="F92" s="250" t="s">
        <v>515</v>
      </c>
      <c r="G92" s="243" t="s">
        <v>1112</v>
      </c>
      <c r="H92" s="244" t="s">
        <v>1113</v>
      </c>
    </row>
    <row r="93" spans="2:8" ht="15.75" customHeight="1" x14ac:dyDescent="0.25">
      <c r="B93" s="23" t="s">
        <v>567</v>
      </c>
      <c r="F93" s="241" t="s">
        <v>97</v>
      </c>
      <c r="G93" s="241" t="s">
        <v>1114</v>
      </c>
      <c r="H93" s="242" t="s">
        <v>1115</v>
      </c>
    </row>
    <row r="94" spans="2:8" ht="15.75" customHeight="1" x14ac:dyDescent="0.25">
      <c r="B94" s="23" t="s">
        <v>569</v>
      </c>
      <c r="F94" s="241" t="s">
        <v>113</v>
      </c>
      <c r="G94" s="247" t="s">
        <v>1116</v>
      </c>
      <c r="H94" s="242" t="s">
        <v>1117</v>
      </c>
    </row>
    <row r="95" spans="2:8" ht="15.75" customHeight="1" x14ac:dyDescent="0.25">
      <c r="B95" s="23" t="s">
        <v>1118</v>
      </c>
      <c r="F95" s="241" t="s">
        <v>123</v>
      </c>
      <c r="G95" s="247" t="s">
        <v>1119</v>
      </c>
      <c r="H95" s="242" t="s">
        <v>1120</v>
      </c>
    </row>
    <row r="96" spans="2:8" ht="15.75" customHeight="1" x14ac:dyDescent="0.25">
      <c r="B96" s="23" t="s">
        <v>1121</v>
      </c>
      <c r="F96" s="241" t="s">
        <v>89</v>
      </c>
      <c r="G96" s="247" t="s">
        <v>1122</v>
      </c>
      <c r="H96" s="242" t="s">
        <v>1123</v>
      </c>
    </row>
    <row r="97" spans="2:8" ht="15.75" customHeight="1" x14ac:dyDescent="0.25">
      <c r="B97" s="239" t="s">
        <v>555</v>
      </c>
      <c r="F97" s="241" t="s">
        <v>74</v>
      </c>
      <c r="G97" s="247" t="s">
        <v>1124</v>
      </c>
      <c r="H97" s="242" t="s">
        <v>1125</v>
      </c>
    </row>
    <row r="98" spans="2:8" ht="15.75" customHeight="1" x14ac:dyDescent="0.25">
      <c r="B98" s="23" t="s">
        <v>573</v>
      </c>
      <c r="F98" s="241" t="s">
        <v>81</v>
      </c>
      <c r="G98" s="247" t="s">
        <v>1126</v>
      </c>
      <c r="H98" s="242" t="s">
        <v>1127</v>
      </c>
    </row>
    <row r="99" spans="2:8" ht="15.75" customHeight="1" x14ac:dyDescent="0.25">
      <c r="B99" s="23" t="s">
        <v>575</v>
      </c>
      <c r="F99" s="241" t="s">
        <v>525</v>
      </c>
      <c r="G99" s="241" t="s">
        <v>1128</v>
      </c>
      <c r="H99" s="242" t="s">
        <v>1129</v>
      </c>
    </row>
    <row r="100" spans="2:8" ht="15.75" customHeight="1" x14ac:dyDescent="0.25">
      <c r="B100" s="239" t="s">
        <v>758</v>
      </c>
    </row>
    <row r="101" spans="2:8" ht="15.75" customHeight="1" x14ac:dyDescent="0.25">
      <c r="B101" s="239" t="s">
        <v>759</v>
      </c>
    </row>
    <row r="102" spans="2:8" ht="15.75" customHeight="1" x14ac:dyDescent="0.25">
      <c r="B102" s="239" t="s">
        <v>183</v>
      </c>
    </row>
    <row r="103" spans="2:8" ht="15.75" customHeight="1" x14ac:dyDescent="0.25">
      <c r="B103" s="239" t="s">
        <v>760</v>
      </c>
    </row>
    <row r="104" spans="2:8" ht="15.75" customHeight="1" x14ac:dyDescent="0.25">
      <c r="B104" s="239" t="s">
        <v>761</v>
      </c>
    </row>
    <row r="105" spans="2:8" ht="15.75" customHeight="1" x14ac:dyDescent="0.25">
      <c r="B105" s="239" t="s">
        <v>762</v>
      </c>
    </row>
    <row r="106" spans="2:8" ht="15.75" customHeight="1" x14ac:dyDescent="0.25">
      <c r="B106" s="239" t="s">
        <v>763</v>
      </c>
    </row>
    <row r="107" spans="2:8" ht="15.75" customHeight="1" x14ac:dyDescent="0.25">
      <c r="B107" s="239" t="s">
        <v>544</v>
      </c>
    </row>
    <row r="108" spans="2:8" ht="15.75" customHeight="1" x14ac:dyDescent="0.25">
      <c r="B108" s="239" t="s">
        <v>547</v>
      </c>
    </row>
    <row r="109" spans="2:8" ht="15.75" customHeight="1" x14ac:dyDescent="0.25">
      <c r="B109" s="239" t="s">
        <v>1130</v>
      </c>
    </row>
    <row r="110" spans="2:8" ht="15.75" customHeight="1" x14ac:dyDescent="0.25">
      <c r="B110" s="239" t="s">
        <v>127</v>
      </c>
    </row>
    <row r="111" spans="2:8" ht="15.75" customHeight="1" x14ac:dyDescent="0.25">
      <c r="B111" s="239" t="s">
        <v>545</v>
      </c>
    </row>
    <row r="112" spans="2:8" ht="15.75" customHeight="1" x14ac:dyDescent="0.25">
      <c r="B112" s="239" t="s">
        <v>784</v>
      </c>
    </row>
    <row r="113" spans="2:2" ht="15.75" customHeight="1" x14ac:dyDescent="0.25">
      <c r="B113" s="239" t="s">
        <v>792</v>
      </c>
    </row>
    <row r="114" spans="2:2" ht="15.75" customHeight="1" x14ac:dyDescent="0.25">
      <c r="B114" s="186" t="s">
        <v>536</v>
      </c>
    </row>
    <row r="115" spans="2:2" ht="15.75" customHeight="1" x14ac:dyDescent="0.25">
      <c r="B115" s="157" t="s">
        <v>124</v>
      </c>
    </row>
    <row r="116" spans="2:2" ht="15.75" customHeight="1" x14ac:dyDescent="0.25">
      <c r="B116" s="23" t="s">
        <v>605</v>
      </c>
    </row>
    <row r="117" spans="2:2" ht="15.75" customHeight="1" x14ac:dyDescent="0.25">
      <c r="B117" s="186" t="s">
        <v>535</v>
      </c>
    </row>
    <row r="118" spans="2:2" ht="15.75" customHeight="1" x14ac:dyDescent="0.25">
      <c r="B118" s="157" t="s">
        <v>1131</v>
      </c>
    </row>
    <row r="119" spans="2:2" ht="15.75" customHeight="1" x14ac:dyDescent="0.25">
      <c r="B119" s="157" t="s">
        <v>879</v>
      </c>
    </row>
    <row r="120" spans="2:2" ht="15.75" customHeight="1" x14ac:dyDescent="0.25">
      <c r="B120" s="239" t="s">
        <v>783</v>
      </c>
    </row>
    <row r="121" spans="2:2" ht="15.75" customHeight="1" x14ac:dyDescent="0.25">
      <c r="B121" s="23" t="s">
        <v>613</v>
      </c>
    </row>
    <row r="122" spans="2:2" ht="15.75" customHeight="1" x14ac:dyDescent="0.25">
      <c r="B122" s="239" t="s">
        <v>794</v>
      </c>
    </row>
    <row r="123" spans="2:2" ht="15.75" customHeight="1" x14ac:dyDescent="0.25">
      <c r="B123" s="239" t="s">
        <v>802</v>
      </c>
    </row>
    <row r="124" spans="2:2" ht="15.75" customHeight="1" x14ac:dyDescent="0.25">
      <c r="B124" s="239" t="s">
        <v>1132</v>
      </c>
    </row>
    <row r="125" spans="2:2" ht="15.75" customHeight="1" x14ac:dyDescent="0.25">
      <c r="B125" s="23" t="s">
        <v>702</v>
      </c>
    </row>
    <row r="126" spans="2:2" ht="15.75" customHeight="1" x14ac:dyDescent="0.25">
      <c r="B126" s="239" t="s">
        <v>611</v>
      </c>
    </row>
    <row r="127" spans="2:2" ht="15.75" customHeight="1" x14ac:dyDescent="0.25">
      <c r="B127" s="239" t="s">
        <v>818</v>
      </c>
    </row>
    <row r="128" spans="2:2" ht="15.75" customHeight="1" x14ac:dyDescent="0.25">
      <c r="B128" s="23" t="s">
        <v>1133</v>
      </c>
    </row>
    <row r="129" spans="2:2" ht="15.75" customHeight="1" x14ac:dyDescent="0.25">
      <c r="B129" s="239" t="s">
        <v>785</v>
      </c>
    </row>
    <row r="130" spans="2:2" ht="15.75" customHeight="1" x14ac:dyDescent="0.25">
      <c r="B130" s="239" t="s">
        <v>1134</v>
      </c>
    </row>
    <row r="131" spans="2:2" ht="15.75" customHeight="1" x14ac:dyDescent="0.25">
      <c r="B131" s="239" t="s">
        <v>1135</v>
      </c>
    </row>
    <row r="132" spans="2:2" ht="15.75" customHeight="1" x14ac:dyDescent="0.25">
      <c r="B132" s="157" t="s">
        <v>865</v>
      </c>
    </row>
    <row r="133" spans="2:2" ht="15.75" customHeight="1" x14ac:dyDescent="0.25">
      <c r="B133" s="157" t="s">
        <v>888</v>
      </c>
    </row>
    <row r="134" spans="2:2" ht="15.75" customHeight="1" x14ac:dyDescent="0.25">
      <c r="B134" s="157" t="s">
        <v>880</v>
      </c>
    </row>
    <row r="135" spans="2:2" ht="15.75" customHeight="1" x14ac:dyDescent="0.25">
      <c r="B135" s="157" t="s">
        <v>868</v>
      </c>
    </row>
    <row r="136" spans="2:2" ht="15.75" customHeight="1" x14ac:dyDescent="0.25">
      <c r="B136" s="239" t="s">
        <v>786</v>
      </c>
    </row>
    <row r="137" spans="2:2" ht="15.75" customHeight="1" x14ac:dyDescent="0.25">
      <c r="B137" s="157" t="s">
        <v>786</v>
      </c>
    </row>
    <row r="138" spans="2:2" ht="15.75" customHeight="1" x14ac:dyDescent="0.25">
      <c r="B138" s="186" t="s">
        <v>184</v>
      </c>
    </row>
    <row r="139" spans="2:2" ht="15.75" customHeight="1" x14ac:dyDescent="0.25">
      <c r="B139" s="239" t="s">
        <v>807</v>
      </c>
    </row>
    <row r="140" spans="2:2" ht="15.75" customHeight="1" x14ac:dyDescent="0.25">
      <c r="B140" s="239" t="s">
        <v>805</v>
      </c>
    </row>
    <row r="141" spans="2:2" ht="15.75" customHeight="1" x14ac:dyDescent="0.25">
      <c r="B141" s="239" t="s">
        <v>814</v>
      </c>
    </row>
    <row r="142" spans="2:2" ht="15.75" customHeight="1" x14ac:dyDescent="0.25">
      <c r="B142" s="157" t="s">
        <v>884</v>
      </c>
    </row>
    <row r="143" spans="2:2" ht="15.75" customHeight="1" x14ac:dyDescent="0.25">
      <c r="B143" s="186" t="s">
        <v>530</v>
      </c>
    </row>
    <row r="144" spans="2:2" ht="15.75" customHeight="1" x14ac:dyDescent="0.25">
      <c r="B144" s="23" t="s">
        <v>1136</v>
      </c>
    </row>
    <row r="145" spans="2:2" ht="15.75" customHeight="1" x14ac:dyDescent="0.25">
      <c r="B145" s="239" t="s">
        <v>795</v>
      </c>
    </row>
    <row r="146" spans="2:2" ht="15.75" customHeight="1" x14ac:dyDescent="0.25">
      <c r="B146" s="186" t="s">
        <v>182</v>
      </c>
    </row>
    <row r="147" spans="2:2" ht="15.75" customHeight="1" x14ac:dyDescent="0.25">
      <c r="B147" s="186" t="s">
        <v>533</v>
      </c>
    </row>
    <row r="148" spans="2:2" ht="15.75" customHeight="1" x14ac:dyDescent="0.25">
      <c r="B148" s="186" t="s">
        <v>538</v>
      </c>
    </row>
    <row r="149" spans="2:2" ht="15.75" customHeight="1" x14ac:dyDescent="0.25">
      <c r="B149" s="157" t="s">
        <v>75</v>
      </c>
    </row>
    <row r="150" spans="2:2" ht="15.75" customHeight="1" x14ac:dyDescent="0.25">
      <c r="B150" s="239" t="s">
        <v>796</v>
      </c>
    </row>
    <row r="151" spans="2:2" ht="15.75" customHeight="1" x14ac:dyDescent="0.25">
      <c r="B151" s="157" t="s">
        <v>889</v>
      </c>
    </row>
    <row r="152" spans="2:2" ht="15.75" customHeight="1" x14ac:dyDescent="0.25">
      <c r="B152" s="157" t="s">
        <v>104</v>
      </c>
    </row>
    <row r="153" spans="2:2" ht="15.75" customHeight="1" x14ac:dyDescent="0.25">
      <c r="B153" s="239" t="s">
        <v>808</v>
      </c>
    </row>
    <row r="154" spans="2:2" ht="16.5" customHeight="1" x14ac:dyDescent="0.25">
      <c r="B154" s="239" t="s">
        <v>551</v>
      </c>
    </row>
    <row r="155" spans="2:2" ht="15" customHeight="1" x14ac:dyDescent="0.25">
      <c r="B155" s="157" t="s">
        <v>869</v>
      </c>
    </row>
    <row r="156" spans="2:2" ht="15.75" customHeight="1" x14ac:dyDescent="0.25">
      <c r="B156" s="157" t="s">
        <v>178</v>
      </c>
    </row>
    <row r="157" spans="2:2" ht="15.75" customHeight="1" x14ac:dyDescent="0.25">
      <c r="B157" s="157" t="s">
        <v>135</v>
      </c>
    </row>
    <row r="158" spans="2:2" ht="15.75" customHeight="1" x14ac:dyDescent="0.25">
      <c r="B158" s="157" t="s">
        <v>876</v>
      </c>
    </row>
    <row r="159" spans="2:2" ht="15.75" customHeight="1" x14ac:dyDescent="0.25">
      <c r="B159" s="23" t="s">
        <v>694</v>
      </c>
    </row>
    <row r="160" spans="2:2" ht="15.75" customHeight="1" x14ac:dyDescent="0.25">
      <c r="B160" s="239" t="s">
        <v>787</v>
      </c>
    </row>
    <row r="161" spans="2:2" ht="15.75" customHeight="1" x14ac:dyDescent="0.25">
      <c r="B161" s="157" t="s">
        <v>137</v>
      </c>
    </row>
    <row r="162" spans="2:2" ht="15.75" customHeight="1" x14ac:dyDescent="0.25">
      <c r="B162" s="157" t="s">
        <v>881</v>
      </c>
    </row>
    <row r="163" spans="2:2" ht="15.75" customHeight="1" x14ac:dyDescent="0.25">
      <c r="B163" s="239" t="s">
        <v>1137</v>
      </c>
    </row>
    <row r="164" spans="2:2" ht="15.75" customHeight="1" x14ac:dyDescent="0.25">
      <c r="B164" s="239" t="s">
        <v>557</v>
      </c>
    </row>
    <row r="165" spans="2:2" ht="15.75" customHeight="1" x14ac:dyDescent="0.25">
      <c r="B165" s="239" t="s">
        <v>553</v>
      </c>
    </row>
    <row r="166" spans="2:2" ht="15.75" customHeight="1" x14ac:dyDescent="0.25">
      <c r="B166" s="239" t="s">
        <v>816</v>
      </c>
    </row>
    <row r="167" spans="2:2" ht="15.75" customHeight="1" x14ac:dyDescent="0.25">
      <c r="B167" s="23" t="s">
        <v>1138</v>
      </c>
    </row>
    <row r="168" spans="2:2" ht="15.75" customHeight="1" x14ac:dyDescent="0.25">
      <c r="B168" s="239" t="s">
        <v>824</v>
      </c>
    </row>
    <row r="169" spans="2:2" ht="15.75" customHeight="1" x14ac:dyDescent="0.25">
      <c r="B169" s="23" t="s">
        <v>1139</v>
      </c>
    </row>
    <row r="170" spans="2:2" ht="15.75" customHeight="1" x14ac:dyDescent="0.25">
      <c r="B170" s="157" t="s">
        <v>872</v>
      </c>
    </row>
    <row r="171" spans="2:2" ht="15.75" customHeight="1" x14ac:dyDescent="0.25">
      <c r="B171" s="239" t="s">
        <v>804</v>
      </c>
    </row>
    <row r="172" spans="2:2" ht="15.75" customHeight="1" x14ac:dyDescent="0.25">
      <c r="B172" s="23" t="s">
        <v>750</v>
      </c>
    </row>
    <row r="173" spans="2:2" ht="15.75" customHeight="1" x14ac:dyDescent="0.25">
      <c r="B173" s="23" t="s">
        <v>696</v>
      </c>
    </row>
    <row r="174" spans="2:2" ht="15.75" customHeight="1" x14ac:dyDescent="0.25">
      <c r="B174" s="157" t="s">
        <v>867</v>
      </c>
    </row>
    <row r="175" spans="2:2" ht="15.75" customHeight="1" x14ac:dyDescent="0.25">
      <c r="B175" s="239" t="s">
        <v>788</v>
      </c>
    </row>
    <row r="176" spans="2:2" ht="15.75" customHeight="1" x14ac:dyDescent="0.25">
      <c r="B176" s="239" t="s">
        <v>724</v>
      </c>
    </row>
    <row r="177" spans="2:2" ht="15.75" customHeight="1" x14ac:dyDescent="0.25">
      <c r="B177" s="157" t="s">
        <v>870</v>
      </c>
    </row>
    <row r="178" spans="2:2" ht="15.75" customHeight="1" x14ac:dyDescent="0.25">
      <c r="B178" s="157" t="s">
        <v>873</v>
      </c>
    </row>
    <row r="179" spans="2:2" ht="15.75" customHeight="1" x14ac:dyDescent="0.25">
      <c r="B179" s="186" t="s">
        <v>537</v>
      </c>
    </row>
    <row r="180" spans="2:2" ht="15.75" customHeight="1" x14ac:dyDescent="0.25">
      <c r="B180" s="186" t="s">
        <v>531</v>
      </c>
    </row>
    <row r="181" spans="2:2" ht="15.75" customHeight="1" x14ac:dyDescent="0.25">
      <c r="B181" s="239" t="s">
        <v>803</v>
      </c>
    </row>
    <row r="182" spans="2:2" ht="15.75" customHeight="1" x14ac:dyDescent="0.25">
      <c r="B182" s="239" t="s">
        <v>118</v>
      </c>
    </row>
    <row r="183" spans="2:2" ht="15.75" customHeight="1" x14ac:dyDescent="0.25">
      <c r="B183" s="239" t="s">
        <v>1140</v>
      </c>
    </row>
    <row r="184" spans="2:2" ht="15.75" customHeight="1" x14ac:dyDescent="0.25">
      <c r="B184" s="23" t="s">
        <v>607</v>
      </c>
    </row>
    <row r="185" spans="2:2" ht="15.75" customHeight="1" x14ac:dyDescent="0.25">
      <c r="B185" s="23" t="s">
        <v>692</v>
      </c>
    </row>
    <row r="186" spans="2:2" ht="15.75" customHeight="1" x14ac:dyDescent="0.25">
      <c r="B186" s="239" t="s">
        <v>793</v>
      </c>
    </row>
    <row r="187" spans="2:2" ht="15.75" customHeight="1" x14ac:dyDescent="0.25">
      <c r="B187" s="239" t="s">
        <v>740</v>
      </c>
    </row>
    <row r="188" spans="2:2" ht="15.75" customHeight="1" x14ac:dyDescent="0.25">
      <c r="B188" s="23" t="s">
        <v>738</v>
      </c>
    </row>
    <row r="189" spans="2:2" ht="15.75" customHeight="1" x14ac:dyDescent="0.25">
      <c r="B189" s="157" t="s">
        <v>877</v>
      </c>
    </row>
    <row r="190" spans="2:2" ht="15.75" customHeight="1" x14ac:dyDescent="0.25">
      <c r="B190" s="157" t="s">
        <v>1141</v>
      </c>
    </row>
    <row r="191" spans="2:2" ht="15.75" customHeight="1" x14ac:dyDescent="0.25">
      <c r="B191" s="239" t="s">
        <v>798</v>
      </c>
    </row>
    <row r="192" spans="2:2" ht="15.75" customHeight="1" x14ac:dyDescent="0.25">
      <c r="B192" s="157" t="s">
        <v>887</v>
      </c>
    </row>
    <row r="193" spans="2:2" ht="15.75" customHeight="1" x14ac:dyDescent="0.25">
      <c r="B193" s="157" t="s">
        <v>129</v>
      </c>
    </row>
    <row r="194" spans="2:2" ht="15.75" customHeight="1" x14ac:dyDescent="0.25">
      <c r="B194" s="239" t="s">
        <v>822</v>
      </c>
    </row>
    <row r="195" spans="2:2" ht="15.75" customHeight="1" x14ac:dyDescent="0.25">
      <c r="B195" s="239" t="s">
        <v>1142</v>
      </c>
    </row>
    <row r="196" spans="2:2" ht="15.75" customHeight="1" x14ac:dyDescent="0.25">
      <c r="B196" s="23" t="s">
        <v>623</v>
      </c>
    </row>
    <row r="197" spans="2:2" ht="15.75" customHeight="1" x14ac:dyDescent="0.25">
      <c r="B197" s="23" t="s">
        <v>622</v>
      </c>
    </row>
    <row r="198" spans="2:2" ht="15.75" customHeight="1" x14ac:dyDescent="0.25">
      <c r="B198" s="23" t="s">
        <v>603</v>
      </c>
    </row>
    <row r="199" spans="2:2" ht="15.75" customHeight="1" x14ac:dyDescent="0.25">
      <c r="B199" s="157" t="s">
        <v>864</v>
      </c>
    </row>
    <row r="200" spans="2:2" ht="15.75" customHeight="1" x14ac:dyDescent="0.25">
      <c r="B200" s="23" t="s">
        <v>108</v>
      </c>
    </row>
    <row r="201" spans="2:2" ht="15.75" customHeight="1" x14ac:dyDescent="0.25">
      <c r="B201" s="246" t="s">
        <v>625</v>
      </c>
    </row>
    <row r="202" spans="2:2" ht="15.75" customHeight="1" x14ac:dyDescent="0.25">
      <c r="B202" s="23" t="s">
        <v>1143</v>
      </c>
    </row>
    <row r="203" spans="2:2" ht="15.75" customHeight="1" x14ac:dyDescent="0.25">
      <c r="B203" s="157" t="s">
        <v>885</v>
      </c>
    </row>
    <row r="204" spans="2:2" ht="15.75" customHeight="1" x14ac:dyDescent="0.25">
      <c r="B204" s="157" t="s">
        <v>886</v>
      </c>
    </row>
    <row r="205" spans="2:2" ht="15.75" customHeight="1" x14ac:dyDescent="0.25">
      <c r="B205" s="157" t="s">
        <v>176</v>
      </c>
    </row>
    <row r="206" spans="2:2" ht="15.75" customHeight="1" x14ac:dyDescent="0.25">
      <c r="B206" s="239" t="s">
        <v>801</v>
      </c>
    </row>
    <row r="207" spans="2:2" ht="15.75" customHeight="1" x14ac:dyDescent="0.25">
      <c r="B207" s="239" t="s">
        <v>790</v>
      </c>
    </row>
    <row r="208" spans="2:2" ht="15.75" customHeight="1" x14ac:dyDescent="0.25">
      <c r="B208" s="239" t="s">
        <v>728</v>
      </c>
    </row>
    <row r="209" spans="2:2" ht="15.75" customHeight="1" x14ac:dyDescent="0.25">
      <c r="B209" s="23" t="s">
        <v>732</v>
      </c>
    </row>
    <row r="210" spans="2:2" ht="15.75" customHeight="1" x14ac:dyDescent="0.25">
      <c r="B210" s="239" t="s">
        <v>789</v>
      </c>
    </row>
    <row r="211" spans="2:2" ht="15.75" customHeight="1" x14ac:dyDescent="0.25">
      <c r="B211" s="186" t="s">
        <v>534</v>
      </c>
    </row>
    <row r="212" spans="2:2" ht="15.75" customHeight="1" x14ac:dyDescent="0.25">
      <c r="B212" s="157" t="s">
        <v>114</v>
      </c>
    </row>
    <row r="213" spans="2:2" ht="15.75" customHeight="1" x14ac:dyDescent="0.25">
      <c r="B213" s="157" t="s">
        <v>90</v>
      </c>
    </row>
    <row r="214" spans="2:2" ht="15.75" customHeight="1" x14ac:dyDescent="0.25">
      <c r="B214" s="157" t="s">
        <v>874</v>
      </c>
    </row>
    <row r="215" spans="2:2" ht="15.75" customHeight="1" x14ac:dyDescent="0.25">
      <c r="B215" s="157" t="s">
        <v>157</v>
      </c>
    </row>
    <row r="216" spans="2:2" ht="15.75" customHeight="1" x14ac:dyDescent="0.25">
      <c r="B216" s="157" t="s">
        <v>871</v>
      </c>
    </row>
    <row r="217" spans="2:2" ht="15.75" customHeight="1" x14ac:dyDescent="0.25">
      <c r="B217" s="157" t="s">
        <v>98</v>
      </c>
    </row>
    <row r="218" spans="2:2" ht="15.75" customHeight="1" x14ac:dyDescent="0.25">
      <c r="B218" s="157" t="s">
        <v>878</v>
      </c>
    </row>
    <row r="219" spans="2:2" ht="15.75" customHeight="1" x14ac:dyDescent="0.25">
      <c r="B219" s="239" t="s">
        <v>797</v>
      </c>
    </row>
    <row r="220" spans="2:2" ht="15.75" customHeight="1" x14ac:dyDescent="0.25">
      <c r="B220" s="239" t="s">
        <v>1144</v>
      </c>
    </row>
    <row r="221" spans="2:2" ht="15.75" customHeight="1" x14ac:dyDescent="0.25">
      <c r="B221" s="239" t="s">
        <v>800</v>
      </c>
    </row>
    <row r="222" spans="2:2" ht="15.75" customHeight="1" x14ac:dyDescent="0.25">
      <c r="B222" s="239" t="s">
        <v>799</v>
      </c>
    </row>
    <row r="223" spans="2:2" ht="15.75" customHeight="1" x14ac:dyDescent="0.25">
      <c r="B223" s="239" t="s">
        <v>806</v>
      </c>
    </row>
    <row r="224" spans="2:2" ht="15.75" customHeight="1" x14ac:dyDescent="0.25">
      <c r="B224" s="23" t="s">
        <v>640</v>
      </c>
    </row>
    <row r="225" spans="2:2" ht="15.75" customHeight="1" x14ac:dyDescent="0.25">
      <c r="B225" s="157" t="s">
        <v>875</v>
      </c>
    </row>
    <row r="226" spans="2:2" ht="15.75" customHeight="1" x14ac:dyDescent="0.25">
      <c r="B226" s="23" t="s">
        <v>1145</v>
      </c>
    </row>
    <row r="227" spans="2:2" ht="15.75" customHeight="1" x14ac:dyDescent="0.25">
      <c r="B227" s="239" t="s">
        <v>754</v>
      </c>
    </row>
    <row r="228" spans="2:2" ht="15.75" customHeight="1" x14ac:dyDescent="0.25">
      <c r="B228" s="239" t="s">
        <v>810</v>
      </c>
    </row>
    <row r="229" spans="2:2" ht="15.75" customHeight="1" x14ac:dyDescent="0.25">
      <c r="B229" s="23" t="s">
        <v>583</v>
      </c>
    </row>
    <row r="230" spans="2:2" ht="15.75" customHeight="1" x14ac:dyDescent="0.25">
      <c r="B230" s="23" t="s">
        <v>704</v>
      </c>
    </row>
    <row r="231" spans="2:2" ht="15.75" customHeight="1" x14ac:dyDescent="0.25">
      <c r="B231" s="239" t="s">
        <v>755</v>
      </c>
    </row>
    <row r="232" spans="2:2" ht="15.75" customHeight="1" x14ac:dyDescent="0.25">
      <c r="B232" s="157" t="s">
        <v>883</v>
      </c>
    </row>
    <row r="233" spans="2:2" ht="15.75" customHeight="1" x14ac:dyDescent="0.25">
      <c r="B233" s="239" t="s">
        <v>1146</v>
      </c>
    </row>
    <row r="234" spans="2:2" ht="15.75" customHeight="1" x14ac:dyDescent="0.25">
      <c r="B234" s="23" t="s">
        <v>589</v>
      </c>
    </row>
    <row r="235" spans="2:2" ht="15.75" customHeight="1" x14ac:dyDescent="0.25">
      <c r="B235" s="239" t="s">
        <v>752</v>
      </c>
    </row>
    <row r="236" spans="2:2" ht="15.75" customHeight="1" x14ac:dyDescent="0.25">
      <c r="B236" s="239" t="s">
        <v>1147</v>
      </c>
    </row>
    <row r="237" spans="2:2" ht="15.75" customHeight="1" x14ac:dyDescent="0.25">
      <c r="B237" s="23" t="s">
        <v>615</v>
      </c>
    </row>
    <row r="238" spans="2:2" ht="15.75" customHeight="1" x14ac:dyDescent="0.25">
      <c r="B238" s="239" t="s">
        <v>756</v>
      </c>
    </row>
    <row r="239" spans="2:2" ht="15.75" customHeight="1" x14ac:dyDescent="0.25">
      <c r="B239" s="23" t="s">
        <v>748</v>
      </c>
    </row>
    <row r="240" spans="2:2" ht="15.75" customHeight="1" x14ac:dyDescent="0.25">
      <c r="B240" s="23" t="s">
        <v>634</v>
      </c>
    </row>
    <row r="241" spans="2:2" ht="15.75" customHeight="1" x14ac:dyDescent="0.25">
      <c r="B241" s="23" t="s">
        <v>1148</v>
      </c>
    </row>
    <row r="242" spans="2:2" ht="15.75" customHeight="1" x14ac:dyDescent="0.25">
      <c r="B242" s="157" t="s">
        <v>882</v>
      </c>
    </row>
    <row r="243" spans="2:2" ht="15.75" customHeight="1" x14ac:dyDescent="0.25">
      <c r="B243" s="239" t="s">
        <v>1149</v>
      </c>
    </row>
    <row r="244" spans="2:2" ht="15.75" customHeight="1" x14ac:dyDescent="0.25">
      <c r="B244" s="186" t="s">
        <v>532</v>
      </c>
    </row>
    <row r="245" spans="2:2" ht="15.75" customHeight="1" x14ac:dyDescent="0.25">
      <c r="B245" s="239" t="s">
        <v>826</v>
      </c>
    </row>
    <row r="246" spans="2:2" ht="15.75" customHeight="1" x14ac:dyDescent="0.25">
      <c r="B246" s="23" t="s">
        <v>591</v>
      </c>
    </row>
    <row r="247" spans="2:2" ht="15.75" customHeight="1" x14ac:dyDescent="0.25">
      <c r="B247" s="23" t="s">
        <v>1150</v>
      </c>
    </row>
    <row r="248" spans="2:2" ht="15.75" customHeight="1" x14ac:dyDescent="0.25">
      <c r="B248" s="239" t="s">
        <v>543</v>
      </c>
    </row>
    <row r="249" spans="2:2" ht="15.75" customHeight="1" x14ac:dyDescent="0.25">
      <c r="B249" s="239" t="s">
        <v>549</v>
      </c>
    </row>
    <row r="250" spans="2:2" ht="15.75" customHeight="1" x14ac:dyDescent="0.25">
      <c r="B250" s="23" t="s">
        <v>1151</v>
      </c>
    </row>
    <row r="251" spans="2:2" ht="15.75" customHeight="1" x14ac:dyDescent="0.25">
      <c r="B251" s="239" t="s">
        <v>621</v>
      </c>
    </row>
    <row r="252" spans="2:2" ht="15.75" customHeight="1" x14ac:dyDescent="0.25">
      <c r="B252" s="239" t="s">
        <v>1152</v>
      </c>
    </row>
    <row r="253" spans="2:2" ht="15.75" customHeight="1" x14ac:dyDescent="0.25">
      <c r="B253" s="239" t="s">
        <v>753</v>
      </c>
    </row>
    <row r="254" spans="2:2" ht="15.75" customHeight="1" x14ac:dyDescent="0.25">
      <c r="B254" s="239" t="s">
        <v>1153</v>
      </c>
    </row>
    <row r="255" spans="2:2" ht="15.75" customHeight="1" x14ac:dyDescent="0.25">
      <c r="B255" s="23" t="s">
        <v>601</v>
      </c>
    </row>
    <row r="256" spans="2:2" ht="15.75" customHeight="1" x14ac:dyDescent="0.25">
      <c r="B256" s="23" t="s">
        <v>609</v>
      </c>
    </row>
    <row r="257" spans="2:2" ht="15.75" customHeight="1" x14ac:dyDescent="0.25">
      <c r="B257" s="239" t="s">
        <v>539</v>
      </c>
    </row>
    <row r="258" spans="2:2" ht="15.75" customHeight="1" x14ac:dyDescent="0.25"/>
    <row r="259" spans="2:2" ht="15.75" customHeight="1" x14ac:dyDescent="0.25"/>
    <row r="260" spans="2:2" ht="15.75" customHeight="1" x14ac:dyDescent="0.25"/>
    <row r="261" spans="2:2" ht="15.75" customHeight="1" x14ac:dyDescent="0.25"/>
    <row r="262" spans="2:2" ht="15.75" customHeight="1" x14ac:dyDescent="0.25"/>
    <row r="263" spans="2:2" ht="15.75" customHeight="1" x14ac:dyDescent="0.25"/>
    <row r="264" spans="2:2" ht="15.75" customHeight="1" x14ac:dyDescent="0.25"/>
    <row r="265" spans="2:2" ht="15.75" customHeight="1" x14ac:dyDescent="0.25"/>
    <row r="266" spans="2:2" ht="15.75" customHeight="1" x14ac:dyDescent="0.25"/>
    <row r="267" spans="2:2" ht="15.75" customHeight="1" x14ac:dyDescent="0.25"/>
    <row r="268" spans="2:2" ht="15.75" customHeight="1" x14ac:dyDescent="0.25"/>
    <row r="269" spans="2:2" ht="15.75" customHeight="1" x14ac:dyDescent="0.25"/>
    <row r="270" spans="2:2" ht="15.75" customHeight="1" x14ac:dyDescent="0.25"/>
    <row r="271" spans="2:2" ht="15.75" customHeight="1" x14ac:dyDescent="0.25"/>
    <row r="272" spans="2: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spans="157:211" ht="15.75" customHeight="1" x14ac:dyDescent="0.25"/>
    <row r="498" spans="157:211" ht="15.75" customHeight="1" x14ac:dyDescent="0.25"/>
    <row r="499" spans="157:211" ht="15.75" customHeight="1" x14ac:dyDescent="0.25"/>
    <row r="500" spans="157:211" ht="15.75" customHeight="1" x14ac:dyDescent="0.25">
      <c r="FA500" s="251">
        <v>51</v>
      </c>
      <c r="FB500" s="251">
        <v>52</v>
      </c>
      <c r="FC500" s="251">
        <v>54</v>
      </c>
      <c r="FD500" s="251">
        <v>58</v>
      </c>
      <c r="FE500" s="251">
        <v>516</v>
      </c>
      <c r="FF500" s="251">
        <v>41</v>
      </c>
      <c r="FG500" s="251">
        <v>42</v>
      </c>
      <c r="FH500" s="251">
        <v>44</v>
      </c>
      <c r="FI500" s="251">
        <v>48</v>
      </c>
      <c r="FJ500" s="251">
        <v>416</v>
      </c>
      <c r="FK500" s="251">
        <v>31</v>
      </c>
      <c r="FL500" s="251">
        <v>32</v>
      </c>
      <c r="FM500" s="251">
        <v>34</v>
      </c>
      <c r="FN500" s="251">
        <v>38</v>
      </c>
      <c r="FO500" s="251">
        <v>316</v>
      </c>
      <c r="FP500" s="251">
        <v>21</v>
      </c>
      <c r="FQ500" s="251">
        <v>22</v>
      </c>
      <c r="FR500" s="251">
        <v>24</v>
      </c>
      <c r="FS500" s="251">
        <v>28</v>
      </c>
      <c r="FT500" s="251">
        <v>216</v>
      </c>
      <c r="FU500" s="251">
        <v>11</v>
      </c>
      <c r="FV500" s="251">
        <v>12</v>
      </c>
      <c r="FW500" s="251">
        <v>14</v>
      </c>
      <c r="FX500" s="251">
        <v>18</v>
      </c>
      <c r="FY500" s="251">
        <v>116</v>
      </c>
    </row>
    <row r="501" spans="157:211" ht="15.75" customHeight="1" x14ac:dyDescent="0.25">
      <c r="FC501" s="186" t="s">
        <v>138</v>
      </c>
      <c r="FD501" s="186" t="s">
        <v>88</v>
      </c>
      <c r="FE501" s="186" t="s">
        <v>85</v>
      </c>
      <c r="FG501" s="186" t="s">
        <v>110</v>
      </c>
      <c r="FH501" s="186" t="s">
        <v>100</v>
      </c>
      <c r="FI501" s="186" t="s">
        <v>96</v>
      </c>
      <c r="FJ501" s="186" t="s">
        <v>122</v>
      </c>
      <c r="FM501" s="186" t="s">
        <v>80</v>
      </c>
      <c r="FN501" s="186" t="s">
        <v>146</v>
      </c>
      <c r="FO501" s="186" t="s">
        <v>71</v>
      </c>
      <c r="FQ501" s="186" t="s">
        <v>152</v>
      </c>
      <c r="FR501" s="186" t="s">
        <v>143</v>
      </c>
      <c r="FX501" s="186" t="s">
        <v>94</v>
      </c>
    </row>
    <row r="502" spans="157:211" ht="15.75" customHeight="1" x14ac:dyDescent="0.25">
      <c r="FC502" s="186" t="s">
        <v>140</v>
      </c>
      <c r="FD502" s="186" t="s">
        <v>131</v>
      </c>
      <c r="FE502" s="186" t="s">
        <v>105</v>
      </c>
      <c r="FG502" s="186" t="s">
        <v>153</v>
      </c>
      <c r="FH502" s="186" t="s">
        <v>120</v>
      </c>
      <c r="FI502" s="186" t="s">
        <v>103</v>
      </c>
      <c r="FJ502" s="186" t="s">
        <v>142</v>
      </c>
      <c r="FM502" s="186" t="s">
        <v>168</v>
      </c>
      <c r="FN502" s="186" t="s">
        <v>177</v>
      </c>
      <c r="FQ502" s="186" t="s">
        <v>171</v>
      </c>
    </row>
    <row r="503" spans="157:211" ht="15.75" customHeight="1" x14ac:dyDescent="0.25">
      <c r="FA503" s="252"/>
      <c r="FB503" s="252"/>
      <c r="FC503" s="252" t="s">
        <v>164</v>
      </c>
      <c r="FD503" s="252" t="s">
        <v>166</v>
      </c>
      <c r="FE503" s="252" t="s">
        <v>125</v>
      </c>
      <c r="FF503" s="252"/>
      <c r="FG503" s="252" t="s">
        <v>174</v>
      </c>
      <c r="FH503" s="252" t="s">
        <v>134</v>
      </c>
      <c r="FI503" s="252" t="s">
        <v>112</v>
      </c>
      <c r="FJ503" s="252" t="s">
        <v>145</v>
      </c>
      <c r="FK503" s="252"/>
      <c r="FL503" s="252"/>
      <c r="FM503" s="252" t="s">
        <v>175</v>
      </c>
      <c r="FN503" s="252"/>
      <c r="FO503" s="252"/>
      <c r="FP503" s="252"/>
      <c r="FQ503" s="252"/>
      <c r="FR503" s="252"/>
      <c r="FS503" s="252"/>
      <c r="FT503" s="252"/>
      <c r="FU503" s="252"/>
      <c r="FV503" s="252"/>
      <c r="FW503" s="252"/>
      <c r="FX503" s="252"/>
      <c r="FY503" s="252"/>
    </row>
    <row r="504" spans="157:211" ht="15.75" customHeight="1" x14ac:dyDescent="0.25">
      <c r="FC504" s="186" t="s">
        <v>165</v>
      </c>
      <c r="FH504" s="186" t="s">
        <v>136</v>
      </c>
      <c r="FI504" s="186" t="s">
        <v>115</v>
      </c>
      <c r="FJ504" s="186" t="s">
        <v>169</v>
      </c>
    </row>
    <row r="505" spans="157:211" ht="15.75" customHeight="1" x14ac:dyDescent="0.25">
      <c r="FC505" s="186" t="s">
        <v>170</v>
      </c>
      <c r="FH505" s="186" t="s">
        <v>151</v>
      </c>
      <c r="FI505" s="186" t="s">
        <v>128</v>
      </c>
    </row>
    <row r="506" spans="157:211" ht="15.75" customHeight="1" x14ac:dyDescent="0.25">
      <c r="FH506" s="186" t="s">
        <v>173</v>
      </c>
      <c r="FI506" s="186" t="s">
        <v>139</v>
      </c>
    </row>
    <row r="507" spans="157:211" ht="15.75" customHeight="1" x14ac:dyDescent="0.25">
      <c r="FI507" s="186" t="s">
        <v>141</v>
      </c>
      <c r="GB507" s="251"/>
      <c r="GC507" s="251"/>
      <c r="GD507" s="251"/>
      <c r="GE507" s="251"/>
      <c r="GF507" s="251"/>
      <c r="GG507" s="251"/>
      <c r="GH507" s="251"/>
      <c r="GI507" s="251"/>
      <c r="GJ507" s="251"/>
      <c r="GK507" s="251"/>
      <c r="GL507" s="251"/>
      <c r="GM507" s="251"/>
      <c r="GN507" s="251"/>
      <c r="GO507" s="251"/>
      <c r="GP507" s="251"/>
      <c r="GQ507" s="251"/>
      <c r="GR507" s="251"/>
      <c r="GS507" s="251"/>
      <c r="GT507" s="251"/>
      <c r="GU507" s="251"/>
      <c r="GV507" s="251"/>
      <c r="GW507" s="251"/>
      <c r="GX507" s="251"/>
      <c r="GY507" s="251"/>
      <c r="GZ507" s="251"/>
      <c r="HA507" s="251"/>
      <c r="HB507" s="251"/>
      <c r="HC507" s="251"/>
    </row>
    <row r="508" spans="157:211" ht="15.75" customHeight="1" x14ac:dyDescent="0.25">
      <c r="FI508" s="186" t="s">
        <v>147</v>
      </c>
    </row>
    <row r="509" spans="157:211" ht="15.75" customHeight="1" x14ac:dyDescent="0.25">
      <c r="FI509" s="186" t="s">
        <v>148</v>
      </c>
    </row>
    <row r="510" spans="157:211" ht="15.75" customHeight="1" x14ac:dyDescent="0.25">
      <c r="FC510" s="253"/>
      <c r="FD510" s="253"/>
      <c r="FE510" s="253"/>
      <c r="FF510" s="253"/>
      <c r="FG510" s="253"/>
      <c r="FH510" s="253"/>
      <c r="FI510" s="253" t="s">
        <v>149</v>
      </c>
      <c r="FJ510" s="253"/>
      <c r="FK510" s="253"/>
      <c r="FL510" s="253"/>
      <c r="FM510" s="253"/>
      <c r="FN510" s="253"/>
      <c r="FO510" s="253"/>
      <c r="FP510" s="253"/>
      <c r="FQ510" s="253"/>
      <c r="FR510" s="253"/>
      <c r="FS510" s="253"/>
      <c r="FT510" s="253"/>
      <c r="FU510" s="253"/>
      <c r="FV510" s="253"/>
      <c r="FW510" s="253"/>
      <c r="FX510" s="253"/>
      <c r="FY510" s="253"/>
    </row>
    <row r="511" spans="157:211" ht="15.75" customHeight="1" x14ac:dyDescent="0.25">
      <c r="FI511" s="186" t="s">
        <v>150</v>
      </c>
    </row>
    <row r="512" spans="157:211" ht="15.75" customHeight="1" x14ac:dyDescent="0.25">
      <c r="FI512" s="186" t="s">
        <v>154</v>
      </c>
      <c r="FZ512" s="253"/>
      <c r="GA512" s="253"/>
    </row>
    <row r="513" spans="152:208" ht="15.75" customHeight="1" x14ac:dyDescent="0.25">
      <c r="FI513" s="186" t="s">
        <v>162</v>
      </c>
      <c r="GB513" s="253"/>
      <c r="GC513" s="253"/>
      <c r="GD513" s="253"/>
      <c r="GE513" s="253"/>
      <c r="GF513" s="253"/>
      <c r="GG513" s="253"/>
      <c r="GH513" s="253"/>
      <c r="GI513" s="253"/>
      <c r="GJ513" s="253"/>
      <c r="GK513" s="253"/>
      <c r="GL513" s="253"/>
      <c r="GM513" s="253"/>
      <c r="GN513" s="253"/>
      <c r="GO513" s="253"/>
      <c r="GP513" s="253"/>
      <c r="GQ513" s="253"/>
      <c r="GR513" s="253"/>
      <c r="GS513" s="253"/>
      <c r="GT513" s="253"/>
      <c r="GU513" s="253"/>
      <c r="GV513" s="253"/>
      <c r="GW513" s="253"/>
      <c r="GX513" s="253"/>
      <c r="GY513" s="253"/>
      <c r="GZ513" s="253"/>
    </row>
    <row r="514" spans="152:208" ht="15.75" customHeight="1" x14ac:dyDescent="0.25">
      <c r="EV514" s="79"/>
      <c r="FI514" s="186" t="s">
        <v>163</v>
      </c>
      <c r="GB514" s="253"/>
      <c r="GC514" s="253"/>
      <c r="GD514" s="253"/>
      <c r="GE514" s="253"/>
      <c r="GF514" s="253"/>
      <c r="GG514" s="253"/>
      <c r="GH514" s="253"/>
      <c r="GI514" s="253"/>
      <c r="GJ514" s="253"/>
      <c r="GK514" s="253"/>
      <c r="GL514" s="253"/>
      <c r="GM514" s="253"/>
      <c r="GN514" s="253"/>
      <c r="GO514" s="253"/>
      <c r="GP514" s="253"/>
      <c r="GQ514" s="253"/>
      <c r="GR514" s="253"/>
      <c r="GS514" s="253"/>
      <c r="GT514" s="253"/>
      <c r="GU514" s="253"/>
      <c r="GV514" s="253"/>
      <c r="GW514" s="253"/>
      <c r="GX514" s="253"/>
      <c r="GY514" s="253"/>
      <c r="GZ514" s="253"/>
    </row>
    <row r="515" spans="152:208" ht="15.75" customHeight="1" x14ac:dyDescent="0.25">
      <c r="GB515" s="253" t="str">
        <f t="shared" ref="GB515:GZ515" si="2">IF(FA511=""," ",FA511)</f>
        <v xml:space="preserve"> </v>
      </c>
      <c r="GC515" s="253" t="str">
        <f t="shared" si="2"/>
        <v xml:space="preserve"> </v>
      </c>
      <c r="GD515" s="253" t="str">
        <f t="shared" si="2"/>
        <v xml:space="preserve"> </v>
      </c>
      <c r="GE515" s="253" t="str">
        <f t="shared" si="2"/>
        <v xml:space="preserve"> </v>
      </c>
      <c r="GF515" s="253" t="str">
        <f t="shared" si="2"/>
        <v xml:space="preserve"> </v>
      </c>
      <c r="GG515" s="253" t="str">
        <f t="shared" si="2"/>
        <v xml:space="preserve"> </v>
      </c>
      <c r="GH515" s="253" t="str">
        <f t="shared" si="2"/>
        <v xml:space="preserve"> </v>
      </c>
      <c r="GI515" s="253" t="str">
        <f t="shared" si="2"/>
        <v xml:space="preserve"> </v>
      </c>
      <c r="GJ515" s="253" t="str">
        <f t="shared" si="2"/>
        <v>R12_Alc</v>
      </c>
      <c r="GK515" s="253" t="str">
        <f t="shared" si="2"/>
        <v xml:space="preserve"> </v>
      </c>
      <c r="GL515" s="253" t="str">
        <f t="shared" si="2"/>
        <v xml:space="preserve"> </v>
      </c>
      <c r="GM515" s="253" t="str">
        <f t="shared" si="2"/>
        <v xml:space="preserve"> </v>
      </c>
      <c r="GN515" s="253" t="str">
        <f t="shared" si="2"/>
        <v xml:space="preserve"> </v>
      </c>
      <c r="GO515" s="253" t="str">
        <f t="shared" si="2"/>
        <v xml:space="preserve"> </v>
      </c>
      <c r="GP515" s="253" t="str">
        <f t="shared" si="2"/>
        <v xml:space="preserve"> </v>
      </c>
      <c r="GQ515" s="253" t="str">
        <f t="shared" si="2"/>
        <v xml:space="preserve"> </v>
      </c>
      <c r="GR515" s="253" t="str">
        <f t="shared" si="2"/>
        <v xml:space="preserve"> </v>
      </c>
      <c r="GS515" s="253" t="str">
        <f t="shared" si="2"/>
        <v xml:space="preserve"> </v>
      </c>
      <c r="GT515" s="253" t="str">
        <f t="shared" si="2"/>
        <v xml:space="preserve"> </v>
      </c>
      <c r="GU515" s="253" t="str">
        <f t="shared" si="2"/>
        <v xml:space="preserve"> </v>
      </c>
      <c r="GV515" s="253" t="str">
        <f t="shared" si="2"/>
        <v xml:space="preserve"> </v>
      </c>
      <c r="GW515" s="253" t="str">
        <f t="shared" si="2"/>
        <v xml:space="preserve"> </v>
      </c>
      <c r="GX515" s="253" t="str">
        <f t="shared" si="2"/>
        <v xml:space="preserve"> </v>
      </c>
      <c r="GY515" s="253" t="str">
        <f t="shared" si="2"/>
        <v xml:space="preserve"> </v>
      </c>
      <c r="GZ515" s="253" t="str">
        <f t="shared" si="2"/>
        <v xml:space="preserve"> </v>
      </c>
    </row>
    <row r="516" spans="152:208" ht="15.75" customHeight="1" x14ac:dyDescent="0.25">
      <c r="GB516" s="253" t="str">
        <f t="shared" ref="GB516:GZ516" si="3">IF(FA512=""," ",FA512)</f>
        <v xml:space="preserve"> </v>
      </c>
      <c r="GC516" s="253" t="str">
        <f t="shared" si="3"/>
        <v xml:space="preserve"> </v>
      </c>
      <c r="GD516" s="253" t="str">
        <f t="shared" si="3"/>
        <v xml:space="preserve"> </v>
      </c>
      <c r="GE516" s="253" t="str">
        <f t="shared" si="3"/>
        <v xml:space="preserve"> </v>
      </c>
      <c r="GF516" s="253" t="str">
        <f t="shared" si="3"/>
        <v xml:space="preserve"> </v>
      </c>
      <c r="GG516" s="253" t="str">
        <f t="shared" si="3"/>
        <v xml:space="preserve"> </v>
      </c>
      <c r="GH516" s="253" t="str">
        <f t="shared" si="3"/>
        <v xml:space="preserve"> </v>
      </c>
      <c r="GI516" s="253" t="str">
        <f t="shared" si="3"/>
        <v xml:space="preserve"> </v>
      </c>
      <c r="GJ516" s="253" t="str">
        <f t="shared" si="3"/>
        <v>R1_Act</v>
      </c>
      <c r="GK516" s="253" t="str">
        <f t="shared" si="3"/>
        <v xml:space="preserve"> </v>
      </c>
      <c r="GL516" s="253" t="str">
        <f t="shared" si="3"/>
        <v xml:space="preserve"> </v>
      </c>
      <c r="GM516" s="253" t="str">
        <f t="shared" si="3"/>
        <v xml:space="preserve"> </v>
      </c>
      <c r="GN516" s="253" t="str">
        <f t="shared" si="3"/>
        <v xml:space="preserve"> </v>
      </c>
      <c r="GO516" s="253" t="str">
        <f t="shared" si="3"/>
        <v xml:space="preserve"> </v>
      </c>
      <c r="GP516" s="253" t="str">
        <f t="shared" si="3"/>
        <v xml:space="preserve"> </v>
      </c>
      <c r="GQ516" s="253" t="str">
        <f t="shared" si="3"/>
        <v xml:space="preserve"> </v>
      </c>
      <c r="GR516" s="253" t="str">
        <f t="shared" si="3"/>
        <v xml:space="preserve"> </v>
      </c>
      <c r="GS516" s="253" t="str">
        <f t="shared" si="3"/>
        <v xml:space="preserve"> </v>
      </c>
      <c r="GT516" s="253" t="str">
        <f t="shared" si="3"/>
        <v xml:space="preserve"> </v>
      </c>
      <c r="GU516" s="253" t="str">
        <f t="shared" si="3"/>
        <v xml:space="preserve"> </v>
      </c>
      <c r="GV516" s="253" t="str">
        <f t="shared" si="3"/>
        <v xml:space="preserve"> </v>
      </c>
      <c r="GW516" s="253" t="str">
        <f t="shared" si="3"/>
        <v xml:space="preserve"> </v>
      </c>
      <c r="GX516" s="253" t="str">
        <f t="shared" si="3"/>
        <v xml:space="preserve"> </v>
      </c>
      <c r="GY516" s="253" t="str">
        <f t="shared" si="3"/>
        <v xml:space="preserve"> </v>
      </c>
      <c r="GZ516" s="253" t="str">
        <f t="shared" si="3"/>
        <v xml:space="preserve"> </v>
      </c>
    </row>
    <row r="517" spans="152:208" ht="15.75" customHeight="1" x14ac:dyDescent="0.25">
      <c r="GB517" s="253" t="str">
        <f t="shared" ref="GB517:GZ517" si="4">IF(FA513=""," ",FA513)</f>
        <v xml:space="preserve"> </v>
      </c>
      <c r="GC517" s="253" t="str">
        <f t="shared" si="4"/>
        <v xml:space="preserve"> </v>
      </c>
      <c r="GD517" s="253" t="str">
        <f t="shared" si="4"/>
        <v xml:space="preserve"> </v>
      </c>
      <c r="GE517" s="253" t="str">
        <f t="shared" si="4"/>
        <v xml:space="preserve"> </v>
      </c>
      <c r="GF517" s="253" t="str">
        <f t="shared" si="4"/>
        <v xml:space="preserve"> </v>
      </c>
      <c r="GG517" s="253" t="str">
        <f t="shared" si="4"/>
        <v xml:space="preserve"> </v>
      </c>
      <c r="GH517" s="253" t="str">
        <f t="shared" si="4"/>
        <v xml:space="preserve"> </v>
      </c>
      <c r="GI517" s="253" t="str">
        <f t="shared" si="4"/>
        <v xml:space="preserve"> </v>
      </c>
      <c r="GJ517" s="253" t="str">
        <f t="shared" si="4"/>
        <v>R2_Act</v>
      </c>
      <c r="GK517" s="253" t="str">
        <f t="shared" si="4"/>
        <v xml:space="preserve"> </v>
      </c>
      <c r="GL517" s="253" t="str">
        <f t="shared" si="4"/>
        <v xml:space="preserve"> </v>
      </c>
      <c r="GM517" s="253" t="str">
        <f t="shared" si="4"/>
        <v xml:space="preserve"> </v>
      </c>
      <c r="GN517" s="253" t="str">
        <f t="shared" si="4"/>
        <v xml:space="preserve"> </v>
      </c>
      <c r="GO517" s="253" t="str">
        <f t="shared" si="4"/>
        <v xml:space="preserve"> </v>
      </c>
      <c r="GP517" s="253" t="str">
        <f t="shared" si="4"/>
        <v xml:space="preserve"> </v>
      </c>
      <c r="GQ517" s="253" t="str">
        <f t="shared" si="4"/>
        <v xml:space="preserve"> </v>
      </c>
      <c r="GR517" s="253" t="str">
        <f t="shared" si="4"/>
        <v xml:space="preserve"> </v>
      </c>
      <c r="GS517" s="253" t="str">
        <f t="shared" si="4"/>
        <v xml:space="preserve"> </v>
      </c>
      <c r="GT517" s="253" t="str">
        <f t="shared" si="4"/>
        <v xml:space="preserve"> </v>
      </c>
      <c r="GU517" s="253" t="str">
        <f t="shared" si="4"/>
        <v xml:space="preserve"> </v>
      </c>
      <c r="GV517" s="253" t="str">
        <f t="shared" si="4"/>
        <v xml:space="preserve"> </v>
      </c>
      <c r="GW517" s="253" t="str">
        <f t="shared" si="4"/>
        <v xml:space="preserve"> </v>
      </c>
      <c r="GX517" s="253" t="str">
        <f t="shared" si="4"/>
        <v xml:space="preserve"> </v>
      </c>
      <c r="GY517" s="253" t="str">
        <f t="shared" si="4"/>
        <v xml:space="preserve"> </v>
      </c>
      <c r="GZ517" s="253" t="str">
        <f t="shared" si="4"/>
        <v xml:space="preserve"> </v>
      </c>
    </row>
    <row r="518" spans="152:208" ht="15.75" customHeight="1" x14ac:dyDescent="0.25">
      <c r="GB518" s="253" t="str">
        <f t="shared" ref="GB518:GZ518" si="5">IF(FA514=""," ",FA514)</f>
        <v xml:space="preserve"> </v>
      </c>
      <c r="GC518" s="253" t="str">
        <f t="shared" si="5"/>
        <v xml:space="preserve"> </v>
      </c>
      <c r="GD518" s="253" t="str">
        <f t="shared" si="5"/>
        <v xml:space="preserve"> </v>
      </c>
      <c r="GE518" s="253" t="str">
        <f t="shared" si="5"/>
        <v xml:space="preserve"> </v>
      </c>
      <c r="GF518" s="253" t="str">
        <f t="shared" si="5"/>
        <v xml:space="preserve"> </v>
      </c>
      <c r="GG518" s="253" t="str">
        <f t="shared" si="5"/>
        <v xml:space="preserve"> </v>
      </c>
      <c r="GH518" s="253" t="str">
        <f t="shared" si="5"/>
        <v xml:space="preserve"> </v>
      </c>
      <c r="GI518" s="253" t="str">
        <f t="shared" si="5"/>
        <v xml:space="preserve"> </v>
      </c>
      <c r="GJ518" s="253" t="str">
        <f t="shared" si="5"/>
        <v>R3_Act</v>
      </c>
      <c r="GK518" s="253" t="str">
        <f t="shared" si="5"/>
        <v xml:space="preserve"> </v>
      </c>
      <c r="GL518" s="253" t="str">
        <f t="shared" si="5"/>
        <v xml:space="preserve"> </v>
      </c>
      <c r="GM518" s="253" t="str">
        <f t="shared" si="5"/>
        <v xml:space="preserve"> </v>
      </c>
      <c r="GN518" s="253" t="str">
        <f t="shared" si="5"/>
        <v xml:space="preserve"> </v>
      </c>
      <c r="GO518" s="253" t="str">
        <f t="shared" si="5"/>
        <v xml:space="preserve"> </v>
      </c>
      <c r="GP518" s="253" t="str">
        <f t="shared" si="5"/>
        <v xml:space="preserve"> </v>
      </c>
      <c r="GQ518" s="253" t="str">
        <f t="shared" si="5"/>
        <v xml:space="preserve"> </v>
      </c>
      <c r="GR518" s="253" t="str">
        <f t="shared" si="5"/>
        <v xml:space="preserve"> </v>
      </c>
      <c r="GS518" s="253" t="str">
        <f t="shared" si="5"/>
        <v xml:space="preserve"> </v>
      </c>
      <c r="GT518" s="253" t="str">
        <f t="shared" si="5"/>
        <v xml:space="preserve"> </v>
      </c>
      <c r="GU518" s="253" t="str">
        <f t="shared" si="5"/>
        <v xml:space="preserve"> </v>
      </c>
      <c r="GV518" s="253" t="str">
        <f t="shared" si="5"/>
        <v xml:space="preserve"> </v>
      </c>
      <c r="GW518" s="253" t="str">
        <f t="shared" si="5"/>
        <v xml:space="preserve"> </v>
      </c>
      <c r="GX518" s="253" t="str">
        <f t="shared" si="5"/>
        <v xml:space="preserve"> </v>
      </c>
      <c r="GY518" s="253" t="str">
        <f t="shared" si="5"/>
        <v xml:space="preserve"> </v>
      </c>
      <c r="GZ518" s="253" t="str">
        <f t="shared" si="5"/>
        <v xml:space="preserve"> </v>
      </c>
    </row>
    <row r="519" spans="152:208" ht="15.75" customHeight="1" x14ac:dyDescent="0.25">
      <c r="GB519" s="253" t="str">
        <f t="shared" ref="GB519:GZ519" si="6">IF(FA515=""," ",FA515)</f>
        <v xml:space="preserve"> </v>
      </c>
      <c r="GC519" s="253" t="str">
        <f t="shared" si="6"/>
        <v xml:space="preserve"> </v>
      </c>
      <c r="GD519" s="253" t="str">
        <f t="shared" si="6"/>
        <v xml:space="preserve"> </v>
      </c>
      <c r="GE519" s="253" t="str">
        <f t="shared" si="6"/>
        <v xml:space="preserve"> </v>
      </c>
      <c r="GF519" s="253" t="str">
        <f t="shared" si="6"/>
        <v xml:space="preserve"> </v>
      </c>
      <c r="GG519" s="253" t="str">
        <f t="shared" si="6"/>
        <v xml:space="preserve"> </v>
      </c>
      <c r="GH519" s="253" t="str">
        <f t="shared" si="6"/>
        <v xml:space="preserve"> </v>
      </c>
      <c r="GI519" s="253" t="str">
        <f t="shared" si="6"/>
        <v xml:space="preserve"> </v>
      </c>
      <c r="GJ519" s="253" t="str">
        <f t="shared" si="6"/>
        <v xml:space="preserve"> </v>
      </c>
      <c r="GK519" s="253" t="str">
        <f t="shared" si="6"/>
        <v xml:space="preserve"> </v>
      </c>
      <c r="GL519" s="253" t="str">
        <f t="shared" si="6"/>
        <v xml:space="preserve"> </v>
      </c>
      <c r="GM519" s="253" t="str">
        <f t="shared" si="6"/>
        <v xml:space="preserve"> </v>
      </c>
      <c r="GN519" s="253" t="str">
        <f t="shared" si="6"/>
        <v xml:space="preserve"> </v>
      </c>
      <c r="GO519" s="253" t="str">
        <f t="shared" si="6"/>
        <v xml:space="preserve"> </v>
      </c>
      <c r="GP519" s="253" t="str">
        <f t="shared" si="6"/>
        <v xml:space="preserve"> </v>
      </c>
      <c r="GQ519" s="253" t="str">
        <f t="shared" si="6"/>
        <v xml:space="preserve"> </v>
      </c>
      <c r="GR519" s="253" t="str">
        <f t="shared" si="6"/>
        <v xml:space="preserve"> </v>
      </c>
      <c r="GS519" s="253" t="str">
        <f t="shared" si="6"/>
        <v xml:space="preserve"> </v>
      </c>
      <c r="GT519" s="253" t="str">
        <f t="shared" si="6"/>
        <v xml:space="preserve"> </v>
      </c>
      <c r="GU519" s="253" t="str">
        <f t="shared" si="6"/>
        <v xml:space="preserve"> </v>
      </c>
      <c r="GV519" s="253" t="str">
        <f t="shared" si="6"/>
        <v xml:space="preserve"> </v>
      </c>
      <c r="GW519" s="253" t="str">
        <f t="shared" si="6"/>
        <v xml:space="preserve"> </v>
      </c>
      <c r="GX519" s="253" t="str">
        <f t="shared" si="6"/>
        <v xml:space="preserve"> </v>
      </c>
      <c r="GY519" s="253" t="str">
        <f t="shared" si="6"/>
        <v xml:space="preserve"> </v>
      </c>
      <c r="GZ519" s="253" t="str">
        <f t="shared" si="6"/>
        <v xml:space="preserve"> </v>
      </c>
    </row>
    <row r="520" spans="152:208" ht="15.75" customHeight="1" x14ac:dyDescent="0.25">
      <c r="GB520" s="253" t="str">
        <f t="shared" ref="GB520:GZ520" si="7">IF(FA516=""," ",FA516)</f>
        <v xml:space="preserve"> </v>
      </c>
      <c r="GC520" s="253" t="str">
        <f t="shared" si="7"/>
        <v xml:space="preserve"> </v>
      </c>
      <c r="GD520" s="253" t="str">
        <f t="shared" si="7"/>
        <v xml:space="preserve"> </v>
      </c>
      <c r="GE520" s="253" t="str">
        <f t="shared" si="7"/>
        <v xml:space="preserve"> </v>
      </c>
      <c r="GF520" s="253" t="str">
        <f t="shared" si="7"/>
        <v xml:space="preserve"> </v>
      </c>
      <c r="GG520" s="253" t="str">
        <f t="shared" si="7"/>
        <v xml:space="preserve"> </v>
      </c>
      <c r="GH520" s="253" t="str">
        <f t="shared" si="7"/>
        <v xml:space="preserve"> </v>
      </c>
      <c r="GI520" s="253" t="str">
        <f t="shared" si="7"/>
        <v xml:space="preserve"> </v>
      </c>
      <c r="GJ520" s="253" t="str">
        <f t="shared" si="7"/>
        <v xml:space="preserve"> </v>
      </c>
      <c r="GK520" s="253" t="str">
        <f t="shared" si="7"/>
        <v xml:space="preserve"> </v>
      </c>
      <c r="GL520" s="253" t="str">
        <f t="shared" si="7"/>
        <v xml:space="preserve"> </v>
      </c>
      <c r="GM520" s="253" t="str">
        <f t="shared" si="7"/>
        <v xml:space="preserve"> </v>
      </c>
      <c r="GN520" s="253" t="str">
        <f t="shared" si="7"/>
        <v xml:space="preserve"> </v>
      </c>
      <c r="GO520" s="253" t="str">
        <f t="shared" si="7"/>
        <v xml:space="preserve"> </v>
      </c>
      <c r="GP520" s="253" t="str">
        <f t="shared" si="7"/>
        <v xml:space="preserve"> </v>
      </c>
      <c r="GQ520" s="253" t="str">
        <f t="shared" si="7"/>
        <v xml:space="preserve"> </v>
      </c>
      <c r="GR520" s="253" t="str">
        <f t="shared" si="7"/>
        <v xml:space="preserve"> </v>
      </c>
      <c r="GS520" s="253" t="str">
        <f t="shared" si="7"/>
        <v xml:space="preserve"> </v>
      </c>
      <c r="GT520" s="253" t="str">
        <f t="shared" si="7"/>
        <v xml:space="preserve"> </v>
      </c>
      <c r="GU520" s="253" t="str">
        <f t="shared" si="7"/>
        <v xml:space="preserve"> </v>
      </c>
      <c r="GV520" s="253" t="str">
        <f t="shared" si="7"/>
        <v xml:space="preserve"> </v>
      </c>
      <c r="GW520" s="253" t="str">
        <f t="shared" si="7"/>
        <v xml:space="preserve"> </v>
      </c>
      <c r="GX520" s="253" t="str">
        <f t="shared" si="7"/>
        <v xml:space="preserve"> </v>
      </c>
      <c r="GY520" s="253" t="str">
        <f t="shared" si="7"/>
        <v xml:space="preserve"> </v>
      </c>
      <c r="GZ520" s="253" t="str">
        <f t="shared" si="7"/>
        <v xml:space="preserve"> </v>
      </c>
    </row>
    <row r="521" spans="152:208" ht="15.75" customHeight="1" x14ac:dyDescent="0.25">
      <c r="GB521" s="253" t="str">
        <f t="shared" ref="GB521:GZ521" si="8">IF(FA517=""," ",FA517)</f>
        <v xml:space="preserve"> </v>
      </c>
      <c r="GC521" s="253" t="str">
        <f t="shared" si="8"/>
        <v xml:space="preserve"> </v>
      </c>
      <c r="GD521" s="253" t="str">
        <f t="shared" si="8"/>
        <v xml:space="preserve"> </v>
      </c>
      <c r="GE521" s="253" t="str">
        <f t="shared" si="8"/>
        <v xml:space="preserve"> </v>
      </c>
      <c r="GF521" s="253" t="str">
        <f t="shared" si="8"/>
        <v xml:space="preserve"> </v>
      </c>
      <c r="GG521" s="253" t="str">
        <f t="shared" si="8"/>
        <v xml:space="preserve"> </v>
      </c>
      <c r="GH521" s="253" t="str">
        <f t="shared" si="8"/>
        <v xml:space="preserve"> </v>
      </c>
      <c r="GI521" s="253" t="str">
        <f t="shared" si="8"/>
        <v xml:space="preserve"> </v>
      </c>
      <c r="GJ521" s="253" t="str">
        <f t="shared" si="8"/>
        <v xml:space="preserve"> </v>
      </c>
      <c r="GK521" s="253" t="str">
        <f t="shared" si="8"/>
        <v xml:space="preserve"> </v>
      </c>
      <c r="GL521" s="253" t="str">
        <f t="shared" si="8"/>
        <v xml:space="preserve"> </v>
      </c>
      <c r="GM521" s="253" t="str">
        <f t="shared" si="8"/>
        <v xml:space="preserve"> </v>
      </c>
      <c r="GN521" s="253" t="str">
        <f t="shared" si="8"/>
        <v xml:space="preserve"> </v>
      </c>
      <c r="GO521" s="253" t="str">
        <f t="shared" si="8"/>
        <v xml:space="preserve"> </v>
      </c>
      <c r="GP521" s="253" t="str">
        <f t="shared" si="8"/>
        <v xml:space="preserve"> </v>
      </c>
      <c r="GQ521" s="253" t="str">
        <f t="shared" si="8"/>
        <v xml:space="preserve"> </v>
      </c>
      <c r="GR521" s="253" t="str">
        <f t="shared" si="8"/>
        <v xml:space="preserve"> </v>
      </c>
      <c r="GS521" s="253" t="str">
        <f t="shared" si="8"/>
        <v xml:space="preserve"> </v>
      </c>
      <c r="GT521" s="253" t="str">
        <f t="shared" si="8"/>
        <v xml:space="preserve"> </v>
      </c>
      <c r="GU521" s="253" t="str">
        <f t="shared" si="8"/>
        <v xml:space="preserve"> </v>
      </c>
      <c r="GV521" s="253" t="str">
        <f t="shared" si="8"/>
        <v xml:space="preserve"> </v>
      </c>
      <c r="GW521" s="253" t="str">
        <f t="shared" si="8"/>
        <v xml:space="preserve"> </v>
      </c>
      <c r="GX521" s="253" t="str">
        <f t="shared" si="8"/>
        <v xml:space="preserve"> </v>
      </c>
      <c r="GY521" s="253" t="str">
        <f t="shared" si="8"/>
        <v xml:space="preserve"> </v>
      </c>
      <c r="GZ521" s="253" t="str">
        <f t="shared" si="8"/>
        <v xml:space="preserve"> </v>
      </c>
    </row>
    <row r="522" spans="152:208" ht="15.75" customHeight="1" x14ac:dyDescent="0.25">
      <c r="GB522" s="253" t="str">
        <f t="shared" ref="GB522:GZ522" si="9">IF(FA518=""," ",FA518)</f>
        <v xml:space="preserve"> </v>
      </c>
      <c r="GC522" s="253" t="str">
        <f t="shared" si="9"/>
        <v xml:space="preserve"> </v>
      </c>
      <c r="GD522" s="253" t="str">
        <f t="shared" si="9"/>
        <v xml:space="preserve"> </v>
      </c>
      <c r="GE522" s="253" t="str">
        <f t="shared" si="9"/>
        <v xml:space="preserve"> </v>
      </c>
      <c r="GF522" s="253" t="str">
        <f t="shared" si="9"/>
        <v xml:space="preserve"> </v>
      </c>
      <c r="GG522" s="253" t="str">
        <f t="shared" si="9"/>
        <v xml:space="preserve"> </v>
      </c>
      <c r="GH522" s="253" t="str">
        <f t="shared" si="9"/>
        <v xml:space="preserve"> </v>
      </c>
      <c r="GI522" s="253" t="str">
        <f t="shared" si="9"/>
        <v xml:space="preserve"> </v>
      </c>
      <c r="GJ522" s="253" t="str">
        <f t="shared" si="9"/>
        <v xml:space="preserve"> </v>
      </c>
      <c r="GK522" s="253" t="str">
        <f t="shared" si="9"/>
        <v xml:space="preserve"> </v>
      </c>
      <c r="GL522" s="253" t="str">
        <f t="shared" si="9"/>
        <v xml:space="preserve"> </v>
      </c>
      <c r="GM522" s="253" t="str">
        <f t="shared" si="9"/>
        <v xml:space="preserve"> </v>
      </c>
      <c r="GN522" s="253" t="str">
        <f t="shared" si="9"/>
        <v xml:space="preserve"> </v>
      </c>
      <c r="GO522" s="253" t="str">
        <f t="shared" si="9"/>
        <v xml:space="preserve"> </v>
      </c>
      <c r="GP522" s="253" t="str">
        <f t="shared" si="9"/>
        <v xml:space="preserve"> </v>
      </c>
      <c r="GQ522" s="253" t="str">
        <f t="shared" si="9"/>
        <v xml:space="preserve"> </v>
      </c>
      <c r="GR522" s="253" t="str">
        <f t="shared" si="9"/>
        <v xml:space="preserve"> </v>
      </c>
      <c r="GS522" s="253" t="str">
        <f t="shared" si="9"/>
        <v xml:space="preserve"> </v>
      </c>
      <c r="GT522" s="253" t="str">
        <f t="shared" si="9"/>
        <v xml:space="preserve"> </v>
      </c>
      <c r="GU522" s="253" t="str">
        <f t="shared" si="9"/>
        <v xml:space="preserve"> </v>
      </c>
      <c r="GV522" s="253" t="str">
        <f t="shared" si="9"/>
        <v xml:space="preserve"> </v>
      </c>
      <c r="GW522" s="253" t="str">
        <f t="shared" si="9"/>
        <v xml:space="preserve"> </v>
      </c>
      <c r="GX522" s="253" t="str">
        <f t="shared" si="9"/>
        <v xml:space="preserve"> </v>
      </c>
      <c r="GY522" s="253" t="str">
        <f t="shared" si="9"/>
        <v xml:space="preserve"> </v>
      </c>
      <c r="GZ522" s="253" t="str">
        <f t="shared" si="9"/>
        <v xml:space="preserve"> </v>
      </c>
    </row>
    <row r="523" spans="152:208" ht="15.75" customHeight="1" x14ac:dyDescent="0.25">
      <c r="GB523" s="253" t="str">
        <f t="shared" ref="GB523:GZ523" si="10">IF(FA519=""," ",FA519)</f>
        <v xml:space="preserve"> </v>
      </c>
      <c r="GC523" s="253" t="str">
        <f t="shared" si="10"/>
        <v xml:space="preserve"> </v>
      </c>
      <c r="GD523" s="253" t="str">
        <f t="shared" si="10"/>
        <v xml:space="preserve"> </v>
      </c>
      <c r="GE523" s="253" t="str">
        <f t="shared" si="10"/>
        <v xml:space="preserve"> </v>
      </c>
      <c r="GF523" s="253" t="str">
        <f t="shared" si="10"/>
        <v xml:space="preserve"> </v>
      </c>
      <c r="GG523" s="253" t="str">
        <f t="shared" si="10"/>
        <v xml:space="preserve"> </v>
      </c>
      <c r="GH523" s="253" t="str">
        <f t="shared" si="10"/>
        <v xml:space="preserve"> </v>
      </c>
      <c r="GI523" s="253" t="str">
        <f t="shared" si="10"/>
        <v xml:space="preserve"> </v>
      </c>
      <c r="GJ523" s="253" t="str">
        <f t="shared" si="10"/>
        <v xml:space="preserve"> </v>
      </c>
      <c r="GK523" s="253" t="str">
        <f t="shared" si="10"/>
        <v xml:space="preserve"> </v>
      </c>
      <c r="GL523" s="253" t="str">
        <f t="shared" si="10"/>
        <v xml:space="preserve"> </v>
      </c>
      <c r="GM523" s="253" t="str">
        <f t="shared" si="10"/>
        <v xml:space="preserve"> </v>
      </c>
      <c r="GN523" s="253" t="str">
        <f t="shared" si="10"/>
        <v xml:space="preserve"> </v>
      </c>
      <c r="GO523" s="253" t="str">
        <f t="shared" si="10"/>
        <v xml:space="preserve"> </v>
      </c>
      <c r="GP523" s="253" t="str">
        <f t="shared" si="10"/>
        <v xml:space="preserve"> </v>
      </c>
      <c r="GQ523" s="253" t="str">
        <f t="shared" si="10"/>
        <v xml:space="preserve"> </v>
      </c>
      <c r="GR523" s="253" t="str">
        <f t="shared" si="10"/>
        <v xml:space="preserve"> </v>
      </c>
      <c r="GS523" s="253" t="str">
        <f t="shared" si="10"/>
        <v xml:space="preserve"> </v>
      </c>
      <c r="GT523" s="253" t="str">
        <f t="shared" si="10"/>
        <v xml:space="preserve"> </v>
      </c>
      <c r="GU523" s="253" t="str">
        <f t="shared" si="10"/>
        <v xml:space="preserve"> </v>
      </c>
      <c r="GV523" s="253" t="str">
        <f t="shared" si="10"/>
        <v xml:space="preserve"> </v>
      </c>
      <c r="GW523" s="253" t="str">
        <f t="shared" si="10"/>
        <v xml:space="preserve"> </v>
      </c>
      <c r="GX523" s="253" t="str">
        <f t="shared" si="10"/>
        <v xml:space="preserve"> </v>
      </c>
      <c r="GY523" s="253" t="str">
        <f t="shared" si="10"/>
        <v xml:space="preserve"> </v>
      </c>
      <c r="GZ523" s="253" t="str">
        <f t="shared" si="10"/>
        <v xml:space="preserve"> </v>
      </c>
    </row>
    <row r="524" spans="152:208" ht="15.75" customHeight="1" x14ac:dyDescent="0.25">
      <c r="GB524" s="253" t="str">
        <f t="shared" ref="GB524:GZ524" si="11">IF(FA520=""," ",FA520)</f>
        <v xml:space="preserve"> </v>
      </c>
      <c r="GC524" s="253" t="str">
        <f t="shared" si="11"/>
        <v xml:space="preserve"> </v>
      </c>
      <c r="GD524" s="253" t="str">
        <f t="shared" si="11"/>
        <v xml:space="preserve"> </v>
      </c>
      <c r="GE524" s="253" t="str">
        <f t="shared" si="11"/>
        <v xml:space="preserve"> </v>
      </c>
      <c r="GF524" s="253" t="str">
        <f t="shared" si="11"/>
        <v xml:space="preserve"> </v>
      </c>
      <c r="GG524" s="253" t="str">
        <f t="shared" si="11"/>
        <v xml:space="preserve"> </v>
      </c>
      <c r="GH524" s="253" t="str">
        <f t="shared" si="11"/>
        <v xml:space="preserve"> </v>
      </c>
      <c r="GI524" s="253" t="str">
        <f t="shared" si="11"/>
        <v xml:space="preserve"> </v>
      </c>
      <c r="GJ524" s="253" t="str">
        <f t="shared" si="11"/>
        <v xml:space="preserve"> </v>
      </c>
      <c r="GK524" s="253" t="str">
        <f t="shared" si="11"/>
        <v xml:space="preserve"> </v>
      </c>
      <c r="GL524" s="253" t="str">
        <f t="shared" si="11"/>
        <v xml:space="preserve"> </v>
      </c>
      <c r="GM524" s="253" t="str">
        <f t="shared" si="11"/>
        <v xml:space="preserve"> </v>
      </c>
      <c r="GN524" s="253" t="str">
        <f t="shared" si="11"/>
        <v xml:space="preserve"> </v>
      </c>
      <c r="GO524" s="253" t="str">
        <f t="shared" si="11"/>
        <v xml:space="preserve"> </v>
      </c>
      <c r="GP524" s="253" t="str">
        <f t="shared" si="11"/>
        <v xml:space="preserve"> </v>
      </c>
      <c r="GQ524" s="253" t="str">
        <f t="shared" si="11"/>
        <v xml:space="preserve"> </v>
      </c>
      <c r="GR524" s="253" t="str">
        <f t="shared" si="11"/>
        <v xml:space="preserve"> </v>
      </c>
      <c r="GS524" s="253" t="str">
        <f t="shared" si="11"/>
        <v xml:space="preserve"> </v>
      </c>
      <c r="GT524" s="253" t="str">
        <f t="shared" si="11"/>
        <v xml:space="preserve"> </v>
      </c>
      <c r="GU524" s="253" t="str">
        <f t="shared" si="11"/>
        <v xml:space="preserve"> </v>
      </c>
      <c r="GV524" s="253" t="str">
        <f t="shared" si="11"/>
        <v xml:space="preserve"> </v>
      </c>
      <c r="GW524" s="253" t="str">
        <f t="shared" si="11"/>
        <v xml:space="preserve"> </v>
      </c>
      <c r="GX524" s="253" t="str">
        <f t="shared" si="11"/>
        <v xml:space="preserve"> </v>
      </c>
      <c r="GY524" s="253" t="str">
        <f t="shared" si="11"/>
        <v xml:space="preserve"> </v>
      </c>
      <c r="GZ524" s="253" t="str">
        <f t="shared" si="11"/>
        <v xml:space="preserve"> </v>
      </c>
    </row>
    <row r="525" spans="152:208" ht="15.75" customHeight="1" x14ac:dyDescent="0.25">
      <c r="GB525" s="253" t="str">
        <f t="shared" ref="GB525:GZ525" si="12">IF(FA521=""," ",FA521)</f>
        <v xml:space="preserve"> </v>
      </c>
      <c r="GC525" s="253" t="str">
        <f t="shared" si="12"/>
        <v xml:space="preserve"> </v>
      </c>
      <c r="GD525" s="253" t="str">
        <f t="shared" si="12"/>
        <v xml:space="preserve"> </v>
      </c>
      <c r="GE525" s="253" t="str">
        <f t="shared" si="12"/>
        <v xml:space="preserve"> </v>
      </c>
      <c r="GF525" s="253" t="str">
        <f t="shared" si="12"/>
        <v xml:space="preserve"> </v>
      </c>
      <c r="GG525" s="253" t="str">
        <f t="shared" si="12"/>
        <v xml:space="preserve"> </v>
      </c>
      <c r="GH525" s="253" t="str">
        <f t="shared" si="12"/>
        <v xml:space="preserve"> </v>
      </c>
      <c r="GI525" s="253" t="str">
        <f t="shared" si="12"/>
        <v xml:space="preserve"> </v>
      </c>
      <c r="GJ525" s="253" t="str">
        <f t="shared" si="12"/>
        <v xml:space="preserve"> </v>
      </c>
      <c r="GK525" s="253" t="str">
        <f t="shared" si="12"/>
        <v xml:space="preserve"> </v>
      </c>
      <c r="GL525" s="253" t="str">
        <f t="shared" si="12"/>
        <v xml:space="preserve"> </v>
      </c>
      <c r="GM525" s="253" t="str">
        <f t="shared" si="12"/>
        <v xml:space="preserve"> </v>
      </c>
      <c r="GN525" s="253" t="str">
        <f t="shared" si="12"/>
        <v xml:space="preserve"> </v>
      </c>
      <c r="GO525" s="253" t="str">
        <f t="shared" si="12"/>
        <v xml:space="preserve"> </v>
      </c>
      <c r="GP525" s="253" t="str">
        <f t="shared" si="12"/>
        <v xml:space="preserve"> </v>
      </c>
      <c r="GQ525" s="253" t="str">
        <f t="shared" si="12"/>
        <v xml:space="preserve"> </v>
      </c>
      <c r="GR525" s="253" t="str">
        <f t="shared" si="12"/>
        <v xml:space="preserve"> </v>
      </c>
      <c r="GS525" s="253" t="str">
        <f t="shared" si="12"/>
        <v xml:space="preserve"> </v>
      </c>
      <c r="GT525" s="253" t="str">
        <f t="shared" si="12"/>
        <v xml:space="preserve"> </v>
      </c>
      <c r="GU525" s="253" t="str">
        <f t="shared" si="12"/>
        <v xml:space="preserve"> </v>
      </c>
      <c r="GV525" s="253" t="str">
        <f t="shared" si="12"/>
        <v xml:space="preserve"> </v>
      </c>
      <c r="GW525" s="253" t="str">
        <f t="shared" si="12"/>
        <v xml:space="preserve"> </v>
      </c>
      <c r="GX525" s="253" t="str">
        <f t="shared" si="12"/>
        <v xml:space="preserve"> </v>
      </c>
      <c r="GY525" s="253" t="str">
        <f t="shared" si="12"/>
        <v xml:space="preserve"> </v>
      </c>
      <c r="GZ525" s="253" t="str">
        <f t="shared" si="12"/>
        <v xml:space="preserve"> </v>
      </c>
    </row>
    <row r="526" spans="152:208" ht="15.75" customHeight="1" x14ac:dyDescent="0.25">
      <c r="GB526" s="253" t="str">
        <f t="shared" ref="GB526:GZ526" si="13">IF(FA522=""," ",FA522)</f>
        <v xml:space="preserve"> </v>
      </c>
      <c r="GC526" s="253" t="str">
        <f t="shared" si="13"/>
        <v xml:space="preserve"> </v>
      </c>
      <c r="GD526" s="253" t="str">
        <f t="shared" si="13"/>
        <v xml:space="preserve"> </v>
      </c>
      <c r="GE526" s="253" t="str">
        <f t="shared" si="13"/>
        <v xml:space="preserve"> </v>
      </c>
      <c r="GF526" s="253" t="str">
        <f t="shared" si="13"/>
        <v xml:space="preserve"> </v>
      </c>
      <c r="GG526" s="253" t="str">
        <f t="shared" si="13"/>
        <v xml:space="preserve"> </v>
      </c>
      <c r="GH526" s="253" t="str">
        <f t="shared" si="13"/>
        <v xml:space="preserve"> </v>
      </c>
      <c r="GI526" s="253" t="str">
        <f t="shared" si="13"/>
        <v xml:space="preserve"> </v>
      </c>
      <c r="GJ526" s="253" t="str">
        <f t="shared" si="13"/>
        <v xml:space="preserve"> </v>
      </c>
      <c r="GK526" s="253" t="str">
        <f t="shared" si="13"/>
        <v xml:space="preserve"> </v>
      </c>
      <c r="GL526" s="253" t="str">
        <f t="shared" si="13"/>
        <v xml:space="preserve"> </v>
      </c>
      <c r="GM526" s="253" t="str">
        <f t="shared" si="13"/>
        <v xml:space="preserve"> </v>
      </c>
      <c r="GN526" s="253" t="str">
        <f t="shared" si="13"/>
        <v xml:space="preserve"> </v>
      </c>
      <c r="GO526" s="253" t="str">
        <f t="shared" si="13"/>
        <v xml:space="preserve"> </v>
      </c>
      <c r="GP526" s="253" t="str">
        <f t="shared" si="13"/>
        <v xml:space="preserve"> </v>
      </c>
      <c r="GQ526" s="253" t="str">
        <f t="shared" si="13"/>
        <v xml:space="preserve"> </v>
      </c>
      <c r="GR526" s="253" t="str">
        <f t="shared" si="13"/>
        <v xml:space="preserve"> </v>
      </c>
      <c r="GS526" s="253" t="str">
        <f t="shared" si="13"/>
        <v xml:space="preserve"> </v>
      </c>
      <c r="GT526" s="253" t="str">
        <f t="shared" si="13"/>
        <v xml:space="preserve"> </v>
      </c>
      <c r="GU526" s="253" t="str">
        <f t="shared" si="13"/>
        <v xml:space="preserve"> </v>
      </c>
      <c r="GV526" s="253" t="str">
        <f t="shared" si="13"/>
        <v xml:space="preserve"> </v>
      </c>
      <c r="GW526" s="253" t="str">
        <f t="shared" si="13"/>
        <v xml:space="preserve"> </v>
      </c>
      <c r="GX526" s="253" t="str">
        <f t="shared" si="13"/>
        <v xml:space="preserve"> </v>
      </c>
      <c r="GY526" s="253" t="str">
        <f t="shared" si="13"/>
        <v xml:space="preserve"> </v>
      </c>
      <c r="GZ526" s="253" t="str">
        <f t="shared" si="13"/>
        <v xml:space="preserve"> </v>
      </c>
    </row>
    <row r="527" spans="152:208" ht="15.75" customHeight="1" x14ac:dyDescent="0.25">
      <c r="GB527" s="253" t="str">
        <f t="shared" ref="GB527:GZ527" si="14">IF(FA523=""," ",FA523)</f>
        <v xml:space="preserve"> </v>
      </c>
      <c r="GC527" s="253" t="str">
        <f t="shared" si="14"/>
        <v xml:space="preserve"> </v>
      </c>
      <c r="GD527" s="253" t="str">
        <f t="shared" si="14"/>
        <v xml:space="preserve"> </v>
      </c>
      <c r="GE527" s="253" t="str">
        <f t="shared" si="14"/>
        <v xml:space="preserve"> </v>
      </c>
      <c r="GF527" s="253" t="str">
        <f t="shared" si="14"/>
        <v xml:space="preserve"> </v>
      </c>
      <c r="GG527" s="253" t="str">
        <f t="shared" si="14"/>
        <v xml:space="preserve"> </v>
      </c>
      <c r="GH527" s="253" t="str">
        <f t="shared" si="14"/>
        <v xml:space="preserve"> </v>
      </c>
      <c r="GI527" s="253" t="str">
        <f t="shared" si="14"/>
        <v xml:space="preserve"> </v>
      </c>
      <c r="GJ527" s="253" t="str">
        <f t="shared" si="14"/>
        <v xml:space="preserve"> </v>
      </c>
      <c r="GK527" s="253" t="str">
        <f t="shared" si="14"/>
        <v xml:space="preserve"> </v>
      </c>
      <c r="GL527" s="253" t="str">
        <f t="shared" si="14"/>
        <v xml:space="preserve"> </v>
      </c>
      <c r="GM527" s="253" t="str">
        <f t="shared" si="14"/>
        <v xml:space="preserve"> </v>
      </c>
      <c r="GN527" s="253" t="str">
        <f t="shared" si="14"/>
        <v xml:space="preserve"> </v>
      </c>
      <c r="GO527" s="253" t="str">
        <f t="shared" si="14"/>
        <v xml:space="preserve"> </v>
      </c>
      <c r="GP527" s="253" t="str">
        <f t="shared" si="14"/>
        <v xml:space="preserve"> </v>
      </c>
      <c r="GQ527" s="253" t="str">
        <f t="shared" si="14"/>
        <v xml:space="preserve"> </v>
      </c>
      <c r="GR527" s="253" t="str">
        <f t="shared" si="14"/>
        <v xml:space="preserve"> </v>
      </c>
      <c r="GS527" s="253" t="str">
        <f t="shared" si="14"/>
        <v xml:space="preserve"> </v>
      </c>
      <c r="GT527" s="253" t="str">
        <f t="shared" si="14"/>
        <v xml:space="preserve"> </v>
      </c>
      <c r="GU527" s="253" t="str">
        <f t="shared" si="14"/>
        <v xml:space="preserve"> </v>
      </c>
      <c r="GV527" s="253" t="str">
        <f t="shared" si="14"/>
        <v xml:space="preserve"> </v>
      </c>
      <c r="GW527" s="253" t="str">
        <f t="shared" si="14"/>
        <v xml:space="preserve"> </v>
      </c>
      <c r="GX527" s="253" t="str">
        <f t="shared" si="14"/>
        <v xml:space="preserve"> </v>
      </c>
      <c r="GY527" s="253" t="str">
        <f t="shared" si="14"/>
        <v xml:space="preserve"> </v>
      </c>
      <c r="GZ527" s="253" t="str">
        <f t="shared" si="14"/>
        <v xml:space="preserve"> </v>
      </c>
    </row>
    <row r="528" spans="152:208" ht="15.75" customHeight="1" x14ac:dyDescent="0.25">
      <c r="GB528" s="253" t="str">
        <f t="shared" ref="GB528:GZ528" si="15">IF(FA524=""," ",FA524)</f>
        <v xml:space="preserve"> </v>
      </c>
      <c r="GC528" s="253" t="str">
        <f t="shared" si="15"/>
        <v xml:space="preserve"> </v>
      </c>
      <c r="GD528" s="253" t="str">
        <f t="shared" si="15"/>
        <v xml:space="preserve"> </v>
      </c>
      <c r="GE528" s="253" t="str">
        <f t="shared" si="15"/>
        <v xml:space="preserve"> </v>
      </c>
      <c r="GF528" s="253" t="str">
        <f t="shared" si="15"/>
        <v xml:space="preserve"> </v>
      </c>
      <c r="GG528" s="253" t="str">
        <f t="shared" si="15"/>
        <v xml:space="preserve"> </v>
      </c>
      <c r="GH528" s="253" t="str">
        <f t="shared" si="15"/>
        <v xml:space="preserve"> </v>
      </c>
      <c r="GI528" s="253" t="str">
        <f t="shared" si="15"/>
        <v xml:space="preserve"> </v>
      </c>
      <c r="GJ528" s="253" t="str">
        <f t="shared" si="15"/>
        <v xml:space="preserve"> </v>
      </c>
      <c r="GK528" s="253" t="str">
        <f t="shared" si="15"/>
        <v xml:space="preserve"> </v>
      </c>
      <c r="GL528" s="253" t="str">
        <f t="shared" si="15"/>
        <v xml:space="preserve"> </v>
      </c>
      <c r="GM528" s="253" t="str">
        <f t="shared" si="15"/>
        <v xml:space="preserve"> </v>
      </c>
      <c r="GN528" s="253" t="str">
        <f t="shared" si="15"/>
        <v xml:space="preserve"> </v>
      </c>
      <c r="GO528" s="253" t="str">
        <f t="shared" si="15"/>
        <v xml:space="preserve"> </v>
      </c>
      <c r="GP528" s="253" t="str">
        <f t="shared" si="15"/>
        <v xml:space="preserve"> </v>
      </c>
      <c r="GQ528" s="253" t="str">
        <f t="shared" si="15"/>
        <v xml:space="preserve"> </v>
      </c>
      <c r="GR528" s="253" t="str">
        <f t="shared" si="15"/>
        <v xml:space="preserve"> </v>
      </c>
      <c r="GS528" s="253" t="str">
        <f t="shared" si="15"/>
        <v xml:space="preserve"> </v>
      </c>
      <c r="GT528" s="253" t="str">
        <f t="shared" si="15"/>
        <v xml:space="preserve"> </v>
      </c>
      <c r="GU528" s="253" t="str">
        <f t="shared" si="15"/>
        <v xml:space="preserve"> </v>
      </c>
      <c r="GV528" s="253" t="str">
        <f t="shared" si="15"/>
        <v xml:space="preserve"> </v>
      </c>
      <c r="GW528" s="253" t="str">
        <f t="shared" si="15"/>
        <v xml:space="preserve"> </v>
      </c>
      <c r="GX528" s="253" t="str">
        <f t="shared" si="15"/>
        <v xml:space="preserve"> </v>
      </c>
      <c r="GY528" s="253" t="str">
        <f t="shared" si="15"/>
        <v xml:space="preserve"> </v>
      </c>
      <c r="GZ528" s="253" t="str">
        <f t="shared" si="15"/>
        <v xml:space="preserve"> </v>
      </c>
    </row>
    <row r="529" spans="184:208" ht="15.75" customHeight="1" x14ac:dyDescent="0.25">
      <c r="GB529" s="253" t="str">
        <f t="shared" ref="GB529:GZ529" si="16">IF(FA525=""," ",FA525)</f>
        <v xml:space="preserve"> </v>
      </c>
      <c r="GC529" s="253" t="str">
        <f t="shared" si="16"/>
        <v xml:space="preserve"> </v>
      </c>
      <c r="GD529" s="253" t="str">
        <f t="shared" si="16"/>
        <v xml:space="preserve"> </v>
      </c>
      <c r="GE529" s="253" t="str">
        <f t="shared" si="16"/>
        <v xml:space="preserve"> </v>
      </c>
      <c r="GF529" s="253" t="str">
        <f t="shared" si="16"/>
        <v xml:space="preserve"> </v>
      </c>
      <c r="GG529" s="253" t="str">
        <f t="shared" si="16"/>
        <v xml:space="preserve"> </v>
      </c>
      <c r="GH529" s="253" t="str">
        <f t="shared" si="16"/>
        <v xml:space="preserve"> </v>
      </c>
      <c r="GI529" s="253" t="str">
        <f t="shared" si="16"/>
        <v xml:space="preserve"> </v>
      </c>
      <c r="GJ529" s="253" t="str">
        <f t="shared" si="16"/>
        <v xml:space="preserve"> </v>
      </c>
      <c r="GK529" s="253" t="str">
        <f t="shared" si="16"/>
        <v xml:space="preserve"> </v>
      </c>
      <c r="GL529" s="253" t="str">
        <f t="shared" si="16"/>
        <v xml:space="preserve"> </v>
      </c>
      <c r="GM529" s="253" t="str">
        <f t="shared" si="16"/>
        <v xml:space="preserve"> </v>
      </c>
      <c r="GN529" s="253" t="str">
        <f t="shared" si="16"/>
        <v xml:space="preserve"> </v>
      </c>
      <c r="GO529" s="253" t="str">
        <f t="shared" si="16"/>
        <v xml:space="preserve"> </v>
      </c>
      <c r="GP529" s="253" t="str">
        <f t="shared" si="16"/>
        <v xml:space="preserve"> </v>
      </c>
      <c r="GQ529" s="253" t="str">
        <f t="shared" si="16"/>
        <v xml:space="preserve"> </v>
      </c>
      <c r="GR529" s="253" t="str">
        <f t="shared" si="16"/>
        <v xml:space="preserve"> </v>
      </c>
      <c r="GS529" s="253" t="str">
        <f t="shared" si="16"/>
        <v xml:space="preserve"> </v>
      </c>
      <c r="GT529" s="253" t="str">
        <f t="shared" si="16"/>
        <v xml:space="preserve"> </v>
      </c>
      <c r="GU529" s="253" t="str">
        <f t="shared" si="16"/>
        <v xml:space="preserve"> </v>
      </c>
      <c r="GV529" s="253" t="str">
        <f t="shared" si="16"/>
        <v xml:space="preserve"> </v>
      </c>
      <c r="GW529" s="253" t="str">
        <f t="shared" si="16"/>
        <v xml:space="preserve"> </v>
      </c>
      <c r="GX529" s="253" t="str">
        <f t="shared" si="16"/>
        <v xml:space="preserve"> </v>
      </c>
      <c r="GY529" s="253" t="str">
        <f t="shared" si="16"/>
        <v xml:space="preserve"> </v>
      </c>
      <c r="GZ529" s="253" t="str">
        <f t="shared" si="16"/>
        <v xml:space="preserve"> </v>
      </c>
    </row>
    <row r="530" spans="184:208" ht="15.75" customHeight="1" x14ac:dyDescent="0.25">
      <c r="GB530" s="253" t="str">
        <f t="shared" ref="GB530:GZ530" si="17">IF(FA526=""," ",FA526)</f>
        <v xml:space="preserve"> </v>
      </c>
      <c r="GC530" s="253" t="str">
        <f t="shared" si="17"/>
        <v xml:space="preserve"> </v>
      </c>
      <c r="GD530" s="253" t="str">
        <f t="shared" si="17"/>
        <v xml:space="preserve"> </v>
      </c>
      <c r="GE530" s="253" t="str">
        <f t="shared" si="17"/>
        <v xml:space="preserve"> </v>
      </c>
      <c r="GF530" s="253" t="str">
        <f t="shared" si="17"/>
        <v xml:space="preserve"> </v>
      </c>
      <c r="GG530" s="253" t="str">
        <f t="shared" si="17"/>
        <v xml:space="preserve"> </v>
      </c>
      <c r="GH530" s="253" t="str">
        <f t="shared" si="17"/>
        <v xml:space="preserve"> </v>
      </c>
      <c r="GI530" s="253" t="str">
        <f t="shared" si="17"/>
        <v xml:space="preserve"> </v>
      </c>
      <c r="GJ530" s="253" t="str">
        <f t="shared" si="17"/>
        <v xml:space="preserve"> </v>
      </c>
      <c r="GK530" s="253" t="str">
        <f t="shared" si="17"/>
        <v xml:space="preserve"> </v>
      </c>
      <c r="GL530" s="253" t="str">
        <f t="shared" si="17"/>
        <v xml:space="preserve"> </v>
      </c>
      <c r="GM530" s="253" t="str">
        <f t="shared" si="17"/>
        <v xml:space="preserve"> </v>
      </c>
      <c r="GN530" s="253" t="str">
        <f t="shared" si="17"/>
        <v xml:space="preserve"> </v>
      </c>
      <c r="GO530" s="253" t="str">
        <f t="shared" si="17"/>
        <v xml:space="preserve"> </v>
      </c>
      <c r="GP530" s="253" t="str">
        <f t="shared" si="17"/>
        <v xml:space="preserve"> </v>
      </c>
      <c r="GQ530" s="253" t="str">
        <f t="shared" si="17"/>
        <v xml:space="preserve"> </v>
      </c>
      <c r="GR530" s="253" t="str">
        <f t="shared" si="17"/>
        <v xml:space="preserve"> </v>
      </c>
      <c r="GS530" s="253" t="str">
        <f t="shared" si="17"/>
        <v xml:space="preserve"> </v>
      </c>
      <c r="GT530" s="253" t="str">
        <f t="shared" si="17"/>
        <v xml:space="preserve"> </v>
      </c>
      <c r="GU530" s="253" t="str">
        <f t="shared" si="17"/>
        <v xml:space="preserve"> </v>
      </c>
      <c r="GV530" s="253" t="str">
        <f t="shared" si="17"/>
        <v xml:space="preserve"> </v>
      </c>
      <c r="GW530" s="253" t="str">
        <f t="shared" si="17"/>
        <v xml:space="preserve"> </v>
      </c>
      <c r="GX530" s="253" t="str">
        <f t="shared" si="17"/>
        <v xml:space="preserve"> </v>
      </c>
      <c r="GY530" s="253" t="str">
        <f t="shared" si="17"/>
        <v xml:space="preserve"> </v>
      </c>
      <c r="GZ530" s="253" t="str">
        <f t="shared" si="17"/>
        <v xml:space="preserve"> </v>
      </c>
    </row>
    <row r="531" spans="184:208" ht="15.75" customHeight="1" x14ac:dyDescent="0.25">
      <c r="GB531" s="253" t="str">
        <f t="shared" ref="GB531:GZ531" si="18">IF(FA527=""," ",FA527)</f>
        <v xml:space="preserve"> </v>
      </c>
      <c r="GC531" s="253" t="str">
        <f t="shared" si="18"/>
        <v xml:space="preserve"> </v>
      </c>
      <c r="GD531" s="253" t="str">
        <f t="shared" si="18"/>
        <v xml:space="preserve"> </v>
      </c>
      <c r="GE531" s="253" t="str">
        <f t="shared" si="18"/>
        <v xml:space="preserve"> </v>
      </c>
      <c r="GF531" s="253" t="str">
        <f t="shared" si="18"/>
        <v xml:space="preserve"> </v>
      </c>
      <c r="GG531" s="253" t="str">
        <f t="shared" si="18"/>
        <v xml:space="preserve"> </v>
      </c>
      <c r="GH531" s="253" t="str">
        <f t="shared" si="18"/>
        <v xml:space="preserve"> </v>
      </c>
      <c r="GI531" s="253" t="str">
        <f t="shared" si="18"/>
        <v xml:space="preserve"> </v>
      </c>
      <c r="GJ531" s="253" t="str">
        <f t="shared" si="18"/>
        <v xml:space="preserve"> </v>
      </c>
      <c r="GK531" s="253" t="str">
        <f t="shared" si="18"/>
        <v xml:space="preserve"> </v>
      </c>
      <c r="GL531" s="253" t="str">
        <f t="shared" si="18"/>
        <v xml:space="preserve"> </v>
      </c>
      <c r="GM531" s="253" t="str">
        <f t="shared" si="18"/>
        <v xml:space="preserve"> </v>
      </c>
      <c r="GN531" s="253" t="str">
        <f t="shared" si="18"/>
        <v xml:space="preserve"> </v>
      </c>
      <c r="GO531" s="253" t="str">
        <f t="shared" si="18"/>
        <v xml:space="preserve"> </v>
      </c>
      <c r="GP531" s="253" t="str">
        <f t="shared" si="18"/>
        <v xml:space="preserve"> </v>
      </c>
      <c r="GQ531" s="253" t="str">
        <f t="shared" si="18"/>
        <v xml:space="preserve"> </v>
      </c>
      <c r="GR531" s="253" t="str">
        <f t="shared" si="18"/>
        <v xml:space="preserve"> </v>
      </c>
      <c r="GS531" s="253" t="str">
        <f t="shared" si="18"/>
        <v xml:space="preserve"> </v>
      </c>
      <c r="GT531" s="253" t="str">
        <f t="shared" si="18"/>
        <v xml:space="preserve"> </v>
      </c>
      <c r="GU531" s="253" t="str">
        <f t="shared" si="18"/>
        <v xml:space="preserve"> </v>
      </c>
      <c r="GV531" s="253" t="str">
        <f t="shared" si="18"/>
        <v xml:space="preserve"> </v>
      </c>
      <c r="GW531" s="253" t="str">
        <f t="shared" si="18"/>
        <v xml:space="preserve"> </v>
      </c>
      <c r="GX531" s="253" t="str">
        <f t="shared" si="18"/>
        <v xml:space="preserve"> </v>
      </c>
      <c r="GY531" s="253" t="str">
        <f t="shared" si="18"/>
        <v xml:space="preserve"> </v>
      </c>
      <c r="GZ531" s="253" t="str">
        <f t="shared" si="18"/>
        <v xml:space="preserve"> </v>
      </c>
    </row>
    <row r="532" spans="184:208" ht="15.75" customHeight="1" x14ac:dyDescent="0.25">
      <c r="GB532" s="253" t="str">
        <f t="shared" ref="GB532:GZ532" si="19">IF(FA528=""," ",FA528)</f>
        <v xml:space="preserve"> </v>
      </c>
      <c r="GC532" s="253" t="str">
        <f t="shared" si="19"/>
        <v xml:space="preserve"> </v>
      </c>
      <c r="GD532" s="253" t="str">
        <f t="shared" si="19"/>
        <v xml:space="preserve"> </v>
      </c>
      <c r="GE532" s="253" t="str">
        <f t="shared" si="19"/>
        <v xml:space="preserve"> </v>
      </c>
      <c r="GF532" s="253" t="str">
        <f t="shared" si="19"/>
        <v xml:space="preserve"> </v>
      </c>
      <c r="GG532" s="253" t="str">
        <f t="shared" si="19"/>
        <v xml:space="preserve"> </v>
      </c>
      <c r="GH532" s="253" t="str">
        <f t="shared" si="19"/>
        <v xml:space="preserve"> </v>
      </c>
      <c r="GI532" s="253" t="str">
        <f t="shared" si="19"/>
        <v xml:space="preserve"> </v>
      </c>
      <c r="GJ532" s="253" t="str">
        <f t="shared" si="19"/>
        <v xml:space="preserve"> </v>
      </c>
      <c r="GK532" s="253" t="str">
        <f t="shared" si="19"/>
        <v xml:space="preserve"> </v>
      </c>
      <c r="GL532" s="253" t="str">
        <f t="shared" si="19"/>
        <v xml:space="preserve"> </v>
      </c>
      <c r="GM532" s="253" t="str">
        <f t="shared" si="19"/>
        <v xml:space="preserve"> </v>
      </c>
      <c r="GN532" s="253" t="str">
        <f t="shared" si="19"/>
        <v xml:space="preserve"> </v>
      </c>
      <c r="GO532" s="253" t="str">
        <f t="shared" si="19"/>
        <v xml:space="preserve"> </v>
      </c>
      <c r="GP532" s="253" t="str">
        <f t="shared" si="19"/>
        <v xml:space="preserve"> </v>
      </c>
      <c r="GQ532" s="253" t="str">
        <f t="shared" si="19"/>
        <v xml:space="preserve"> </v>
      </c>
      <c r="GR532" s="253" t="str">
        <f t="shared" si="19"/>
        <v xml:space="preserve"> </v>
      </c>
      <c r="GS532" s="253" t="str">
        <f t="shared" si="19"/>
        <v xml:space="preserve"> </v>
      </c>
      <c r="GT532" s="253" t="str">
        <f t="shared" si="19"/>
        <v xml:space="preserve"> </v>
      </c>
      <c r="GU532" s="253" t="str">
        <f t="shared" si="19"/>
        <v xml:space="preserve"> </v>
      </c>
      <c r="GV532" s="253" t="str">
        <f t="shared" si="19"/>
        <v xml:space="preserve"> </v>
      </c>
      <c r="GW532" s="253" t="str">
        <f t="shared" si="19"/>
        <v xml:space="preserve"> </v>
      </c>
      <c r="GX532" s="253" t="str">
        <f t="shared" si="19"/>
        <v xml:space="preserve"> </v>
      </c>
      <c r="GY532" s="253" t="str">
        <f t="shared" si="19"/>
        <v xml:space="preserve"> </v>
      </c>
      <c r="GZ532" s="253" t="str">
        <f t="shared" si="19"/>
        <v xml:space="preserve"> </v>
      </c>
    </row>
    <row r="533" spans="184:208" ht="15.75" customHeight="1" x14ac:dyDescent="0.25">
      <c r="GB533" s="253" t="str">
        <f t="shared" ref="GB533:GZ533" si="20">IF(FA529=""," ",FA529)</f>
        <v xml:space="preserve"> </v>
      </c>
      <c r="GC533" s="253" t="str">
        <f t="shared" si="20"/>
        <v xml:space="preserve"> </v>
      </c>
      <c r="GD533" s="253" t="str">
        <f t="shared" si="20"/>
        <v xml:space="preserve"> </v>
      </c>
      <c r="GE533" s="253" t="str">
        <f t="shared" si="20"/>
        <v xml:space="preserve"> </v>
      </c>
      <c r="GF533" s="253" t="str">
        <f t="shared" si="20"/>
        <v xml:space="preserve"> </v>
      </c>
      <c r="GG533" s="253" t="str">
        <f t="shared" si="20"/>
        <v xml:space="preserve"> </v>
      </c>
      <c r="GH533" s="253" t="str">
        <f t="shared" si="20"/>
        <v xml:space="preserve"> </v>
      </c>
      <c r="GI533" s="253" t="str">
        <f t="shared" si="20"/>
        <v xml:space="preserve"> </v>
      </c>
      <c r="GJ533" s="253" t="str">
        <f t="shared" si="20"/>
        <v xml:space="preserve"> </v>
      </c>
      <c r="GK533" s="253" t="str">
        <f t="shared" si="20"/>
        <v xml:space="preserve"> </v>
      </c>
      <c r="GL533" s="253" t="str">
        <f t="shared" si="20"/>
        <v xml:space="preserve"> </v>
      </c>
      <c r="GM533" s="253" t="str">
        <f t="shared" si="20"/>
        <v xml:space="preserve"> </v>
      </c>
      <c r="GN533" s="253" t="str">
        <f t="shared" si="20"/>
        <v xml:space="preserve"> </v>
      </c>
      <c r="GO533" s="253" t="str">
        <f t="shared" si="20"/>
        <v xml:space="preserve"> </v>
      </c>
      <c r="GP533" s="253" t="str">
        <f t="shared" si="20"/>
        <v xml:space="preserve"> </v>
      </c>
      <c r="GQ533" s="253" t="str">
        <f t="shared" si="20"/>
        <v xml:space="preserve"> </v>
      </c>
      <c r="GR533" s="253" t="str">
        <f t="shared" si="20"/>
        <v xml:space="preserve"> </v>
      </c>
      <c r="GS533" s="253" t="str">
        <f t="shared" si="20"/>
        <v xml:space="preserve"> </v>
      </c>
      <c r="GT533" s="253" t="str">
        <f t="shared" si="20"/>
        <v xml:space="preserve"> </v>
      </c>
      <c r="GU533" s="253" t="str">
        <f t="shared" si="20"/>
        <v xml:space="preserve"> </v>
      </c>
      <c r="GV533" s="253" t="str">
        <f t="shared" si="20"/>
        <v xml:space="preserve"> </v>
      </c>
      <c r="GW533" s="253" t="str">
        <f t="shared" si="20"/>
        <v xml:space="preserve"> </v>
      </c>
      <c r="GX533" s="253" t="str">
        <f t="shared" si="20"/>
        <v xml:space="preserve"> </v>
      </c>
      <c r="GY533" s="253" t="str">
        <f t="shared" si="20"/>
        <v xml:space="preserve"> </v>
      </c>
      <c r="GZ533" s="253" t="str">
        <f t="shared" si="20"/>
        <v xml:space="preserve"> </v>
      </c>
    </row>
    <row r="534" spans="184:208" ht="15.75" customHeight="1" x14ac:dyDescent="0.25">
      <c r="GB534" s="253" t="str">
        <f t="shared" ref="GB534:GZ534" si="21">IF(FA530=""," ",FA530)</f>
        <v xml:space="preserve"> </v>
      </c>
      <c r="GC534" s="253" t="str">
        <f t="shared" si="21"/>
        <v xml:space="preserve"> </v>
      </c>
      <c r="GD534" s="253" t="str">
        <f t="shared" si="21"/>
        <v xml:space="preserve"> </v>
      </c>
      <c r="GE534" s="253" t="str">
        <f t="shared" si="21"/>
        <v xml:space="preserve"> </v>
      </c>
      <c r="GF534" s="253" t="str">
        <f t="shared" si="21"/>
        <v xml:space="preserve"> </v>
      </c>
      <c r="GG534" s="253" t="str">
        <f t="shared" si="21"/>
        <v xml:space="preserve"> </v>
      </c>
      <c r="GH534" s="253" t="str">
        <f t="shared" si="21"/>
        <v xml:space="preserve"> </v>
      </c>
      <c r="GI534" s="253" t="str">
        <f t="shared" si="21"/>
        <v xml:space="preserve"> </v>
      </c>
      <c r="GJ534" s="253" t="str">
        <f t="shared" si="21"/>
        <v xml:space="preserve"> </v>
      </c>
      <c r="GK534" s="253" t="str">
        <f t="shared" si="21"/>
        <v xml:space="preserve"> </v>
      </c>
      <c r="GL534" s="253" t="str">
        <f t="shared" si="21"/>
        <v xml:space="preserve"> </v>
      </c>
      <c r="GM534" s="253" t="str">
        <f t="shared" si="21"/>
        <v xml:space="preserve"> </v>
      </c>
      <c r="GN534" s="253" t="str">
        <f t="shared" si="21"/>
        <v xml:space="preserve"> </v>
      </c>
      <c r="GO534" s="253" t="str">
        <f t="shared" si="21"/>
        <v xml:space="preserve"> </v>
      </c>
      <c r="GP534" s="253" t="str">
        <f t="shared" si="21"/>
        <v xml:space="preserve"> </v>
      </c>
      <c r="GQ534" s="253" t="str">
        <f t="shared" si="21"/>
        <v xml:space="preserve"> </v>
      </c>
      <c r="GR534" s="253" t="str">
        <f t="shared" si="21"/>
        <v xml:space="preserve"> </v>
      </c>
      <c r="GS534" s="253" t="str">
        <f t="shared" si="21"/>
        <v xml:space="preserve"> </v>
      </c>
      <c r="GT534" s="253" t="str">
        <f t="shared" si="21"/>
        <v xml:space="preserve"> </v>
      </c>
      <c r="GU534" s="253" t="str">
        <f t="shared" si="21"/>
        <v xml:space="preserve"> </v>
      </c>
      <c r="GV534" s="253" t="str">
        <f t="shared" si="21"/>
        <v xml:space="preserve"> </v>
      </c>
      <c r="GW534" s="253" t="str">
        <f t="shared" si="21"/>
        <v xml:space="preserve"> </v>
      </c>
      <c r="GX534" s="253" t="str">
        <f t="shared" si="21"/>
        <v xml:space="preserve"> </v>
      </c>
      <c r="GY534" s="253" t="str">
        <f t="shared" si="21"/>
        <v xml:space="preserve"> </v>
      </c>
      <c r="GZ534" s="253" t="str">
        <f t="shared" si="21"/>
        <v xml:space="preserve"> </v>
      </c>
    </row>
    <row r="535" spans="184:208" ht="15.75" customHeight="1" x14ac:dyDescent="0.25">
      <c r="GB535" s="253" t="str">
        <f t="shared" ref="GB535:GZ535" si="22">IF(FA531=""," ",FA531)</f>
        <v xml:space="preserve"> </v>
      </c>
      <c r="GC535" s="253" t="str">
        <f t="shared" si="22"/>
        <v xml:space="preserve"> </v>
      </c>
      <c r="GD535" s="253" t="str">
        <f t="shared" si="22"/>
        <v xml:space="preserve"> </v>
      </c>
      <c r="GE535" s="253" t="str">
        <f t="shared" si="22"/>
        <v xml:space="preserve"> </v>
      </c>
      <c r="GF535" s="253" t="str">
        <f t="shared" si="22"/>
        <v xml:space="preserve"> </v>
      </c>
      <c r="GG535" s="253" t="str">
        <f t="shared" si="22"/>
        <v xml:space="preserve"> </v>
      </c>
      <c r="GH535" s="253" t="str">
        <f t="shared" si="22"/>
        <v xml:space="preserve"> </v>
      </c>
      <c r="GI535" s="253" t="str">
        <f t="shared" si="22"/>
        <v xml:space="preserve"> </v>
      </c>
      <c r="GJ535" s="253" t="str">
        <f t="shared" si="22"/>
        <v xml:space="preserve"> </v>
      </c>
      <c r="GK535" s="253" t="str">
        <f t="shared" si="22"/>
        <v xml:space="preserve"> </v>
      </c>
      <c r="GL535" s="253" t="str">
        <f t="shared" si="22"/>
        <v xml:space="preserve"> </v>
      </c>
      <c r="GM535" s="253" t="str">
        <f t="shared" si="22"/>
        <v xml:space="preserve"> </v>
      </c>
      <c r="GN535" s="253" t="str">
        <f t="shared" si="22"/>
        <v xml:space="preserve"> </v>
      </c>
      <c r="GO535" s="253" t="str">
        <f t="shared" si="22"/>
        <v xml:space="preserve"> </v>
      </c>
      <c r="GP535" s="253" t="str">
        <f t="shared" si="22"/>
        <v xml:space="preserve"> </v>
      </c>
      <c r="GQ535" s="253" t="str">
        <f t="shared" si="22"/>
        <v xml:space="preserve"> </v>
      </c>
      <c r="GR535" s="253" t="str">
        <f t="shared" si="22"/>
        <v xml:space="preserve"> </v>
      </c>
      <c r="GS535" s="253" t="str">
        <f t="shared" si="22"/>
        <v xml:space="preserve"> </v>
      </c>
      <c r="GT535" s="253" t="str">
        <f t="shared" si="22"/>
        <v xml:space="preserve"> </v>
      </c>
      <c r="GU535" s="253" t="str">
        <f t="shared" si="22"/>
        <v xml:space="preserve"> </v>
      </c>
      <c r="GV535" s="253" t="str">
        <f t="shared" si="22"/>
        <v xml:space="preserve"> </v>
      </c>
      <c r="GW535" s="253" t="str">
        <f t="shared" si="22"/>
        <v xml:space="preserve"> </v>
      </c>
      <c r="GX535" s="253" t="str">
        <f t="shared" si="22"/>
        <v xml:space="preserve"> </v>
      </c>
      <c r="GY535" s="253" t="str">
        <f t="shared" si="22"/>
        <v xml:space="preserve"> </v>
      </c>
      <c r="GZ535" s="253" t="str">
        <f t="shared" si="22"/>
        <v xml:space="preserve"> </v>
      </c>
    </row>
    <row r="536" spans="184:208" ht="15.75" customHeight="1" x14ac:dyDescent="0.25">
      <c r="GB536" s="253" t="str">
        <f t="shared" ref="GB536:GZ536" si="23">IF(FA532=""," ",FA532)</f>
        <v xml:space="preserve"> </v>
      </c>
      <c r="GC536" s="253" t="str">
        <f t="shared" si="23"/>
        <v xml:space="preserve"> </v>
      </c>
      <c r="GD536" s="253" t="str">
        <f t="shared" si="23"/>
        <v xml:space="preserve"> </v>
      </c>
      <c r="GE536" s="253" t="str">
        <f t="shared" si="23"/>
        <v xml:space="preserve"> </v>
      </c>
      <c r="GF536" s="253" t="str">
        <f t="shared" si="23"/>
        <v xml:space="preserve"> </v>
      </c>
      <c r="GG536" s="253" t="str">
        <f t="shared" si="23"/>
        <v xml:space="preserve"> </v>
      </c>
      <c r="GH536" s="253" t="str">
        <f t="shared" si="23"/>
        <v xml:space="preserve"> </v>
      </c>
      <c r="GI536" s="253" t="str">
        <f t="shared" si="23"/>
        <v xml:space="preserve"> </v>
      </c>
      <c r="GJ536" s="253" t="str">
        <f t="shared" si="23"/>
        <v xml:space="preserve"> </v>
      </c>
      <c r="GK536" s="253" t="str">
        <f t="shared" si="23"/>
        <v xml:space="preserve"> </v>
      </c>
      <c r="GL536" s="253" t="str">
        <f t="shared" si="23"/>
        <v xml:space="preserve"> </v>
      </c>
      <c r="GM536" s="253" t="str">
        <f t="shared" si="23"/>
        <v xml:space="preserve"> </v>
      </c>
      <c r="GN536" s="253" t="str">
        <f t="shared" si="23"/>
        <v xml:space="preserve"> </v>
      </c>
      <c r="GO536" s="253" t="str">
        <f t="shared" si="23"/>
        <v xml:space="preserve"> </v>
      </c>
      <c r="GP536" s="253" t="str">
        <f t="shared" si="23"/>
        <v xml:space="preserve"> </v>
      </c>
      <c r="GQ536" s="253" t="str">
        <f t="shared" si="23"/>
        <v xml:space="preserve"> </v>
      </c>
      <c r="GR536" s="253" t="str">
        <f t="shared" si="23"/>
        <v xml:space="preserve"> </v>
      </c>
      <c r="GS536" s="253" t="str">
        <f t="shared" si="23"/>
        <v xml:space="preserve"> </v>
      </c>
      <c r="GT536" s="253" t="str">
        <f t="shared" si="23"/>
        <v xml:space="preserve"> </v>
      </c>
      <c r="GU536" s="253" t="str">
        <f t="shared" si="23"/>
        <v xml:space="preserve"> </v>
      </c>
      <c r="GV536" s="253" t="str">
        <f t="shared" si="23"/>
        <v xml:space="preserve"> </v>
      </c>
      <c r="GW536" s="253" t="str">
        <f t="shared" si="23"/>
        <v xml:space="preserve"> </v>
      </c>
      <c r="GX536" s="253" t="str">
        <f t="shared" si="23"/>
        <v xml:space="preserve"> </v>
      </c>
      <c r="GY536" s="253" t="str">
        <f t="shared" si="23"/>
        <v xml:space="preserve"> </v>
      </c>
      <c r="GZ536" s="253" t="str">
        <f t="shared" si="23"/>
        <v xml:space="preserve"> </v>
      </c>
    </row>
    <row r="537" spans="184:208" ht="15.75" customHeight="1" x14ac:dyDescent="0.25">
      <c r="GB537" s="253" t="str">
        <f t="shared" ref="GB537:GZ537" si="24">IF(FA533=""," ",FA533)</f>
        <v xml:space="preserve"> </v>
      </c>
      <c r="GC537" s="253" t="str">
        <f t="shared" si="24"/>
        <v xml:space="preserve"> </v>
      </c>
      <c r="GD537" s="253" t="str">
        <f t="shared" si="24"/>
        <v xml:space="preserve"> </v>
      </c>
      <c r="GE537" s="253" t="str">
        <f t="shared" si="24"/>
        <v xml:space="preserve"> </v>
      </c>
      <c r="GF537" s="253" t="str">
        <f t="shared" si="24"/>
        <v xml:space="preserve"> </v>
      </c>
      <c r="GG537" s="253" t="str">
        <f t="shared" si="24"/>
        <v xml:space="preserve"> </v>
      </c>
      <c r="GH537" s="253" t="str">
        <f t="shared" si="24"/>
        <v xml:space="preserve"> </v>
      </c>
      <c r="GI537" s="253" t="str">
        <f t="shared" si="24"/>
        <v xml:space="preserve"> </v>
      </c>
      <c r="GJ537" s="253" t="str">
        <f t="shared" si="24"/>
        <v xml:space="preserve"> </v>
      </c>
      <c r="GK537" s="253" t="str">
        <f t="shared" si="24"/>
        <v xml:space="preserve"> </v>
      </c>
      <c r="GL537" s="253" t="str">
        <f t="shared" si="24"/>
        <v xml:space="preserve"> </v>
      </c>
      <c r="GM537" s="253" t="str">
        <f t="shared" si="24"/>
        <v xml:space="preserve"> </v>
      </c>
      <c r="GN537" s="253" t="str">
        <f t="shared" si="24"/>
        <v xml:space="preserve"> </v>
      </c>
      <c r="GO537" s="253" t="str">
        <f t="shared" si="24"/>
        <v xml:space="preserve"> </v>
      </c>
      <c r="GP537" s="253" t="str">
        <f t="shared" si="24"/>
        <v xml:space="preserve"> </v>
      </c>
      <c r="GQ537" s="253" t="str">
        <f t="shared" si="24"/>
        <v xml:space="preserve"> </v>
      </c>
      <c r="GR537" s="253" t="str">
        <f t="shared" si="24"/>
        <v xml:space="preserve"> </v>
      </c>
      <c r="GS537" s="253" t="str">
        <f t="shared" si="24"/>
        <v xml:space="preserve"> </v>
      </c>
      <c r="GT537" s="253" t="str">
        <f t="shared" si="24"/>
        <v xml:space="preserve"> </v>
      </c>
      <c r="GU537" s="253" t="str">
        <f t="shared" si="24"/>
        <v xml:space="preserve"> </v>
      </c>
      <c r="GV537" s="253" t="str">
        <f t="shared" si="24"/>
        <v xml:space="preserve"> </v>
      </c>
      <c r="GW537" s="253" t="str">
        <f t="shared" si="24"/>
        <v xml:space="preserve"> </v>
      </c>
      <c r="GX537" s="253" t="str">
        <f t="shared" si="24"/>
        <v xml:space="preserve"> </v>
      </c>
      <c r="GY537" s="253" t="str">
        <f t="shared" si="24"/>
        <v xml:space="preserve"> </v>
      </c>
      <c r="GZ537" s="253" t="str">
        <f t="shared" si="24"/>
        <v xml:space="preserve"> </v>
      </c>
    </row>
    <row r="538" spans="184:208" ht="15.75" customHeight="1" x14ac:dyDescent="0.25">
      <c r="GB538" s="253" t="str">
        <f t="shared" ref="GB538:GZ538" si="25">IF(FA534=""," ",FA534)</f>
        <v xml:space="preserve"> </v>
      </c>
      <c r="GC538" s="253" t="str">
        <f t="shared" si="25"/>
        <v xml:space="preserve"> </v>
      </c>
      <c r="GD538" s="253" t="str">
        <f t="shared" si="25"/>
        <v xml:space="preserve"> </v>
      </c>
      <c r="GE538" s="253" t="str">
        <f t="shared" si="25"/>
        <v xml:space="preserve"> </v>
      </c>
      <c r="GF538" s="253" t="str">
        <f t="shared" si="25"/>
        <v xml:space="preserve"> </v>
      </c>
      <c r="GG538" s="253" t="str">
        <f t="shared" si="25"/>
        <v xml:space="preserve"> </v>
      </c>
      <c r="GH538" s="253" t="str">
        <f t="shared" si="25"/>
        <v xml:space="preserve"> </v>
      </c>
      <c r="GI538" s="253" t="str">
        <f t="shared" si="25"/>
        <v xml:space="preserve"> </v>
      </c>
      <c r="GJ538" s="253" t="str">
        <f t="shared" si="25"/>
        <v xml:space="preserve"> </v>
      </c>
      <c r="GK538" s="253" t="str">
        <f t="shared" si="25"/>
        <v xml:space="preserve"> </v>
      </c>
      <c r="GL538" s="253" t="str">
        <f t="shared" si="25"/>
        <v xml:space="preserve"> </v>
      </c>
      <c r="GM538" s="253" t="str">
        <f t="shared" si="25"/>
        <v xml:space="preserve"> </v>
      </c>
      <c r="GN538" s="253" t="str">
        <f t="shared" si="25"/>
        <v xml:space="preserve"> </v>
      </c>
      <c r="GO538" s="253" t="str">
        <f t="shared" si="25"/>
        <v xml:space="preserve"> </v>
      </c>
      <c r="GP538" s="253" t="str">
        <f t="shared" si="25"/>
        <v xml:space="preserve"> </v>
      </c>
      <c r="GQ538" s="253" t="str">
        <f t="shared" si="25"/>
        <v xml:space="preserve"> </v>
      </c>
      <c r="GR538" s="253" t="str">
        <f t="shared" si="25"/>
        <v xml:space="preserve"> </v>
      </c>
      <c r="GS538" s="253" t="str">
        <f t="shared" si="25"/>
        <v xml:space="preserve"> </v>
      </c>
      <c r="GT538" s="253" t="str">
        <f t="shared" si="25"/>
        <v xml:space="preserve"> </v>
      </c>
      <c r="GU538" s="253" t="str">
        <f t="shared" si="25"/>
        <v xml:space="preserve"> </v>
      </c>
      <c r="GV538" s="253" t="str">
        <f t="shared" si="25"/>
        <v xml:space="preserve"> </v>
      </c>
      <c r="GW538" s="253" t="str">
        <f t="shared" si="25"/>
        <v xml:space="preserve"> </v>
      </c>
      <c r="GX538" s="253" t="str">
        <f t="shared" si="25"/>
        <v xml:space="preserve"> </v>
      </c>
      <c r="GY538" s="253" t="str">
        <f t="shared" si="25"/>
        <v xml:space="preserve"> </v>
      </c>
      <c r="GZ538" s="253" t="str">
        <f t="shared" si="25"/>
        <v xml:space="preserve"> </v>
      </c>
    </row>
    <row r="539" spans="184:208" ht="15.75" customHeight="1" x14ac:dyDescent="0.25">
      <c r="GB539" s="253" t="str">
        <f t="shared" ref="GB539:GZ539" si="26">IF(FA535=""," ",FA535)</f>
        <v xml:space="preserve"> </v>
      </c>
      <c r="GC539" s="253" t="str">
        <f t="shared" si="26"/>
        <v xml:space="preserve"> </v>
      </c>
      <c r="GD539" s="253" t="str">
        <f t="shared" si="26"/>
        <v xml:space="preserve"> </v>
      </c>
      <c r="GE539" s="253" t="str">
        <f t="shared" si="26"/>
        <v xml:space="preserve"> </v>
      </c>
      <c r="GF539" s="253" t="str">
        <f t="shared" si="26"/>
        <v xml:space="preserve"> </v>
      </c>
      <c r="GG539" s="253" t="str">
        <f t="shared" si="26"/>
        <v xml:space="preserve"> </v>
      </c>
      <c r="GH539" s="253" t="str">
        <f t="shared" si="26"/>
        <v xml:space="preserve"> </v>
      </c>
      <c r="GI539" s="253" t="str">
        <f t="shared" si="26"/>
        <v xml:space="preserve"> </v>
      </c>
      <c r="GJ539" s="253" t="str">
        <f t="shared" si="26"/>
        <v xml:space="preserve"> </v>
      </c>
      <c r="GK539" s="253" t="str">
        <f t="shared" si="26"/>
        <v xml:space="preserve"> </v>
      </c>
      <c r="GL539" s="253" t="str">
        <f t="shared" si="26"/>
        <v xml:space="preserve"> </v>
      </c>
      <c r="GM539" s="253" t="str">
        <f t="shared" si="26"/>
        <v xml:space="preserve"> </v>
      </c>
      <c r="GN539" s="253" t="str">
        <f t="shared" si="26"/>
        <v xml:space="preserve"> </v>
      </c>
      <c r="GO539" s="253" t="str">
        <f t="shared" si="26"/>
        <v xml:space="preserve"> </v>
      </c>
      <c r="GP539" s="253" t="str">
        <f t="shared" si="26"/>
        <v xml:space="preserve"> </v>
      </c>
      <c r="GQ539" s="253" t="str">
        <f t="shared" si="26"/>
        <v xml:space="preserve"> </v>
      </c>
      <c r="GR539" s="253" t="str">
        <f t="shared" si="26"/>
        <v xml:space="preserve"> </v>
      </c>
      <c r="GS539" s="253" t="str">
        <f t="shared" si="26"/>
        <v xml:space="preserve"> </v>
      </c>
      <c r="GT539" s="253" t="str">
        <f t="shared" si="26"/>
        <v xml:space="preserve"> </v>
      </c>
      <c r="GU539" s="253" t="str">
        <f t="shared" si="26"/>
        <v xml:space="preserve"> </v>
      </c>
      <c r="GV539" s="253" t="str">
        <f t="shared" si="26"/>
        <v xml:space="preserve"> </v>
      </c>
      <c r="GW539" s="253" t="str">
        <f t="shared" si="26"/>
        <v xml:space="preserve"> </v>
      </c>
      <c r="GX539" s="253" t="str">
        <f t="shared" si="26"/>
        <v xml:space="preserve"> </v>
      </c>
      <c r="GY539" s="253" t="str">
        <f t="shared" si="26"/>
        <v xml:space="preserve"> </v>
      </c>
      <c r="GZ539" s="253" t="str">
        <f t="shared" si="26"/>
        <v xml:space="preserve"> </v>
      </c>
    </row>
    <row r="540" spans="184:208" ht="15.75" customHeight="1" x14ac:dyDescent="0.25">
      <c r="GB540" s="253" t="str">
        <f t="shared" ref="GB540:GZ540" si="27">IF(FA536=""," ",FA536)</f>
        <v xml:space="preserve"> </v>
      </c>
      <c r="GC540" s="253" t="str">
        <f t="shared" si="27"/>
        <v xml:space="preserve"> </v>
      </c>
      <c r="GD540" s="253" t="str">
        <f t="shared" si="27"/>
        <v xml:space="preserve"> </v>
      </c>
      <c r="GE540" s="253" t="str">
        <f t="shared" si="27"/>
        <v xml:space="preserve"> </v>
      </c>
      <c r="GF540" s="253" t="str">
        <f t="shared" si="27"/>
        <v xml:space="preserve"> </v>
      </c>
      <c r="GG540" s="253" t="str">
        <f t="shared" si="27"/>
        <v xml:space="preserve"> </v>
      </c>
      <c r="GH540" s="253" t="str">
        <f t="shared" si="27"/>
        <v xml:space="preserve"> </v>
      </c>
      <c r="GI540" s="253" t="str">
        <f t="shared" si="27"/>
        <v xml:space="preserve"> </v>
      </c>
      <c r="GJ540" s="253" t="str">
        <f t="shared" si="27"/>
        <v xml:space="preserve"> </v>
      </c>
      <c r="GK540" s="253" t="str">
        <f t="shared" si="27"/>
        <v xml:space="preserve"> </v>
      </c>
      <c r="GL540" s="253" t="str">
        <f t="shared" si="27"/>
        <v xml:space="preserve"> </v>
      </c>
      <c r="GM540" s="253" t="str">
        <f t="shared" si="27"/>
        <v xml:space="preserve"> </v>
      </c>
      <c r="GN540" s="253" t="str">
        <f t="shared" si="27"/>
        <v xml:space="preserve"> </v>
      </c>
      <c r="GO540" s="253" t="str">
        <f t="shared" si="27"/>
        <v xml:space="preserve"> </v>
      </c>
      <c r="GP540" s="253" t="str">
        <f t="shared" si="27"/>
        <v xml:space="preserve"> </v>
      </c>
      <c r="GQ540" s="253" t="str">
        <f t="shared" si="27"/>
        <v xml:space="preserve"> </v>
      </c>
      <c r="GR540" s="253" t="str">
        <f t="shared" si="27"/>
        <v xml:space="preserve"> </v>
      </c>
      <c r="GS540" s="253" t="str">
        <f t="shared" si="27"/>
        <v xml:space="preserve"> </v>
      </c>
      <c r="GT540" s="253" t="str">
        <f t="shared" si="27"/>
        <v xml:space="preserve"> </v>
      </c>
      <c r="GU540" s="253" t="str">
        <f t="shared" si="27"/>
        <v xml:space="preserve"> </v>
      </c>
      <c r="GV540" s="253" t="str">
        <f t="shared" si="27"/>
        <v xml:space="preserve"> </v>
      </c>
      <c r="GW540" s="253" t="str">
        <f t="shared" si="27"/>
        <v xml:space="preserve"> </v>
      </c>
      <c r="GX540" s="253" t="str">
        <f t="shared" si="27"/>
        <v xml:space="preserve"> </v>
      </c>
      <c r="GY540" s="253" t="str">
        <f t="shared" si="27"/>
        <v xml:space="preserve"> </v>
      </c>
      <c r="GZ540" s="253" t="str">
        <f t="shared" si="27"/>
        <v xml:space="preserve"> </v>
      </c>
    </row>
    <row r="541" spans="184:208" ht="15.75" customHeight="1" x14ac:dyDescent="0.25">
      <c r="GB541" s="253" t="str">
        <f t="shared" ref="GB541:GZ541" si="28">IF(FA537=""," ",FA537)</f>
        <v xml:space="preserve"> </v>
      </c>
      <c r="GC541" s="253" t="str">
        <f t="shared" si="28"/>
        <v xml:space="preserve"> </v>
      </c>
      <c r="GD541" s="253" t="str">
        <f t="shared" si="28"/>
        <v xml:space="preserve"> </v>
      </c>
      <c r="GE541" s="253" t="str">
        <f t="shared" si="28"/>
        <v xml:space="preserve"> </v>
      </c>
      <c r="GF541" s="253" t="str">
        <f t="shared" si="28"/>
        <v xml:space="preserve"> </v>
      </c>
      <c r="GG541" s="253" t="str">
        <f t="shared" si="28"/>
        <v xml:space="preserve"> </v>
      </c>
      <c r="GH541" s="253" t="str">
        <f t="shared" si="28"/>
        <v xml:space="preserve"> </v>
      </c>
      <c r="GI541" s="253" t="str">
        <f t="shared" si="28"/>
        <v xml:space="preserve"> </v>
      </c>
      <c r="GJ541" s="253" t="str">
        <f t="shared" si="28"/>
        <v xml:space="preserve"> </v>
      </c>
      <c r="GK541" s="253" t="str">
        <f t="shared" si="28"/>
        <v xml:space="preserve"> </v>
      </c>
      <c r="GL541" s="253" t="str">
        <f t="shared" si="28"/>
        <v xml:space="preserve"> </v>
      </c>
      <c r="GM541" s="253" t="str">
        <f t="shared" si="28"/>
        <v xml:space="preserve"> </v>
      </c>
      <c r="GN541" s="253" t="str">
        <f t="shared" si="28"/>
        <v xml:space="preserve"> </v>
      </c>
      <c r="GO541" s="253" t="str">
        <f t="shared" si="28"/>
        <v xml:space="preserve"> </v>
      </c>
      <c r="GP541" s="253" t="str">
        <f t="shared" si="28"/>
        <v xml:space="preserve"> </v>
      </c>
      <c r="GQ541" s="253" t="str">
        <f t="shared" si="28"/>
        <v xml:space="preserve"> </v>
      </c>
      <c r="GR541" s="253" t="str">
        <f t="shared" si="28"/>
        <v xml:space="preserve"> </v>
      </c>
      <c r="GS541" s="253" t="str">
        <f t="shared" si="28"/>
        <v xml:space="preserve"> </v>
      </c>
      <c r="GT541" s="253" t="str">
        <f t="shared" si="28"/>
        <v xml:space="preserve"> </v>
      </c>
      <c r="GU541" s="253" t="str">
        <f t="shared" si="28"/>
        <v xml:space="preserve"> </v>
      </c>
      <c r="GV541" s="253" t="str">
        <f t="shared" si="28"/>
        <v xml:space="preserve"> </v>
      </c>
      <c r="GW541" s="253" t="str">
        <f t="shared" si="28"/>
        <v xml:space="preserve"> </v>
      </c>
      <c r="GX541" s="253" t="str">
        <f t="shared" si="28"/>
        <v xml:space="preserve"> </v>
      </c>
      <c r="GY541" s="253" t="str">
        <f t="shared" si="28"/>
        <v xml:space="preserve"> </v>
      </c>
      <c r="GZ541" s="253" t="str">
        <f t="shared" si="28"/>
        <v xml:space="preserve"> </v>
      </c>
    </row>
    <row r="542" spans="184:208" ht="15.75" customHeight="1" x14ac:dyDescent="0.25">
      <c r="GB542" s="253" t="str">
        <f t="shared" ref="GB542:GZ542" si="29">IF(FA538=""," ",FA538)</f>
        <v xml:space="preserve"> </v>
      </c>
      <c r="GC542" s="253" t="str">
        <f t="shared" si="29"/>
        <v xml:space="preserve"> </v>
      </c>
      <c r="GD542" s="253" t="str">
        <f t="shared" si="29"/>
        <v xml:space="preserve"> </v>
      </c>
      <c r="GE542" s="253" t="str">
        <f t="shared" si="29"/>
        <v xml:space="preserve"> </v>
      </c>
      <c r="GF542" s="253" t="str">
        <f t="shared" si="29"/>
        <v xml:space="preserve"> </v>
      </c>
      <c r="GG542" s="253" t="str">
        <f t="shared" si="29"/>
        <v xml:space="preserve"> </v>
      </c>
      <c r="GH542" s="253" t="str">
        <f t="shared" si="29"/>
        <v xml:space="preserve"> </v>
      </c>
      <c r="GI542" s="253" t="str">
        <f t="shared" si="29"/>
        <v xml:space="preserve"> </v>
      </c>
      <c r="GJ542" s="253" t="str">
        <f t="shared" si="29"/>
        <v xml:space="preserve"> </v>
      </c>
      <c r="GK542" s="253" t="str">
        <f t="shared" si="29"/>
        <v xml:space="preserve"> </v>
      </c>
      <c r="GL542" s="253" t="str">
        <f t="shared" si="29"/>
        <v xml:space="preserve"> </v>
      </c>
      <c r="GM542" s="253" t="str">
        <f t="shared" si="29"/>
        <v xml:space="preserve"> </v>
      </c>
      <c r="GN542" s="253" t="str">
        <f t="shared" si="29"/>
        <v xml:space="preserve"> </v>
      </c>
      <c r="GO542" s="253" t="str">
        <f t="shared" si="29"/>
        <v xml:space="preserve"> </v>
      </c>
      <c r="GP542" s="253" t="str">
        <f t="shared" si="29"/>
        <v xml:space="preserve"> </v>
      </c>
      <c r="GQ542" s="253" t="str">
        <f t="shared" si="29"/>
        <v xml:space="preserve"> </v>
      </c>
      <c r="GR542" s="253" t="str">
        <f t="shared" si="29"/>
        <v xml:space="preserve"> </v>
      </c>
      <c r="GS542" s="253" t="str">
        <f t="shared" si="29"/>
        <v xml:space="preserve"> </v>
      </c>
      <c r="GT542" s="253" t="str">
        <f t="shared" si="29"/>
        <v xml:space="preserve"> </v>
      </c>
      <c r="GU542" s="253" t="str">
        <f t="shared" si="29"/>
        <v xml:space="preserve"> </v>
      </c>
      <c r="GV542" s="253" t="str">
        <f t="shared" si="29"/>
        <v xml:space="preserve"> </v>
      </c>
      <c r="GW542" s="253" t="str">
        <f t="shared" si="29"/>
        <v xml:space="preserve"> </v>
      </c>
      <c r="GX542" s="253" t="str">
        <f t="shared" si="29"/>
        <v xml:space="preserve"> </v>
      </c>
      <c r="GY542" s="253" t="str">
        <f t="shared" si="29"/>
        <v xml:space="preserve"> </v>
      </c>
      <c r="GZ542" s="253" t="str">
        <f t="shared" si="29"/>
        <v xml:space="preserve"> </v>
      </c>
    </row>
    <row r="543" spans="184:208" ht="15.75" customHeight="1" x14ac:dyDescent="0.25">
      <c r="GB543" s="253" t="str">
        <f t="shared" ref="GB543:GZ543" si="30">IF(FA539=""," ",FA539)</f>
        <v xml:space="preserve"> </v>
      </c>
      <c r="GC543" s="253" t="str">
        <f t="shared" si="30"/>
        <v xml:space="preserve"> </v>
      </c>
      <c r="GD543" s="253" t="str">
        <f t="shared" si="30"/>
        <v xml:space="preserve"> </v>
      </c>
      <c r="GE543" s="253" t="str">
        <f t="shared" si="30"/>
        <v xml:space="preserve"> </v>
      </c>
      <c r="GF543" s="253" t="str">
        <f t="shared" si="30"/>
        <v xml:space="preserve"> </v>
      </c>
      <c r="GG543" s="253" t="str">
        <f t="shared" si="30"/>
        <v xml:space="preserve"> </v>
      </c>
      <c r="GH543" s="253" t="str">
        <f t="shared" si="30"/>
        <v xml:space="preserve"> </v>
      </c>
      <c r="GI543" s="253" t="str">
        <f t="shared" si="30"/>
        <v xml:space="preserve"> </v>
      </c>
      <c r="GJ543" s="253" t="str">
        <f t="shared" si="30"/>
        <v xml:space="preserve"> </v>
      </c>
      <c r="GK543" s="253" t="str">
        <f t="shared" si="30"/>
        <v xml:space="preserve"> </v>
      </c>
      <c r="GL543" s="253" t="str">
        <f t="shared" si="30"/>
        <v xml:space="preserve"> </v>
      </c>
      <c r="GM543" s="253" t="str">
        <f t="shared" si="30"/>
        <v xml:space="preserve"> </v>
      </c>
      <c r="GN543" s="253" t="str">
        <f t="shared" si="30"/>
        <v xml:space="preserve"> </v>
      </c>
      <c r="GO543" s="253" t="str">
        <f t="shared" si="30"/>
        <v xml:space="preserve"> </v>
      </c>
      <c r="GP543" s="253" t="str">
        <f t="shared" si="30"/>
        <v xml:space="preserve"> </v>
      </c>
      <c r="GQ543" s="253" t="str">
        <f t="shared" si="30"/>
        <v xml:space="preserve"> </v>
      </c>
      <c r="GR543" s="253" t="str">
        <f t="shared" si="30"/>
        <v xml:space="preserve"> </v>
      </c>
      <c r="GS543" s="253" t="str">
        <f t="shared" si="30"/>
        <v xml:space="preserve"> </v>
      </c>
      <c r="GT543" s="253" t="str">
        <f t="shared" si="30"/>
        <v xml:space="preserve"> </v>
      </c>
      <c r="GU543" s="253" t="str">
        <f t="shared" si="30"/>
        <v xml:space="preserve"> </v>
      </c>
      <c r="GV543" s="253" t="str">
        <f t="shared" si="30"/>
        <v xml:space="preserve"> </v>
      </c>
      <c r="GW543" s="253" t="str">
        <f t="shared" si="30"/>
        <v xml:space="preserve"> </v>
      </c>
      <c r="GX543" s="253" t="str">
        <f t="shared" si="30"/>
        <v xml:space="preserve"> </v>
      </c>
      <c r="GY543" s="253" t="str">
        <f t="shared" si="30"/>
        <v xml:space="preserve"> </v>
      </c>
      <c r="GZ543" s="253" t="str">
        <f t="shared" si="30"/>
        <v xml:space="preserve"> </v>
      </c>
    </row>
    <row r="544" spans="184:208" ht="15.75" customHeight="1" x14ac:dyDescent="0.25">
      <c r="GB544" s="253" t="str">
        <f t="shared" ref="GB544:GZ544" si="31">IF(FA540=""," ",FA540)</f>
        <v xml:space="preserve"> </v>
      </c>
      <c r="GC544" s="253" t="str">
        <f t="shared" si="31"/>
        <v xml:space="preserve"> </v>
      </c>
      <c r="GD544" s="253" t="str">
        <f t="shared" si="31"/>
        <v xml:space="preserve"> </v>
      </c>
      <c r="GE544" s="253" t="str">
        <f t="shared" si="31"/>
        <v xml:space="preserve"> </v>
      </c>
      <c r="GF544" s="253" t="str">
        <f t="shared" si="31"/>
        <v xml:space="preserve"> </v>
      </c>
      <c r="GG544" s="253" t="str">
        <f t="shared" si="31"/>
        <v xml:space="preserve"> </v>
      </c>
      <c r="GH544" s="253" t="str">
        <f t="shared" si="31"/>
        <v xml:space="preserve"> </v>
      </c>
      <c r="GI544" s="253" t="str">
        <f t="shared" si="31"/>
        <v xml:space="preserve"> </v>
      </c>
      <c r="GJ544" s="253" t="str">
        <f t="shared" si="31"/>
        <v xml:space="preserve"> </v>
      </c>
      <c r="GK544" s="253" t="str">
        <f t="shared" si="31"/>
        <v xml:space="preserve"> </v>
      </c>
      <c r="GL544" s="253" t="str">
        <f t="shared" si="31"/>
        <v xml:space="preserve"> </v>
      </c>
      <c r="GM544" s="253" t="str">
        <f t="shared" si="31"/>
        <v xml:space="preserve"> </v>
      </c>
      <c r="GN544" s="253" t="str">
        <f t="shared" si="31"/>
        <v xml:space="preserve"> </v>
      </c>
      <c r="GO544" s="253" t="str">
        <f t="shared" si="31"/>
        <v xml:space="preserve"> </v>
      </c>
      <c r="GP544" s="253" t="str">
        <f t="shared" si="31"/>
        <v xml:space="preserve"> </v>
      </c>
      <c r="GQ544" s="253" t="str">
        <f t="shared" si="31"/>
        <v xml:space="preserve"> </v>
      </c>
      <c r="GR544" s="253" t="str">
        <f t="shared" si="31"/>
        <v xml:space="preserve"> </v>
      </c>
      <c r="GS544" s="253" t="str">
        <f t="shared" si="31"/>
        <v xml:space="preserve"> </v>
      </c>
      <c r="GT544" s="253" t="str">
        <f t="shared" si="31"/>
        <v xml:space="preserve"> </v>
      </c>
      <c r="GU544" s="253" t="str">
        <f t="shared" si="31"/>
        <v xml:space="preserve"> </v>
      </c>
      <c r="GV544" s="253" t="str">
        <f t="shared" si="31"/>
        <v xml:space="preserve"> </v>
      </c>
      <c r="GW544" s="253" t="str">
        <f t="shared" si="31"/>
        <v xml:space="preserve"> </v>
      </c>
      <c r="GX544" s="253" t="str">
        <f t="shared" si="31"/>
        <v xml:space="preserve"> </v>
      </c>
      <c r="GY544" s="253" t="str">
        <f t="shared" si="31"/>
        <v xml:space="preserve"> </v>
      </c>
      <c r="GZ544" s="253" t="str">
        <f t="shared" si="31"/>
        <v xml:space="preserve"> </v>
      </c>
    </row>
    <row r="545" spans="184:208" ht="15.75" customHeight="1" x14ac:dyDescent="0.25">
      <c r="GB545" s="253" t="str">
        <f t="shared" ref="GB545:GZ545" si="32">IF(FA541=""," ",FA541)</f>
        <v xml:space="preserve"> </v>
      </c>
      <c r="GC545" s="253" t="str">
        <f t="shared" si="32"/>
        <v xml:space="preserve"> </v>
      </c>
      <c r="GD545" s="253" t="str">
        <f t="shared" si="32"/>
        <v xml:space="preserve"> </v>
      </c>
      <c r="GE545" s="253" t="str">
        <f t="shared" si="32"/>
        <v xml:space="preserve"> </v>
      </c>
      <c r="GF545" s="253" t="str">
        <f t="shared" si="32"/>
        <v xml:space="preserve"> </v>
      </c>
      <c r="GG545" s="253" t="str">
        <f t="shared" si="32"/>
        <v xml:space="preserve"> </v>
      </c>
      <c r="GH545" s="253" t="str">
        <f t="shared" si="32"/>
        <v xml:space="preserve"> </v>
      </c>
      <c r="GI545" s="253" t="str">
        <f t="shared" si="32"/>
        <v xml:space="preserve"> </v>
      </c>
      <c r="GJ545" s="253" t="str">
        <f t="shared" si="32"/>
        <v xml:space="preserve"> </v>
      </c>
      <c r="GK545" s="253" t="str">
        <f t="shared" si="32"/>
        <v xml:space="preserve"> </v>
      </c>
      <c r="GL545" s="253" t="str">
        <f t="shared" si="32"/>
        <v xml:space="preserve"> </v>
      </c>
      <c r="GM545" s="253" t="str">
        <f t="shared" si="32"/>
        <v xml:space="preserve"> </v>
      </c>
      <c r="GN545" s="253" t="str">
        <f t="shared" si="32"/>
        <v xml:space="preserve"> </v>
      </c>
      <c r="GO545" s="253" t="str">
        <f t="shared" si="32"/>
        <v xml:space="preserve"> </v>
      </c>
      <c r="GP545" s="253" t="str">
        <f t="shared" si="32"/>
        <v xml:space="preserve"> </v>
      </c>
      <c r="GQ545" s="253" t="str">
        <f t="shared" si="32"/>
        <v xml:space="preserve"> </v>
      </c>
      <c r="GR545" s="253" t="str">
        <f t="shared" si="32"/>
        <v xml:space="preserve"> </v>
      </c>
      <c r="GS545" s="253" t="str">
        <f t="shared" si="32"/>
        <v xml:space="preserve"> </v>
      </c>
      <c r="GT545" s="253" t="str">
        <f t="shared" si="32"/>
        <v xml:space="preserve"> </v>
      </c>
      <c r="GU545" s="253" t="str">
        <f t="shared" si="32"/>
        <v xml:space="preserve"> </v>
      </c>
      <c r="GV545" s="253" t="str">
        <f t="shared" si="32"/>
        <v xml:space="preserve"> </v>
      </c>
      <c r="GW545" s="253" t="str">
        <f t="shared" si="32"/>
        <v xml:space="preserve"> </v>
      </c>
      <c r="GX545" s="253" t="str">
        <f t="shared" si="32"/>
        <v xml:space="preserve"> </v>
      </c>
      <c r="GY545" s="253" t="str">
        <f t="shared" si="32"/>
        <v xml:space="preserve"> </v>
      </c>
      <c r="GZ545" s="253" t="str">
        <f t="shared" si="32"/>
        <v xml:space="preserve"> </v>
      </c>
    </row>
    <row r="546" spans="184:208" ht="15.75" customHeight="1" x14ac:dyDescent="0.25">
      <c r="GB546" s="253" t="str">
        <f t="shared" ref="GB546:GZ546" si="33">IF(FA542=""," ",FA542)</f>
        <v xml:space="preserve"> </v>
      </c>
      <c r="GC546" s="253" t="str">
        <f t="shared" si="33"/>
        <v xml:space="preserve"> </v>
      </c>
      <c r="GD546" s="253" t="str">
        <f t="shared" si="33"/>
        <v xml:space="preserve"> </v>
      </c>
      <c r="GE546" s="253" t="str">
        <f t="shared" si="33"/>
        <v xml:space="preserve"> </v>
      </c>
      <c r="GF546" s="253" t="str">
        <f t="shared" si="33"/>
        <v xml:space="preserve"> </v>
      </c>
      <c r="GG546" s="253" t="str">
        <f t="shared" si="33"/>
        <v xml:space="preserve"> </v>
      </c>
      <c r="GH546" s="253" t="str">
        <f t="shared" si="33"/>
        <v xml:space="preserve"> </v>
      </c>
      <c r="GI546" s="253" t="str">
        <f t="shared" si="33"/>
        <v xml:space="preserve"> </v>
      </c>
      <c r="GJ546" s="253" t="str">
        <f t="shared" si="33"/>
        <v xml:space="preserve"> </v>
      </c>
      <c r="GK546" s="253" t="str">
        <f t="shared" si="33"/>
        <v xml:space="preserve"> </v>
      </c>
      <c r="GL546" s="253" t="str">
        <f t="shared" si="33"/>
        <v xml:space="preserve"> </v>
      </c>
      <c r="GM546" s="253" t="str">
        <f t="shared" si="33"/>
        <v xml:space="preserve"> </v>
      </c>
      <c r="GN546" s="253" t="str">
        <f t="shared" si="33"/>
        <v xml:space="preserve"> </v>
      </c>
      <c r="GO546" s="253" t="str">
        <f t="shared" si="33"/>
        <v xml:space="preserve"> </v>
      </c>
      <c r="GP546" s="253" t="str">
        <f t="shared" si="33"/>
        <v xml:space="preserve"> </v>
      </c>
      <c r="GQ546" s="253" t="str">
        <f t="shared" si="33"/>
        <v xml:space="preserve"> </v>
      </c>
      <c r="GR546" s="253" t="str">
        <f t="shared" si="33"/>
        <v xml:space="preserve"> </v>
      </c>
      <c r="GS546" s="253" t="str">
        <f t="shared" si="33"/>
        <v xml:space="preserve"> </v>
      </c>
      <c r="GT546" s="253" t="str">
        <f t="shared" si="33"/>
        <v xml:space="preserve"> </v>
      </c>
      <c r="GU546" s="253" t="str">
        <f t="shared" si="33"/>
        <v xml:space="preserve"> </v>
      </c>
      <c r="GV546" s="253" t="str">
        <f t="shared" si="33"/>
        <v xml:space="preserve"> </v>
      </c>
      <c r="GW546" s="253" t="str">
        <f t="shared" si="33"/>
        <v xml:space="preserve"> </v>
      </c>
      <c r="GX546" s="253" t="str">
        <f t="shared" si="33"/>
        <v xml:space="preserve"> </v>
      </c>
      <c r="GY546" s="253" t="str">
        <f t="shared" si="33"/>
        <v xml:space="preserve"> </v>
      </c>
      <c r="GZ546" s="253" t="str">
        <f t="shared" si="33"/>
        <v xml:space="preserve"> </v>
      </c>
    </row>
    <row r="547" spans="184:208" ht="15.75" customHeight="1" x14ac:dyDescent="0.25">
      <c r="GB547" s="253" t="str">
        <f t="shared" ref="GB547:GZ547" si="34">IF(FA543=""," ",FA543)</f>
        <v xml:space="preserve"> </v>
      </c>
      <c r="GC547" s="253" t="str">
        <f t="shared" si="34"/>
        <v xml:space="preserve"> </v>
      </c>
      <c r="GD547" s="253" t="str">
        <f t="shared" si="34"/>
        <v xml:space="preserve"> </v>
      </c>
      <c r="GE547" s="253" t="str">
        <f t="shared" si="34"/>
        <v xml:space="preserve"> </v>
      </c>
      <c r="GF547" s="253" t="str">
        <f t="shared" si="34"/>
        <v xml:space="preserve"> </v>
      </c>
      <c r="GG547" s="253" t="str">
        <f t="shared" si="34"/>
        <v xml:space="preserve"> </v>
      </c>
      <c r="GH547" s="253" t="str">
        <f t="shared" si="34"/>
        <v xml:space="preserve"> </v>
      </c>
      <c r="GI547" s="253" t="str">
        <f t="shared" si="34"/>
        <v xml:space="preserve"> </v>
      </c>
      <c r="GJ547" s="253" t="str">
        <f t="shared" si="34"/>
        <v xml:space="preserve"> </v>
      </c>
      <c r="GK547" s="253" t="str">
        <f t="shared" si="34"/>
        <v xml:space="preserve"> </v>
      </c>
      <c r="GL547" s="253" t="str">
        <f t="shared" si="34"/>
        <v xml:space="preserve"> </v>
      </c>
      <c r="GM547" s="253" t="str">
        <f t="shared" si="34"/>
        <v xml:space="preserve"> </v>
      </c>
      <c r="GN547" s="253" t="str">
        <f t="shared" si="34"/>
        <v xml:space="preserve"> </v>
      </c>
      <c r="GO547" s="253" t="str">
        <f t="shared" si="34"/>
        <v xml:space="preserve"> </v>
      </c>
      <c r="GP547" s="253" t="str">
        <f t="shared" si="34"/>
        <v xml:space="preserve"> </v>
      </c>
      <c r="GQ547" s="253" t="str">
        <f t="shared" si="34"/>
        <v xml:space="preserve"> </v>
      </c>
      <c r="GR547" s="253" t="str">
        <f t="shared" si="34"/>
        <v xml:space="preserve"> </v>
      </c>
      <c r="GS547" s="253" t="str">
        <f t="shared" si="34"/>
        <v xml:space="preserve"> </v>
      </c>
      <c r="GT547" s="253" t="str">
        <f t="shared" si="34"/>
        <v xml:space="preserve"> </v>
      </c>
      <c r="GU547" s="253" t="str">
        <f t="shared" si="34"/>
        <v xml:space="preserve"> </v>
      </c>
      <c r="GV547" s="253" t="str">
        <f t="shared" si="34"/>
        <v xml:space="preserve"> </v>
      </c>
      <c r="GW547" s="253" t="str">
        <f t="shared" si="34"/>
        <v xml:space="preserve"> </v>
      </c>
      <c r="GX547" s="253" t="str">
        <f t="shared" si="34"/>
        <v xml:space="preserve"> </v>
      </c>
      <c r="GY547" s="253" t="str">
        <f t="shared" si="34"/>
        <v xml:space="preserve"> </v>
      </c>
      <c r="GZ547" s="253" t="str">
        <f t="shared" si="34"/>
        <v xml:space="preserve"> </v>
      </c>
    </row>
    <row r="548" spans="184:208" ht="15.75" customHeight="1" x14ac:dyDescent="0.25">
      <c r="GB548" s="253" t="str">
        <f t="shared" ref="GB548:GZ548" si="35">IF(FA544=""," ",FA544)</f>
        <v xml:space="preserve"> </v>
      </c>
      <c r="GC548" s="253" t="str">
        <f t="shared" si="35"/>
        <v xml:space="preserve"> </v>
      </c>
      <c r="GD548" s="253" t="str">
        <f t="shared" si="35"/>
        <v xml:space="preserve"> </v>
      </c>
      <c r="GE548" s="253" t="str">
        <f t="shared" si="35"/>
        <v xml:space="preserve"> </v>
      </c>
      <c r="GF548" s="253" t="str">
        <f t="shared" si="35"/>
        <v xml:space="preserve"> </v>
      </c>
      <c r="GG548" s="253" t="str">
        <f t="shared" si="35"/>
        <v xml:space="preserve"> </v>
      </c>
      <c r="GH548" s="253" t="str">
        <f t="shared" si="35"/>
        <v xml:space="preserve"> </v>
      </c>
      <c r="GI548" s="253" t="str">
        <f t="shared" si="35"/>
        <v xml:space="preserve"> </v>
      </c>
      <c r="GJ548" s="253" t="str">
        <f t="shared" si="35"/>
        <v xml:space="preserve"> </v>
      </c>
      <c r="GK548" s="253" t="str">
        <f t="shared" si="35"/>
        <v xml:space="preserve"> </v>
      </c>
      <c r="GL548" s="253" t="str">
        <f t="shared" si="35"/>
        <v xml:space="preserve"> </v>
      </c>
      <c r="GM548" s="253" t="str">
        <f t="shared" si="35"/>
        <v xml:space="preserve"> </v>
      </c>
      <c r="GN548" s="253" t="str">
        <f t="shared" si="35"/>
        <v xml:space="preserve"> </v>
      </c>
      <c r="GO548" s="253" t="str">
        <f t="shared" si="35"/>
        <v xml:space="preserve"> </v>
      </c>
      <c r="GP548" s="253" t="str">
        <f t="shared" si="35"/>
        <v xml:space="preserve"> </v>
      </c>
      <c r="GQ548" s="253" t="str">
        <f t="shared" si="35"/>
        <v xml:space="preserve"> </v>
      </c>
      <c r="GR548" s="253" t="str">
        <f t="shared" si="35"/>
        <v xml:space="preserve"> </v>
      </c>
      <c r="GS548" s="253" t="str">
        <f t="shared" si="35"/>
        <v xml:space="preserve"> </v>
      </c>
      <c r="GT548" s="253" t="str">
        <f t="shared" si="35"/>
        <v xml:space="preserve"> </v>
      </c>
      <c r="GU548" s="253" t="str">
        <f t="shared" si="35"/>
        <v xml:space="preserve"> </v>
      </c>
      <c r="GV548" s="253" t="str">
        <f t="shared" si="35"/>
        <v xml:space="preserve"> </v>
      </c>
      <c r="GW548" s="253" t="str">
        <f t="shared" si="35"/>
        <v xml:space="preserve"> </v>
      </c>
      <c r="GX548" s="253" t="str">
        <f t="shared" si="35"/>
        <v xml:space="preserve"> </v>
      </c>
      <c r="GY548" s="253" t="str">
        <f t="shared" si="35"/>
        <v xml:space="preserve"> </v>
      </c>
      <c r="GZ548" s="253" t="str">
        <f t="shared" si="35"/>
        <v xml:space="preserve"> </v>
      </c>
    </row>
    <row r="549" spans="184:208" ht="15.75" customHeight="1" x14ac:dyDescent="0.25">
      <c r="GB549" s="253" t="str">
        <f t="shared" ref="GB549:GZ549" si="36">IF(FA545="","",FA545)</f>
        <v/>
      </c>
      <c r="GC549" s="253" t="str">
        <f t="shared" si="36"/>
        <v/>
      </c>
      <c r="GD549" s="253" t="str">
        <f t="shared" si="36"/>
        <v/>
      </c>
      <c r="GE549" s="253" t="str">
        <f t="shared" si="36"/>
        <v/>
      </c>
      <c r="GF549" s="253" t="str">
        <f t="shared" si="36"/>
        <v/>
      </c>
      <c r="GG549" s="253" t="str">
        <f t="shared" si="36"/>
        <v/>
      </c>
      <c r="GH549" s="253" t="str">
        <f t="shared" si="36"/>
        <v/>
      </c>
      <c r="GI549" s="253" t="str">
        <f t="shared" si="36"/>
        <v/>
      </c>
      <c r="GJ549" s="253" t="str">
        <f t="shared" si="36"/>
        <v/>
      </c>
      <c r="GK549" s="253" t="str">
        <f t="shared" si="36"/>
        <v/>
      </c>
      <c r="GL549" s="253" t="str">
        <f t="shared" si="36"/>
        <v/>
      </c>
      <c r="GM549" s="253" t="str">
        <f t="shared" si="36"/>
        <v/>
      </c>
      <c r="GN549" s="253" t="str">
        <f t="shared" si="36"/>
        <v/>
      </c>
      <c r="GO549" s="253" t="str">
        <f t="shared" si="36"/>
        <v/>
      </c>
      <c r="GP549" s="253" t="str">
        <f t="shared" si="36"/>
        <v/>
      </c>
      <c r="GQ549" s="253" t="str">
        <f t="shared" si="36"/>
        <v/>
      </c>
      <c r="GR549" s="253" t="str">
        <f t="shared" si="36"/>
        <v/>
      </c>
      <c r="GS549" s="253" t="str">
        <f t="shared" si="36"/>
        <v/>
      </c>
      <c r="GT549" s="253" t="str">
        <f t="shared" si="36"/>
        <v/>
      </c>
      <c r="GU549" s="253" t="str">
        <f t="shared" si="36"/>
        <v/>
      </c>
      <c r="GV549" s="253" t="str">
        <f t="shared" si="36"/>
        <v/>
      </c>
      <c r="GW549" s="253" t="str">
        <f t="shared" si="36"/>
        <v/>
      </c>
      <c r="GX549" s="253" t="str">
        <f t="shared" si="36"/>
        <v/>
      </c>
      <c r="GY549" s="253" t="str">
        <f t="shared" si="36"/>
        <v/>
      </c>
      <c r="GZ549" s="253" t="str">
        <f t="shared" si="36"/>
        <v/>
      </c>
    </row>
    <row r="550" spans="184:208" ht="15.75" customHeight="1" x14ac:dyDescent="0.25">
      <c r="GB550" s="253" t="str">
        <f t="shared" ref="GB550:GZ550" si="37">IF(FA546="","",FA546)</f>
        <v/>
      </c>
      <c r="GC550" s="253" t="str">
        <f t="shared" si="37"/>
        <v/>
      </c>
      <c r="GD550" s="253" t="str">
        <f t="shared" si="37"/>
        <v/>
      </c>
      <c r="GE550" s="253" t="str">
        <f t="shared" si="37"/>
        <v/>
      </c>
      <c r="GF550" s="253" t="str">
        <f t="shared" si="37"/>
        <v/>
      </c>
      <c r="GG550" s="253" t="str">
        <f t="shared" si="37"/>
        <v/>
      </c>
      <c r="GH550" s="253" t="str">
        <f t="shared" si="37"/>
        <v/>
      </c>
      <c r="GI550" s="253" t="str">
        <f t="shared" si="37"/>
        <v/>
      </c>
      <c r="GJ550" s="253" t="str">
        <f t="shared" si="37"/>
        <v/>
      </c>
      <c r="GK550" s="253" t="str">
        <f t="shared" si="37"/>
        <v/>
      </c>
      <c r="GL550" s="253" t="str">
        <f t="shared" si="37"/>
        <v/>
      </c>
      <c r="GM550" s="253" t="str">
        <f t="shared" si="37"/>
        <v/>
      </c>
      <c r="GN550" s="253" t="str">
        <f t="shared" si="37"/>
        <v/>
      </c>
      <c r="GO550" s="253" t="str">
        <f t="shared" si="37"/>
        <v/>
      </c>
      <c r="GP550" s="253" t="str">
        <f t="shared" si="37"/>
        <v/>
      </c>
      <c r="GQ550" s="253" t="str">
        <f t="shared" si="37"/>
        <v/>
      </c>
      <c r="GR550" s="253" t="str">
        <f t="shared" si="37"/>
        <v/>
      </c>
      <c r="GS550" s="253" t="str">
        <f t="shared" si="37"/>
        <v/>
      </c>
      <c r="GT550" s="253" t="str">
        <f t="shared" si="37"/>
        <v/>
      </c>
      <c r="GU550" s="253" t="str">
        <f t="shared" si="37"/>
        <v/>
      </c>
      <c r="GV550" s="253" t="str">
        <f t="shared" si="37"/>
        <v/>
      </c>
      <c r="GW550" s="253" t="str">
        <f t="shared" si="37"/>
        <v/>
      </c>
      <c r="GX550" s="253" t="str">
        <f t="shared" si="37"/>
        <v/>
      </c>
      <c r="GY550" s="253" t="str">
        <f t="shared" si="37"/>
        <v/>
      </c>
      <c r="GZ550" s="253" t="str">
        <f t="shared" si="37"/>
        <v/>
      </c>
    </row>
    <row r="551" spans="184:208" ht="15.75" customHeight="1" x14ac:dyDescent="0.25">
      <c r="GB551" s="253" t="str">
        <f t="shared" ref="GB551:GZ551" si="38">IF(FA547="","",FA547)</f>
        <v/>
      </c>
      <c r="GC551" s="253" t="str">
        <f t="shared" si="38"/>
        <v/>
      </c>
      <c r="GD551" s="253" t="str">
        <f t="shared" si="38"/>
        <v/>
      </c>
      <c r="GE551" s="253" t="str">
        <f t="shared" si="38"/>
        <v/>
      </c>
      <c r="GF551" s="253" t="str">
        <f t="shared" si="38"/>
        <v/>
      </c>
      <c r="GG551" s="253" t="str">
        <f t="shared" si="38"/>
        <v/>
      </c>
      <c r="GH551" s="253" t="str">
        <f t="shared" si="38"/>
        <v/>
      </c>
      <c r="GI551" s="253" t="str">
        <f t="shared" si="38"/>
        <v/>
      </c>
      <c r="GJ551" s="253" t="str">
        <f t="shared" si="38"/>
        <v/>
      </c>
      <c r="GK551" s="253" t="str">
        <f t="shared" si="38"/>
        <v/>
      </c>
      <c r="GL551" s="253" t="str">
        <f t="shared" si="38"/>
        <v/>
      </c>
      <c r="GM551" s="253" t="str">
        <f t="shared" si="38"/>
        <v/>
      </c>
      <c r="GN551" s="253" t="str">
        <f t="shared" si="38"/>
        <v/>
      </c>
      <c r="GO551" s="253" t="str">
        <f t="shared" si="38"/>
        <v/>
      </c>
      <c r="GP551" s="253" t="str">
        <f t="shared" si="38"/>
        <v/>
      </c>
      <c r="GQ551" s="253" t="str">
        <f t="shared" si="38"/>
        <v/>
      </c>
      <c r="GR551" s="253" t="str">
        <f t="shared" si="38"/>
        <v/>
      </c>
      <c r="GS551" s="253" t="str">
        <f t="shared" si="38"/>
        <v/>
      </c>
      <c r="GT551" s="253" t="str">
        <f t="shared" si="38"/>
        <v/>
      </c>
      <c r="GU551" s="253" t="str">
        <f t="shared" si="38"/>
        <v/>
      </c>
      <c r="GV551" s="253" t="str">
        <f t="shared" si="38"/>
        <v/>
      </c>
      <c r="GW551" s="253" t="str">
        <f t="shared" si="38"/>
        <v/>
      </c>
      <c r="GX551" s="253" t="str">
        <f t="shared" si="38"/>
        <v/>
      </c>
      <c r="GY551" s="253" t="str">
        <f t="shared" si="38"/>
        <v/>
      </c>
      <c r="GZ551" s="253" t="str">
        <f t="shared" si="38"/>
        <v/>
      </c>
    </row>
    <row r="552" spans="184:208" ht="15.75" customHeight="1" x14ac:dyDescent="0.25">
      <c r="GB552" s="253" t="str">
        <f t="shared" ref="GB552:GZ552" si="39">IF(FA548="","",FA548)</f>
        <v/>
      </c>
      <c r="GC552" s="253" t="str">
        <f t="shared" si="39"/>
        <v/>
      </c>
      <c r="GD552" s="253" t="str">
        <f t="shared" si="39"/>
        <v/>
      </c>
      <c r="GE552" s="253" t="str">
        <f t="shared" si="39"/>
        <v/>
      </c>
      <c r="GF552" s="253" t="str">
        <f t="shared" si="39"/>
        <v/>
      </c>
      <c r="GG552" s="253" t="str">
        <f t="shared" si="39"/>
        <v/>
      </c>
      <c r="GH552" s="253" t="str">
        <f t="shared" si="39"/>
        <v/>
      </c>
      <c r="GI552" s="253" t="str">
        <f t="shared" si="39"/>
        <v/>
      </c>
      <c r="GJ552" s="253" t="str">
        <f t="shared" si="39"/>
        <v/>
      </c>
      <c r="GK552" s="253" t="str">
        <f t="shared" si="39"/>
        <v/>
      </c>
      <c r="GL552" s="253" t="str">
        <f t="shared" si="39"/>
        <v/>
      </c>
      <c r="GM552" s="253" t="str">
        <f t="shared" si="39"/>
        <v/>
      </c>
      <c r="GN552" s="253" t="str">
        <f t="shared" si="39"/>
        <v/>
      </c>
      <c r="GO552" s="253" t="str">
        <f t="shared" si="39"/>
        <v/>
      </c>
      <c r="GP552" s="253" t="str">
        <f t="shared" si="39"/>
        <v/>
      </c>
      <c r="GQ552" s="253" t="str">
        <f t="shared" si="39"/>
        <v/>
      </c>
      <c r="GR552" s="253" t="str">
        <f t="shared" si="39"/>
        <v/>
      </c>
      <c r="GS552" s="253" t="str">
        <f t="shared" si="39"/>
        <v/>
      </c>
      <c r="GT552" s="253" t="str">
        <f t="shared" si="39"/>
        <v/>
      </c>
      <c r="GU552" s="253" t="str">
        <f t="shared" si="39"/>
        <v/>
      </c>
      <c r="GV552" s="253" t="str">
        <f t="shared" si="39"/>
        <v/>
      </c>
      <c r="GW552" s="253" t="str">
        <f t="shared" si="39"/>
        <v/>
      </c>
      <c r="GX552" s="253" t="str">
        <f t="shared" si="39"/>
        <v/>
      </c>
      <c r="GY552" s="253" t="str">
        <f t="shared" si="39"/>
        <v/>
      </c>
      <c r="GZ552" s="253" t="str">
        <f t="shared" si="39"/>
        <v/>
      </c>
    </row>
    <row r="553" spans="184:208" ht="15.75" customHeight="1" x14ac:dyDescent="0.25">
      <c r="GB553" s="253" t="str">
        <f t="shared" ref="GB553:GZ553" si="40">IF(FA549="","",FA549)</f>
        <v/>
      </c>
      <c r="GC553" s="253" t="str">
        <f t="shared" si="40"/>
        <v/>
      </c>
      <c r="GD553" s="253" t="str">
        <f t="shared" si="40"/>
        <v/>
      </c>
      <c r="GE553" s="253" t="str">
        <f t="shared" si="40"/>
        <v/>
      </c>
      <c r="GF553" s="253" t="str">
        <f t="shared" si="40"/>
        <v/>
      </c>
      <c r="GG553" s="253" t="str">
        <f t="shared" si="40"/>
        <v/>
      </c>
      <c r="GH553" s="253" t="str">
        <f t="shared" si="40"/>
        <v/>
      </c>
      <c r="GI553" s="253" t="str">
        <f t="shared" si="40"/>
        <v/>
      </c>
      <c r="GJ553" s="253" t="str">
        <f t="shared" si="40"/>
        <v/>
      </c>
      <c r="GK553" s="253" t="str">
        <f t="shared" si="40"/>
        <v/>
      </c>
      <c r="GL553" s="253" t="str">
        <f t="shared" si="40"/>
        <v/>
      </c>
      <c r="GM553" s="253" t="str">
        <f t="shared" si="40"/>
        <v/>
      </c>
      <c r="GN553" s="253" t="str">
        <f t="shared" si="40"/>
        <v/>
      </c>
      <c r="GO553" s="253" t="str">
        <f t="shared" si="40"/>
        <v/>
      </c>
      <c r="GP553" s="253" t="str">
        <f t="shared" si="40"/>
        <v/>
      </c>
      <c r="GQ553" s="253" t="str">
        <f t="shared" si="40"/>
        <v/>
      </c>
      <c r="GR553" s="253" t="str">
        <f t="shared" si="40"/>
        <v/>
      </c>
      <c r="GS553" s="253" t="str">
        <f t="shared" si="40"/>
        <v/>
      </c>
      <c r="GT553" s="253" t="str">
        <f t="shared" si="40"/>
        <v/>
      </c>
      <c r="GU553" s="253" t="str">
        <f t="shared" si="40"/>
        <v/>
      </c>
      <c r="GV553" s="253" t="str">
        <f t="shared" si="40"/>
        <v/>
      </c>
      <c r="GW553" s="253" t="str">
        <f t="shared" si="40"/>
        <v/>
      </c>
      <c r="GX553" s="253" t="str">
        <f t="shared" si="40"/>
        <v/>
      </c>
      <c r="GY553" s="253" t="str">
        <f t="shared" si="40"/>
        <v/>
      </c>
      <c r="GZ553" s="253" t="str">
        <f t="shared" si="40"/>
        <v/>
      </c>
    </row>
    <row r="554" spans="184:208" ht="15.75" customHeight="1" x14ac:dyDescent="0.25">
      <c r="GB554" s="253" t="str">
        <f t="shared" ref="GB554:GZ554" si="41">IF(FA550="","",FA550)</f>
        <v/>
      </c>
      <c r="GC554" s="253" t="str">
        <f t="shared" si="41"/>
        <v/>
      </c>
      <c r="GD554" s="253" t="str">
        <f t="shared" si="41"/>
        <v/>
      </c>
      <c r="GE554" s="253" t="str">
        <f t="shared" si="41"/>
        <v/>
      </c>
      <c r="GF554" s="253" t="str">
        <f t="shared" si="41"/>
        <v/>
      </c>
      <c r="GG554" s="253" t="str">
        <f t="shared" si="41"/>
        <v/>
      </c>
      <c r="GH554" s="253" t="str">
        <f t="shared" si="41"/>
        <v/>
      </c>
      <c r="GI554" s="253" t="str">
        <f t="shared" si="41"/>
        <v/>
      </c>
      <c r="GJ554" s="253" t="str">
        <f t="shared" si="41"/>
        <v/>
      </c>
      <c r="GK554" s="253" t="str">
        <f t="shared" si="41"/>
        <v/>
      </c>
      <c r="GL554" s="253" t="str">
        <f t="shared" si="41"/>
        <v/>
      </c>
      <c r="GM554" s="253" t="str">
        <f t="shared" si="41"/>
        <v/>
      </c>
      <c r="GN554" s="253" t="str">
        <f t="shared" si="41"/>
        <v/>
      </c>
      <c r="GO554" s="253" t="str">
        <f t="shared" si="41"/>
        <v/>
      </c>
      <c r="GP554" s="253" t="str">
        <f t="shared" si="41"/>
        <v/>
      </c>
      <c r="GQ554" s="253" t="str">
        <f t="shared" si="41"/>
        <v/>
      </c>
      <c r="GR554" s="253" t="str">
        <f t="shared" si="41"/>
        <v/>
      </c>
      <c r="GS554" s="253" t="str">
        <f t="shared" si="41"/>
        <v/>
      </c>
      <c r="GT554" s="253" t="str">
        <f t="shared" si="41"/>
        <v/>
      </c>
      <c r="GU554" s="253" t="str">
        <f t="shared" si="41"/>
        <v/>
      </c>
      <c r="GV554" s="253" t="str">
        <f t="shared" si="41"/>
        <v/>
      </c>
      <c r="GW554" s="253" t="str">
        <f t="shared" si="41"/>
        <v/>
      </c>
      <c r="GX554" s="253" t="str">
        <f t="shared" si="41"/>
        <v/>
      </c>
      <c r="GY554" s="253" t="str">
        <f t="shared" si="41"/>
        <v/>
      </c>
      <c r="GZ554" s="253" t="str">
        <f t="shared" si="41"/>
        <v/>
      </c>
    </row>
    <row r="555" spans="184:208" ht="15.75" customHeight="1" x14ac:dyDescent="0.25">
      <c r="GB555" s="253" t="str">
        <f t="shared" ref="GB555:GZ555" si="42">IF(FA551="","",FA551)</f>
        <v/>
      </c>
      <c r="GC555" s="253" t="str">
        <f t="shared" si="42"/>
        <v/>
      </c>
      <c r="GD555" s="253" t="str">
        <f t="shared" si="42"/>
        <v/>
      </c>
      <c r="GE555" s="253" t="str">
        <f t="shared" si="42"/>
        <v/>
      </c>
      <c r="GF555" s="253" t="str">
        <f t="shared" si="42"/>
        <v/>
      </c>
      <c r="GG555" s="253" t="str">
        <f t="shared" si="42"/>
        <v/>
      </c>
      <c r="GH555" s="253" t="str">
        <f t="shared" si="42"/>
        <v/>
      </c>
      <c r="GI555" s="253" t="str">
        <f t="shared" si="42"/>
        <v/>
      </c>
      <c r="GJ555" s="253" t="str">
        <f t="shared" si="42"/>
        <v/>
      </c>
      <c r="GK555" s="253" t="str">
        <f t="shared" si="42"/>
        <v/>
      </c>
      <c r="GL555" s="253" t="str">
        <f t="shared" si="42"/>
        <v/>
      </c>
      <c r="GM555" s="253" t="str">
        <f t="shared" si="42"/>
        <v/>
      </c>
      <c r="GN555" s="253" t="str">
        <f t="shared" si="42"/>
        <v/>
      </c>
      <c r="GO555" s="253" t="str">
        <f t="shared" si="42"/>
        <v/>
      </c>
      <c r="GP555" s="253" t="str">
        <f t="shared" si="42"/>
        <v/>
      </c>
      <c r="GQ555" s="253" t="str">
        <f t="shared" si="42"/>
        <v/>
      </c>
      <c r="GR555" s="253" t="str">
        <f t="shared" si="42"/>
        <v/>
      </c>
      <c r="GS555" s="253" t="str">
        <f t="shared" si="42"/>
        <v/>
      </c>
      <c r="GT555" s="253" t="str">
        <f t="shared" si="42"/>
        <v/>
      </c>
      <c r="GU555" s="253" t="str">
        <f t="shared" si="42"/>
        <v/>
      </c>
      <c r="GV555" s="253" t="str">
        <f t="shared" si="42"/>
        <v/>
      </c>
      <c r="GW555" s="253" t="str">
        <f t="shared" si="42"/>
        <v/>
      </c>
      <c r="GX555" s="253" t="str">
        <f t="shared" si="42"/>
        <v/>
      </c>
      <c r="GY555" s="253" t="str">
        <f t="shared" si="42"/>
        <v/>
      </c>
      <c r="GZ555" s="253" t="str">
        <f t="shared" si="42"/>
        <v/>
      </c>
    </row>
    <row r="556" spans="184:208" ht="15.75" customHeight="1" x14ac:dyDescent="0.25">
      <c r="GB556" s="253" t="str">
        <f t="shared" ref="GB556:GZ556" si="43">IF(FA552="","",FA552)</f>
        <v/>
      </c>
      <c r="GC556" s="253" t="str">
        <f t="shared" si="43"/>
        <v/>
      </c>
      <c r="GD556" s="253" t="str">
        <f t="shared" si="43"/>
        <v/>
      </c>
      <c r="GE556" s="253" t="str">
        <f t="shared" si="43"/>
        <v/>
      </c>
      <c r="GF556" s="253" t="str">
        <f t="shared" si="43"/>
        <v/>
      </c>
      <c r="GG556" s="253" t="str">
        <f t="shared" si="43"/>
        <v/>
      </c>
      <c r="GH556" s="253" t="str">
        <f t="shared" si="43"/>
        <v/>
      </c>
      <c r="GI556" s="253" t="str">
        <f t="shared" si="43"/>
        <v/>
      </c>
      <c r="GJ556" s="253" t="str">
        <f t="shared" si="43"/>
        <v/>
      </c>
      <c r="GK556" s="253" t="str">
        <f t="shared" si="43"/>
        <v/>
      </c>
      <c r="GL556" s="253" t="str">
        <f t="shared" si="43"/>
        <v/>
      </c>
      <c r="GM556" s="253" t="str">
        <f t="shared" si="43"/>
        <v/>
      </c>
      <c r="GN556" s="253" t="str">
        <f t="shared" si="43"/>
        <v/>
      </c>
      <c r="GO556" s="253" t="str">
        <f t="shared" si="43"/>
        <v/>
      </c>
      <c r="GP556" s="253" t="str">
        <f t="shared" si="43"/>
        <v/>
      </c>
      <c r="GQ556" s="253" t="str">
        <f t="shared" si="43"/>
        <v/>
      </c>
      <c r="GR556" s="253" t="str">
        <f t="shared" si="43"/>
        <v/>
      </c>
      <c r="GS556" s="253" t="str">
        <f t="shared" si="43"/>
        <v/>
      </c>
      <c r="GT556" s="253" t="str">
        <f t="shared" si="43"/>
        <v/>
      </c>
      <c r="GU556" s="253" t="str">
        <f t="shared" si="43"/>
        <v/>
      </c>
      <c r="GV556" s="253" t="str">
        <f t="shared" si="43"/>
        <v/>
      </c>
      <c r="GW556" s="253" t="str">
        <f t="shared" si="43"/>
        <v/>
      </c>
      <c r="GX556" s="253" t="str">
        <f t="shared" si="43"/>
        <v/>
      </c>
      <c r="GY556" s="253" t="str">
        <f t="shared" si="43"/>
        <v/>
      </c>
      <c r="GZ556" s="253" t="str">
        <f t="shared" si="43"/>
        <v/>
      </c>
    </row>
  </sheetData>
  <mergeCells count="3">
    <mergeCell ref="E54:I54"/>
    <mergeCell ref="C55:D56"/>
    <mergeCell ref="F69:G69"/>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dimension ref="A1:Z1000"/>
  <sheetViews>
    <sheetView showGridLines="0" workbookViewId="0"/>
  </sheetViews>
  <sheetFormatPr baseColWidth="10" defaultColWidth="14.42578125" defaultRowHeight="15" customHeight="1" x14ac:dyDescent="0.25"/>
  <cols>
    <col min="1" max="1" width="17.7109375" customWidth="1"/>
    <col min="2" max="4" width="8" customWidth="1"/>
    <col min="5" max="7" width="11" customWidth="1"/>
    <col min="8" max="8" width="67.28515625" customWidth="1"/>
    <col min="9" max="26" width="9.28515625" customWidth="1"/>
  </cols>
  <sheetData>
    <row r="1" spans="1:26" ht="12.75" customHeight="1" x14ac:dyDescent="0.25">
      <c r="A1" s="254"/>
      <c r="B1" s="255"/>
      <c r="C1" s="255"/>
      <c r="D1" s="255"/>
      <c r="E1" s="255"/>
      <c r="F1" s="256"/>
      <c r="G1" s="256"/>
      <c r="H1" s="256"/>
      <c r="I1" s="256"/>
      <c r="J1" s="256"/>
      <c r="K1" s="257"/>
      <c r="L1" s="257"/>
      <c r="M1" s="257"/>
      <c r="N1" s="257"/>
      <c r="O1" s="257"/>
      <c r="P1" s="257"/>
      <c r="Q1" s="257"/>
      <c r="R1" s="257"/>
      <c r="S1" s="257"/>
      <c r="T1" s="257"/>
      <c r="U1" s="257"/>
      <c r="V1" s="257"/>
      <c r="W1" s="257"/>
      <c r="X1" s="257"/>
      <c r="Y1" s="257"/>
      <c r="Z1" s="257"/>
    </row>
    <row r="2" spans="1:26" ht="12.75" customHeight="1" x14ac:dyDescent="0.25">
      <c r="A2" s="258"/>
      <c r="B2" s="255"/>
      <c r="C2" s="255"/>
      <c r="D2" s="255"/>
      <c r="E2" s="255"/>
      <c r="F2" s="256"/>
      <c r="G2" s="256"/>
      <c r="H2" s="256"/>
      <c r="I2" s="256"/>
      <c r="J2" s="256"/>
      <c r="K2" s="257"/>
      <c r="L2" s="257"/>
      <c r="M2" s="257"/>
      <c r="N2" s="257"/>
      <c r="O2" s="257"/>
      <c r="P2" s="257"/>
      <c r="Q2" s="257"/>
      <c r="R2" s="257"/>
      <c r="S2" s="257"/>
      <c r="T2" s="257"/>
      <c r="U2" s="257"/>
      <c r="V2" s="257"/>
      <c r="W2" s="257"/>
      <c r="X2" s="257"/>
      <c r="Y2" s="257"/>
      <c r="Z2" s="257"/>
    </row>
    <row r="3" spans="1:26" ht="12.75" customHeight="1" x14ac:dyDescent="0.25">
      <c r="A3" s="259"/>
      <c r="B3" s="260"/>
      <c r="C3" s="260"/>
      <c r="D3" s="260"/>
      <c r="E3" s="260"/>
      <c r="F3" s="261"/>
      <c r="G3" s="261"/>
      <c r="H3" s="261"/>
      <c r="I3" s="261"/>
      <c r="J3" s="262"/>
      <c r="K3" s="257"/>
      <c r="L3" s="257"/>
      <c r="M3" s="257"/>
      <c r="N3" s="257"/>
      <c r="O3" s="257"/>
      <c r="P3" s="257"/>
      <c r="Q3" s="257"/>
      <c r="R3" s="257"/>
      <c r="S3" s="257"/>
      <c r="T3" s="257"/>
      <c r="U3" s="257"/>
      <c r="V3" s="257"/>
      <c r="W3" s="257"/>
      <c r="X3" s="257"/>
      <c r="Y3" s="257"/>
      <c r="Z3" s="257"/>
    </row>
    <row r="4" spans="1:26" ht="12.75" customHeight="1" x14ac:dyDescent="0.25">
      <c r="A4" s="263"/>
      <c r="B4" s="264"/>
      <c r="C4" s="264"/>
      <c r="D4" s="264"/>
      <c r="E4" s="264"/>
      <c r="F4" s="265"/>
      <c r="G4" s="265"/>
      <c r="H4" s="265"/>
      <c r="I4" s="265"/>
      <c r="J4" s="266"/>
      <c r="K4" s="257"/>
      <c r="L4" s="257"/>
      <c r="M4" s="257"/>
      <c r="N4" s="257"/>
      <c r="O4" s="257"/>
      <c r="P4" s="257"/>
      <c r="Q4" s="257"/>
      <c r="R4" s="257"/>
      <c r="S4" s="257"/>
      <c r="T4" s="257"/>
      <c r="U4" s="257"/>
      <c r="V4" s="257"/>
      <c r="W4" s="257"/>
      <c r="X4" s="257"/>
      <c r="Y4" s="257"/>
      <c r="Z4" s="257"/>
    </row>
    <row r="5" spans="1:26" ht="12.75" customHeight="1" x14ac:dyDescent="0.25">
      <c r="A5" s="257"/>
      <c r="B5" s="255"/>
      <c r="C5" s="255"/>
      <c r="D5" s="255"/>
      <c r="E5" s="255"/>
      <c r="F5" s="256"/>
      <c r="G5" s="256"/>
      <c r="H5" s="256"/>
      <c r="I5" s="256"/>
      <c r="J5" s="256"/>
      <c r="K5" s="257"/>
      <c r="L5" s="257"/>
      <c r="M5" s="257"/>
      <c r="N5" s="257"/>
      <c r="O5" s="257"/>
      <c r="P5" s="257"/>
      <c r="Q5" s="257"/>
      <c r="R5" s="257"/>
      <c r="S5" s="257"/>
      <c r="T5" s="257"/>
      <c r="U5" s="257"/>
      <c r="V5" s="257"/>
      <c r="W5" s="257"/>
      <c r="X5" s="257"/>
      <c r="Y5" s="257"/>
      <c r="Z5" s="257"/>
    </row>
    <row r="6" spans="1:26" ht="12.75" customHeight="1" x14ac:dyDescent="0.25">
      <c r="A6" s="257"/>
      <c r="B6" s="255"/>
      <c r="C6" s="255"/>
      <c r="D6" s="255"/>
      <c r="E6" s="255" t="s">
        <v>1154</v>
      </c>
      <c r="F6" s="256"/>
      <c r="G6" s="256"/>
      <c r="H6" s="256"/>
      <c r="I6" s="256"/>
      <c r="J6" s="256"/>
      <c r="K6" s="257"/>
      <c r="L6" s="257"/>
      <c r="M6" s="257"/>
      <c r="N6" s="257"/>
      <c r="O6" s="257"/>
      <c r="P6" s="257"/>
      <c r="Q6" s="257"/>
      <c r="R6" s="257"/>
      <c r="S6" s="257"/>
      <c r="T6" s="257"/>
      <c r="U6" s="257"/>
      <c r="V6" s="257"/>
      <c r="W6" s="257"/>
      <c r="X6" s="257"/>
      <c r="Y6" s="257"/>
      <c r="Z6" s="257"/>
    </row>
    <row r="7" spans="1:26" ht="12.75" customHeight="1" x14ac:dyDescent="0.25">
      <c r="A7" s="257"/>
      <c r="B7" s="267" t="s">
        <v>1155</v>
      </c>
      <c r="C7" s="267" t="s">
        <v>1156</v>
      </c>
      <c r="D7" s="267" t="s">
        <v>1157</v>
      </c>
      <c r="E7" s="267" t="s">
        <v>1158</v>
      </c>
      <c r="F7" s="268" t="s">
        <v>1159</v>
      </c>
      <c r="G7" s="267" t="s">
        <v>1160</v>
      </c>
      <c r="H7" s="267" t="s">
        <v>1161</v>
      </c>
      <c r="I7" s="256"/>
      <c r="J7" s="256"/>
      <c r="K7" s="257"/>
      <c r="L7" s="257"/>
      <c r="M7" s="257"/>
      <c r="N7" s="257"/>
      <c r="O7" s="257"/>
      <c r="P7" s="257"/>
      <c r="Q7" s="257"/>
      <c r="R7" s="257"/>
      <c r="S7" s="257"/>
      <c r="T7" s="257"/>
      <c r="U7" s="257"/>
      <c r="V7" s="257"/>
      <c r="W7" s="257"/>
      <c r="X7" s="257"/>
      <c r="Y7" s="257"/>
      <c r="Z7" s="257"/>
    </row>
    <row r="8" spans="1:26" ht="12.75" customHeight="1" x14ac:dyDescent="0.25">
      <c r="A8" s="257"/>
      <c r="B8" s="269">
        <v>1</v>
      </c>
      <c r="C8" s="269">
        <v>1</v>
      </c>
      <c r="D8" s="269">
        <f t="shared" ref="D8:D32" si="0">+B8*C8</f>
        <v>1</v>
      </c>
      <c r="E8" s="269" t="str">
        <f t="shared" ref="E8:E32" si="1">B8&amp;C8</f>
        <v>11</v>
      </c>
      <c r="F8" s="270" t="s">
        <v>254</v>
      </c>
      <c r="G8" s="269" t="s">
        <v>1162</v>
      </c>
      <c r="H8" s="271" t="s">
        <v>1163</v>
      </c>
      <c r="I8" s="256"/>
      <c r="J8" s="256"/>
      <c r="K8" s="257"/>
      <c r="L8" s="257"/>
      <c r="M8" s="257"/>
      <c r="N8" s="257"/>
      <c r="O8" s="257"/>
      <c r="P8" s="257"/>
      <c r="Q8" s="257"/>
      <c r="R8" s="257"/>
      <c r="S8" s="257"/>
      <c r="T8" s="257"/>
      <c r="U8" s="257"/>
      <c r="V8" s="257"/>
      <c r="W8" s="257"/>
      <c r="X8" s="257"/>
      <c r="Y8" s="257"/>
      <c r="Z8" s="257"/>
    </row>
    <row r="9" spans="1:26" ht="12.75" customHeight="1" x14ac:dyDescent="0.25">
      <c r="A9" s="257"/>
      <c r="B9" s="269">
        <v>1</v>
      </c>
      <c r="C9" s="269">
        <v>2</v>
      </c>
      <c r="D9" s="269">
        <f t="shared" si="0"/>
        <v>2</v>
      </c>
      <c r="E9" s="269" t="str">
        <f t="shared" si="1"/>
        <v>12</v>
      </c>
      <c r="F9" s="270" t="s">
        <v>254</v>
      </c>
      <c r="G9" s="269" t="s">
        <v>1162</v>
      </c>
      <c r="H9" s="271" t="s">
        <v>1163</v>
      </c>
      <c r="I9" s="256"/>
      <c r="J9" s="256"/>
      <c r="K9" s="257"/>
      <c r="L9" s="257"/>
      <c r="M9" s="257"/>
      <c r="N9" s="257"/>
      <c r="O9" s="257"/>
      <c r="P9" s="257"/>
      <c r="Q9" s="257"/>
      <c r="R9" s="257"/>
      <c r="S9" s="257"/>
      <c r="T9" s="257"/>
      <c r="U9" s="257"/>
      <c r="V9" s="257"/>
      <c r="W9" s="257"/>
      <c r="X9" s="257"/>
      <c r="Y9" s="257"/>
      <c r="Z9" s="257"/>
    </row>
    <row r="10" spans="1:26" ht="12.75" customHeight="1" x14ac:dyDescent="0.25">
      <c r="A10" s="257"/>
      <c r="B10" s="269">
        <v>1</v>
      </c>
      <c r="C10" s="269">
        <v>3</v>
      </c>
      <c r="D10" s="269">
        <f t="shared" si="0"/>
        <v>3</v>
      </c>
      <c r="E10" s="269" t="str">
        <f t="shared" si="1"/>
        <v>13</v>
      </c>
      <c r="F10" s="270" t="s">
        <v>179</v>
      </c>
      <c r="G10" s="269" t="s">
        <v>78</v>
      </c>
      <c r="H10" s="271" t="s">
        <v>1164</v>
      </c>
      <c r="I10" s="256"/>
      <c r="J10" s="256"/>
      <c r="K10" s="257"/>
      <c r="L10" s="257"/>
      <c r="M10" s="257"/>
      <c r="N10" s="257"/>
      <c r="O10" s="257"/>
      <c r="P10" s="257"/>
      <c r="Q10" s="257"/>
      <c r="R10" s="257"/>
      <c r="S10" s="257"/>
      <c r="T10" s="257"/>
      <c r="U10" s="257"/>
      <c r="V10" s="257"/>
      <c r="W10" s="257"/>
      <c r="X10" s="257"/>
      <c r="Y10" s="257"/>
      <c r="Z10" s="257"/>
    </row>
    <row r="11" spans="1:26" ht="12.75" customHeight="1" x14ac:dyDescent="0.25">
      <c r="A11" s="257"/>
      <c r="B11" s="269">
        <v>1</v>
      </c>
      <c r="C11" s="269">
        <v>4</v>
      </c>
      <c r="D11" s="269">
        <f t="shared" si="0"/>
        <v>4</v>
      </c>
      <c r="E11" s="269" t="str">
        <f t="shared" si="1"/>
        <v>14</v>
      </c>
      <c r="F11" s="270" t="s">
        <v>1165</v>
      </c>
      <c r="G11" s="269" t="s">
        <v>144</v>
      </c>
      <c r="H11" s="272" t="s">
        <v>1166</v>
      </c>
      <c r="I11" s="256"/>
      <c r="J11" s="256"/>
      <c r="K11" s="257"/>
      <c r="L11" s="257"/>
      <c r="M11" s="257"/>
      <c r="N11" s="257"/>
      <c r="O11" s="257"/>
      <c r="P11" s="257"/>
      <c r="Q11" s="257"/>
      <c r="R11" s="257"/>
      <c r="S11" s="257"/>
      <c r="T11" s="257"/>
      <c r="U11" s="257"/>
      <c r="V11" s="257"/>
      <c r="W11" s="257"/>
      <c r="X11" s="257"/>
      <c r="Y11" s="257"/>
      <c r="Z11" s="257"/>
    </row>
    <row r="12" spans="1:26" ht="12.75" customHeight="1" x14ac:dyDescent="0.25">
      <c r="A12" s="257"/>
      <c r="B12" s="269">
        <v>1</v>
      </c>
      <c r="C12" s="269">
        <v>5</v>
      </c>
      <c r="D12" s="269">
        <f t="shared" si="0"/>
        <v>5</v>
      </c>
      <c r="E12" s="269" t="str">
        <f t="shared" si="1"/>
        <v>15</v>
      </c>
      <c r="F12" s="270" t="s">
        <v>1167</v>
      </c>
      <c r="G12" s="269" t="s">
        <v>1168</v>
      </c>
      <c r="H12" s="272" t="s">
        <v>1169</v>
      </c>
      <c r="I12" s="256"/>
      <c r="J12" s="256"/>
      <c r="K12" s="257"/>
      <c r="L12" s="257"/>
      <c r="M12" s="257"/>
      <c r="N12" s="257"/>
      <c r="O12" s="257"/>
      <c r="P12" s="257"/>
      <c r="Q12" s="257"/>
      <c r="R12" s="257"/>
      <c r="S12" s="257"/>
      <c r="T12" s="257"/>
      <c r="U12" s="257"/>
      <c r="V12" s="257"/>
      <c r="W12" s="257"/>
      <c r="X12" s="257"/>
      <c r="Y12" s="257"/>
      <c r="Z12" s="257"/>
    </row>
    <row r="13" spans="1:26" ht="12.75" customHeight="1" x14ac:dyDescent="0.25">
      <c r="A13" s="257"/>
      <c r="B13" s="269">
        <v>2</v>
      </c>
      <c r="C13" s="269">
        <v>1</v>
      </c>
      <c r="D13" s="269">
        <f t="shared" si="0"/>
        <v>2</v>
      </c>
      <c r="E13" s="269" t="str">
        <f t="shared" si="1"/>
        <v>21</v>
      </c>
      <c r="F13" s="270" t="s">
        <v>254</v>
      </c>
      <c r="G13" s="269" t="s">
        <v>1162</v>
      </c>
      <c r="H13" s="271" t="s">
        <v>1163</v>
      </c>
      <c r="I13" s="256"/>
      <c r="J13" s="256"/>
      <c r="K13" s="257"/>
      <c r="L13" s="257"/>
      <c r="M13" s="257"/>
      <c r="N13" s="257"/>
      <c r="O13" s="257"/>
      <c r="P13" s="257"/>
      <c r="Q13" s="257"/>
      <c r="R13" s="257"/>
      <c r="S13" s="257"/>
      <c r="T13" s="257"/>
      <c r="U13" s="257"/>
      <c r="V13" s="257"/>
      <c r="W13" s="257"/>
      <c r="X13" s="257"/>
      <c r="Y13" s="257"/>
      <c r="Z13" s="257"/>
    </row>
    <row r="14" spans="1:26" ht="12.75" customHeight="1" x14ac:dyDescent="0.25">
      <c r="A14" s="257"/>
      <c r="B14" s="269">
        <v>2</v>
      </c>
      <c r="C14" s="269">
        <v>2</v>
      </c>
      <c r="D14" s="269">
        <f t="shared" si="0"/>
        <v>4</v>
      </c>
      <c r="E14" s="269" t="str">
        <f t="shared" si="1"/>
        <v>22</v>
      </c>
      <c r="F14" s="270" t="s">
        <v>254</v>
      </c>
      <c r="G14" s="269" t="s">
        <v>99</v>
      </c>
      <c r="H14" s="271" t="s">
        <v>1163</v>
      </c>
      <c r="I14" s="256"/>
      <c r="J14" s="256"/>
      <c r="K14" s="257"/>
      <c r="L14" s="257"/>
      <c r="M14" s="257"/>
      <c r="N14" s="257"/>
      <c r="O14" s="257"/>
      <c r="P14" s="257"/>
      <c r="Q14" s="257"/>
      <c r="R14" s="257"/>
      <c r="S14" s="257"/>
      <c r="T14" s="257"/>
      <c r="U14" s="257"/>
      <c r="V14" s="257"/>
      <c r="W14" s="257"/>
      <c r="X14" s="257"/>
      <c r="Y14" s="257"/>
      <c r="Z14" s="257"/>
    </row>
    <row r="15" spans="1:26" ht="12.75" customHeight="1" x14ac:dyDescent="0.25">
      <c r="A15" s="257"/>
      <c r="B15" s="269">
        <v>2</v>
      </c>
      <c r="C15" s="269">
        <v>3</v>
      </c>
      <c r="D15" s="269">
        <f t="shared" si="0"/>
        <v>6</v>
      </c>
      <c r="E15" s="269" t="str">
        <f t="shared" si="1"/>
        <v>23</v>
      </c>
      <c r="F15" s="270" t="s">
        <v>179</v>
      </c>
      <c r="G15" s="269" t="s">
        <v>78</v>
      </c>
      <c r="H15" s="271" t="s">
        <v>1170</v>
      </c>
      <c r="I15" s="256"/>
      <c r="J15" s="256"/>
      <c r="K15" s="257"/>
      <c r="L15" s="257"/>
      <c r="M15" s="257"/>
      <c r="N15" s="257"/>
      <c r="O15" s="257"/>
      <c r="P15" s="257"/>
      <c r="Q15" s="257"/>
      <c r="R15" s="257"/>
      <c r="S15" s="257"/>
      <c r="T15" s="257"/>
      <c r="U15" s="257"/>
      <c r="V15" s="257"/>
      <c r="W15" s="257"/>
      <c r="X15" s="257"/>
      <c r="Y15" s="257"/>
      <c r="Z15" s="257"/>
    </row>
    <row r="16" spans="1:26" ht="12.75" customHeight="1" x14ac:dyDescent="0.25">
      <c r="A16" s="257"/>
      <c r="B16" s="269">
        <v>2</v>
      </c>
      <c r="C16" s="269">
        <v>4</v>
      </c>
      <c r="D16" s="269">
        <f t="shared" si="0"/>
        <v>8</v>
      </c>
      <c r="E16" s="269" t="str">
        <f t="shared" si="1"/>
        <v>24</v>
      </c>
      <c r="F16" s="270" t="s">
        <v>1165</v>
      </c>
      <c r="G16" s="269" t="s">
        <v>144</v>
      </c>
      <c r="H16" s="272" t="s">
        <v>1171</v>
      </c>
      <c r="I16" s="256"/>
      <c r="J16" s="256"/>
      <c r="K16" s="257"/>
      <c r="L16" s="257"/>
      <c r="M16" s="257"/>
      <c r="N16" s="257"/>
      <c r="O16" s="257"/>
      <c r="P16" s="257"/>
      <c r="Q16" s="257"/>
      <c r="R16" s="257"/>
      <c r="S16" s="257"/>
      <c r="T16" s="257"/>
      <c r="U16" s="257"/>
      <c r="V16" s="257"/>
      <c r="W16" s="257"/>
      <c r="X16" s="257"/>
      <c r="Y16" s="257"/>
      <c r="Z16" s="257"/>
    </row>
    <row r="17" spans="1:26" ht="12.75" customHeight="1" x14ac:dyDescent="0.25">
      <c r="A17" s="256"/>
      <c r="B17" s="269">
        <v>2</v>
      </c>
      <c r="C17" s="269">
        <v>5</v>
      </c>
      <c r="D17" s="269">
        <f t="shared" si="0"/>
        <v>10</v>
      </c>
      <c r="E17" s="269" t="str">
        <f t="shared" si="1"/>
        <v>25</v>
      </c>
      <c r="F17" s="270" t="s">
        <v>1167</v>
      </c>
      <c r="G17" s="269" t="s">
        <v>1168</v>
      </c>
      <c r="H17" s="272" t="s">
        <v>1172</v>
      </c>
      <c r="I17" s="256"/>
      <c r="J17" s="256"/>
      <c r="K17" s="256"/>
      <c r="L17" s="256"/>
      <c r="M17" s="256"/>
      <c r="N17" s="256"/>
      <c r="O17" s="256"/>
      <c r="P17" s="256"/>
      <c r="Q17" s="256"/>
      <c r="R17" s="256"/>
      <c r="S17" s="256"/>
      <c r="T17" s="256"/>
      <c r="U17" s="256"/>
      <c r="V17" s="256"/>
      <c r="W17" s="256"/>
      <c r="X17" s="256"/>
      <c r="Y17" s="256"/>
      <c r="Z17" s="256"/>
    </row>
    <row r="18" spans="1:26" ht="12.75" customHeight="1" x14ac:dyDescent="0.25">
      <c r="A18" s="256"/>
      <c r="B18" s="269">
        <v>3</v>
      </c>
      <c r="C18" s="269">
        <v>1</v>
      </c>
      <c r="D18" s="269">
        <f t="shared" si="0"/>
        <v>3</v>
      </c>
      <c r="E18" s="269" t="str">
        <f t="shared" si="1"/>
        <v>31</v>
      </c>
      <c r="F18" s="270" t="s">
        <v>254</v>
      </c>
      <c r="G18" s="269" t="s">
        <v>99</v>
      </c>
      <c r="H18" s="271" t="s">
        <v>1163</v>
      </c>
      <c r="I18" s="256"/>
      <c r="J18" s="256"/>
      <c r="K18" s="256"/>
      <c r="L18" s="256"/>
      <c r="M18" s="256"/>
      <c r="N18" s="256"/>
      <c r="O18" s="256"/>
      <c r="P18" s="256"/>
      <c r="Q18" s="256"/>
      <c r="R18" s="256"/>
      <c r="S18" s="256"/>
      <c r="T18" s="256"/>
      <c r="U18" s="256"/>
      <c r="V18" s="256"/>
      <c r="W18" s="256"/>
      <c r="X18" s="256"/>
      <c r="Y18" s="256"/>
      <c r="Z18" s="256"/>
    </row>
    <row r="19" spans="1:26" ht="12.75" customHeight="1" x14ac:dyDescent="0.25">
      <c r="A19" s="256"/>
      <c r="B19" s="269">
        <v>3</v>
      </c>
      <c r="C19" s="269">
        <v>2</v>
      </c>
      <c r="D19" s="269">
        <f t="shared" si="0"/>
        <v>6</v>
      </c>
      <c r="E19" s="269" t="str">
        <f t="shared" si="1"/>
        <v>32</v>
      </c>
      <c r="F19" s="270" t="s">
        <v>179</v>
      </c>
      <c r="G19" s="269" t="s">
        <v>78</v>
      </c>
      <c r="H19" s="271" t="s">
        <v>1173</v>
      </c>
      <c r="I19" s="256"/>
      <c r="J19" s="256"/>
      <c r="K19" s="256"/>
      <c r="L19" s="256"/>
      <c r="M19" s="256"/>
      <c r="N19" s="256"/>
      <c r="O19" s="256"/>
      <c r="P19" s="256"/>
      <c r="Q19" s="256"/>
      <c r="R19" s="256"/>
      <c r="S19" s="256"/>
      <c r="T19" s="256"/>
      <c r="U19" s="256"/>
      <c r="V19" s="256"/>
      <c r="W19" s="256"/>
      <c r="X19" s="256"/>
      <c r="Y19" s="256"/>
      <c r="Z19" s="256"/>
    </row>
    <row r="20" spans="1:26" ht="12.75" customHeight="1" x14ac:dyDescent="0.25">
      <c r="A20" s="256"/>
      <c r="B20" s="269">
        <v>3</v>
      </c>
      <c r="C20" s="269">
        <v>3</v>
      </c>
      <c r="D20" s="269">
        <f t="shared" si="0"/>
        <v>9</v>
      </c>
      <c r="E20" s="269" t="str">
        <f t="shared" si="1"/>
        <v>33</v>
      </c>
      <c r="F20" s="270" t="s">
        <v>179</v>
      </c>
      <c r="G20" s="269" t="s">
        <v>78</v>
      </c>
      <c r="H20" s="271" t="s">
        <v>1174</v>
      </c>
      <c r="I20" s="256"/>
      <c r="J20" s="256"/>
      <c r="K20" s="256"/>
      <c r="L20" s="256"/>
      <c r="M20" s="256"/>
      <c r="N20" s="256"/>
      <c r="O20" s="256"/>
      <c r="P20" s="256"/>
      <c r="Q20" s="256"/>
      <c r="R20" s="256"/>
      <c r="S20" s="256"/>
      <c r="T20" s="256"/>
      <c r="U20" s="256"/>
      <c r="V20" s="256"/>
      <c r="W20" s="256"/>
      <c r="X20" s="256"/>
      <c r="Y20" s="256"/>
      <c r="Z20" s="256"/>
    </row>
    <row r="21" spans="1:26" ht="12.75" customHeight="1" x14ac:dyDescent="0.25">
      <c r="A21" s="256"/>
      <c r="B21" s="269">
        <v>3</v>
      </c>
      <c r="C21" s="269">
        <v>4</v>
      </c>
      <c r="D21" s="269">
        <f t="shared" si="0"/>
        <v>12</v>
      </c>
      <c r="E21" s="269" t="str">
        <f t="shared" si="1"/>
        <v>34</v>
      </c>
      <c r="F21" s="270" t="s">
        <v>1165</v>
      </c>
      <c r="G21" s="269" t="s">
        <v>144</v>
      </c>
      <c r="H21" s="272" t="s">
        <v>1175</v>
      </c>
      <c r="I21" s="256"/>
      <c r="J21" s="256"/>
      <c r="K21" s="256"/>
      <c r="L21" s="256"/>
      <c r="M21" s="256"/>
      <c r="N21" s="256"/>
      <c r="O21" s="256"/>
      <c r="P21" s="256"/>
      <c r="Q21" s="256"/>
      <c r="R21" s="256"/>
      <c r="S21" s="256"/>
      <c r="T21" s="256"/>
      <c r="U21" s="256"/>
      <c r="V21" s="256"/>
      <c r="W21" s="256"/>
      <c r="X21" s="256"/>
      <c r="Y21" s="256"/>
      <c r="Z21" s="256"/>
    </row>
    <row r="22" spans="1:26" ht="12.75" customHeight="1" x14ac:dyDescent="0.25">
      <c r="A22" s="256"/>
      <c r="B22" s="269">
        <v>3</v>
      </c>
      <c r="C22" s="269">
        <v>5</v>
      </c>
      <c r="D22" s="269">
        <f t="shared" si="0"/>
        <v>15</v>
      </c>
      <c r="E22" s="269" t="str">
        <f t="shared" si="1"/>
        <v>35</v>
      </c>
      <c r="F22" s="270" t="s">
        <v>1167</v>
      </c>
      <c r="G22" s="269" t="s">
        <v>1168</v>
      </c>
      <c r="H22" s="272" t="s">
        <v>1176</v>
      </c>
      <c r="I22" s="256"/>
      <c r="J22" s="256"/>
      <c r="K22" s="256"/>
      <c r="L22" s="256"/>
      <c r="M22" s="256"/>
      <c r="N22" s="256"/>
      <c r="O22" s="256"/>
      <c r="P22" s="256"/>
      <c r="Q22" s="256"/>
      <c r="R22" s="256"/>
      <c r="S22" s="256"/>
      <c r="T22" s="256"/>
      <c r="U22" s="256"/>
      <c r="V22" s="256"/>
      <c r="W22" s="256"/>
      <c r="X22" s="256"/>
      <c r="Y22" s="256"/>
      <c r="Z22" s="256"/>
    </row>
    <row r="23" spans="1:26" ht="12.75" customHeight="1" x14ac:dyDescent="0.25">
      <c r="A23" s="256"/>
      <c r="B23" s="269">
        <v>4</v>
      </c>
      <c r="C23" s="269">
        <v>1</v>
      </c>
      <c r="D23" s="269">
        <f t="shared" si="0"/>
        <v>4</v>
      </c>
      <c r="E23" s="269" t="str">
        <f t="shared" si="1"/>
        <v>41</v>
      </c>
      <c r="F23" s="270" t="s">
        <v>254</v>
      </c>
      <c r="G23" s="269" t="s">
        <v>99</v>
      </c>
      <c r="H23" s="271" t="s">
        <v>1177</v>
      </c>
      <c r="I23" s="256"/>
      <c r="J23" s="256"/>
      <c r="K23" s="256"/>
      <c r="L23" s="256"/>
      <c r="M23" s="256"/>
      <c r="N23" s="256"/>
      <c r="O23" s="256"/>
      <c r="P23" s="256"/>
      <c r="Q23" s="256"/>
      <c r="R23" s="256"/>
      <c r="S23" s="256"/>
      <c r="T23" s="256"/>
      <c r="U23" s="256"/>
      <c r="V23" s="256"/>
      <c r="W23" s="256"/>
      <c r="X23" s="256"/>
      <c r="Y23" s="256"/>
      <c r="Z23" s="256"/>
    </row>
    <row r="24" spans="1:26" ht="12.75" customHeight="1" x14ac:dyDescent="0.25">
      <c r="A24" s="256"/>
      <c r="B24" s="269">
        <v>4</v>
      </c>
      <c r="C24" s="269">
        <v>2</v>
      </c>
      <c r="D24" s="269">
        <f t="shared" si="0"/>
        <v>8</v>
      </c>
      <c r="E24" s="269" t="str">
        <f t="shared" si="1"/>
        <v>42</v>
      </c>
      <c r="F24" s="270" t="s">
        <v>179</v>
      </c>
      <c r="G24" s="269" t="s">
        <v>78</v>
      </c>
      <c r="H24" s="271" t="s">
        <v>1174</v>
      </c>
      <c r="I24" s="256"/>
      <c r="J24" s="256"/>
      <c r="K24" s="256"/>
      <c r="L24" s="256"/>
      <c r="M24" s="256"/>
      <c r="N24" s="256"/>
      <c r="O24" s="256"/>
      <c r="P24" s="256"/>
      <c r="Q24" s="256"/>
      <c r="R24" s="256"/>
      <c r="S24" s="256"/>
      <c r="T24" s="256"/>
      <c r="U24" s="256"/>
      <c r="V24" s="256"/>
      <c r="W24" s="256"/>
      <c r="X24" s="256"/>
      <c r="Y24" s="256"/>
      <c r="Z24" s="256"/>
    </row>
    <row r="25" spans="1:26" ht="12.75" customHeight="1" x14ac:dyDescent="0.25">
      <c r="A25" s="256"/>
      <c r="B25" s="269">
        <v>4</v>
      </c>
      <c r="C25" s="269">
        <v>3</v>
      </c>
      <c r="D25" s="269">
        <f t="shared" si="0"/>
        <v>12</v>
      </c>
      <c r="E25" s="269" t="str">
        <f t="shared" si="1"/>
        <v>43</v>
      </c>
      <c r="F25" s="270" t="s">
        <v>1165</v>
      </c>
      <c r="G25" s="269" t="s">
        <v>144</v>
      </c>
      <c r="H25" s="272" t="s">
        <v>1178</v>
      </c>
      <c r="I25" s="256"/>
      <c r="J25" s="256"/>
      <c r="K25" s="256"/>
      <c r="L25" s="256"/>
      <c r="M25" s="256"/>
      <c r="N25" s="256"/>
      <c r="O25" s="256"/>
      <c r="P25" s="256"/>
      <c r="Q25" s="256"/>
      <c r="R25" s="256"/>
      <c r="S25" s="256"/>
      <c r="T25" s="256"/>
      <c r="U25" s="256"/>
      <c r="V25" s="256"/>
      <c r="W25" s="256"/>
      <c r="X25" s="256"/>
      <c r="Y25" s="256"/>
      <c r="Z25" s="256"/>
    </row>
    <row r="26" spans="1:26" ht="12.75" customHeight="1" x14ac:dyDescent="0.25">
      <c r="A26" s="256"/>
      <c r="B26" s="269">
        <v>4</v>
      </c>
      <c r="C26" s="269">
        <v>4</v>
      </c>
      <c r="D26" s="269">
        <f t="shared" si="0"/>
        <v>16</v>
      </c>
      <c r="E26" s="269" t="str">
        <f t="shared" si="1"/>
        <v>44</v>
      </c>
      <c r="F26" s="270" t="s">
        <v>1167</v>
      </c>
      <c r="G26" s="269" t="s">
        <v>1168</v>
      </c>
      <c r="H26" s="272" t="s">
        <v>1179</v>
      </c>
      <c r="I26" s="256"/>
      <c r="J26" s="256"/>
      <c r="K26" s="256"/>
      <c r="L26" s="256"/>
      <c r="M26" s="256"/>
      <c r="N26" s="256"/>
      <c r="O26" s="256"/>
      <c r="P26" s="256"/>
      <c r="Q26" s="256"/>
      <c r="R26" s="256"/>
      <c r="S26" s="256"/>
      <c r="T26" s="256"/>
      <c r="U26" s="256"/>
      <c r="V26" s="256"/>
      <c r="W26" s="256"/>
      <c r="X26" s="256"/>
      <c r="Y26" s="256"/>
      <c r="Z26" s="256"/>
    </row>
    <row r="27" spans="1:26" ht="12.75" customHeight="1" x14ac:dyDescent="0.25">
      <c r="A27" s="256"/>
      <c r="B27" s="269">
        <v>4</v>
      </c>
      <c r="C27" s="269">
        <v>5</v>
      </c>
      <c r="D27" s="269">
        <f t="shared" si="0"/>
        <v>20</v>
      </c>
      <c r="E27" s="269" t="str">
        <f t="shared" si="1"/>
        <v>45</v>
      </c>
      <c r="F27" s="270" t="s">
        <v>1167</v>
      </c>
      <c r="G27" s="269" t="s">
        <v>1168</v>
      </c>
      <c r="H27" s="272" t="s">
        <v>1180</v>
      </c>
      <c r="I27" s="256"/>
      <c r="J27" s="256"/>
      <c r="K27" s="256"/>
      <c r="L27" s="256"/>
      <c r="M27" s="256"/>
      <c r="N27" s="256"/>
      <c r="O27" s="256"/>
      <c r="P27" s="256"/>
      <c r="Q27" s="256"/>
      <c r="R27" s="256"/>
      <c r="S27" s="256"/>
      <c r="T27" s="256"/>
      <c r="U27" s="256"/>
      <c r="V27" s="256"/>
      <c r="W27" s="256"/>
      <c r="X27" s="256"/>
      <c r="Y27" s="256"/>
      <c r="Z27" s="256"/>
    </row>
    <row r="28" spans="1:26" ht="12.75" customHeight="1" x14ac:dyDescent="0.25">
      <c r="A28" s="256"/>
      <c r="B28" s="269">
        <v>5</v>
      </c>
      <c r="C28" s="269">
        <v>1</v>
      </c>
      <c r="D28" s="269">
        <f t="shared" si="0"/>
        <v>5</v>
      </c>
      <c r="E28" s="269" t="str">
        <f t="shared" si="1"/>
        <v>51</v>
      </c>
      <c r="F28" s="270" t="s">
        <v>179</v>
      </c>
      <c r="G28" s="269" t="s">
        <v>78</v>
      </c>
      <c r="H28" s="271" t="s">
        <v>1181</v>
      </c>
      <c r="I28" s="256"/>
      <c r="J28" s="256"/>
      <c r="K28" s="256"/>
      <c r="L28" s="256"/>
      <c r="M28" s="256"/>
      <c r="N28" s="256"/>
      <c r="O28" s="256"/>
      <c r="P28" s="256"/>
      <c r="Q28" s="256"/>
      <c r="R28" s="256"/>
      <c r="S28" s="256"/>
      <c r="T28" s="256"/>
      <c r="U28" s="256"/>
      <c r="V28" s="256"/>
      <c r="W28" s="256"/>
      <c r="X28" s="256"/>
      <c r="Y28" s="256"/>
      <c r="Z28" s="256"/>
    </row>
    <row r="29" spans="1:26" ht="12.75" customHeight="1" x14ac:dyDescent="0.25">
      <c r="A29" s="256"/>
      <c r="B29" s="269">
        <v>5</v>
      </c>
      <c r="C29" s="269">
        <v>2</v>
      </c>
      <c r="D29" s="269">
        <f t="shared" si="0"/>
        <v>10</v>
      </c>
      <c r="E29" s="269" t="str">
        <f t="shared" si="1"/>
        <v>52</v>
      </c>
      <c r="F29" s="270" t="s">
        <v>179</v>
      </c>
      <c r="G29" s="269" t="s">
        <v>78</v>
      </c>
      <c r="H29" s="271" t="s">
        <v>1174</v>
      </c>
      <c r="I29" s="256"/>
      <c r="J29" s="256"/>
      <c r="K29" s="256"/>
      <c r="L29" s="256"/>
      <c r="M29" s="256"/>
      <c r="N29" s="256"/>
      <c r="O29" s="256"/>
      <c r="P29" s="256"/>
      <c r="Q29" s="256"/>
      <c r="R29" s="256"/>
      <c r="S29" s="256"/>
      <c r="T29" s="256"/>
      <c r="U29" s="256"/>
      <c r="V29" s="256"/>
      <c r="W29" s="256"/>
      <c r="X29" s="256"/>
      <c r="Y29" s="256"/>
      <c r="Z29" s="256"/>
    </row>
    <row r="30" spans="1:26" ht="12.75" customHeight="1" x14ac:dyDescent="0.25">
      <c r="A30" s="256"/>
      <c r="B30" s="269">
        <v>5</v>
      </c>
      <c r="C30" s="269">
        <v>3</v>
      </c>
      <c r="D30" s="269">
        <f t="shared" si="0"/>
        <v>15</v>
      </c>
      <c r="E30" s="269" t="str">
        <f t="shared" si="1"/>
        <v>53</v>
      </c>
      <c r="F30" s="270" t="s">
        <v>1165</v>
      </c>
      <c r="G30" s="269" t="s">
        <v>144</v>
      </c>
      <c r="H30" s="272" t="s">
        <v>1182</v>
      </c>
      <c r="I30" s="256"/>
      <c r="J30" s="256"/>
      <c r="K30" s="256"/>
      <c r="L30" s="256"/>
      <c r="M30" s="256"/>
      <c r="N30" s="256"/>
      <c r="O30" s="256"/>
      <c r="P30" s="256"/>
      <c r="Q30" s="256"/>
      <c r="R30" s="256"/>
      <c r="S30" s="256"/>
      <c r="T30" s="256"/>
      <c r="U30" s="256"/>
      <c r="V30" s="256"/>
      <c r="W30" s="256"/>
      <c r="X30" s="256"/>
      <c r="Y30" s="256"/>
      <c r="Z30" s="256"/>
    </row>
    <row r="31" spans="1:26" ht="12.75" customHeight="1" x14ac:dyDescent="0.25">
      <c r="A31" s="256"/>
      <c r="B31" s="269">
        <v>5</v>
      </c>
      <c r="C31" s="269">
        <v>4</v>
      </c>
      <c r="D31" s="269">
        <f t="shared" si="0"/>
        <v>20</v>
      </c>
      <c r="E31" s="269" t="str">
        <f t="shared" si="1"/>
        <v>54</v>
      </c>
      <c r="F31" s="270" t="s">
        <v>1167</v>
      </c>
      <c r="G31" s="269" t="s">
        <v>1168</v>
      </c>
      <c r="H31" s="272" t="s">
        <v>1183</v>
      </c>
      <c r="I31" s="256"/>
      <c r="J31" s="256"/>
      <c r="K31" s="256"/>
      <c r="L31" s="256"/>
      <c r="M31" s="256"/>
      <c r="N31" s="256"/>
      <c r="O31" s="256"/>
      <c r="P31" s="256"/>
      <c r="Q31" s="256"/>
      <c r="R31" s="256"/>
      <c r="S31" s="256"/>
      <c r="T31" s="256"/>
      <c r="U31" s="256"/>
      <c r="V31" s="256"/>
      <c r="W31" s="256"/>
      <c r="X31" s="256"/>
      <c r="Y31" s="256"/>
      <c r="Z31" s="256"/>
    </row>
    <row r="32" spans="1:26" ht="12.75" customHeight="1" x14ac:dyDescent="0.25">
      <c r="A32" s="256"/>
      <c r="B32" s="269">
        <v>5</v>
      </c>
      <c r="C32" s="269">
        <v>5</v>
      </c>
      <c r="D32" s="269">
        <f t="shared" si="0"/>
        <v>25</v>
      </c>
      <c r="E32" s="269" t="str">
        <f t="shared" si="1"/>
        <v>55</v>
      </c>
      <c r="F32" s="270" t="s">
        <v>1167</v>
      </c>
      <c r="G32" s="269" t="s">
        <v>1168</v>
      </c>
      <c r="H32" s="272" t="s">
        <v>1184</v>
      </c>
      <c r="I32" s="256"/>
      <c r="J32" s="256"/>
      <c r="K32" s="256"/>
      <c r="L32" s="256"/>
      <c r="M32" s="256"/>
      <c r="N32" s="256"/>
      <c r="O32" s="256"/>
      <c r="P32" s="256"/>
      <c r="Q32" s="256"/>
      <c r="R32" s="256"/>
      <c r="S32" s="256"/>
      <c r="T32" s="256"/>
      <c r="U32" s="256"/>
      <c r="V32" s="256"/>
      <c r="W32" s="256"/>
      <c r="X32" s="256"/>
      <c r="Y32" s="256"/>
      <c r="Z32" s="256"/>
    </row>
    <row r="33" spans="1:26" ht="12.75" customHeight="1" x14ac:dyDescent="0.25">
      <c r="A33" s="257"/>
      <c r="B33" s="255"/>
      <c r="C33" s="255"/>
      <c r="D33" s="255"/>
      <c r="E33" s="255"/>
      <c r="F33" s="256"/>
      <c r="G33" s="256"/>
      <c r="H33" s="256"/>
      <c r="I33" s="256"/>
      <c r="J33" s="256"/>
      <c r="K33" s="257"/>
      <c r="L33" s="257"/>
      <c r="M33" s="257"/>
      <c r="N33" s="257"/>
      <c r="O33" s="257"/>
      <c r="P33" s="257"/>
      <c r="Q33" s="257"/>
      <c r="R33" s="257"/>
      <c r="S33" s="257"/>
      <c r="T33" s="257"/>
      <c r="U33" s="257"/>
      <c r="V33" s="257"/>
      <c r="W33" s="257"/>
      <c r="X33" s="257"/>
      <c r="Y33" s="257"/>
      <c r="Z33" s="257"/>
    </row>
    <row r="34" spans="1:26" ht="12.75" customHeight="1" x14ac:dyDescent="0.25">
      <c r="A34" s="257"/>
      <c r="B34" s="255"/>
      <c r="C34" s="255"/>
      <c r="D34" s="255"/>
      <c r="E34" s="255"/>
      <c r="F34" s="256"/>
      <c r="G34" s="256"/>
      <c r="H34" s="256"/>
      <c r="I34" s="256"/>
      <c r="J34" s="256"/>
      <c r="K34" s="257"/>
      <c r="L34" s="257"/>
      <c r="M34" s="257"/>
      <c r="N34" s="257"/>
      <c r="O34" s="257"/>
      <c r="P34" s="257"/>
      <c r="Q34" s="257"/>
      <c r="R34" s="257"/>
      <c r="S34" s="257"/>
      <c r="T34" s="257"/>
      <c r="U34" s="257"/>
      <c r="V34" s="257"/>
      <c r="W34" s="257"/>
      <c r="X34" s="257"/>
      <c r="Y34" s="257"/>
      <c r="Z34" s="257"/>
    </row>
    <row r="35" spans="1:26" ht="12.75" customHeight="1" x14ac:dyDescent="0.25">
      <c r="A35" s="257"/>
      <c r="B35" s="255"/>
      <c r="C35" s="255"/>
      <c r="D35" s="255"/>
      <c r="E35" s="255"/>
      <c r="F35" s="256"/>
      <c r="G35" s="256"/>
      <c r="H35" s="256"/>
      <c r="I35" s="256"/>
      <c r="J35" s="256"/>
      <c r="K35" s="257"/>
      <c r="L35" s="257"/>
      <c r="M35" s="257"/>
      <c r="N35" s="257"/>
      <c r="O35" s="257"/>
      <c r="P35" s="257"/>
      <c r="Q35" s="257"/>
      <c r="R35" s="257"/>
      <c r="S35" s="257"/>
      <c r="T35" s="257"/>
      <c r="U35" s="257"/>
      <c r="V35" s="257"/>
      <c r="W35" s="257"/>
      <c r="X35" s="257"/>
      <c r="Y35" s="257"/>
      <c r="Z35" s="257"/>
    </row>
    <row r="36" spans="1:26" ht="12.75" customHeight="1" x14ac:dyDescent="0.25">
      <c r="A36" s="257"/>
      <c r="B36" s="255"/>
      <c r="C36" s="255"/>
      <c r="D36" s="255"/>
      <c r="E36" s="255"/>
      <c r="F36" s="256"/>
      <c r="G36" s="256"/>
      <c r="H36" s="256"/>
      <c r="I36" s="256"/>
      <c r="J36" s="256"/>
      <c r="K36" s="257"/>
      <c r="L36" s="257"/>
      <c r="M36" s="257"/>
      <c r="N36" s="257"/>
      <c r="O36" s="257"/>
      <c r="P36" s="257"/>
      <c r="Q36" s="257"/>
      <c r="R36" s="257"/>
      <c r="S36" s="257"/>
      <c r="T36" s="257"/>
      <c r="U36" s="257"/>
      <c r="V36" s="257"/>
      <c r="W36" s="257"/>
      <c r="X36" s="257"/>
      <c r="Y36" s="257"/>
      <c r="Z36" s="257"/>
    </row>
    <row r="37" spans="1:26" ht="12.75" customHeight="1" x14ac:dyDescent="0.25">
      <c r="A37" s="257"/>
      <c r="B37" s="255"/>
      <c r="C37" s="255"/>
      <c r="D37" s="255"/>
      <c r="E37" s="255"/>
      <c r="F37" s="256"/>
      <c r="G37" s="256"/>
      <c r="H37" s="256"/>
      <c r="I37" s="256"/>
      <c r="J37" s="256"/>
      <c r="K37" s="257"/>
      <c r="L37" s="257"/>
      <c r="M37" s="257"/>
      <c r="N37" s="257"/>
      <c r="O37" s="257"/>
      <c r="P37" s="257"/>
      <c r="Q37" s="257"/>
      <c r="R37" s="257"/>
      <c r="S37" s="257"/>
      <c r="T37" s="257"/>
      <c r="U37" s="257"/>
      <c r="V37" s="257"/>
      <c r="W37" s="257"/>
      <c r="X37" s="257"/>
      <c r="Y37" s="257"/>
      <c r="Z37" s="257"/>
    </row>
    <row r="38" spans="1:26" ht="12.75" customHeight="1" x14ac:dyDescent="0.25">
      <c r="A38" s="257"/>
      <c r="B38" s="255"/>
      <c r="C38" s="255"/>
      <c r="D38" s="255"/>
      <c r="E38" s="255"/>
      <c r="F38" s="256"/>
      <c r="G38" s="256"/>
      <c r="H38" s="256"/>
      <c r="I38" s="256"/>
      <c r="J38" s="256"/>
      <c r="K38" s="257"/>
      <c r="L38" s="257"/>
      <c r="M38" s="257"/>
      <c r="N38" s="257"/>
      <c r="O38" s="257"/>
      <c r="P38" s="257"/>
      <c r="Q38" s="257"/>
      <c r="R38" s="257"/>
      <c r="S38" s="257"/>
      <c r="T38" s="257"/>
      <c r="U38" s="257"/>
      <c r="V38" s="257"/>
      <c r="W38" s="257"/>
      <c r="X38" s="257"/>
      <c r="Y38" s="257"/>
      <c r="Z38" s="257"/>
    </row>
    <row r="39" spans="1:26" ht="12.75" customHeight="1" x14ac:dyDescent="0.25">
      <c r="A39" s="257"/>
      <c r="B39" s="255"/>
      <c r="C39" s="255"/>
      <c r="D39" s="255"/>
      <c r="E39" s="255"/>
      <c r="F39" s="256"/>
      <c r="G39" s="256"/>
      <c r="H39" s="256"/>
      <c r="I39" s="256"/>
      <c r="J39" s="256"/>
      <c r="K39" s="257"/>
      <c r="L39" s="257"/>
      <c r="M39" s="257"/>
      <c r="N39" s="257"/>
      <c r="O39" s="257"/>
      <c r="P39" s="257"/>
      <c r="Q39" s="257"/>
      <c r="R39" s="257"/>
      <c r="S39" s="257"/>
      <c r="T39" s="257"/>
      <c r="U39" s="257"/>
      <c r="V39" s="257"/>
      <c r="W39" s="257"/>
      <c r="X39" s="257"/>
      <c r="Y39" s="257"/>
      <c r="Z39" s="257"/>
    </row>
    <row r="40" spans="1:26" ht="12.75" customHeight="1" x14ac:dyDescent="0.25">
      <c r="A40" s="257"/>
      <c r="B40" s="255"/>
      <c r="C40" s="255"/>
      <c r="D40" s="255"/>
      <c r="E40" s="255"/>
      <c r="F40" s="256"/>
      <c r="G40" s="256"/>
      <c r="H40" s="256"/>
      <c r="I40" s="256"/>
      <c r="J40" s="256"/>
      <c r="K40" s="257"/>
      <c r="L40" s="257"/>
      <c r="M40" s="257"/>
      <c r="N40" s="257"/>
      <c r="O40" s="257"/>
      <c r="P40" s="257"/>
      <c r="Q40" s="257"/>
      <c r="R40" s="257"/>
      <c r="S40" s="257"/>
      <c r="T40" s="257"/>
      <c r="U40" s="257"/>
      <c r="V40" s="257"/>
      <c r="W40" s="257"/>
      <c r="X40" s="257"/>
      <c r="Y40" s="257"/>
      <c r="Z40" s="257"/>
    </row>
    <row r="41" spans="1:26" ht="12.75" customHeight="1" x14ac:dyDescent="0.25">
      <c r="A41" s="257"/>
      <c r="B41" s="255"/>
      <c r="C41" s="255"/>
      <c r="D41" s="255"/>
      <c r="E41" s="255"/>
      <c r="F41" s="256"/>
      <c r="G41" s="256"/>
      <c r="H41" s="256"/>
      <c r="I41" s="256"/>
      <c r="J41" s="256"/>
      <c r="K41" s="257"/>
      <c r="L41" s="257"/>
      <c r="M41" s="257"/>
      <c r="N41" s="257"/>
      <c r="O41" s="257"/>
      <c r="P41" s="257"/>
      <c r="Q41" s="257"/>
      <c r="R41" s="257"/>
      <c r="S41" s="257"/>
      <c r="T41" s="257"/>
      <c r="U41" s="257"/>
      <c r="V41" s="257"/>
      <c r="W41" s="257"/>
      <c r="X41" s="257"/>
      <c r="Y41" s="257"/>
      <c r="Z41" s="257"/>
    </row>
    <row r="42" spans="1:26" ht="12.75" customHeight="1" x14ac:dyDescent="0.25">
      <c r="A42" s="257"/>
      <c r="B42" s="255"/>
      <c r="C42" s="255"/>
      <c r="D42" s="255"/>
      <c r="E42" s="255"/>
      <c r="F42" s="256"/>
      <c r="G42" s="256"/>
      <c r="H42" s="256"/>
      <c r="I42" s="256"/>
      <c r="J42" s="256"/>
      <c r="K42" s="257"/>
      <c r="L42" s="257"/>
      <c r="M42" s="257"/>
      <c r="N42" s="257"/>
      <c r="O42" s="257"/>
      <c r="P42" s="257"/>
      <c r="Q42" s="257"/>
      <c r="R42" s="257"/>
      <c r="S42" s="257"/>
      <c r="T42" s="257"/>
      <c r="U42" s="257"/>
      <c r="V42" s="257"/>
      <c r="W42" s="257"/>
      <c r="X42" s="257"/>
      <c r="Y42" s="257"/>
      <c r="Z42" s="257"/>
    </row>
    <row r="43" spans="1:26" ht="12.75" customHeight="1" x14ac:dyDescent="0.25">
      <c r="A43" s="257"/>
      <c r="B43" s="255"/>
      <c r="C43" s="255"/>
      <c r="D43" s="255"/>
      <c r="E43" s="255"/>
      <c r="F43" s="256"/>
      <c r="G43" s="256"/>
      <c r="H43" s="256"/>
      <c r="I43" s="256"/>
      <c r="J43" s="256"/>
      <c r="K43" s="257"/>
      <c r="L43" s="257"/>
      <c r="M43" s="257"/>
      <c r="N43" s="257"/>
      <c r="O43" s="257"/>
      <c r="P43" s="257"/>
      <c r="Q43" s="257"/>
      <c r="R43" s="257"/>
      <c r="S43" s="257"/>
      <c r="T43" s="257"/>
      <c r="U43" s="257"/>
      <c r="V43" s="257"/>
      <c r="W43" s="257"/>
      <c r="X43" s="257"/>
      <c r="Y43" s="257"/>
      <c r="Z43" s="257"/>
    </row>
    <row r="44" spans="1:26" ht="12.75" customHeight="1" x14ac:dyDescent="0.25">
      <c r="A44" s="257"/>
      <c r="B44" s="255"/>
      <c r="C44" s="255"/>
      <c r="D44" s="255"/>
      <c r="E44" s="255"/>
      <c r="F44" s="256"/>
      <c r="G44" s="256"/>
      <c r="H44" s="256"/>
      <c r="I44" s="256"/>
      <c r="J44" s="256"/>
      <c r="K44" s="257"/>
      <c r="L44" s="257"/>
      <c r="M44" s="257"/>
      <c r="N44" s="257"/>
      <c r="O44" s="257"/>
      <c r="P44" s="257"/>
      <c r="Q44" s="257"/>
      <c r="R44" s="257"/>
      <c r="S44" s="257"/>
      <c r="T44" s="257"/>
      <c r="U44" s="257"/>
      <c r="V44" s="257"/>
      <c r="W44" s="257"/>
      <c r="X44" s="257"/>
      <c r="Y44" s="257"/>
      <c r="Z44" s="257"/>
    </row>
    <row r="45" spans="1:26" ht="12.75" customHeight="1" x14ac:dyDescent="0.25">
      <c r="A45" s="257"/>
      <c r="B45" s="255"/>
      <c r="C45" s="255"/>
      <c r="D45" s="255"/>
      <c r="E45" s="255"/>
      <c r="F45" s="256"/>
      <c r="G45" s="256"/>
      <c r="H45" s="256"/>
      <c r="I45" s="256"/>
      <c r="J45" s="256"/>
      <c r="K45" s="257"/>
      <c r="L45" s="257"/>
      <c r="M45" s="257"/>
      <c r="N45" s="257"/>
      <c r="O45" s="257"/>
      <c r="P45" s="257"/>
      <c r="Q45" s="257"/>
      <c r="R45" s="257"/>
      <c r="S45" s="257"/>
      <c r="T45" s="257"/>
      <c r="U45" s="257"/>
      <c r="V45" s="257"/>
      <c r="W45" s="257"/>
      <c r="X45" s="257"/>
      <c r="Y45" s="257"/>
      <c r="Z45" s="257"/>
    </row>
    <row r="46" spans="1:26" ht="12.75" customHeight="1" x14ac:dyDescent="0.25">
      <c r="A46" s="257"/>
      <c r="B46" s="255"/>
      <c r="C46" s="255"/>
      <c r="D46" s="255"/>
      <c r="E46" s="255"/>
      <c r="F46" s="256"/>
      <c r="G46" s="256"/>
      <c r="H46" s="256"/>
      <c r="I46" s="256"/>
      <c r="J46" s="256"/>
      <c r="K46" s="257"/>
      <c r="L46" s="257"/>
      <c r="M46" s="257"/>
      <c r="N46" s="257"/>
      <c r="O46" s="257"/>
      <c r="P46" s="257"/>
      <c r="Q46" s="257"/>
      <c r="R46" s="257"/>
      <c r="S46" s="257"/>
      <c r="T46" s="257"/>
      <c r="U46" s="257"/>
      <c r="V46" s="257"/>
      <c r="W46" s="257"/>
      <c r="X46" s="257"/>
      <c r="Y46" s="257"/>
      <c r="Z46" s="257"/>
    </row>
    <row r="47" spans="1:26" ht="12.75" customHeight="1" x14ac:dyDescent="0.25">
      <c r="A47" s="257"/>
      <c r="B47" s="255"/>
      <c r="C47" s="255"/>
      <c r="D47" s="255"/>
      <c r="E47" s="255"/>
      <c r="F47" s="256"/>
      <c r="G47" s="256"/>
      <c r="H47" s="256"/>
      <c r="I47" s="256"/>
      <c r="J47" s="256"/>
      <c r="K47" s="257"/>
      <c r="L47" s="257"/>
      <c r="M47" s="257"/>
      <c r="N47" s="257"/>
      <c r="O47" s="257"/>
      <c r="P47" s="257"/>
      <c r="Q47" s="257"/>
      <c r="R47" s="257"/>
      <c r="S47" s="257"/>
      <c r="T47" s="257"/>
      <c r="U47" s="257"/>
      <c r="V47" s="257"/>
      <c r="W47" s="257"/>
      <c r="X47" s="257"/>
      <c r="Y47" s="257"/>
      <c r="Z47" s="257"/>
    </row>
    <row r="48" spans="1:26" ht="12.75" customHeight="1" x14ac:dyDescent="0.25">
      <c r="A48" s="257"/>
      <c r="B48" s="255"/>
      <c r="C48" s="255"/>
      <c r="D48" s="255"/>
      <c r="E48" s="255"/>
      <c r="F48" s="256"/>
      <c r="G48" s="256"/>
      <c r="H48" s="256"/>
      <c r="I48" s="256"/>
      <c r="J48" s="256"/>
      <c r="K48" s="257"/>
      <c r="L48" s="257"/>
      <c r="M48" s="257"/>
      <c r="N48" s="257"/>
      <c r="O48" s="257"/>
      <c r="P48" s="257"/>
      <c r="Q48" s="257"/>
      <c r="R48" s="257"/>
      <c r="S48" s="257"/>
      <c r="T48" s="257"/>
      <c r="U48" s="257"/>
      <c r="V48" s="257"/>
      <c r="W48" s="257"/>
      <c r="X48" s="257"/>
      <c r="Y48" s="257"/>
      <c r="Z48" s="257"/>
    </row>
    <row r="49" spans="1:26" ht="12.75" customHeight="1" x14ac:dyDescent="0.25">
      <c r="A49" s="257"/>
      <c r="B49" s="255"/>
      <c r="C49" s="255"/>
      <c r="D49" s="255"/>
      <c r="E49" s="255"/>
      <c r="F49" s="256"/>
      <c r="G49" s="256"/>
      <c r="H49" s="256"/>
      <c r="I49" s="256"/>
      <c r="J49" s="256"/>
      <c r="K49" s="257"/>
      <c r="L49" s="257"/>
      <c r="M49" s="257"/>
      <c r="N49" s="257"/>
      <c r="O49" s="257"/>
      <c r="P49" s="257"/>
      <c r="Q49" s="257"/>
      <c r="R49" s="257"/>
      <c r="S49" s="257"/>
      <c r="T49" s="257"/>
      <c r="U49" s="257"/>
      <c r="V49" s="257"/>
      <c r="W49" s="257"/>
      <c r="X49" s="257"/>
      <c r="Y49" s="257"/>
      <c r="Z49" s="257"/>
    </row>
    <row r="50" spans="1:26" ht="12.75" customHeight="1" x14ac:dyDescent="0.25">
      <c r="A50" s="257"/>
      <c r="B50" s="255"/>
      <c r="C50" s="255"/>
      <c r="D50" s="255"/>
      <c r="E50" s="255"/>
      <c r="F50" s="256"/>
      <c r="G50" s="256"/>
      <c r="H50" s="256"/>
      <c r="I50" s="256"/>
      <c r="J50" s="256"/>
      <c r="K50" s="257"/>
      <c r="L50" s="257"/>
      <c r="M50" s="257"/>
      <c r="N50" s="257"/>
      <c r="O50" s="257"/>
      <c r="P50" s="257"/>
      <c r="Q50" s="257"/>
      <c r="R50" s="257"/>
      <c r="S50" s="257"/>
      <c r="T50" s="257"/>
      <c r="U50" s="257"/>
      <c r="V50" s="257"/>
      <c r="W50" s="257"/>
      <c r="X50" s="257"/>
      <c r="Y50" s="257"/>
      <c r="Z50" s="257"/>
    </row>
    <row r="51" spans="1:26" ht="12.75" customHeight="1" x14ac:dyDescent="0.25">
      <c r="A51" s="257"/>
      <c r="B51" s="255"/>
      <c r="C51" s="255"/>
      <c r="D51" s="255"/>
      <c r="E51" s="255"/>
      <c r="F51" s="256"/>
      <c r="G51" s="256"/>
      <c r="H51" s="256"/>
      <c r="I51" s="256"/>
      <c r="J51" s="256"/>
      <c r="K51" s="257"/>
      <c r="L51" s="257"/>
      <c r="M51" s="257"/>
      <c r="N51" s="257"/>
      <c r="O51" s="257"/>
      <c r="P51" s="257"/>
      <c r="Q51" s="257"/>
      <c r="R51" s="257"/>
      <c r="S51" s="257"/>
      <c r="T51" s="257"/>
      <c r="U51" s="257"/>
      <c r="V51" s="257"/>
      <c r="W51" s="257"/>
      <c r="X51" s="257"/>
      <c r="Y51" s="257"/>
      <c r="Z51" s="257"/>
    </row>
    <row r="52" spans="1:26" ht="12.75" customHeight="1" x14ac:dyDescent="0.25">
      <c r="A52" s="257"/>
      <c r="B52" s="255"/>
      <c r="C52" s="255"/>
      <c r="D52" s="255"/>
      <c r="E52" s="255"/>
      <c r="F52" s="256"/>
      <c r="G52" s="256"/>
      <c r="H52" s="256"/>
      <c r="I52" s="256"/>
      <c r="J52" s="256"/>
      <c r="K52" s="257"/>
      <c r="L52" s="257"/>
      <c r="M52" s="257"/>
      <c r="N52" s="257"/>
      <c r="O52" s="257"/>
      <c r="P52" s="257"/>
      <c r="Q52" s="257"/>
      <c r="R52" s="257"/>
      <c r="S52" s="257"/>
      <c r="T52" s="257"/>
      <c r="U52" s="257"/>
      <c r="V52" s="257"/>
      <c r="W52" s="257"/>
      <c r="X52" s="257"/>
      <c r="Y52" s="257"/>
      <c r="Z52" s="257"/>
    </row>
    <row r="53" spans="1:26" ht="12.75" customHeight="1" x14ac:dyDescent="0.25">
      <c r="A53" s="257"/>
      <c r="B53" s="255"/>
      <c r="C53" s="255"/>
      <c r="D53" s="255"/>
      <c r="E53" s="255"/>
      <c r="F53" s="256"/>
      <c r="G53" s="256"/>
      <c r="H53" s="256"/>
      <c r="I53" s="256"/>
      <c r="J53" s="256"/>
      <c r="K53" s="257"/>
      <c r="L53" s="257"/>
      <c r="M53" s="257"/>
      <c r="N53" s="257"/>
      <c r="O53" s="257"/>
      <c r="P53" s="257"/>
      <c r="Q53" s="257"/>
      <c r="R53" s="257"/>
      <c r="S53" s="257"/>
      <c r="T53" s="257"/>
      <c r="U53" s="257"/>
      <c r="V53" s="257"/>
      <c r="W53" s="257"/>
      <c r="X53" s="257"/>
      <c r="Y53" s="257"/>
      <c r="Z53" s="257"/>
    </row>
    <row r="54" spans="1:26" ht="12.75" customHeight="1" x14ac:dyDescent="0.25">
      <c r="A54" s="257"/>
      <c r="B54" s="255"/>
      <c r="C54" s="255"/>
      <c r="D54" s="255"/>
      <c r="E54" s="255"/>
      <c r="F54" s="256"/>
      <c r="G54" s="256"/>
      <c r="H54" s="256"/>
      <c r="I54" s="256"/>
      <c r="J54" s="256"/>
      <c r="K54" s="257"/>
      <c r="L54" s="257"/>
      <c r="M54" s="257"/>
      <c r="N54" s="257"/>
      <c r="O54" s="257"/>
      <c r="P54" s="257"/>
      <c r="Q54" s="257"/>
      <c r="R54" s="257"/>
      <c r="S54" s="257"/>
      <c r="T54" s="257"/>
      <c r="U54" s="257"/>
      <c r="V54" s="257"/>
      <c r="W54" s="257"/>
      <c r="X54" s="257"/>
      <c r="Y54" s="257"/>
      <c r="Z54" s="257"/>
    </row>
    <row r="55" spans="1:26" ht="12.75" customHeight="1" x14ac:dyDescent="0.25">
      <c r="A55" s="257"/>
      <c r="B55" s="255"/>
      <c r="C55" s="255"/>
      <c r="D55" s="255"/>
      <c r="E55" s="255"/>
      <c r="F55" s="256"/>
      <c r="G55" s="256"/>
      <c r="H55" s="256"/>
      <c r="I55" s="256"/>
      <c r="J55" s="256"/>
      <c r="K55" s="257"/>
      <c r="L55" s="257"/>
      <c r="M55" s="257"/>
      <c r="N55" s="257"/>
      <c r="O55" s="257"/>
      <c r="P55" s="257"/>
      <c r="Q55" s="257"/>
      <c r="R55" s="257"/>
      <c r="S55" s="257"/>
      <c r="T55" s="257"/>
      <c r="U55" s="257"/>
      <c r="V55" s="257"/>
      <c r="W55" s="257"/>
      <c r="X55" s="257"/>
      <c r="Y55" s="257"/>
      <c r="Z55" s="257"/>
    </row>
    <row r="56" spans="1:26" ht="12.75" customHeight="1" x14ac:dyDescent="0.25">
      <c r="A56" s="257"/>
      <c r="B56" s="255"/>
      <c r="C56" s="255"/>
      <c r="D56" s="255"/>
      <c r="E56" s="255"/>
      <c r="F56" s="256"/>
      <c r="G56" s="256"/>
      <c r="H56" s="256"/>
      <c r="I56" s="256"/>
      <c r="J56" s="256"/>
      <c r="K56" s="257"/>
      <c r="L56" s="257"/>
      <c r="M56" s="257"/>
      <c r="N56" s="257"/>
      <c r="O56" s="257"/>
      <c r="P56" s="257"/>
      <c r="Q56" s="257"/>
      <c r="R56" s="257"/>
      <c r="S56" s="257"/>
      <c r="T56" s="257"/>
      <c r="U56" s="257"/>
      <c r="V56" s="257"/>
      <c r="W56" s="257"/>
      <c r="X56" s="257"/>
      <c r="Y56" s="257"/>
      <c r="Z56" s="257"/>
    </row>
    <row r="57" spans="1:26" ht="12.75" customHeight="1" x14ac:dyDescent="0.25">
      <c r="A57" s="257"/>
      <c r="B57" s="255"/>
      <c r="C57" s="255"/>
      <c r="D57" s="255"/>
      <c r="E57" s="255"/>
      <c r="F57" s="256"/>
      <c r="G57" s="256"/>
      <c r="H57" s="256"/>
      <c r="I57" s="256"/>
      <c r="J57" s="256"/>
      <c r="K57" s="257"/>
      <c r="L57" s="257"/>
      <c r="M57" s="257"/>
      <c r="N57" s="257"/>
      <c r="O57" s="257"/>
      <c r="P57" s="257"/>
      <c r="Q57" s="257"/>
      <c r="R57" s="257"/>
      <c r="S57" s="257"/>
      <c r="T57" s="257"/>
      <c r="U57" s="257"/>
      <c r="V57" s="257"/>
      <c r="W57" s="257"/>
      <c r="X57" s="257"/>
      <c r="Y57" s="257"/>
      <c r="Z57" s="257"/>
    </row>
    <row r="58" spans="1:26" ht="12.75" customHeight="1" x14ac:dyDescent="0.25">
      <c r="A58" s="257"/>
      <c r="B58" s="255"/>
      <c r="C58" s="255"/>
      <c r="D58" s="255"/>
      <c r="E58" s="255"/>
      <c r="F58" s="256"/>
      <c r="G58" s="256"/>
      <c r="H58" s="256"/>
      <c r="I58" s="256"/>
      <c r="J58" s="256"/>
      <c r="K58" s="257"/>
      <c r="L58" s="257"/>
      <c r="M58" s="257"/>
      <c r="N58" s="257"/>
      <c r="O58" s="257"/>
      <c r="P58" s="257"/>
      <c r="Q58" s="257"/>
      <c r="R58" s="257"/>
      <c r="S58" s="257"/>
      <c r="T58" s="257"/>
      <c r="U58" s="257"/>
      <c r="V58" s="257"/>
      <c r="W58" s="257"/>
      <c r="X58" s="257"/>
      <c r="Y58" s="257"/>
      <c r="Z58" s="257"/>
    </row>
    <row r="59" spans="1:26" ht="12.75" customHeight="1" x14ac:dyDescent="0.25">
      <c r="A59" s="257"/>
      <c r="B59" s="255"/>
      <c r="C59" s="255"/>
      <c r="D59" s="255"/>
      <c r="E59" s="255"/>
      <c r="F59" s="256"/>
      <c r="G59" s="256"/>
      <c r="H59" s="256"/>
      <c r="I59" s="256"/>
      <c r="J59" s="256"/>
      <c r="K59" s="257"/>
      <c r="L59" s="257"/>
      <c r="M59" s="257"/>
      <c r="N59" s="257"/>
      <c r="O59" s="257"/>
      <c r="P59" s="257"/>
      <c r="Q59" s="257"/>
      <c r="R59" s="257"/>
      <c r="S59" s="257"/>
      <c r="T59" s="257"/>
      <c r="U59" s="257"/>
      <c r="V59" s="257"/>
      <c r="W59" s="257"/>
      <c r="X59" s="257"/>
      <c r="Y59" s="257"/>
      <c r="Z59" s="257"/>
    </row>
    <row r="60" spans="1:26" ht="12.75" customHeight="1" x14ac:dyDescent="0.25">
      <c r="A60" s="257"/>
      <c r="B60" s="255"/>
      <c r="C60" s="255"/>
      <c r="D60" s="255"/>
      <c r="E60" s="255"/>
      <c r="F60" s="256"/>
      <c r="G60" s="256"/>
      <c r="H60" s="256"/>
      <c r="I60" s="256"/>
      <c r="J60" s="256"/>
      <c r="K60" s="257"/>
      <c r="L60" s="257"/>
      <c r="M60" s="257"/>
      <c r="N60" s="257"/>
      <c r="O60" s="257"/>
      <c r="P60" s="257"/>
      <c r="Q60" s="257"/>
      <c r="R60" s="257"/>
      <c r="S60" s="257"/>
      <c r="T60" s="257"/>
      <c r="U60" s="257"/>
      <c r="V60" s="257"/>
      <c r="W60" s="257"/>
      <c r="X60" s="257"/>
      <c r="Y60" s="257"/>
      <c r="Z60" s="257"/>
    </row>
    <row r="61" spans="1:26" ht="12.75" customHeight="1" x14ac:dyDescent="0.25">
      <c r="A61" s="257"/>
      <c r="B61" s="255"/>
      <c r="C61" s="255"/>
      <c r="D61" s="255"/>
      <c r="E61" s="255"/>
      <c r="F61" s="256"/>
      <c r="G61" s="256"/>
      <c r="H61" s="256"/>
      <c r="I61" s="256"/>
      <c r="J61" s="256"/>
      <c r="K61" s="257"/>
      <c r="L61" s="257"/>
      <c r="M61" s="257"/>
      <c r="N61" s="257"/>
      <c r="O61" s="257"/>
      <c r="P61" s="257"/>
      <c r="Q61" s="257"/>
      <c r="R61" s="257"/>
      <c r="S61" s="257"/>
      <c r="T61" s="257"/>
      <c r="U61" s="257"/>
      <c r="V61" s="257"/>
      <c r="W61" s="257"/>
      <c r="X61" s="257"/>
      <c r="Y61" s="257"/>
      <c r="Z61" s="257"/>
    </row>
    <row r="62" spans="1:26" ht="12.75" customHeight="1" x14ac:dyDescent="0.25">
      <c r="A62" s="257"/>
      <c r="B62" s="255"/>
      <c r="C62" s="255"/>
      <c r="D62" s="255"/>
      <c r="E62" s="255"/>
      <c r="F62" s="256"/>
      <c r="G62" s="256"/>
      <c r="H62" s="256"/>
      <c r="I62" s="256"/>
      <c r="J62" s="256"/>
      <c r="K62" s="257"/>
      <c r="L62" s="257"/>
      <c r="M62" s="257"/>
      <c r="N62" s="257"/>
      <c r="O62" s="257"/>
      <c r="P62" s="257"/>
      <c r="Q62" s="257"/>
      <c r="R62" s="257"/>
      <c r="S62" s="257"/>
      <c r="T62" s="257"/>
      <c r="U62" s="257"/>
      <c r="V62" s="257"/>
      <c r="W62" s="257"/>
      <c r="X62" s="257"/>
      <c r="Y62" s="257"/>
      <c r="Z62" s="257"/>
    </row>
    <row r="63" spans="1:26" ht="12.75" customHeight="1" x14ac:dyDescent="0.25">
      <c r="A63" s="257"/>
      <c r="B63" s="255"/>
      <c r="C63" s="255"/>
      <c r="D63" s="255"/>
      <c r="E63" s="255"/>
      <c r="F63" s="256"/>
      <c r="G63" s="256"/>
      <c r="H63" s="256"/>
      <c r="I63" s="256"/>
      <c r="J63" s="256"/>
      <c r="K63" s="257"/>
      <c r="L63" s="257"/>
      <c r="M63" s="257"/>
      <c r="N63" s="257"/>
      <c r="O63" s="257"/>
      <c r="P63" s="257"/>
      <c r="Q63" s="257"/>
      <c r="R63" s="257"/>
      <c r="S63" s="257"/>
      <c r="T63" s="257"/>
      <c r="U63" s="257"/>
      <c r="V63" s="257"/>
      <c r="W63" s="257"/>
      <c r="X63" s="257"/>
      <c r="Y63" s="257"/>
      <c r="Z63" s="257"/>
    </row>
    <row r="64" spans="1:26" ht="12.75" customHeight="1" x14ac:dyDescent="0.25">
      <c r="A64" s="257"/>
      <c r="B64" s="255"/>
      <c r="C64" s="255"/>
      <c r="D64" s="255"/>
      <c r="E64" s="255"/>
      <c r="F64" s="256"/>
      <c r="G64" s="256"/>
      <c r="H64" s="256"/>
      <c r="I64" s="256"/>
      <c r="J64" s="256"/>
      <c r="K64" s="257"/>
      <c r="L64" s="257"/>
      <c r="M64" s="257"/>
      <c r="N64" s="257"/>
      <c r="O64" s="257"/>
      <c r="P64" s="257"/>
      <c r="Q64" s="257"/>
      <c r="R64" s="257"/>
      <c r="S64" s="257"/>
      <c r="T64" s="257"/>
      <c r="U64" s="257"/>
      <c r="V64" s="257"/>
      <c r="W64" s="257"/>
      <c r="X64" s="257"/>
      <c r="Y64" s="257"/>
      <c r="Z64" s="257"/>
    </row>
    <row r="65" spans="1:26" ht="12.75" customHeight="1" x14ac:dyDescent="0.25">
      <c r="A65" s="257"/>
      <c r="B65" s="255"/>
      <c r="C65" s="255"/>
      <c r="D65" s="255"/>
      <c r="E65" s="255"/>
      <c r="F65" s="256"/>
      <c r="G65" s="256"/>
      <c r="H65" s="256"/>
      <c r="I65" s="256"/>
      <c r="J65" s="256"/>
      <c r="K65" s="257"/>
      <c r="L65" s="257"/>
      <c r="M65" s="257"/>
      <c r="N65" s="257"/>
      <c r="O65" s="257"/>
      <c r="P65" s="257"/>
      <c r="Q65" s="257"/>
      <c r="R65" s="257"/>
      <c r="S65" s="257"/>
      <c r="T65" s="257"/>
      <c r="U65" s="257"/>
      <c r="V65" s="257"/>
      <c r="W65" s="257"/>
      <c r="X65" s="257"/>
      <c r="Y65" s="257"/>
      <c r="Z65" s="257"/>
    </row>
    <row r="66" spans="1:26" ht="12.75" customHeight="1" x14ac:dyDescent="0.25">
      <c r="A66" s="257"/>
      <c r="B66" s="255"/>
      <c r="C66" s="255"/>
      <c r="D66" s="255"/>
      <c r="E66" s="255"/>
      <c r="F66" s="256"/>
      <c r="G66" s="256"/>
      <c r="H66" s="256"/>
      <c r="I66" s="256"/>
      <c r="J66" s="256"/>
      <c r="K66" s="257"/>
      <c r="L66" s="257"/>
      <c r="M66" s="257"/>
      <c r="N66" s="257"/>
      <c r="O66" s="257"/>
      <c r="P66" s="257"/>
      <c r="Q66" s="257"/>
      <c r="R66" s="257"/>
      <c r="S66" s="257"/>
      <c r="T66" s="257"/>
      <c r="U66" s="257"/>
      <c r="V66" s="257"/>
      <c r="W66" s="257"/>
      <c r="X66" s="257"/>
      <c r="Y66" s="257"/>
      <c r="Z66" s="257"/>
    </row>
    <row r="67" spans="1:26" ht="12.75" customHeight="1" x14ac:dyDescent="0.25">
      <c r="A67" s="257"/>
      <c r="B67" s="255"/>
      <c r="C67" s="255"/>
      <c r="D67" s="255"/>
      <c r="E67" s="255"/>
      <c r="F67" s="256"/>
      <c r="G67" s="256"/>
      <c r="H67" s="256"/>
      <c r="I67" s="256"/>
      <c r="J67" s="256"/>
      <c r="K67" s="257"/>
      <c r="L67" s="257"/>
      <c r="M67" s="257"/>
      <c r="N67" s="257"/>
      <c r="O67" s="257"/>
      <c r="P67" s="257"/>
      <c r="Q67" s="257"/>
      <c r="R67" s="257"/>
      <c r="S67" s="257"/>
      <c r="T67" s="257"/>
      <c r="U67" s="257"/>
      <c r="V67" s="257"/>
      <c r="W67" s="257"/>
      <c r="X67" s="257"/>
      <c r="Y67" s="257"/>
      <c r="Z67" s="257"/>
    </row>
    <row r="68" spans="1:26" ht="12.75" customHeight="1" x14ac:dyDescent="0.25">
      <c r="A68" s="257"/>
      <c r="B68" s="255"/>
      <c r="C68" s="255"/>
      <c r="D68" s="255"/>
      <c r="E68" s="255"/>
      <c r="F68" s="256"/>
      <c r="G68" s="256"/>
      <c r="H68" s="256"/>
      <c r="I68" s="256"/>
      <c r="J68" s="256"/>
      <c r="K68" s="257"/>
      <c r="L68" s="257"/>
      <c r="M68" s="257"/>
      <c r="N68" s="257"/>
      <c r="O68" s="257"/>
      <c r="P68" s="257"/>
      <c r="Q68" s="257"/>
      <c r="R68" s="257"/>
      <c r="S68" s="257"/>
      <c r="T68" s="257"/>
      <c r="U68" s="257"/>
      <c r="V68" s="257"/>
      <c r="W68" s="257"/>
      <c r="X68" s="257"/>
      <c r="Y68" s="257"/>
      <c r="Z68" s="257"/>
    </row>
    <row r="69" spans="1:26" ht="12.75" customHeight="1" x14ac:dyDescent="0.25">
      <c r="A69" s="257"/>
      <c r="B69" s="255"/>
      <c r="C69" s="255"/>
      <c r="D69" s="255"/>
      <c r="E69" s="255"/>
      <c r="F69" s="256"/>
      <c r="G69" s="256"/>
      <c r="H69" s="256"/>
      <c r="I69" s="256"/>
      <c r="J69" s="256"/>
      <c r="K69" s="257"/>
      <c r="L69" s="257"/>
      <c r="M69" s="257"/>
      <c r="N69" s="257"/>
      <c r="O69" s="257"/>
      <c r="P69" s="257"/>
      <c r="Q69" s="257"/>
      <c r="R69" s="257"/>
      <c r="S69" s="257"/>
      <c r="T69" s="257"/>
      <c r="U69" s="257"/>
      <c r="V69" s="257"/>
      <c r="W69" s="257"/>
      <c r="X69" s="257"/>
      <c r="Y69" s="257"/>
      <c r="Z69" s="257"/>
    </row>
    <row r="70" spans="1:26" ht="12.75" customHeight="1" x14ac:dyDescent="0.25">
      <c r="A70" s="257"/>
      <c r="B70" s="255"/>
      <c r="C70" s="255"/>
      <c r="D70" s="255"/>
      <c r="E70" s="255"/>
      <c r="F70" s="256"/>
      <c r="G70" s="256"/>
      <c r="H70" s="256"/>
      <c r="I70" s="256"/>
      <c r="J70" s="256"/>
      <c r="K70" s="257"/>
      <c r="L70" s="257"/>
      <c r="M70" s="257"/>
      <c r="N70" s="257"/>
      <c r="O70" s="257"/>
      <c r="P70" s="257"/>
      <c r="Q70" s="257"/>
      <c r="R70" s="257"/>
      <c r="S70" s="257"/>
      <c r="T70" s="257"/>
      <c r="U70" s="257"/>
      <c r="V70" s="257"/>
      <c r="W70" s="257"/>
      <c r="X70" s="257"/>
      <c r="Y70" s="257"/>
      <c r="Z70" s="257"/>
    </row>
    <row r="71" spans="1:26" ht="12.75" customHeight="1" x14ac:dyDescent="0.25">
      <c r="A71" s="257"/>
      <c r="B71" s="255"/>
      <c r="C71" s="255"/>
      <c r="D71" s="255"/>
      <c r="E71" s="255"/>
      <c r="F71" s="256"/>
      <c r="G71" s="256"/>
      <c r="H71" s="256"/>
      <c r="I71" s="256"/>
      <c r="J71" s="256"/>
      <c r="K71" s="257"/>
      <c r="L71" s="257"/>
      <c r="M71" s="257"/>
      <c r="N71" s="257"/>
      <c r="O71" s="257"/>
      <c r="P71" s="257"/>
      <c r="Q71" s="257"/>
      <c r="R71" s="257"/>
      <c r="S71" s="257"/>
      <c r="T71" s="257"/>
      <c r="U71" s="257"/>
      <c r="V71" s="257"/>
      <c r="W71" s="257"/>
      <c r="X71" s="257"/>
      <c r="Y71" s="257"/>
      <c r="Z71" s="257"/>
    </row>
    <row r="72" spans="1:26" ht="12.75" customHeight="1" x14ac:dyDescent="0.25">
      <c r="A72" s="257"/>
      <c r="B72" s="255"/>
      <c r="C72" s="255"/>
      <c r="D72" s="255"/>
      <c r="E72" s="255"/>
      <c r="F72" s="256"/>
      <c r="G72" s="256"/>
      <c r="H72" s="256"/>
      <c r="I72" s="256"/>
      <c r="J72" s="256"/>
      <c r="K72" s="257"/>
      <c r="L72" s="257"/>
      <c r="M72" s="257"/>
      <c r="N72" s="257"/>
      <c r="O72" s="257"/>
      <c r="P72" s="257"/>
      <c r="Q72" s="257"/>
      <c r="R72" s="257"/>
      <c r="S72" s="257"/>
      <c r="T72" s="257"/>
      <c r="U72" s="257"/>
      <c r="V72" s="257"/>
      <c r="W72" s="257"/>
      <c r="X72" s="257"/>
      <c r="Y72" s="257"/>
      <c r="Z72" s="257"/>
    </row>
    <row r="73" spans="1:26" ht="12.75" customHeight="1" x14ac:dyDescent="0.25">
      <c r="A73" s="257"/>
      <c r="B73" s="255"/>
      <c r="C73" s="255"/>
      <c r="D73" s="255"/>
      <c r="E73" s="255"/>
      <c r="F73" s="256"/>
      <c r="G73" s="256"/>
      <c r="H73" s="256"/>
      <c r="I73" s="256"/>
      <c r="J73" s="256"/>
      <c r="K73" s="257"/>
      <c r="L73" s="257"/>
      <c r="M73" s="257"/>
      <c r="N73" s="257"/>
      <c r="O73" s="257"/>
      <c r="P73" s="257"/>
      <c r="Q73" s="257"/>
      <c r="R73" s="257"/>
      <c r="S73" s="257"/>
      <c r="T73" s="257"/>
      <c r="U73" s="257"/>
      <c r="V73" s="257"/>
      <c r="W73" s="257"/>
      <c r="X73" s="257"/>
      <c r="Y73" s="257"/>
      <c r="Z73" s="257"/>
    </row>
    <row r="74" spans="1:26" ht="12.75" customHeight="1" x14ac:dyDescent="0.25">
      <c r="A74" s="257"/>
      <c r="B74" s="255"/>
      <c r="C74" s="255"/>
      <c r="D74" s="255"/>
      <c r="E74" s="255"/>
      <c r="F74" s="256"/>
      <c r="G74" s="256"/>
      <c r="H74" s="256"/>
      <c r="I74" s="256"/>
      <c r="J74" s="256"/>
      <c r="K74" s="257"/>
      <c r="L74" s="257"/>
      <c r="M74" s="257"/>
      <c r="N74" s="257"/>
      <c r="O74" s="257"/>
      <c r="P74" s="257"/>
      <c r="Q74" s="257"/>
      <c r="R74" s="257"/>
      <c r="S74" s="257"/>
      <c r="T74" s="257"/>
      <c r="U74" s="257"/>
      <c r="V74" s="257"/>
      <c r="W74" s="257"/>
      <c r="X74" s="257"/>
      <c r="Y74" s="257"/>
      <c r="Z74" s="257"/>
    </row>
    <row r="75" spans="1:26" ht="12.75" customHeight="1" x14ac:dyDescent="0.25">
      <c r="A75" s="257"/>
      <c r="B75" s="255"/>
      <c r="C75" s="255"/>
      <c r="D75" s="255"/>
      <c r="E75" s="255"/>
      <c r="F75" s="256"/>
      <c r="G75" s="256"/>
      <c r="H75" s="256"/>
      <c r="I75" s="256"/>
      <c r="J75" s="256"/>
      <c r="K75" s="257"/>
      <c r="L75" s="257"/>
      <c r="M75" s="257"/>
      <c r="N75" s="257"/>
      <c r="O75" s="257"/>
      <c r="P75" s="257"/>
      <c r="Q75" s="257"/>
      <c r="R75" s="257"/>
      <c r="S75" s="257"/>
      <c r="T75" s="257"/>
      <c r="U75" s="257"/>
      <c r="V75" s="257"/>
      <c r="W75" s="257"/>
      <c r="X75" s="257"/>
      <c r="Y75" s="257"/>
      <c r="Z75" s="257"/>
    </row>
    <row r="76" spans="1:26" ht="12.75" customHeight="1" x14ac:dyDescent="0.25">
      <c r="A76" s="257"/>
      <c r="B76" s="255"/>
      <c r="C76" s="255"/>
      <c r="D76" s="255"/>
      <c r="E76" s="255"/>
      <c r="F76" s="256"/>
      <c r="G76" s="256"/>
      <c r="H76" s="256"/>
      <c r="I76" s="256"/>
      <c r="J76" s="256"/>
      <c r="K76" s="257"/>
      <c r="L76" s="257"/>
      <c r="M76" s="257"/>
      <c r="N76" s="257"/>
      <c r="O76" s="257"/>
      <c r="P76" s="257"/>
      <c r="Q76" s="257"/>
      <c r="R76" s="257"/>
      <c r="S76" s="257"/>
      <c r="T76" s="257"/>
      <c r="U76" s="257"/>
      <c r="V76" s="257"/>
      <c r="W76" s="257"/>
      <c r="X76" s="257"/>
      <c r="Y76" s="257"/>
      <c r="Z76" s="257"/>
    </row>
    <row r="77" spans="1:26" ht="12.75" customHeight="1" x14ac:dyDescent="0.25">
      <c r="A77" s="257"/>
      <c r="B77" s="255"/>
      <c r="C77" s="255"/>
      <c r="D77" s="255"/>
      <c r="E77" s="255"/>
      <c r="F77" s="256"/>
      <c r="G77" s="256"/>
      <c r="H77" s="256"/>
      <c r="I77" s="256"/>
      <c r="J77" s="256"/>
      <c r="K77" s="257"/>
      <c r="L77" s="257"/>
      <c r="M77" s="257"/>
      <c r="N77" s="257"/>
      <c r="O77" s="257"/>
      <c r="P77" s="257"/>
      <c r="Q77" s="257"/>
      <c r="R77" s="257"/>
      <c r="S77" s="257"/>
      <c r="T77" s="257"/>
      <c r="U77" s="257"/>
      <c r="V77" s="257"/>
      <c r="W77" s="257"/>
      <c r="X77" s="257"/>
      <c r="Y77" s="257"/>
      <c r="Z77" s="257"/>
    </row>
    <row r="78" spans="1:26" ht="12.75" customHeight="1" x14ac:dyDescent="0.25">
      <c r="A78" s="257"/>
      <c r="B78" s="255"/>
      <c r="C78" s="255"/>
      <c r="D78" s="255"/>
      <c r="E78" s="255"/>
      <c r="F78" s="256"/>
      <c r="G78" s="256"/>
      <c r="H78" s="256"/>
      <c r="I78" s="256"/>
      <c r="J78" s="256"/>
      <c r="K78" s="257"/>
      <c r="L78" s="257"/>
      <c r="M78" s="257"/>
      <c r="N78" s="257"/>
      <c r="O78" s="257"/>
      <c r="P78" s="257"/>
      <c r="Q78" s="257"/>
      <c r="R78" s="257"/>
      <c r="S78" s="257"/>
      <c r="T78" s="257"/>
      <c r="U78" s="257"/>
      <c r="V78" s="257"/>
      <c r="W78" s="257"/>
      <c r="X78" s="257"/>
      <c r="Y78" s="257"/>
      <c r="Z78" s="257"/>
    </row>
    <row r="79" spans="1:26" ht="12.75" customHeight="1" x14ac:dyDescent="0.25">
      <c r="A79" s="257"/>
      <c r="B79" s="255"/>
      <c r="C79" s="255"/>
      <c r="D79" s="255"/>
      <c r="E79" s="255"/>
      <c r="F79" s="256"/>
      <c r="G79" s="256"/>
      <c r="H79" s="256"/>
      <c r="I79" s="256"/>
      <c r="J79" s="256"/>
      <c r="K79" s="257"/>
      <c r="L79" s="257"/>
      <c r="M79" s="257"/>
      <c r="N79" s="257"/>
      <c r="O79" s="257"/>
      <c r="P79" s="257"/>
      <c r="Q79" s="257"/>
      <c r="R79" s="257"/>
      <c r="S79" s="257"/>
      <c r="T79" s="257"/>
      <c r="U79" s="257"/>
      <c r="V79" s="257"/>
      <c r="W79" s="257"/>
      <c r="X79" s="257"/>
      <c r="Y79" s="257"/>
      <c r="Z79" s="257"/>
    </row>
    <row r="80" spans="1:26" ht="12.75" customHeight="1" x14ac:dyDescent="0.25">
      <c r="A80" s="257"/>
      <c r="B80" s="255"/>
      <c r="C80" s="255"/>
      <c r="D80" s="255"/>
      <c r="E80" s="255"/>
      <c r="F80" s="256"/>
      <c r="G80" s="256"/>
      <c r="H80" s="256"/>
      <c r="I80" s="256"/>
      <c r="J80" s="256"/>
      <c r="K80" s="257"/>
      <c r="L80" s="257"/>
      <c r="M80" s="257"/>
      <c r="N80" s="257"/>
      <c r="O80" s="257"/>
      <c r="P80" s="257"/>
      <c r="Q80" s="257"/>
      <c r="R80" s="257"/>
      <c r="S80" s="257"/>
      <c r="T80" s="257"/>
      <c r="U80" s="257"/>
      <c r="V80" s="257"/>
      <c r="W80" s="257"/>
      <c r="X80" s="257"/>
      <c r="Y80" s="257"/>
      <c r="Z80" s="257"/>
    </row>
    <row r="81" spans="1:26" ht="12.75" customHeight="1" x14ac:dyDescent="0.25">
      <c r="A81" s="257"/>
      <c r="B81" s="255"/>
      <c r="C81" s="255"/>
      <c r="D81" s="255"/>
      <c r="E81" s="255"/>
      <c r="F81" s="256"/>
      <c r="G81" s="256"/>
      <c r="H81" s="256"/>
      <c r="I81" s="256"/>
      <c r="J81" s="256"/>
      <c r="K81" s="257"/>
      <c r="L81" s="257"/>
      <c r="M81" s="257"/>
      <c r="N81" s="257"/>
      <c r="O81" s="257"/>
      <c r="P81" s="257"/>
      <c r="Q81" s="257"/>
      <c r="R81" s="257"/>
      <c r="S81" s="257"/>
      <c r="T81" s="257"/>
      <c r="U81" s="257"/>
      <c r="V81" s="257"/>
      <c r="W81" s="257"/>
      <c r="X81" s="257"/>
      <c r="Y81" s="257"/>
      <c r="Z81" s="257"/>
    </row>
    <row r="82" spans="1:26" ht="12.75" customHeight="1" x14ac:dyDescent="0.25">
      <c r="A82" s="257"/>
      <c r="B82" s="255"/>
      <c r="C82" s="255"/>
      <c r="D82" s="255"/>
      <c r="E82" s="255"/>
      <c r="F82" s="256"/>
      <c r="G82" s="256"/>
      <c r="H82" s="256"/>
      <c r="I82" s="256"/>
      <c r="J82" s="256"/>
      <c r="K82" s="257"/>
      <c r="L82" s="257"/>
      <c r="M82" s="257"/>
      <c r="N82" s="257"/>
      <c r="O82" s="257"/>
      <c r="P82" s="257"/>
      <c r="Q82" s="257"/>
      <c r="R82" s="257"/>
      <c r="S82" s="257"/>
      <c r="T82" s="257"/>
      <c r="U82" s="257"/>
      <c r="V82" s="257"/>
      <c r="W82" s="257"/>
      <c r="X82" s="257"/>
      <c r="Y82" s="257"/>
      <c r="Z82" s="257"/>
    </row>
    <row r="83" spans="1:26" ht="12.75" customHeight="1" x14ac:dyDescent="0.25">
      <c r="A83" s="257"/>
      <c r="B83" s="255"/>
      <c r="C83" s="255"/>
      <c r="D83" s="255"/>
      <c r="E83" s="255"/>
      <c r="F83" s="256"/>
      <c r="G83" s="256"/>
      <c r="H83" s="256"/>
      <c r="I83" s="256"/>
      <c r="J83" s="256"/>
      <c r="K83" s="257"/>
      <c r="L83" s="257"/>
      <c r="M83" s="257"/>
      <c r="N83" s="257"/>
      <c r="O83" s="257"/>
      <c r="P83" s="257"/>
      <c r="Q83" s="257"/>
      <c r="R83" s="257"/>
      <c r="S83" s="257"/>
      <c r="T83" s="257"/>
      <c r="U83" s="257"/>
      <c r="V83" s="257"/>
      <c r="W83" s="257"/>
      <c r="X83" s="257"/>
      <c r="Y83" s="257"/>
      <c r="Z83" s="257"/>
    </row>
    <row r="84" spans="1:26" ht="12.75" customHeight="1" x14ac:dyDescent="0.25">
      <c r="A84" s="257"/>
      <c r="B84" s="255"/>
      <c r="C84" s="255"/>
      <c r="D84" s="255"/>
      <c r="E84" s="255"/>
      <c r="F84" s="256"/>
      <c r="G84" s="256"/>
      <c r="H84" s="256"/>
      <c r="I84" s="256"/>
      <c r="J84" s="256"/>
      <c r="K84" s="257"/>
      <c r="L84" s="257"/>
      <c r="M84" s="257"/>
      <c r="N84" s="257"/>
      <c r="O84" s="257"/>
      <c r="P84" s="257"/>
      <c r="Q84" s="257"/>
      <c r="R84" s="257"/>
      <c r="S84" s="257"/>
      <c r="T84" s="257"/>
      <c r="U84" s="257"/>
      <c r="V84" s="257"/>
      <c r="W84" s="257"/>
      <c r="X84" s="257"/>
      <c r="Y84" s="257"/>
      <c r="Z84" s="257"/>
    </row>
    <row r="85" spans="1:26" ht="12.75" customHeight="1" x14ac:dyDescent="0.25">
      <c r="A85" s="257"/>
      <c r="B85" s="255"/>
      <c r="C85" s="255"/>
      <c r="D85" s="255"/>
      <c r="E85" s="255"/>
      <c r="F85" s="256"/>
      <c r="G85" s="256"/>
      <c r="H85" s="256"/>
      <c r="I85" s="256"/>
      <c r="J85" s="256"/>
      <c r="K85" s="257"/>
      <c r="L85" s="257"/>
      <c r="M85" s="257"/>
      <c r="N85" s="257"/>
      <c r="O85" s="257"/>
      <c r="P85" s="257"/>
      <c r="Q85" s="257"/>
      <c r="R85" s="257"/>
      <c r="S85" s="257"/>
      <c r="T85" s="257"/>
      <c r="U85" s="257"/>
      <c r="V85" s="257"/>
      <c r="W85" s="257"/>
      <c r="X85" s="257"/>
      <c r="Y85" s="257"/>
      <c r="Z85" s="257"/>
    </row>
    <row r="86" spans="1:26" ht="12.75" customHeight="1" x14ac:dyDescent="0.25">
      <c r="A86" s="257"/>
      <c r="B86" s="255"/>
      <c r="C86" s="255"/>
      <c r="D86" s="255"/>
      <c r="E86" s="255"/>
      <c r="F86" s="256"/>
      <c r="G86" s="256"/>
      <c r="H86" s="256"/>
      <c r="I86" s="256"/>
      <c r="J86" s="256"/>
      <c r="K86" s="257"/>
      <c r="L86" s="257"/>
      <c r="M86" s="257"/>
      <c r="N86" s="257"/>
      <c r="O86" s="257"/>
      <c r="P86" s="257"/>
      <c r="Q86" s="257"/>
      <c r="R86" s="257"/>
      <c r="S86" s="257"/>
      <c r="T86" s="257"/>
      <c r="U86" s="257"/>
      <c r="V86" s="257"/>
      <c r="W86" s="257"/>
      <c r="X86" s="257"/>
      <c r="Y86" s="257"/>
      <c r="Z86" s="257"/>
    </row>
    <row r="87" spans="1:26" ht="12.75" customHeight="1" x14ac:dyDescent="0.25">
      <c r="A87" s="257"/>
      <c r="B87" s="255"/>
      <c r="C87" s="255"/>
      <c r="D87" s="255"/>
      <c r="E87" s="255"/>
      <c r="F87" s="256"/>
      <c r="G87" s="256"/>
      <c r="H87" s="256"/>
      <c r="I87" s="256"/>
      <c r="J87" s="256"/>
      <c r="K87" s="257"/>
      <c r="L87" s="257"/>
      <c r="M87" s="257"/>
      <c r="N87" s="257"/>
      <c r="O87" s="257"/>
      <c r="P87" s="257"/>
      <c r="Q87" s="257"/>
      <c r="R87" s="257"/>
      <c r="S87" s="257"/>
      <c r="T87" s="257"/>
      <c r="U87" s="257"/>
      <c r="V87" s="257"/>
      <c r="W87" s="257"/>
      <c r="X87" s="257"/>
      <c r="Y87" s="257"/>
      <c r="Z87" s="257"/>
    </row>
    <row r="88" spans="1:26" ht="12.75" customHeight="1" x14ac:dyDescent="0.25">
      <c r="A88" s="257"/>
      <c r="B88" s="255"/>
      <c r="C88" s="255"/>
      <c r="D88" s="255"/>
      <c r="E88" s="255"/>
      <c r="F88" s="256"/>
      <c r="G88" s="256"/>
      <c r="H88" s="256"/>
      <c r="I88" s="256"/>
      <c r="J88" s="256"/>
      <c r="K88" s="257"/>
      <c r="L88" s="257"/>
      <c r="M88" s="257"/>
      <c r="N88" s="257"/>
      <c r="O88" s="257"/>
      <c r="P88" s="257"/>
      <c r="Q88" s="257"/>
      <c r="R88" s="257"/>
      <c r="S88" s="257"/>
      <c r="T88" s="257"/>
      <c r="U88" s="257"/>
      <c r="V88" s="257"/>
      <c r="W88" s="257"/>
      <c r="X88" s="257"/>
      <c r="Y88" s="257"/>
      <c r="Z88" s="257"/>
    </row>
    <row r="89" spans="1:26" ht="12.75" customHeight="1" x14ac:dyDescent="0.25">
      <c r="A89" s="257"/>
      <c r="B89" s="255"/>
      <c r="C89" s="255"/>
      <c r="D89" s="255"/>
      <c r="E89" s="255"/>
      <c r="F89" s="256"/>
      <c r="G89" s="256"/>
      <c r="H89" s="256"/>
      <c r="I89" s="256"/>
      <c r="J89" s="256"/>
      <c r="K89" s="257"/>
      <c r="L89" s="257"/>
      <c r="M89" s="257"/>
      <c r="N89" s="257"/>
      <c r="O89" s="257"/>
      <c r="P89" s="257"/>
      <c r="Q89" s="257"/>
      <c r="R89" s="257"/>
      <c r="S89" s="257"/>
      <c r="T89" s="257"/>
      <c r="U89" s="257"/>
      <c r="V89" s="257"/>
      <c r="W89" s="257"/>
      <c r="X89" s="257"/>
      <c r="Y89" s="257"/>
      <c r="Z89" s="257"/>
    </row>
    <row r="90" spans="1:26" ht="12.75" customHeight="1" x14ac:dyDescent="0.25">
      <c r="A90" s="257"/>
      <c r="B90" s="255"/>
      <c r="C90" s="255"/>
      <c r="D90" s="255"/>
      <c r="E90" s="255"/>
      <c r="F90" s="256"/>
      <c r="G90" s="256"/>
      <c r="H90" s="256"/>
      <c r="I90" s="256"/>
      <c r="J90" s="256"/>
      <c r="K90" s="257"/>
      <c r="L90" s="257"/>
      <c r="M90" s="257"/>
      <c r="N90" s="257"/>
      <c r="O90" s="257"/>
      <c r="P90" s="257"/>
      <c r="Q90" s="257"/>
      <c r="R90" s="257"/>
      <c r="S90" s="257"/>
      <c r="T90" s="257"/>
      <c r="U90" s="257"/>
      <c r="V90" s="257"/>
      <c r="W90" s="257"/>
      <c r="X90" s="257"/>
      <c r="Y90" s="257"/>
      <c r="Z90" s="257"/>
    </row>
    <row r="91" spans="1:26" ht="12.75" customHeight="1" x14ac:dyDescent="0.25">
      <c r="A91" s="257"/>
      <c r="B91" s="255"/>
      <c r="C91" s="255"/>
      <c r="D91" s="255"/>
      <c r="E91" s="255"/>
      <c r="F91" s="256"/>
      <c r="G91" s="256"/>
      <c r="H91" s="256"/>
      <c r="I91" s="256"/>
      <c r="J91" s="256"/>
      <c r="K91" s="257"/>
      <c r="L91" s="257"/>
      <c r="M91" s="257"/>
      <c r="N91" s="257"/>
      <c r="O91" s="257"/>
      <c r="P91" s="257"/>
      <c r="Q91" s="257"/>
      <c r="R91" s="257"/>
      <c r="S91" s="257"/>
      <c r="T91" s="257"/>
      <c r="U91" s="257"/>
      <c r="V91" s="257"/>
      <c r="W91" s="257"/>
      <c r="X91" s="257"/>
      <c r="Y91" s="257"/>
      <c r="Z91" s="257"/>
    </row>
    <row r="92" spans="1:26" ht="12.75" customHeight="1" x14ac:dyDescent="0.25">
      <c r="A92" s="257"/>
      <c r="B92" s="255"/>
      <c r="C92" s="255"/>
      <c r="D92" s="255"/>
      <c r="E92" s="255"/>
      <c r="F92" s="256"/>
      <c r="G92" s="256"/>
      <c r="H92" s="256"/>
      <c r="I92" s="256"/>
      <c r="J92" s="256"/>
      <c r="K92" s="257"/>
      <c r="L92" s="257"/>
      <c r="M92" s="257"/>
      <c r="N92" s="257"/>
      <c r="O92" s="257"/>
      <c r="P92" s="257"/>
      <c r="Q92" s="257"/>
      <c r="R92" s="257"/>
      <c r="S92" s="257"/>
      <c r="T92" s="257"/>
      <c r="U92" s="257"/>
      <c r="V92" s="257"/>
      <c r="W92" s="257"/>
      <c r="X92" s="257"/>
      <c r="Y92" s="257"/>
      <c r="Z92" s="257"/>
    </row>
    <row r="93" spans="1:26" ht="12.75" customHeight="1" x14ac:dyDescent="0.25">
      <c r="A93" s="257"/>
      <c r="B93" s="255"/>
      <c r="C93" s="255"/>
      <c r="D93" s="255"/>
      <c r="E93" s="255"/>
      <c r="F93" s="256"/>
      <c r="G93" s="256"/>
      <c r="H93" s="256"/>
      <c r="I93" s="256"/>
      <c r="J93" s="256"/>
      <c r="K93" s="257"/>
      <c r="L93" s="257"/>
      <c r="M93" s="257"/>
      <c r="N93" s="257"/>
      <c r="O93" s="257"/>
      <c r="P93" s="257"/>
      <c r="Q93" s="257"/>
      <c r="R93" s="257"/>
      <c r="S93" s="257"/>
      <c r="T93" s="257"/>
      <c r="U93" s="257"/>
      <c r="V93" s="257"/>
      <c r="W93" s="257"/>
      <c r="X93" s="257"/>
      <c r="Y93" s="257"/>
      <c r="Z93" s="257"/>
    </row>
    <row r="94" spans="1:26" ht="12.75" customHeight="1" x14ac:dyDescent="0.25">
      <c r="A94" s="257"/>
      <c r="B94" s="255"/>
      <c r="C94" s="255"/>
      <c r="D94" s="255"/>
      <c r="E94" s="255"/>
      <c r="F94" s="256"/>
      <c r="G94" s="256"/>
      <c r="H94" s="256"/>
      <c r="I94" s="256"/>
      <c r="J94" s="256"/>
      <c r="K94" s="257"/>
      <c r="L94" s="257"/>
      <c r="M94" s="257"/>
      <c r="N94" s="257"/>
      <c r="O94" s="257"/>
      <c r="P94" s="257"/>
      <c r="Q94" s="257"/>
      <c r="R94" s="257"/>
      <c r="S94" s="257"/>
      <c r="T94" s="257"/>
      <c r="U94" s="257"/>
      <c r="V94" s="257"/>
      <c r="W94" s="257"/>
      <c r="X94" s="257"/>
      <c r="Y94" s="257"/>
      <c r="Z94" s="257"/>
    </row>
    <row r="95" spans="1:26" ht="12.75" customHeight="1" x14ac:dyDescent="0.25">
      <c r="A95" s="257"/>
      <c r="B95" s="255"/>
      <c r="C95" s="255"/>
      <c r="D95" s="255"/>
      <c r="E95" s="255"/>
      <c r="F95" s="256"/>
      <c r="G95" s="256"/>
      <c r="H95" s="256"/>
      <c r="I95" s="256"/>
      <c r="J95" s="256"/>
      <c r="K95" s="257"/>
      <c r="L95" s="257"/>
      <c r="M95" s="257"/>
      <c r="N95" s="257"/>
      <c r="O95" s="257"/>
      <c r="P95" s="257"/>
      <c r="Q95" s="257"/>
      <c r="R95" s="257"/>
      <c r="S95" s="257"/>
      <c r="T95" s="257"/>
      <c r="U95" s="257"/>
      <c r="V95" s="257"/>
      <c r="W95" s="257"/>
      <c r="X95" s="257"/>
      <c r="Y95" s="257"/>
      <c r="Z95" s="257"/>
    </row>
    <row r="96" spans="1:26" ht="12.75" customHeight="1" x14ac:dyDescent="0.25">
      <c r="A96" s="257"/>
      <c r="B96" s="255"/>
      <c r="C96" s="255"/>
      <c r="D96" s="255"/>
      <c r="E96" s="255"/>
      <c r="F96" s="256"/>
      <c r="G96" s="256"/>
      <c r="H96" s="256"/>
      <c r="I96" s="256"/>
      <c r="J96" s="256"/>
      <c r="K96" s="257"/>
      <c r="L96" s="257"/>
      <c r="M96" s="257"/>
      <c r="N96" s="257"/>
      <c r="O96" s="257"/>
      <c r="P96" s="257"/>
      <c r="Q96" s="257"/>
      <c r="R96" s="257"/>
      <c r="S96" s="257"/>
      <c r="T96" s="257"/>
      <c r="U96" s="257"/>
      <c r="V96" s="257"/>
      <c r="W96" s="257"/>
      <c r="X96" s="257"/>
      <c r="Y96" s="257"/>
      <c r="Z96" s="257"/>
    </row>
    <row r="97" spans="1:26" ht="12.75" customHeight="1" x14ac:dyDescent="0.25">
      <c r="A97" s="257"/>
      <c r="B97" s="255"/>
      <c r="C97" s="255"/>
      <c r="D97" s="255"/>
      <c r="E97" s="255"/>
      <c r="F97" s="256"/>
      <c r="G97" s="256"/>
      <c r="H97" s="256"/>
      <c r="I97" s="256"/>
      <c r="J97" s="256"/>
      <c r="K97" s="257"/>
      <c r="L97" s="257"/>
      <c r="M97" s="257"/>
      <c r="N97" s="257"/>
      <c r="O97" s="257"/>
      <c r="P97" s="257"/>
      <c r="Q97" s="257"/>
      <c r="R97" s="257"/>
      <c r="S97" s="257"/>
      <c r="T97" s="257"/>
      <c r="U97" s="257"/>
      <c r="V97" s="257"/>
      <c r="W97" s="257"/>
      <c r="X97" s="257"/>
      <c r="Y97" s="257"/>
      <c r="Z97" s="257"/>
    </row>
    <row r="98" spans="1:26" ht="12.75" customHeight="1" x14ac:dyDescent="0.25">
      <c r="A98" s="257"/>
      <c r="B98" s="255"/>
      <c r="C98" s="255"/>
      <c r="D98" s="255"/>
      <c r="E98" s="255"/>
      <c r="F98" s="256"/>
      <c r="G98" s="256"/>
      <c r="H98" s="256"/>
      <c r="I98" s="256"/>
      <c r="J98" s="256"/>
      <c r="K98" s="257"/>
      <c r="L98" s="257"/>
      <c r="M98" s="257"/>
      <c r="N98" s="257"/>
      <c r="O98" s="257"/>
      <c r="P98" s="257"/>
      <c r="Q98" s="257"/>
      <c r="R98" s="257"/>
      <c r="S98" s="257"/>
      <c r="T98" s="257"/>
      <c r="U98" s="257"/>
      <c r="V98" s="257"/>
      <c r="W98" s="257"/>
      <c r="X98" s="257"/>
      <c r="Y98" s="257"/>
      <c r="Z98" s="257"/>
    </row>
    <row r="99" spans="1:26" ht="12.75" customHeight="1" x14ac:dyDescent="0.25">
      <c r="A99" s="257"/>
      <c r="B99" s="255"/>
      <c r="C99" s="255"/>
      <c r="D99" s="255"/>
      <c r="E99" s="255"/>
      <c r="F99" s="256"/>
      <c r="G99" s="256"/>
      <c r="H99" s="256"/>
      <c r="I99" s="256"/>
      <c r="J99" s="256"/>
      <c r="K99" s="257"/>
      <c r="L99" s="257"/>
      <c r="M99" s="257"/>
      <c r="N99" s="257"/>
      <c r="O99" s="257"/>
      <c r="P99" s="257"/>
      <c r="Q99" s="257"/>
      <c r="R99" s="257"/>
      <c r="S99" s="257"/>
      <c r="T99" s="257"/>
      <c r="U99" s="257"/>
      <c r="V99" s="257"/>
      <c r="W99" s="257"/>
      <c r="X99" s="257"/>
      <c r="Y99" s="257"/>
      <c r="Z99" s="257"/>
    </row>
    <row r="100" spans="1:26" ht="12.75" customHeight="1" x14ac:dyDescent="0.25">
      <c r="A100" s="257"/>
      <c r="B100" s="255"/>
      <c r="C100" s="255"/>
      <c r="D100" s="255"/>
      <c r="E100" s="255"/>
      <c r="F100" s="256"/>
      <c r="G100" s="256"/>
      <c r="H100" s="256"/>
      <c r="I100" s="256"/>
      <c r="J100" s="256"/>
      <c r="K100" s="257"/>
      <c r="L100" s="257"/>
      <c r="M100" s="257"/>
      <c r="N100" s="257"/>
      <c r="O100" s="257"/>
      <c r="P100" s="257"/>
      <c r="Q100" s="257"/>
      <c r="R100" s="257"/>
      <c r="S100" s="257"/>
      <c r="T100" s="257"/>
      <c r="U100" s="257"/>
      <c r="V100" s="257"/>
      <c r="W100" s="257"/>
      <c r="X100" s="257"/>
      <c r="Y100" s="257"/>
      <c r="Z100" s="257"/>
    </row>
    <row r="101" spans="1:26" ht="12.75" customHeight="1" x14ac:dyDescent="0.25">
      <c r="A101" s="257"/>
      <c r="B101" s="255"/>
      <c r="C101" s="255"/>
      <c r="D101" s="255"/>
      <c r="E101" s="255"/>
      <c r="F101" s="256"/>
      <c r="G101" s="256"/>
      <c r="H101" s="256"/>
      <c r="I101" s="256"/>
      <c r="J101" s="256"/>
      <c r="K101" s="257"/>
      <c r="L101" s="257"/>
      <c r="M101" s="257"/>
      <c r="N101" s="257"/>
      <c r="O101" s="257"/>
      <c r="P101" s="257"/>
      <c r="Q101" s="257"/>
      <c r="R101" s="257"/>
      <c r="S101" s="257"/>
      <c r="T101" s="257"/>
      <c r="U101" s="257"/>
      <c r="V101" s="257"/>
      <c r="W101" s="257"/>
      <c r="X101" s="257"/>
      <c r="Y101" s="257"/>
      <c r="Z101" s="257"/>
    </row>
    <row r="102" spans="1:26" ht="12.75" customHeight="1" x14ac:dyDescent="0.25">
      <c r="A102" s="257"/>
      <c r="B102" s="255"/>
      <c r="C102" s="255"/>
      <c r="D102" s="255"/>
      <c r="E102" s="255"/>
      <c r="F102" s="256"/>
      <c r="G102" s="256"/>
      <c r="H102" s="256"/>
      <c r="I102" s="256"/>
      <c r="J102" s="256"/>
      <c r="K102" s="257"/>
      <c r="L102" s="257"/>
      <c r="M102" s="257"/>
      <c r="N102" s="257"/>
      <c r="O102" s="257"/>
      <c r="P102" s="257"/>
      <c r="Q102" s="257"/>
      <c r="R102" s="257"/>
      <c r="S102" s="257"/>
      <c r="T102" s="257"/>
      <c r="U102" s="257"/>
      <c r="V102" s="257"/>
      <c r="W102" s="257"/>
      <c r="X102" s="257"/>
      <c r="Y102" s="257"/>
      <c r="Z102" s="257"/>
    </row>
    <row r="103" spans="1:26" ht="12.75" customHeight="1" x14ac:dyDescent="0.25">
      <c r="A103" s="257"/>
      <c r="B103" s="255"/>
      <c r="C103" s="255"/>
      <c r="D103" s="255"/>
      <c r="E103" s="255"/>
      <c r="F103" s="256"/>
      <c r="G103" s="256"/>
      <c r="H103" s="256"/>
      <c r="I103" s="256"/>
      <c r="J103" s="256"/>
      <c r="K103" s="257"/>
      <c r="L103" s="257"/>
      <c r="M103" s="257"/>
      <c r="N103" s="257"/>
      <c r="O103" s="257"/>
      <c r="P103" s="257"/>
      <c r="Q103" s="257"/>
      <c r="R103" s="257"/>
      <c r="S103" s="257"/>
      <c r="T103" s="257"/>
      <c r="U103" s="257"/>
      <c r="V103" s="257"/>
      <c r="W103" s="257"/>
      <c r="X103" s="257"/>
      <c r="Y103" s="257"/>
      <c r="Z103" s="257"/>
    </row>
    <row r="104" spans="1:26" ht="12.75" customHeight="1" x14ac:dyDescent="0.25">
      <c r="A104" s="257"/>
      <c r="B104" s="255"/>
      <c r="C104" s="255"/>
      <c r="D104" s="255"/>
      <c r="E104" s="255"/>
      <c r="F104" s="256"/>
      <c r="G104" s="256"/>
      <c r="H104" s="256"/>
      <c r="I104" s="256"/>
      <c r="J104" s="256"/>
      <c r="K104" s="257"/>
      <c r="L104" s="257"/>
      <c r="M104" s="257"/>
      <c r="N104" s="257"/>
      <c r="O104" s="257"/>
      <c r="P104" s="257"/>
      <c r="Q104" s="257"/>
      <c r="R104" s="257"/>
      <c r="S104" s="257"/>
      <c r="T104" s="257"/>
      <c r="U104" s="257"/>
      <c r="V104" s="257"/>
      <c r="W104" s="257"/>
      <c r="X104" s="257"/>
      <c r="Y104" s="257"/>
      <c r="Z104" s="257"/>
    </row>
    <row r="105" spans="1:26" ht="12.75" customHeight="1" x14ac:dyDescent="0.25">
      <c r="A105" s="257"/>
      <c r="B105" s="255"/>
      <c r="C105" s="255"/>
      <c r="D105" s="255"/>
      <c r="E105" s="255"/>
      <c r="F105" s="256"/>
      <c r="G105" s="256"/>
      <c r="H105" s="256"/>
      <c r="I105" s="256"/>
      <c r="J105" s="256"/>
      <c r="K105" s="257"/>
      <c r="L105" s="257"/>
      <c r="M105" s="257"/>
      <c r="N105" s="257"/>
      <c r="O105" s="257"/>
      <c r="P105" s="257"/>
      <c r="Q105" s="257"/>
      <c r="R105" s="257"/>
      <c r="S105" s="257"/>
      <c r="T105" s="257"/>
      <c r="U105" s="257"/>
      <c r="V105" s="257"/>
      <c r="W105" s="257"/>
      <c r="X105" s="257"/>
      <c r="Y105" s="257"/>
      <c r="Z105" s="257"/>
    </row>
    <row r="106" spans="1:26" ht="12.75" customHeight="1" x14ac:dyDescent="0.25">
      <c r="A106" s="257"/>
      <c r="B106" s="255"/>
      <c r="C106" s="255"/>
      <c r="D106" s="255"/>
      <c r="E106" s="255"/>
      <c r="F106" s="256"/>
      <c r="G106" s="256"/>
      <c r="H106" s="256"/>
      <c r="I106" s="256"/>
      <c r="J106" s="256"/>
      <c r="K106" s="257"/>
      <c r="L106" s="257"/>
      <c r="M106" s="257"/>
      <c r="N106" s="257"/>
      <c r="O106" s="257"/>
      <c r="P106" s="257"/>
      <c r="Q106" s="257"/>
      <c r="R106" s="257"/>
      <c r="S106" s="257"/>
      <c r="T106" s="257"/>
      <c r="U106" s="257"/>
      <c r="V106" s="257"/>
      <c r="W106" s="257"/>
      <c r="X106" s="257"/>
      <c r="Y106" s="257"/>
      <c r="Z106" s="257"/>
    </row>
    <row r="107" spans="1:26" ht="12.75" customHeight="1" x14ac:dyDescent="0.25">
      <c r="A107" s="257"/>
      <c r="B107" s="255"/>
      <c r="C107" s="255"/>
      <c r="D107" s="255"/>
      <c r="E107" s="255"/>
      <c r="F107" s="256"/>
      <c r="G107" s="256"/>
      <c r="H107" s="256"/>
      <c r="I107" s="256"/>
      <c r="J107" s="256"/>
      <c r="K107" s="257"/>
      <c r="L107" s="257"/>
      <c r="M107" s="257"/>
      <c r="N107" s="257"/>
      <c r="O107" s="257"/>
      <c r="P107" s="257"/>
      <c r="Q107" s="257"/>
      <c r="R107" s="257"/>
      <c r="S107" s="257"/>
      <c r="T107" s="257"/>
      <c r="U107" s="257"/>
      <c r="V107" s="257"/>
      <c r="W107" s="257"/>
      <c r="X107" s="257"/>
      <c r="Y107" s="257"/>
      <c r="Z107" s="257"/>
    </row>
    <row r="108" spans="1:26" ht="12.75" customHeight="1" x14ac:dyDescent="0.25">
      <c r="A108" s="257"/>
      <c r="B108" s="255"/>
      <c r="C108" s="255"/>
      <c r="D108" s="255"/>
      <c r="E108" s="255"/>
      <c r="F108" s="256"/>
      <c r="G108" s="256"/>
      <c r="H108" s="256"/>
      <c r="I108" s="256"/>
      <c r="J108" s="256"/>
      <c r="K108" s="257"/>
      <c r="L108" s="257"/>
      <c r="M108" s="257"/>
      <c r="N108" s="257"/>
      <c r="O108" s="257"/>
      <c r="P108" s="257"/>
      <c r="Q108" s="257"/>
      <c r="R108" s="257"/>
      <c r="S108" s="257"/>
      <c r="T108" s="257"/>
      <c r="U108" s="257"/>
      <c r="V108" s="257"/>
      <c r="W108" s="257"/>
      <c r="X108" s="257"/>
      <c r="Y108" s="257"/>
      <c r="Z108" s="257"/>
    </row>
    <row r="109" spans="1:26" ht="12.75" customHeight="1" x14ac:dyDescent="0.25">
      <c r="A109" s="257"/>
      <c r="B109" s="255"/>
      <c r="C109" s="255"/>
      <c r="D109" s="255"/>
      <c r="E109" s="255"/>
      <c r="F109" s="256"/>
      <c r="G109" s="256"/>
      <c r="H109" s="256"/>
      <c r="I109" s="256"/>
      <c r="J109" s="256"/>
      <c r="K109" s="257"/>
      <c r="L109" s="257"/>
      <c r="M109" s="257"/>
      <c r="N109" s="257"/>
      <c r="O109" s="257"/>
      <c r="P109" s="257"/>
      <c r="Q109" s="257"/>
      <c r="R109" s="257"/>
      <c r="S109" s="257"/>
      <c r="T109" s="257"/>
      <c r="U109" s="257"/>
      <c r="V109" s="257"/>
      <c r="W109" s="257"/>
      <c r="X109" s="257"/>
      <c r="Y109" s="257"/>
      <c r="Z109" s="257"/>
    </row>
    <row r="110" spans="1:26" ht="12.75" customHeight="1" x14ac:dyDescent="0.25">
      <c r="A110" s="257"/>
      <c r="B110" s="255"/>
      <c r="C110" s="255"/>
      <c r="D110" s="255"/>
      <c r="E110" s="255"/>
      <c r="F110" s="256"/>
      <c r="G110" s="256"/>
      <c r="H110" s="256"/>
      <c r="I110" s="256"/>
      <c r="J110" s="256"/>
      <c r="K110" s="257"/>
      <c r="L110" s="257"/>
      <c r="M110" s="257"/>
      <c r="N110" s="257"/>
      <c r="O110" s="257"/>
      <c r="P110" s="257"/>
      <c r="Q110" s="257"/>
      <c r="R110" s="257"/>
      <c r="S110" s="257"/>
      <c r="T110" s="257"/>
      <c r="U110" s="257"/>
      <c r="V110" s="257"/>
      <c r="W110" s="257"/>
      <c r="X110" s="257"/>
      <c r="Y110" s="257"/>
      <c r="Z110" s="257"/>
    </row>
    <row r="111" spans="1:26" ht="12.75" customHeight="1" x14ac:dyDescent="0.25">
      <c r="A111" s="257"/>
      <c r="B111" s="255"/>
      <c r="C111" s="255"/>
      <c r="D111" s="255"/>
      <c r="E111" s="255"/>
      <c r="F111" s="256"/>
      <c r="G111" s="256"/>
      <c r="H111" s="256"/>
      <c r="I111" s="256"/>
      <c r="J111" s="256"/>
      <c r="K111" s="257"/>
      <c r="L111" s="257"/>
      <c r="M111" s="257"/>
      <c r="N111" s="257"/>
      <c r="O111" s="257"/>
      <c r="P111" s="257"/>
      <c r="Q111" s="257"/>
      <c r="R111" s="257"/>
      <c r="S111" s="257"/>
      <c r="T111" s="257"/>
      <c r="U111" s="257"/>
      <c r="V111" s="257"/>
      <c r="W111" s="257"/>
      <c r="X111" s="257"/>
      <c r="Y111" s="257"/>
      <c r="Z111" s="257"/>
    </row>
    <row r="112" spans="1:26" ht="12.75" customHeight="1" x14ac:dyDescent="0.25">
      <c r="A112" s="257"/>
      <c r="B112" s="255"/>
      <c r="C112" s="255"/>
      <c r="D112" s="255"/>
      <c r="E112" s="255"/>
      <c r="F112" s="256"/>
      <c r="G112" s="256"/>
      <c r="H112" s="256"/>
      <c r="I112" s="256"/>
      <c r="J112" s="256"/>
      <c r="K112" s="257"/>
      <c r="L112" s="257"/>
      <c r="M112" s="257"/>
      <c r="N112" s="257"/>
      <c r="O112" s="257"/>
      <c r="P112" s="257"/>
      <c r="Q112" s="257"/>
      <c r="R112" s="257"/>
      <c r="S112" s="257"/>
      <c r="T112" s="257"/>
      <c r="U112" s="257"/>
      <c r="V112" s="257"/>
      <c r="W112" s="257"/>
      <c r="X112" s="257"/>
      <c r="Y112" s="257"/>
      <c r="Z112" s="257"/>
    </row>
    <row r="113" spans="1:26" ht="12.75" customHeight="1" x14ac:dyDescent="0.25">
      <c r="A113" s="257"/>
      <c r="B113" s="255"/>
      <c r="C113" s="255"/>
      <c r="D113" s="255"/>
      <c r="E113" s="255"/>
      <c r="F113" s="256"/>
      <c r="G113" s="256"/>
      <c r="H113" s="256"/>
      <c r="I113" s="256"/>
      <c r="J113" s="256"/>
      <c r="K113" s="257"/>
      <c r="L113" s="257"/>
      <c r="M113" s="257"/>
      <c r="N113" s="257"/>
      <c r="O113" s="257"/>
      <c r="P113" s="257"/>
      <c r="Q113" s="257"/>
      <c r="R113" s="257"/>
      <c r="S113" s="257"/>
      <c r="T113" s="257"/>
      <c r="U113" s="257"/>
      <c r="V113" s="257"/>
      <c r="W113" s="257"/>
      <c r="X113" s="257"/>
      <c r="Y113" s="257"/>
      <c r="Z113" s="257"/>
    </row>
    <row r="114" spans="1:26" ht="12.75" customHeight="1" x14ac:dyDescent="0.25">
      <c r="A114" s="257"/>
      <c r="B114" s="255"/>
      <c r="C114" s="255"/>
      <c r="D114" s="255"/>
      <c r="E114" s="255"/>
      <c r="F114" s="256"/>
      <c r="G114" s="256"/>
      <c r="H114" s="256"/>
      <c r="I114" s="256"/>
      <c r="J114" s="256"/>
      <c r="K114" s="257"/>
      <c r="L114" s="257"/>
      <c r="M114" s="257"/>
      <c r="N114" s="257"/>
      <c r="O114" s="257"/>
      <c r="P114" s="257"/>
      <c r="Q114" s="257"/>
      <c r="R114" s="257"/>
      <c r="S114" s="257"/>
      <c r="T114" s="257"/>
      <c r="U114" s="257"/>
      <c r="V114" s="257"/>
      <c r="W114" s="257"/>
      <c r="X114" s="257"/>
      <c r="Y114" s="257"/>
      <c r="Z114" s="257"/>
    </row>
    <row r="115" spans="1:26" ht="12.75" customHeight="1" x14ac:dyDescent="0.25">
      <c r="A115" s="257"/>
      <c r="B115" s="255"/>
      <c r="C115" s="255"/>
      <c r="D115" s="255"/>
      <c r="E115" s="255"/>
      <c r="F115" s="256"/>
      <c r="G115" s="256"/>
      <c r="H115" s="256"/>
      <c r="I115" s="256"/>
      <c r="J115" s="256"/>
      <c r="K115" s="257"/>
      <c r="L115" s="257"/>
      <c r="M115" s="257"/>
      <c r="N115" s="257"/>
      <c r="O115" s="257"/>
      <c r="P115" s="257"/>
      <c r="Q115" s="257"/>
      <c r="R115" s="257"/>
      <c r="S115" s="257"/>
      <c r="T115" s="257"/>
      <c r="U115" s="257"/>
      <c r="V115" s="257"/>
      <c r="W115" s="257"/>
      <c r="X115" s="257"/>
      <c r="Y115" s="257"/>
      <c r="Z115" s="257"/>
    </row>
    <row r="116" spans="1:26" ht="12.75" customHeight="1" x14ac:dyDescent="0.25">
      <c r="A116" s="257"/>
      <c r="B116" s="255"/>
      <c r="C116" s="255"/>
      <c r="D116" s="255"/>
      <c r="E116" s="255"/>
      <c r="F116" s="256"/>
      <c r="G116" s="256"/>
      <c r="H116" s="256"/>
      <c r="I116" s="256"/>
      <c r="J116" s="256"/>
      <c r="K116" s="257"/>
      <c r="L116" s="257"/>
      <c r="M116" s="257"/>
      <c r="N116" s="257"/>
      <c r="O116" s="257"/>
      <c r="P116" s="257"/>
      <c r="Q116" s="257"/>
      <c r="R116" s="257"/>
      <c r="S116" s="257"/>
      <c r="T116" s="257"/>
      <c r="U116" s="257"/>
      <c r="V116" s="257"/>
      <c r="W116" s="257"/>
      <c r="X116" s="257"/>
      <c r="Y116" s="257"/>
      <c r="Z116" s="257"/>
    </row>
    <row r="117" spans="1:26" ht="12.75" customHeight="1" x14ac:dyDescent="0.25">
      <c r="A117" s="257"/>
      <c r="B117" s="255"/>
      <c r="C117" s="255"/>
      <c r="D117" s="255"/>
      <c r="E117" s="255"/>
      <c r="F117" s="256"/>
      <c r="G117" s="256"/>
      <c r="H117" s="256"/>
      <c r="I117" s="256"/>
      <c r="J117" s="256"/>
      <c r="K117" s="257"/>
      <c r="L117" s="257"/>
      <c r="M117" s="257"/>
      <c r="N117" s="257"/>
      <c r="O117" s="257"/>
      <c r="P117" s="257"/>
      <c r="Q117" s="257"/>
      <c r="R117" s="257"/>
      <c r="S117" s="257"/>
      <c r="T117" s="257"/>
      <c r="U117" s="257"/>
      <c r="V117" s="257"/>
      <c r="W117" s="257"/>
      <c r="X117" s="257"/>
      <c r="Y117" s="257"/>
      <c r="Z117" s="257"/>
    </row>
    <row r="118" spans="1:26" ht="12.75" customHeight="1" x14ac:dyDescent="0.25">
      <c r="A118" s="257"/>
      <c r="B118" s="255"/>
      <c r="C118" s="255"/>
      <c r="D118" s="255"/>
      <c r="E118" s="255"/>
      <c r="F118" s="256"/>
      <c r="G118" s="256"/>
      <c r="H118" s="256"/>
      <c r="I118" s="256"/>
      <c r="J118" s="256"/>
      <c r="K118" s="257"/>
      <c r="L118" s="257"/>
      <c r="M118" s="257"/>
      <c r="N118" s="257"/>
      <c r="O118" s="257"/>
      <c r="P118" s="257"/>
      <c r="Q118" s="257"/>
      <c r="R118" s="257"/>
      <c r="S118" s="257"/>
      <c r="T118" s="257"/>
      <c r="U118" s="257"/>
      <c r="V118" s="257"/>
      <c r="W118" s="257"/>
      <c r="X118" s="257"/>
      <c r="Y118" s="257"/>
      <c r="Z118" s="257"/>
    </row>
    <row r="119" spans="1:26" ht="12.75" customHeight="1" x14ac:dyDescent="0.25">
      <c r="A119" s="257"/>
      <c r="B119" s="255"/>
      <c r="C119" s="255"/>
      <c r="D119" s="255"/>
      <c r="E119" s="255"/>
      <c r="F119" s="256"/>
      <c r="G119" s="256"/>
      <c r="H119" s="256"/>
      <c r="I119" s="256"/>
      <c r="J119" s="256"/>
      <c r="K119" s="257"/>
      <c r="L119" s="257"/>
      <c r="M119" s="257"/>
      <c r="N119" s="257"/>
      <c r="O119" s="257"/>
      <c r="P119" s="257"/>
      <c r="Q119" s="257"/>
      <c r="R119" s="257"/>
      <c r="S119" s="257"/>
      <c r="T119" s="257"/>
      <c r="U119" s="257"/>
      <c r="V119" s="257"/>
      <c r="W119" s="257"/>
      <c r="X119" s="257"/>
      <c r="Y119" s="257"/>
      <c r="Z119" s="257"/>
    </row>
    <row r="120" spans="1:26" ht="12.75" customHeight="1" x14ac:dyDescent="0.25">
      <c r="A120" s="257"/>
      <c r="B120" s="255"/>
      <c r="C120" s="255"/>
      <c r="D120" s="255"/>
      <c r="E120" s="255"/>
      <c r="F120" s="256"/>
      <c r="G120" s="256"/>
      <c r="H120" s="256"/>
      <c r="I120" s="256"/>
      <c r="J120" s="256"/>
      <c r="K120" s="257"/>
      <c r="L120" s="257"/>
      <c r="M120" s="257"/>
      <c r="N120" s="257"/>
      <c r="O120" s="257"/>
      <c r="P120" s="257"/>
      <c r="Q120" s="257"/>
      <c r="R120" s="257"/>
      <c r="S120" s="257"/>
      <c r="T120" s="257"/>
      <c r="U120" s="257"/>
      <c r="V120" s="257"/>
      <c r="W120" s="257"/>
      <c r="X120" s="257"/>
      <c r="Y120" s="257"/>
      <c r="Z120" s="257"/>
    </row>
    <row r="121" spans="1:26" ht="12.75" customHeight="1" x14ac:dyDescent="0.25">
      <c r="A121" s="257"/>
      <c r="B121" s="255"/>
      <c r="C121" s="255"/>
      <c r="D121" s="255"/>
      <c r="E121" s="255"/>
      <c r="F121" s="256"/>
      <c r="G121" s="256"/>
      <c r="H121" s="256"/>
      <c r="I121" s="256"/>
      <c r="J121" s="256"/>
      <c r="K121" s="257"/>
      <c r="L121" s="257"/>
      <c r="M121" s="257"/>
      <c r="N121" s="257"/>
      <c r="O121" s="257"/>
      <c r="P121" s="257"/>
      <c r="Q121" s="257"/>
      <c r="R121" s="257"/>
      <c r="S121" s="257"/>
      <c r="T121" s="257"/>
      <c r="U121" s="257"/>
      <c r="V121" s="257"/>
      <c r="W121" s="257"/>
      <c r="X121" s="257"/>
      <c r="Y121" s="257"/>
      <c r="Z121" s="257"/>
    </row>
    <row r="122" spans="1:26" ht="12.75" customHeight="1" x14ac:dyDescent="0.25">
      <c r="A122" s="257"/>
      <c r="B122" s="255"/>
      <c r="C122" s="255"/>
      <c r="D122" s="255"/>
      <c r="E122" s="255"/>
      <c r="F122" s="256"/>
      <c r="G122" s="256"/>
      <c r="H122" s="256"/>
      <c r="I122" s="256"/>
      <c r="J122" s="256"/>
      <c r="K122" s="257"/>
      <c r="L122" s="257"/>
      <c r="M122" s="257"/>
      <c r="N122" s="257"/>
      <c r="O122" s="257"/>
      <c r="P122" s="257"/>
      <c r="Q122" s="257"/>
      <c r="R122" s="257"/>
      <c r="S122" s="257"/>
      <c r="T122" s="257"/>
      <c r="U122" s="257"/>
      <c r="V122" s="257"/>
      <c r="W122" s="257"/>
      <c r="X122" s="257"/>
      <c r="Y122" s="257"/>
      <c r="Z122" s="257"/>
    </row>
    <row r="123" spans="1:26" ht="12.75" customHeight="1" x14ac:dyDescent="0.25">
      <c r="A123" s="257"/>
      <c r="B123" s="255"/>
      <c r="C123" s="255"/>
      <c r="D123" s="255"/>
      <c r="E123" s="255"/>
      <c r="F123" s="256"/>
      <c r="G123" s="256"/>
      <c r="H123" s="256"/>
      <c r="I123" s="256"/>
      <c r="J123" s="256"/>
      <c r="K123" s="257"/>
      <c r="L123" s="257"/>
      <c r="M123" s="257"/>
      <c r="N123" s="257"/>
      <c r="O123" s="257"/>
      <c r="P123" s="257"/>
      <c r="Q123" s="257"/>
      <c r="R123" s="257"/>
      <c r="S123" s="257"/>
      <c r="T123" s="257"/>
      <c r="U123" s="257"/>
      <c r="V123" s="257"/>
      <c r="W123" s="257"/>
      <c r="X123" s="257"/>
      <c r="Y123" s="257"/>
      <c r="Z123" s="257"/>
    </row>
    <row r="124" spans="1:26" ht="12.75" customHeight="1" x14ac:dyDescent="0.25">
      <c r="A124" s="257"/>
      <c r="B124" s="255"/>
      <c r="C124" s="255"/>
      <c r="D124" s="255"/>
      <c r="E124" s="255"/>
      <c r="F124" s="256"/>
      <c r="G124" s="256"/>
      <c r="H124" s="256"/>
      <c r="I124" s="256"/>
      <c r="J124" s="256"/>
      <c r="K124" s="257"/>
      <c r="L124" s="257"/>
      <c r="M124" s="257"/>
      <c r="N124" s="257"/>
      <c r="O124" s="257"/>
      <c r="P124" s="257"/>
      <c r="Q124" s="257"/>
      <c r="R124" s="257"/>
      <c r="S124" s="257"/>
      <c r="T124" s="257"/>
      <c r="U124" s="257"/>
      <c r="V124" s="257"/>
      <c r="W124" s="257"/>
      <c r="X124" s="257"/>
      <c r="Y124" s="257"/>
      <c r="Z124" s="257"/>
    </row>
    <row r="125" spans="1:26" ht="12.75" customHeight="1" x14ac:dyDescent="0.25">
      <c r="A125" s="257"/>
      <c r="B125" s="255"/>
      <c r="C125" s="255"/>
      <c r="D125" s="255"/>
      <c r="E125" s="255"/>
      <c r="F125" s="256"/>
      <c r="G125" s="256"/>
      <c r="H125" s="256"/>
      <c r="I125" s="256"/>
      <c r="J125" s="256"/>
      <c r="K125" s="257"/>
      <c r="L125" s="257"/>
      <c r="M125" s="257"/>
      <c r="N125" s="257"/>
      <c r="O125" s="257"/>
      <c r="P125" s="257"/>
      <c r="Q125" s="257"/>
      <c r="R125" s="257"/>
      <c r="S125" s="257"/>
      <c r="T125" s="257"/>
      <c r="U125" s="257"/>
      <c r="V125" s="257"/>
      <c r="W125" s="257"/>
      <c r="X125" s="257"/>
      <c r="Y125" s="257"/>
      <c r="Z125" s="257"/>
    </row>
    <row r="126" spans="1:26" ht="12.75" customHeight="1" x14ac:dyDescent="0.25">
      <c r="A126" s="257"/>
      <c r="B126" s="255"/>
      <c r="C126" s="255"/>
      <c r="D126" s="255"/>
      <c r="E126" s="255"/>
      <c r="F126" s="256"/>
      <c r="G126" s="256"/>
      <c r="H126" s="256"/>
      <c r="I126" s="256"/>
      <c r="J126" s="256"/>
      <c r="K126" s="257"/>
      <c r="L126" s="257"/>
      <c r="M126" s="257"/>
      <c r="N126" s="257"/>
      <c r="O126" s="257"/>
      <c r="P126" s="257"/>
      <c r="Q126" s="257"/>
      <c r="R126" s="257"/>
      <c r="S126" s="257"/>
      <c r="T126" s="257"/>
      <c r="U126" s="257"/>
      <c r="V126" s="257"/>
      <c r="W126" s="257"/>
      <c r="X126" s="257"/>
      <c r="Y126" s="257"/>
      <c r="Z126" s="257"/>
    </row>
    <row r="127" spans="1:26" ht="12.75" customHeight="1" x14ac:dyDescent="0.25">
      <c r="A127" s="257"/>
      <c r="B127" s="255"/>
      <c r="C127" s="255"/>
      <c r="D127" s="255"/>
      <c r="E127" s="255"/>
      <c r="F127" s="256"/>
      <c r="G127" s="256"/>
      <c r="H127" s="256"/>
      <c r="I127" s="256"/>
      <c r="J127" s="256"/>
      <c r="K127" s="257"/>
      <c r="L127" s="257"/>
      <c r="M127" s="257"/>
      <c r="N127" s="257"/>
      <c r="O127" s="257"/>
      <c r="P127" s="257"/>
      <c r="Q127" s="257"/>
      <c r="R127" s="257"/>
      <c r="S127" s="257"/>
      <c r="T127" s="257"/>
      <c r="U127" s="257"/>
      <c r="V127" s="257"/>
      <c r="W127" s="257"/>
      <c r="X127" s="257"/>
      <c r="Y127" s="257"/>
      <c r="Z127" s="257"/>
    </row>
    <row r="128" spans="1:26" ht="12.75" customHeight="1" x14ac:dyDescent="0.25">
      <c r="A128" s="257"/>
      <c r="B128" s="255"/>
      <c r="C128" s="255"/>
      <c r="D128" s="255"/>
      <c r="E128" s="255"/>
      <c r="F128" s="256"/>
      <c r="G128" s="256"/>
      <c r="H128" s="256"/>
      <c r="I128" s="256"/>
      <c r="J128" s="256"/>
      <c r="K128" s="257"/>
      <c r="L128" s="257"/>
      <c r="M128" s="257"/>
      <c r="N128" s="257"/>
      <c r="O128" s="257"/>
      <c r="P128" s="257"/>
      <c r="Q128" s="257"/>
      <c r="R128" s="257"/>
      <c r="S128" s="257"/>
      <c r="T128" s="257"/>
      <c r="U128" s="257"/>
      <c r="V128" s="257"/>
      <c r="W128" s="257"/>
      <c r="X128" s="257"/>
      <c r="Y128" s="257"/>
      <c r="Z128" s="257"/>
    </row>
    <row r="129" spans="1:26" ht="12.75" customHeight="1" x14ac:dyDescent="0.25">
      <c r="A129" s="257"/>
      <c r="B129" s="255"/>
      <c r="C129" s="255"/>
      <c r="D129" s="255"/>
      <c r="E129" s="255"/>
      <c r="F129" s="256"/>
      <c r="G129" s="256"/>
      <c r="H129" s="256"/>
      <c r="I129" s="256"/>
      <c r="J129" s="256"/>
      <c r="K129" s="257"/>
      <c r="L129" s="257"/>
      <c r="M129" s="257"/>
      <c r="N129" s="257"/>
      <c r="O129" s="257"/>
      <c r="P129" s="257"/>
      <c r="Q129" s="257"/>
      <c r="R129" s="257"/>
      <c r="S129" s="257"/>
      <c r="T129" s="257"/>
      <c r="U129" s="257"/>
      <c r="V129" s="257"/>
      <c r="W129" s="257"/>
      <c r="X129" s="257"/>
      <c r="Y129" s="257"/>
      <c r="Z129" s="257"/>
    </row>
    <row r="130" spans="1:26" ht="12.75" customHeight="1" x14ac:dyDescent="0.25">
      <c r="A130" s="257"/>
      <c r="B130" s="255"/>
      <c r="C130" s="255"/>
      <c r="D130" s="255"/>
      <c r="E130" s="255"/>
      <c r="F130" s="256"/>
      <c r="G130" s="256"/>
      <c r="H130" s="256"/>
      <c r="I130" s="256"/>
      <c r="J130" s="256"/>
      <c r="K130" s="257"/>
      <c r="L130" s="257"/>
      <c r="M130" s="257"/>
      <c r="N130" s="257"/>
      <c r="O130" s="257"/>
      <c r="P130" s="257"/>
      <c r="Q130" s="257"/>
      <c r="R130" s="257"/>
      <c r="S130" s="257"/>
      <c r="T130" s="257"/>
      <c r="U130" s="257"/>
      <c r="V130" s="257"/>
      <c r="W130" s="257"/>
      <c r="X130" s="257"/>
      <c r="Y130" s="257"/>
      <c r="Z130" s="257"/>
    </row>
    <row r="131" spans="1:26" ht="12.75" customHeight="1" x14ac:dyDescent="0.25">
      <c r="A131" s="257"/>
      <c r="B131" s="255"/>
      <c r="C131" s="255"/>
      <c r="D131" s="255"/>
      <c r="E131" s="255"/>
      <c r="F131" s="256"/>
      <c r="G131" s="256"/>
      <c r="H131" s="256"/>
      <c r="I131" s="256"/>
      <c r="J131" s="256"/>
      <c r="K131" s="257"/>
      <c r="L131" s="257"/>
      <c r="M131" s="257"/>
      <c r="N131" s="257"/>
      <c r="O131" s="257"/>
      <c r="P131" s="257"/>
      <c r="Q131" s="257"/>
      <c r="R131" s="257"/>
      <c r="S131" s="257"/>
      <c r="T131" s="257"/>
      <c r="U131" s="257"/>
      <c r="V131" s="257"/>
      <c r="W131" s="257"/>
      <c r="X131" s="257"/>
      <c r="Y131" s="257"/>
      <c r="Z131" s="257"/>
    </row>
    <row r="132" spans="1:26" ht="12.75" customHeight="1" x14ac:dyDescent="0.25">
      <c r="A132" s="257"/>
      <c r="B132" s="255"/>
      <c r="C132" s="255"/>
      <c r="D132" s="255"/>
      <c r="E132" s="255"/>
      <c r="F132" s="256"/>
      <c r="G132" s="256"/>
      <c r="H132" s="256"/>
      <c r="I132" s="256"/>
      <c r="J132" s="256"/>
      <c r="K132" s="257"/>
      <c r="L132" s="257"/>
      <c r="M132" s="257"/>
      <c r="N132" s="257"/>
      <c r="O132" s="257"/>
      <c r="P132" s="257"/>
      <c r="Q132" s="257"/>
      <c r="R132" s="257"/>
      <c r="S132" s="257"/>
      <c r="T132" s="257"/>
      <c r="U132" s="257"/>
      <c r="V132" s="257"/>
      <c r="W132" s="257"/>
      <c r="X132" s="257"/>
      <c r="Y132" s="257"/>
      <c r="Z132" s="257"/>
    </row>
    <row r="133" spans="1:26" ht="12.75" customHeight="1" x14ac:dyDescent="0.25">
      <c r="A133" s="257"/>
      <c r="B133" s="255"/>
      <c r="C133" s="255"/>
      <c r="D133" s="255"/>
      <c r="E133" s="255"/>
      <c r="F133" s="256"/>
      <c r="G133" s="256"/>
      <c r="H133" s="256"/>
      <c r="I133" s="256"/>
      <c r="J133" s="256"/>
      <c r="K133" s="257"/>
      <c r="L133" s="257"/>
      <c r="M133" s="257"/>
      <c r="N133" s="257"/>
      <c r="O133" s="257"/>
      <c r="P133" s="257"/>
      <c r="Q133" s="257"/>
      <c r="R133" s="257"/>
      <c r="S133" s="257"/>
      <c r="T133" s="257"/>
      <c r="U133" s="257"/>
      <c r="V133" s="257"/>
      <c r="W133" s="257"/>
      <c r="X133" s="257"/>
      <c r="Y133" s="257"/>
      <c r="Z133" s="257"/>
    </row>
    <row r="134" spans="1:26" ht="12.75" customHeight="1" x14ac:dyDescent="0.25">
      <c r="A134" s="257"/>
      <c r="B134" s="255"/>
      <c r="C134" s="255"/>
      <c r="D134" s="255"/>
      <c r="E134" s="255"/>
      <c r="F134" s="256"/>
      <c r="G134" s="256"/>
      <c r="H134" s="256"/>
      <c r="I134" s="256"/>
      <c r="J134" s="256"/>
      <c r="K134" s="257"/>
      <c r="L134" s="257"/>
      <c r="M134" s="257"/>
      <c r="N134" s="257"/>
      <c r="O134" s="257"/>
      <c r="P134" s="257"/>
      <c r="Q134" s="257"/>
      <c r="R134" s="257"/>
      <c r="S134" s="257"/>
      <c r="T134" s="257"/>
      <c r="U134" s="257"/>
      <c r="V134" s="257"/>
      <c r="W134" s="257"/>
      <c r="X134" s="257"/>
      <c r="Y134" s="257"/>
      <c r="Z134" s="257"/>
    </row>
    <row r="135" spans="1:26" ht="12.75" customHeight="1" x14ac:dyDescent="0.25">
      <c r="A135" s="257"/>
      <c r="B135" s="255"/>
      <c r="C135" s="255"/>
      <c r="D135" s="255"/>
      <c r="E135" s="255"/>
      <c r="F135" s="256"/>
      <c r="G135" s="256"/>
      <c r="H135" s="256"/>
      <c r="I135" s="256"/>
      <c r="J135" s="256"/>
      <c r="K135" s="257"/>
      <c r="L135" s="257"/>
      <c r="M135" s="257"/>
      <c r="N135" s="257"/>
      <c r="O135" s="257"/>
      <c r="P135" s="257"/>
      <c r="Q135" s="257"/>
      <c r="R135" s="257"/>
      <c r="S135" s="257"/>
      <c r="T135" s="257"/>
      <c r="U135" s="257"/>
      <c r="V135" s="257"/>
      <c r="W135" s="257"/>
      <c r="X135" s="257"/>
      <c r="Y135" s="257"/>
      <c r="Z135" s="257"/>
    </row>
    <row r="136" spans="1:26" ht="12.75" customHeight="1" x14ac:dyDescent="0.25">
      <c r="A136" s="257"/>
      <c r="B136" s="255"/>
      <c r="C136" s="255"/>
      <c r="D136" s="255"/>
      <c r="E136" s="255"/>
      <c r="F136" s="256"/>
      <c r="G136" s="256"/>
      <c r="H136" s="256"/>
      <c r="I136" s="256"/>
      <c r="J136" s="256"/>
      <c r="K136" s="257"/>
      <c r="L136" s="257"/>
      <c r="M136" s="257"/>
      <c r="N136" s="257"/>
      <c r="O136" s="257"/>
      <c r="P136" s="257"/>
      <c r="Q136" s="257"/>
      <c r="R136" s="257"/>
      <c r="S136" s="257"/>
      <c r="T136" s="257"/>
      <c r="U136" s="257"/>
      <c r="V136" s="257"/>
      <c r="W136" s="257"/>
      <c r="X136" s="257"/>
      <c r="Y136" s="257"/>
      <c r="Z136" s="257"/>
    </row>
    <row r="137" spans="1:26" ht="12.75" customHeight="1" x14ac:dyDescent="0.25">
      <c r="A137" s="257"/>
      <c r="B137" s="255"/>
      <c r="C137" s="255"/>
      <c r="D137" s="255"/>
      <c r="E137" s="255"/>
      <c r="F137" s="256"/>
      <c r="G137" s="256"/>
      <c r="H137" s="256"/>
      <c r="I137" s="256"/>
      <c r="J137" s="256"/>
      <c r="K137" s="257"/>
      <c r="L137" s="257"/>
      <c r="M137" s="257"/>
      <c r="N137" s="257"/>
      <c r="O137" s="257"/>
      <c r="P137" s="257"/>
      <c r="Q137" s="257"/>
      <c r="R137" s="257"/>
      <c r="S137" s="257"/>
      <c r="T137" s="257"/>
      <c r="U137" s="257"/>
      <c r="V137" s="257"/>
      <c r="W137" s="257"/>
      <c r="X137" s="257"/>
      <c r="Y137" s="257"/>
      <c r="Z137" s="257"/>
    </row>
    <row r="138" spans="1:26" ht="12.75" customHeight="1" x14ac:dyDescent="0.25">
      <c r="A138" s="257"/>
      <c r="B138" s="255"/>
      <c r="C138" s="255"/>
      <c r="D138" s="255"/>
      <c r="E138" s="255"/>
      <c r="F138" s="256"/>
      <c r="G138" s="256"/>
      <c r="H138" s="256"/>
      <c r="I138" s="256"/>
      <c r="J138" s="256"/>
      <c r="K138" s="257"/>
      <c r="L138" s="257"/>
      <c r="M138" s="257"/>
      <c r="N138" s="257"/>
      <c r="O138" s="257"/>
      <c r="P138" s="257"/>
      <c r="Q138" s="257"/>
      <c r="R138" s="257"/>
      <c r="S138" s="257"/>
      <c r="T138" s="257"/>
      <c r="U138" s="257"/>
      <c r="V138" s="257"/>
      <c r="W138" s="257"/>
      <c r="X138" s="257"/>
      <c r="Y138" s="257"/>
      <c r="Z138" s="257"/>
    </row>
    <row r="139" spans="1:26" ht="12.75" customHeight="1" x14ac:dyDescent="0.25">
      <c r="A139" s="257"/>
      <c r="B139" s="255"/>
      <c r="C139" s="255"/>
      <c r="D139" s="255"/>
      <c r="E139" s="255"/>
      <c r="F139" s="256"/>
      <c r="G139" s="256"/>
      <c r="H139" s="256"/>
      <c r="I139" s="256"/>
      <c r="J139" s="256"/>
      <c r="K139" s="257"/>
      <c r="L139" s="257"/>
      <c r="M139" s="257"/>
      <c r="N139" s="257"/>
      <c r="O139" s="257"/>
      <c r="P139" s="257"/>
      <c r="Q139" s="257"/>
      <c r="R139" s="257"/>
      <c r="S139" s="257"/>
      <c r="T139" s="257"/>
      <c r="U139" s="257"/>
      <c r="V139" s="257"/>
      <c r="W139" s="257"/>
      <c r="X139" s="257"/>
      <c r="Y139" s="257"/>
      <c r="Z139" s="257"/>
    </row>
    <row r="140" spans="1:26" ht="12.75" customHeight="1" x14ac:dyDescent="0.25">
      <c r="A140" s="257"/>
      <c r="B140" s="255"/>
      <c r="C140" s="255"/>
      <c r="D140" s="255"/>
      <c r="E140" s="255"/>
      <c r="F140" s="256"/>
      <c r="G140" s="256"/>
      <c r="H140" s="256"/>
      <c r="I140" s="256"/>
      <c r="J140" s="256"/>
      <c r="K140" s="257"/>
      <c r="L140" s="257"/>
      <c r="M140" s="257"/>
      <c r="N140" s="257"/>
      <c r="O140" s="257"/>
      <c r="P140" s="257"/>
      <c r="Q140" s="257"/>
      <c r="R140" s="257"/>
      <c r="S140" s="257"/>
      <c r="T140" s="257"/>
      <c r="U140" s="257"/>
      <c r="V140" s="257"/>
      <c r="W140" s="257"/>
      <c r="X140" s="257"/>
      <c r="Y140" s="257"/>
      <c r="Z140" s="257"/>
    </row>
    <row r="141" spans="1:26" ht="12.75" customHeight="1" x14ac:dyDescent="0.25">
      <c r="A141" s="257"/>
      <c r="B141" s="255"/>
      <c r="C141" s="255"/>
      <c r="D141" s="255"/>
      <c r="E141" s="255"/>
      <c r="F141" s="256"/>
      <c r="G141" s="256"/>
      <c r="H141" s="256"/>
      <c r="I141" s="256"/>
      <c r="J141" s="256"/>
      <c r="K141" s="257"/>
      <c r="L141" s="257"/>
      <c r="M141" s="257"/>
      <c r="N141" s="257"/>
      <c r="O141" s="257"/>
      <c r="P141" s="257"/>
      <c r="Q141" s="257"/>
      <c r="R141" s="257"/>
      <c r="S141" s="257"/>
      <c r="T141" s="257"/>
      <c r="U141" s="257"/>
      <c r="V141" s="257"/>
      <c r="W141" s="257"/>
      <c r="X141" s="257"/>
      <c r="Y141" s="257"/>
      <c r="Z141" s="257"/>
    </row>
    <row r="142" spans="1:26" ht="12.75" customHeight="1" x14ac:dyDescent="0.25">
      <c r="A142" s="257"/>
      <c r="B142" s="255"/>
      <c r="C142" s="255"/>
      <c r="D142" s="255"/>
      <c r="E142" s="255"/>
      <c r="F142" s="256"/>
      <c r="G142" s="256"/>
      <c r="H142" s="256"/>
      <c r="I142" s="256"/>
      <c r="J142" s="256"/>
      <c r="K142" s="257"/>
      <c r="L142" s="257"/>
      <c r="M142" s="257"/>
      <c r="N142" s="257"/>
      <c r="O142" s="257"/>
      <c r="P142" s="257"/>
      <c r="Q142" s="257"/>
      <c r="R142" s="257"/>
      <c r="S142" s="257"/>
      <c r="T142" s="257"/>
      <c r="U142" s="257"/>
      <c r="V142" s="257"/>
      <c r="W142" s="257"/>
      <c r="X142" s="257"/>
      <c r="Y142" s="257"/>
      <c r="Z142" s="257"/>
    </row>
    <row r="143" spans="1:26" ht="12.75" customHeight="1" x14ac:dyDescent="0.25">
      <c r="A143" s="257"/>
      <c r="B143" s="255"/>
      <c r="C143" s="255"/>
      <c r="D143" s="255"/>
      <c r="E143" s="255"/>
      <c r="F143" s="256"/>
      <c r="G143" s="256"/>
      <c r="H143" s="256"/>
      <c r="I143" s="256"/>
      <c r="J143" s="256"/>
      <c r="K143" s="257"/>
      <c r="L143" s="257"/>
      <c r="M143" s="257"/>
      <c r="N143" s="257"/>
      <c r="O143" s="257"/>
      <c r="P143" s="257"/>
      <c r="Q143" s="257"/>
      <c r="R143" s="257"/>
      <c r="S143" s="257"/>
      <c r="T143" s="257"/>
      <c r="U143" s="257"/>
      <c r="V143" s="257"/>
      <c r="W143" s="257"/>
      <c r="X143" s="257"/>
      <c r="Y143" s="257"/>
      <c r="Z143" s="257"/>
    </row>
    <row r="144" spans="1:26" ht="12.75" customHeight="1" x14ac:dyDescent="0.25">
      <c r="A144" s="257"/>
      <c r="B144" s="255"/>
      <c r="C144" s="255"/>
      <c r="D144" s="255"/>
      <c r="E144" s="255"/>
      <c r="F144" s="256"/>
      <c r="G144" s="256"/>
      <c r="H144" s="256"/>
      <c r="I144" s="256"/>
      <c r="J144" s="256"/>
      <c r="K144" s="257"/>
      <c r="L144" s="257"/>
      <c r="M144" s="257"/>
      <c r="N144" s="257"/>
      <c r="O144" s="257"/>
      <c r="P144" s="257"/>
      <c r="Q144" s="257"/>
      <c r="R144" s="257"/>
      <c r="S144" s="257"/>
      <c r="T144" s="257"/>
      <c r="U144" s="257"/>
      <c r="V144" s="257"/>
      <c r="W144" s="257"/>
      <c r="X144" s="257"/>
      <c r="Y144" s="257"/>
      <c r="Z144" s="257"/>
    </row>
    <row r="145" spans="1:26" ht="12.75" customHeight="1" x14ac:dyDescent="0.25">
      <c r="A145" s="257"/>
      <c r="B145" s="255"/>
      <c r="C145" s="255"/>
      <c r="D145" s="255"/>
      <c r="E145" s="255"/>
      <c r="F145" s="256"/>
      <c r="G145" s="256"/>
      <c r="H145" s="256"/>
      <c r="I145" s="256"/>
      <c r="J145" s="256"/>
      <c r="K145" s="257"/>
      <c r="L145" s="257"/>
      <c r="M145" s="257"/>
      <c r="N145" s="257"/>
      <c r="O145" s="257"/>
      <c r="P145" s="257"/>
      <c r="Q145" s="257"/>
      <c r="R145" s="257"/>
      <c r="S145" s="257"/>
      <c r="T145" s="257"/>
      <c r="U145" s="257"/>
      <c r="V145" s="257"/>
      <c r="W145" s="257"/>
      <c r="X145" s="257"/>
      <c r="Y145" s="257"/>
      <c r="Z145" s="257"/>
    </row>
    <row r="146" spans="1:26" ht="12.75" customHeight="1" x14ac:dyDescent="0.25">
      <c r="A146" s="257"/>
      <c r="B146" s="255"/>
      <c r="C146" s="255"/>
      <c r="D146" s="255"/>
      <c r="E146" s="255"/>
      <c r="F146" s="256"/>
      <c r="G146" s="256"/>
      <c r="H146" s="256"/>
      <c r="I146" s="256"/>
      <c r="J146" s="256"/>
      <c r="K146" s="257"/>
      <c r="L146" s="257"/>
      <c r="M146" s="257"/>
      <c r="N146" s="257"/>
      <c r="O146" s="257"/>
      <c r="P146" s="257"/>
      <c r="Q146" s="257"/>
      <c r="R146" s="257"/>
      <c r="S146" s="257"/>
      <c r="T146" s="257"/>
      <c r="U146" s="257"/>
      <c r="V146" s="257"/>
      <c r="W146" s="257"/>
      <c r="X146" s="257"/>
      <c r="Y146" s="257"/>
      <c r="Z146" s="257"/>
    </row>
    <row r="147" spans="1:26" ht="12.75" customHeight="1" x14ac:dyDescent="0.25">
      <c r="A147" s="257"/>
      <c r="B147" s="255"/>
      <c r="C147" s="255"/>
      <c r="D147" s="255"/>
      <c r="E147" s="255"/>
      <c r="F147" s="256"/>
      <c r="G147" s="256"/>
      <c r="H147" s="256"/>
      <c r="I147" s="256"/>
      <c r="J147" s="256"/>
      <c r="K147" s="257"/>
      <c r="L147" s="257"/>
      <c r="M147" s="257"/>
      <c r="N147" s="257"/>
      <c r="O147" s="257"/>
      <c r="P147" s="257"/>
      <c r="Q147" s="257"/>
      <c r="R147" s="257"/>
      <c r="S147" s="257"/>
      <c r="T147" s="257"/>
      <c r="U147" s="257"/>
      <c r="V147" s="257"/>
      <c r="W147" s="257"/>
      <c r="X147" s="257"/>
      <c r="Y147" s="257"/>
      <c r="Z147" s="257"/>
    </row>
    <row r="148" spans="1:26" ht="12.75" customHeight="1" x14ac:dyDescent="0.25">
      <c r="A148" s="257"/>
      <c r="B148" s="255"/>
      <c r="C148" s="255"/>
      <c r="D148" s="255"/>
      <c r="E148" s="255"/>
      <c r="F148" s="256"/>
      <c r="G148" s="256"/>
      <c r="H148" s="256"/>
      <c r="I148" s="256"/>
      <c r="J148" s="256"/>
      <c r="K148" s="257"/>
      <c r="L148" s="257"/>
      <c r="M148" s="257"/>
      <c r="N148" s="257"/>
      <c r="O148" s="257"/>
      <c r="P148" s="257"/>
      <c r="Q148" s="257"/>
      <c r="R148" s="257"/>
      <c r="S148" s="257"/>
      <c r="T148" s="257"/>
      <c r="U148" s="257"/>
      <c r="V148" s="257"/>
      <c r="W148" s="257"/>
      <c r="X148" s="257"/>
      <c r="Y148" s="257"/>
      <c r="Z148" s="257"/>
    </row>
    <row r="149" spans="1:26" ht="12.75" customHeight="1" x14ac:dyDescent="0.25">
      <c r="A149" s="257"/>
      <c r="B149" s="255"/>
      <c r="C149" s="255"/>
      <c r="D149" s="255"/>
      <c r="E149" s="255"/>
      <c r="F149" s="256"/>
      <c r="G149" s="256"/>
      <c r="H149" s="256"/>
      <c r="I149" s="256"/>
      <c r="J149" s="256"/>
      <c r="K149" s="257"/>
      <c r="L149" s="257"/>
      <c r="M149" s="257"/>
      <c r="N149" s="257"/>
      <c r="O149" s="257"/>
      <c r="P149" s="257"/>
      <c r="Q149" s="257"/>
      <c r="R149" s="257"/>
      <c r="S149" s="257"/>
      <c r="T149" s="257"/>
      <c r="U149" s="257"/>
      <c r="V149" s="257"/>
      <c r="W149" s="257"/>
      <c r="X149" s="257"/>
      <c r="Y149" s="257"/>
      <c r="Z149" s="257"/>
    </row>
    <row r="150" spans="1:26" ht="12.75" customHeight="1" x14ac:dyDescent="0.25">
      <c r="A150" s="257"/>
      <c r="B150" s="255"/>
      <c r="C150" s="255"/>
      <c r="D150" s="255"/>
      <c r="E150" s="255"/>
      <c r="F150" s="256"/>
      <c r="G150" s="256"/>
      <c r="H150" s="256"/>
      <c r="I150" s="256"/>
      <c r="J150" s="256"/>
      <c r="K150" s="257"/>
      <c r="L150" s="257"/>
      <c r="M150" s="257"/>
      <c r="N150" s="257"/>
      <c r="O150" s="257"/>
      <c r="P150" s="257"/>
      <c r="Q150" s="257"/>
      <c r="R150" s="257"/>
      <c r="S150" s="257"/>
      <c r="T150" s="257"/>
      <c r="U150" s="257"/>
      <c r="V150" s="257"/>
      <c r="W150" s="257"/>
      <c r="X150" s="257"/>
      <c r="Y150" s="257"/>
      <c r="Z150" s="257"/>
    </row>
    <row r="151" spans="1:26" ht="12.75" customHeight="1" x14ac:dyDescent="0.25">
      <c r="A151" s="257"/>
      <c r="B151" s="255"/>
      <c r="C151" s="255"/>
      <c r="D151" s="255"/>
      <c r="E151" s="255"/>
      <c r="F151" s="256"/>
      <c r="G151" s="256"/>
      <c r="H151" s="256"/>
      <c r="I151" s="256"/>
      <c r="J151" s="256"/>
      <c r="K151" s="257"/>
      <c r="L151" s="257"/>
      <c r="M151" s="257"/>
      <c r="N151" s="257"/>
      <c r="O151" s="257"/>
      <c r="P151" s="257"/>
      <c r="Q151" s="257"/>
      <c r="R151" s="257"/>
      <c r="S151" s="257"/>
      <c r="T151" s="257"/>
      <c r="U151" s="257"/>
      <c r="V151" s="257"/>
      <c r="W151" s="257"/>
      <c r="X151" s="257"/>
      <c r="Y151" s="257"/>
      <c r="Z151" s="257"/>
    </row>
    <row r="152" spans="1:26" ht="12.75" customHeight="1" x14ac:dyDescent="0.25">
      <c r="A152" s="257"/>
      <c r="B152" s="255"/>
      <c r="C152" s="255"/>
      <c r="D152" s="255"/>
      <c r="E152" s="255"/>
      <c r="F152" s="256"/>
      <c r="G152" s="256"/>
      <c r="H152" s="256"/>
      <c r="I152" s="256"/>
      <c r="J152" s="256"/>
      <c r="K152" s="257"/>
      <c r="L152" s="257"/>
      <c r="M152" s="257"/>
      <c r="N152" s="257"/>
      <c r="O152" s="257"/>
      <c r="P152" s="257"/>
      <c r="Q152" s="257"/>
      <c r="R152" s="257"/>
      <c r="S152" s="257"/>
      <c r="T152" s="257"/>
      <c r="U152" s="257"/>
      <c r="V152" s="257"/>
      <c r="W152" s="257"/>
      <c r="X152" s="257"/>
      <c r="Y152" s="257"/>
      <c r="Z152" s="257"/>
    </row>
    <row r="153" spans="1:26" ht="12.75" customHeight="1" x14ac:dyDescent="0.25">
      <c r="A153" s="257"/>
      <c r="B153" s="255"/>
      <c r="C153" s="255"/>
      <c r="D153" s="255"/>
      <c r="E153" s="255"/>
      <c r="F153" s="256"/>
      <c r="G153" s="256"/>
      <c r="H153" s="256"/>
      <c r="I153" s="256"/>
      <c r="J153" s="256"/>
      <c r="K153" s="257"/>
      <c r="L153" s="257"/>
      <c r="M153" s="257"/>
      <c r="N153" s="257"/>
      <c r="O153" s="257"/>
      <c r="P153" s="257"/>
      <c r="Q153" s="257"/>
      <c r="R153" s="257"/>
      <c r="S153" s="257"/>
      <c r="T153" s="257"/>
      <c r="U153" s="257"/>
      <c r="V153" s="257"/>
      <c r="W153" s="257"/>
      <c r="X153" s="257"/>
      <c r="Y153" s="257"/>
      <c r="Z153" s="257"/>
    </row>
    <row r="154" spans="1:26" ht="12.75" customHeight="1" x14ac:dyDescent="0.25">
      <c r="A154" s="257"/>
      <c r="B154" s="255"/>
      <c r="C154" s="255"/>
      <c r="D154" s="255"/>
      <c r="E154" s="255"/>
      <c r="F154" s="256"/>
      <c r="G154" s="256"/>
      <c r="H154" s="256"/>
      <c r="I154" s="256"/>
      <c r="J154" s="256"/>
      <c r="K154" s="257"/>
      <c r="L154" s="257"/>
      <c r="M154" s="257"/>
      <c r="N154" s="257"/>
      <c r="O154" s="257"/>
      <c r="P154" s="257"/>
      <c r="Q154" s="257"/>
      <c r="R154" s="257"/>
      <c r="S154" s="257"/>
      <c r="T154" s="257"/>
      <c r="U154" s="257"/>
      <c r="V154" s="257"/>
      <c r="W154" s="257"/>
      <c r="X154" s="257"/>
      <c r="Y154" s="257"/>
      <c r="Z154" s="257"/>
    </row>
    <row r="155" spans="1:26" ht="12.75" customHeight="1" x14ac:dyDescent="0.25">
      <c r="A155" s="257"/>
      <c r="B155" s="255"/>
      <c r="C155" s="255"/>
      <c r="D155" s="255"/>
      <c r="E155" s="255"/>
      <c r="F155" s="256"/>
      <c r="G155" s="256"/>
      <c r="H155" s="256"/>
      <c r="I155" s="256"/>
      <c r="J155" s="256"/>
      <c r="K155" s="257"/>
      <c r="L155" s="257"/>
      <c r="M155" s="257"/>
      <c r="N155" s="257"/>
      <c r="O155" s="257"/>
      <c r="P155" s="257"/>
      <c r="Q155" s="257"/>
      <c r="R155" s="257"/>
      <c r="S155" s="257"/>
      <c r="T155" s="257"/>
      <c r="U155" s="257"/>
      <c r="V155" s="257"/>
      <c r="W155" s="257"/>
      <c r="X155" s="257"/>
      <c r="Y155" s="257"/>
      <c r="Z155" s="257"/>
    </row>
    <row r="156" spans="1:26" ht="12.75" customHeight="1" x14ac:dyDescent="0.25">
      <c r="A156" s="257"/>
      <c r="B156" s="255"/>
      <c r="C156" s="255"/>
      <c r="D156" s="255"/>
      <c r="E156" s="255"/>
      <c r="F156" s="256"/>
      <c r="G156" s="256"/>
      <c r="H156" s="256"/>
      <c r="I156" s="256"/>
      <c r="J156" s="256"/>
      <c r="K156" s="257"/>
      <c r="L156" s="257"/>
      <c r="M156" s="257"/>
      <c r="N156" s="257"/>
      <c r="O156" s="257"/>
      <c r="P156" s="257"/>
      <c r="Q156" s="257"/>
      <c r="R156" s="257"/>
      <c r="S156" s="257"/>
      <c r="T156" s="257"/>
      <c r="U156" s="257"/>
      <c r="V156" s="257"/>
      <c r="W156" s="257"/>
      <c r="X156" s="257"/>
      <c r="Y156" s="257"/>
      <c r="Z156" s="257"/>
    </row>
    <row r="157" spans="1:26" ht="12.75" customHeight="1" x14ac:dyDescent="0.25">
      <c r="A157" s="257"/>
      <c r="B157" s="255"/>
      <c r="C157" s="255"/>
      <c r="D157" s="255"/>
      <c r="E157" s="255"/>
      <c r="F157" s="256"/>
      <c r="G157" s="256"/>
      <c r="H157" s="256"/>
      <c r="I157" s="256"/>
      <c r="J157" s="256"/>
      <c r="K157" s="257"/>
      <c r="L157" s="257"/>
      <c r="M157" s="257"/>
      <c r="N157" s="257"/>
      <c r="O157" s="257"/>
      <c r="P157" s="257"/>
      <c r="Q157" s="257"/>
      <c r="R157" s="257"/>
      <c r="S157" s="257"/>
      <c r="T157" s="257"/>
      <c r="U157" s="257"/>
      <c r="V157" s="257"/>
      <c r="W157" s="257"/>
      <c r="X157" s="257"/>
      <c r="Y157" s="257"/>
      <c r="Z157" s="257"/>
    </row>
    <row r="158" spans="1:26" ht="12.75" customHeight="1" x14ac:dyDescent="0.25">
      <c r="A158" s="257"/>
      <c r="B158" s="255"/>
      <c r="C158" s="255"/>
      <c r="D158" s="255"/>
      <c r="E158" s="255"/>
      <c r="F158" s="256"/>
      <c r="G158" s="256"/>
      <c r="H158" s="256"/>
      <c r="I158" s="256"/>
      <c r="J158" s="256"/>
      <c r="K158" s="257"/>
      <c r="L158" s="257"/>
      <c r="M158" s="257"/>
      <c r="N158" s="257"/>
      <c r="O158" s="257"/>
      <c r="P158" s="257"/>
      <c r="Q158" s="257"/>
      <c r="R158" s="257"/>
      <c r="S158" s="257"/>
      <c r="T158" s="257"/>
      <c r="U158" s="257"/>
      <c r="V158" s="257"/>
      <c r="W158" s="257"/>
      <c r="X158" s="257"/>
      <c r="Y158" s="257"/>
      <c r="Z158" s="257"/>
    </row>
    <row r="159" spans="1:26" ht="12.75" customHeight="1" x14ac:dyDescent="0.25">
      <c r="A159" s="257"/>
      <c r="B159" s="255"/>
      <c r="C159" s="255"/>
      <c r="D159" s="255"/>
      <c r="E159" s="255"/>
      <c r="F159" s="256"/>
      <c r="G159" s="256"/>
      <c r="H159" s="256"/>
      <c r="I159" s="256"/>
      <c r="J159" s="256"/>
      <c r="K159" s="257"/>
      <c r="L159" s="257"/>
      <c r="M159" s="257"/>
      <c r="N159" s="257"/>
      <c r="O159" s="257"/>
      <c r="P159" s="257"/>
      <c r="Q159" s="257"/>
      <c r="R159" s="257"/>
      <c r="S159" s="257"/>
      <c r="T159" s="257"/>
      <c r="U159" s="257"/>
      <c r="V159" s="257"/>
      <c r="W159" s="257"/>
      <c r="X159" s="257"/>
      <c r="Y159" s="257"/>
      <c r="Z159" s="257"/>
    </row>
    <row r="160" spans="1:26" ht="12.75" customHeight="1" x14ac:dyDescent="0.25">
      <c r="A160" s="257"/>
      <c r="B160" s="255"/>
      <c r="C160" s="255"/>
      <c r="D160" s="255"/>
      <c r="E160" s="255"/>
      <c r="F160" s="256"/>
      <c r="G160" s="256"/>
      <c r="H160" s="256"/>
      <c r="I160" s="256"/>
      <c r="J160" s="256"/>
      <c r="K160" s="257"/>
      <c r="L160" s="257"/>
      <c r="M160" s="257"/>
      <c r="N160" s="257"/>
      <c r="O160" s="257"/>
      <c r="P160" s="257"/>
      <c r="Q160" s="257"/>
      <c r="R160" s="257"/>
      <c r="S160" s="257"/>
      <c r="T160" s="257"/>
      <c r="U160" s="257"/>
      <c r="V160" s="257"/>
      <c r="W160" s="257"/>
      <c r="X160" s="257"/>
      <c r="Y160" s="257"/>
      <c r="Z160" s="257"/>
    </row>
    <row r="161" spans="1:26" ht="12.75" customHeight="1" x14ac:dyDescent="0.25">
      <c r="A161" s="257"/>
      <c r="B161" s="255"/>
      <c r="C161" s="255"/>
      <c r="D161" s="255"/>
      <c r="E161" s="255"/>
      <c r="F161" s="256"/>
      <c r="G161" s="256"/>
      <c r="H161" s="256"/>
      <c r="I161" s="256"/>
      <c r="J161" s="256"/>
      <c r="K161" s="257"/>
      <c r="L161" s="257"/>
      <c r="M161" s="257"/>
      <c r="N161" s="257"/>
      <c r="O161" s="257"/>
      <c r="P161" s="257"/>
      <c r="Q161" s="257"/>
      <c r="R161" s="257"/>
      <c r="S161" s="257"/>
      <c r="T161" s="257"/>
      <c r="U161" s="257"/>
      <c r="V161" s="257"/>
      <c r="W161" s="257"/>
      <c r="X161" s="257"/>
      <c r="Y161" s="257"/>
      <c r="Z161" s="257"/>
    </row>
    <row r="162" spans="1:26" ht="12.75" customHeight="1" x14ac:dyDescent="0.25">
      <c r="A162" s="257"/>
      <c r="B162" s="255"/>
      <c r="C162" s="255"/>
      <c r="D162" s="255"/>
      <c r="E162" s="255"/>
      <c r="F162" s="256"/>
      <c r="G162" s="256"/>
      <c r="H162" s="256"/>
      <c r="I162" s="256"/>
      <c r="J162" s="256"/>
      <c r="K162" s="257"/>
      <c r="L162" s="257"/>
      <c r="M162" s="257"/>
      <c r="N162" s="257"/>
      <c r="O162" s="257"/>
      <c r="P162" s="257"/>
      <c r="Q162" s="257"/>
      <c r="R162" s="257"/>
      <c r="S162" s="257"/>
      <c r="T162" s="257"/>
      <c r="U162" s="257"/>
      <c r="V162" s="257"/>
      <c r="W162" s="257"/>
      <c r="X162" s="257"/>
      <c r="Y162" s="257"/>
      <c r="Z162" s="257"/>
    </row>
    <row r="163" spans="1:26" ht="12.75" customHeight="1" x14ac:dyDescent="0.25">
      <c r="A163" s="257"/>
      <c r="B163" s="255"/>
      <c r="C163" s="255"/>
      <c r="D163" s="255"/>
      <c r="E163" s="255"/>
      <c r="F163" s="256"/>
      <c r="G163" s="256"/>
      <c r="H163" s="256"/>
      <c r="I163" s="256"/>
      <c r="J163" s="256"/>
      <c r="K163" s="257"/>
      <c r="L163" s="257"/>
      <c r="M163" s="257"/>
      <c r="N163" s="257"/>
      <c r="O163" s="257"/>
      <c r="P163" s="257"/>
      <c r="Q163" s="257"/>
      <c r="R163" s="257"/>
      <c r="S163" s="257"/>
      <c r="T163" s="257"/>
      <c r="U163" s="257"/>
      <c r="V163" s="257"/>
      <c r="W163" s="257"/>
      <c r="X163" s="257"/>
      <c r="Y163" s="257"/>
      <c r="Z163" s="257"/>
    </row>
    <row r="164" spans="1:26" ht="12.75" customHeight="1" x14ac:dyDescent="0.25">
      <c r="A164" s="257"/>
      <c r="B164" s="255"/>
      <c r="C164" s="255"/>
      <c r="D164" s="255"/>
      <c r="E164" s="255"/>
      <c r="F164" s="256"/>
      <c r="G164" s="256"/>
      <c r="H164" s="256"/>
      <c r="I164" s="256"/>
      <c r="J164" s="256"/>
      <c r="K164" s="257"/>
      <c r="L164" s="257"/>
      <c r="M164" s="257"/>
      <c r="N164" s="257"/>
      <c r="O164" s="257"/>
      <c r="P164" s="257"/>
      <c r="Q164" s="257"/>
      <c r="R164" s="257"/>
      <c r="S164" s="257"/>
      <c r="T164" s="257"/>
      <c r="U164" s="257"/>
      <c r="V164" s="257"/>
      <c r="W164" s="257"/>
      <c r="X164" s="257"/>
      <c r="Y164" s="257"/>
      <c r="Z164" s="257"/>
    </row>
    <row r="165" spans="1:26" ht="12.75" customHeight="1" x14ac:dyDescent="0.25">
      <c r="A165" s="257"/>
      <c r="B165" s="255"/>
      <c r="C165" s="255"/>
      <c r="D165" s="255"/>
      <c r="E165" s="255"/>
      <c r="F165" s="256"/>
      <c r="G165" s="256"/>
      <c r="H165" s="256"/>
      <c r="I165" s="256"/>
      <c r="J165" s="256"/>
      <c r="K165" s="257"/>
      <c r="L165" s="257"/>
      <c r="M165" s="257"/>
      <c r="N165" s="257"/>
      <c r="O165" s="257"/>
      <c r="P165" s="257"/>
      <c r="Q165" s="257"/>
      <c r="R165" s="257"/>
      <c r="S165" s="257"/>
      <c r="T165" s="257"/>
      <c r="U165" s="257"/>
      <c r="V165" s="257"/>
      <c r="W165" s="257"/>
      <c r="X165" s="257"/>
      <c r="Y165" s="257"/>
      <c r="Z165" s="257"/>
    </row>
    <row r="166" spans="1:26" ht="12.75" customHeight="1" x14ac:dyDescent="0.25">
      <c r="A166" s="257"/>
      <c r="B166" s="255"/>
      <c r="C166" s="255"/>
      <c r="D166" s="255"/>
      <c r="E166" s="255"/>
      <c r="F166" s="256"/>
      <c r="G166" s="256"/>
      <c r="H166" s="256"/>
      <c r="I166" s="256"/>
      <c r="J166" s="256"/>
      <c r="K166" s="257"/>
      <c r="L166" s="257"/>
      <c r="M166" s="257"/>
      <c r="N166" s="257"/>
      <c r="O166" s="257"/>
      <c r="P166" s="257"/>
      <c r="Q166" s="257"/>
      <c r="R166" s="257"/>
      <c r="S166" s="257"/>
      <c r="T166" s="257"/>
      <c r="U166" s="257"/>
      <c r="V166" s="257"/>
      <c r="W166" s="257"/>
      <c r="X166" s="257"/>
      <c r="Y166" s="257"/>
      <c r="Z166" s="257"/>
    </row>
    <row r="167" spans="1:26" ht="12.75" customHeight="1" x14ac:dyDescent="0.25">
      <c r="A167" s="257"/>
      <c r="B167" s="255"/>
      <c r="C167" s="255"/>
      <c r="D167" s="255"/>
      <c r="E167" s="255"/>
      <c r="F167" s="256"/>
      <c r="G167" s="256"/>
      <c r="H167" s="256"/>
      <c r="I167" s="256"/>
      <c r="J167" s="256"/>
      <c r="K167" s="257"/>
      <c r="L167" s="257"/>
      <c r="M167" s="257"/>
      <c r="N167" s="257"/>
      <c r="O167" s="257"/>
      <c r="P167" s="257"/>
      <c r="Q167" s="257"/>
      <c r="R167" s="257"/>
      <c r="S167" s="257"/>
      <c r="T167" s="257"/>
      <c r="U167" s="257"/>
      <c r="V167" s="257"/>
      <c r="W167" s="257"/>
      <c r="X167" s="257"/>
      <c r="Y167" s="257"/>
      <c r="Z167" s="257"/>
    </row>
    <row r="168" spans="1:26" ht="12.75" customHeight="1" x14ac:dyDescent="0.25">
      <c r="A168" s="257"/>
      <c r="B168" s="255"/>
      <c r="C168" s="255"/>
      <c r="D168" s="255"/>
      <c r="E168" s="255"/>
      <c r="F168" s="256"/>
      <c r="G168" s="256"/>
      <c r="H168" s="256"/>
      <c r="I168" s="256"/>
      <c r="J168" s="256"/>
      <c r="K168" s="257"/>
      <c r="L168" s="257"/>
      <c r="M168" s="257"/>
      <c r="N168" s="257"/>
      <c r="O168" s="257"/>
      <c r="P168" s="257"/>
      <c r="Q168" s="257"/>
      <c r="R168" s="257"/>
      <c r="S168" s="257"/>
      <c r="T168" s="257"/>
      <c r="U168" s="257"/>
      <c r="V168" s="257"/>
      <c r="W168" s="257"/>
      <c r="X168" s="257"/>
      <c r="Y168" s="257"/>
      <c r="Z168" s="257"/>
    </row>
    <row r="169" spans="1:26" ht="12.75" customHeight="1" x14ac:dyDescent="0.25">
      <c r="A169" s="257"/>
      <c r="B169" s="255"/>
      <c r="C169" s="255"/>
      <c r="D169" s="255"/>
      <c r="E169" s="255"/>
      <c r="F169" s="256"/>
      <c r="G169" s="256"/>
      <c r="H169" s="256"/>
      <c r="I169" s="256"/>
      <c r="J169" s="256"/>
      <c r="K169" s="257"/>
      <c r="L169" s="257"/>
      <c r="M169" s="257"/>
      <c r="N169" s="257"/>
      <c r="O169" s="257"/>
      <c r="P169" s="257"/>
      <c r="Q169" s="257"/>
      <c r="R169" s="257"/>
      <c r="S169" s="257"/>
      <c r="T169" s="257"/>
      <c r="U169" s="257"/>
      <c r="V169" s="257"/>
      <c r="W169" s="257"/>
      <c r="X169" s="257"/>
      <c r="Y169" s="257"/>
      <c r="Z169" s="257"/>
    </row>
    <row r="170" spans="1:26" ht="12.75" customHeight="1" x14ac:dyDescent="0.25">
      <c r="A170" s="257"/>
      <c r="B170" s="255"/>
      <c r="C170" s="255"/>
      <c r="D170" s="255"/>
      <c r="E170" s="255"/>
      <c r="F170" s="256"/>
      <c r="G170" s="256"/>
      <c r="H170" s="256"/>
      <c r="I170" s="256"/>
      <c r="J170" s="256"/>
      <c r="K170" s="257"/>
      <c r="L170" s="257"/>
      <c r="M170" s="257"/>
      <c r="N170" s="257"/>
      <c r="O170" s="257"/>
      <c r="P170" s="257"/>
      <c r="Q170" s="257"/>
      <c r="R170" s="257"/>
      <c r="S170" s="257"/>
      <c r="T170" s="257"/>
      <c r="U170" s="257"/>
      <c r="V170" s="257"/>
      <c r="W170" s="257"/>
      <c r="X170" s="257"/>
      <c r="Y170" s="257"/>
      <c r="Z170" s="257"/>
    </row>
    <row r="171" spans="1:26" ht="12.75" customHeight="1" x14ac:dyDescent="0.25">
      <c r="A171" s="257"/>
      <c r="B171" s="255"/>
      <c r="C171" s="255"/>
      <c r="D171" s="255"/>
      <c r="E171" s="255"/>
      <c r="F171" s="256"/>
      <c r="G171" s="256"/>
      <c r="H171" s="256"/>
      <c r="I171" s="256"/>
      <c r="J171" s="256"/>
      <c r="K171" s="257"/>
      <c r="L171" s="257"/>
      <c r="M171" s="257"/>
      <c r="N171" s="257"/>
      <c r="O171" s="257"/>
      <c r="P171" s="257"/>
      <c r="Q171" s="257"/>
      <c r="R171" s="257"/>
      <c r="S171" s="257"/>
      <c r="T171" s="257"/>
      <c r="U171" s="257"/>
      <c r="V171" s="257"/>
      <c r="W171" s="257"/>
      <c r="X171" s="257"/>
      <c r="Y171" s="257"/>
      <c r="Z171" s="257"/>
    </row>
    <row r="172" spans="1:26" ht="12.75" customHeight="1" x14ac:dyDescent="0.25">
      <c r="A172" s="257"/>
      <c r="B172" s="255"/>
      <c r="C172" s="255"/>
      <c r="D172" s="255"/>
      <c r="E172" s="255"/>
      <c r="F172" s="256"/>
      <c r="G172" s="256"/>
      <c r="H172" s="256"/>
      <c r="I172" s="256"/>
      <c r="J172" s="256"/>
      <c r="K172" s="257"/>
      <c r="L172" s="257"/>
      <c r="M172" s="257"/>
      <c r="N172" s="257"/>
      <c r="O172" s="257"/>
      <c r="P172" s="257"/>
      <c r="Q172" s="257"/>
      <c r="R172" s="257"/>
      <c r="S172" s="257"/>
      <c r="T172" s="257"/>
      <c r="U172" s="257"/>
      <c r="V172" s="257"/>
      <c r="W172" s="257"/>
      <c r="X172" s="257"/>
      <c r="Y172" s="257"/>
      <c r="Z172" s="257"/>
    </row>
    <row r="173" spans="1:26" ht="12.75" customHeight="1" x14ac:dyDescent="0.25">
      <c r="A173" s="257"/>
      <c r="B173" s="255"/>
      <c r="C173" s="255"/>
      <c r="D173" s="255"/>
      <c r="E173" s="255"/>
      <c r="F173" s="256"/>
      <c r="G173" s="256"/>
      <c r="H173" s="256"/>
      <c r="I173" s="256"/>
      <c r="J173" s="256"/>
      <c r="K173" s="257"/>
      <c r="L173" s="257"/>
      <c r="M173" s="257"/>
      <c r="N173" s="257"/>
      <c r="O173" s="257"/>
      <c r="P173" s="257"/>
      <c r="Q173" s="257"/>
      <c r="R173" s="257"/>
      <c r="S173" s="257"/>
      <c r="T173" s="257"/>
      <c r="U173" s="257"/>
      <c r="V173" s="257"/>
      <c r="W173" s="257"/>
      <c r="X173" s="257"/>
      <c r="Y173" s="257"/>
      <c r="Z173" s="257"/>
    </row>
    <row r="174" spans="1:26" ht="12.75" customHeight="1" x14ac:dyDescent="0.25">
      <c r="A174" s="257"/>
      <c r="B174" s="255"/>
      <c r="C174" s="255"/>
      <c r="D174" s="255"/>
      <c r="E174" s="255"/>
      <c r="F174" s="256"/>
      <c r="G174" s="256"/>
      <c r="H174" s="256"/>
      <c r="I174" s="256"/>
      <c r="J174" s="256"/>
      <c r="K174" s="257"/>
      <c r="L174" s="257"/>
      <c r="M174" s="257"/>
      <c r="N174" s="257"/>
      <c r="O174" s="257"/>
      <c r="P174" s="257"/>
      <c r="Q174" s="257"/>
      <c r="R174" s="257"/>
      <c r="S174" s="257"/>
      <c r="T174" s="257"/>
      <c r="U174" s="257"/>
      <c r="V174" s="257"/>
      <c r="W174" s="257"/>
      <c r="X174" s="257"/>
      <c r="Y174" s="257"/>
      <c r="Z174" s="257"/>
    </row>
    <row r="175" spans="1:26" ht="12.75" customHeight="1" x14ac:dyDescent="0.25">
      <c r="A175" s="257"/>
      <c r="B175" s="255"/>
      <c r="C175" s="255"/>
      <c r="D175" s="255"/>
      <c r="E175" s="255"/>
      <c r="F175" s="256"/>
      <c r="G175" s="256"/>
      <c r="H175" s="256"/>
      <c r="I175" s="256"/>
      <c r="J175" s="256"/>
      <c r="K175" s="257"/>
      <c r="L175" s="257"/>
      <c r="M175" s="257"/>
      <c r="N175" s="257"/>
      <c r="O175" s="257"/>
      <c r="P175" s="257"/>
      <c r="Q175" s="257"/>
      <c r="R175" s="257"/>
      <c r="S175" s="257"/>
      <c r="T175" s="257"/>
      <c r="U175" s="257"/>
      <c r="V175" s="257"/>
      <c r="W175" s="257"/>
      <c r="X175" s="257"/>
      <c r="Y175" s="257"/>
      <c r="Z175" s="257"/>
    </row>
    <row r="176" spans="1:26" ht="12.75" customHeight="1" x14ac:dyDescent="0.25">
      <c r="A176" s="257"/>
      <c r="B176" s="255"/>
      <c r="C176" s="255"/>
      <c r="D176" s="255"/>
      <c r="E176" s="255"/>
      <c r="F176" s="256"/>
      <c r="G176" s="256"/>
      <c r="H176" s="256"/>
      <c r="I176" s="256"/>
      <c r="J176" s="256"/>
      <c r="K176" s="257"/>
      <c r="L176" s="257"/>
      <c r="M176" s="257"/>
      <c r="N176" s="257"/>
      <c r="O176" s="257"/>
      <c r="P176" s="257"/>
      <c r="Q176" s="257"/>
      <c r="R176" s="257"/>
      <c r="S176" s="257"/>
      <c r="T176" s="257"/>
      <c r="U176" s="257"/>
      <c r="V176" s="257"/>
      <c r="W176" s="257"/>
      <c r="X176" s="257"/>
      <c r="Y176" s="257"/>
      <c r="Z176" s="257"/>
    </row>
    <row r="177" spans="1:26" ht="12.75" customHeight="1" x14ac:dyDescent="0.25">
      <c r="A177" s="257"/>
      <c r="B177" s="255"/>
      <c r="C177" s="255"/>
      <c r="D177" s="255"/>
      <c r="E177" s="255"/>
      <c r="F177" s="256"/>
      <c r="G177" s="256"/>
      <c r="H177" s="256"/>
      <c r="I177" s="256"/>
      <c r="J177" s="256"/>
      <c r="K177" s="257"/>
      <c r="L177" s="257"/>
      <c r="M177" s="257"/>
      <c r="N177" s="257"/>
      <c r="O177" s="257"/>
      <c r="P177" s="257"/>
      <c r="Q177" s="257"/>
      <c r="R177" s="257"/>
      <c r="S177" s="257"/>
      <c r="T177" s="257"/>
      <c r="U177" s="257"/>
      <c r="V177" s="257"/>
      <c r="W177" s="257"/>
      <c r="X177" s="257"/>
      <c r="Y177" s="257"/>
      <c r="Z177" s="257"/>
    </row>
    <row r="178" spans="1:26" ht="12.75" customHeight="1" x14ac:dyDescent="0.25">
      <c r="A178" s="257"/>
      <c r="B178" s="255"/>
      <c r="C178" s="255"/>
      <c r="D178" s="255"/>
      <c r="E178" s="255"/>
      <c r="F178" s="256"/>
      <c r="G178" s="256"/>
      <c r="H178" s="256"/>
      <c r="I178" s="256"/>
      <c r="J178" s="256"/>
      <c r="K178" s="257"/>
      <c r="L178" s="257"/>
      <c r="M178" s="257"/>
      <c r="N178" s="257"/>
      <c r="O178" s="257"/>
      <c r="P178" s="257"/>
      <c r="Q178" s="257"/>
      <c r="R178" s="257"/>
      <c r="S178" s="257"/>
      <c r="T178" s="257"/>
      <c r="U178" s="257"/>
      <c r="V178" s="257"/>
      <c r="W178" s="257"/>
      <c r="X178" s="257"/>
      <c r="Y178" s="257"/>
      <c r="Z178" s="257"/>
    </row>
    <row r="179" spans="1:26" ht="12.75" customHeight="1" x14ac:dyDescent="0.25">
      <c r="A179" s="257"/>
      <c r="B179" s="255"/>
      <c r="C179" s="255"/>
      <c r="D179" s="255"/>
      <c r="E179" s="255"/>
      <c r="F179" s="256"/>
      <c r="G179" s="256"/>
      <c r="H179" s="256"/>
      <c r="I179" s="256"/>
      <c r="J179" s="256"/>
      <c r="K179" s="257"/>
      <c r="L179" s="257"/>
      <c r="M179" s="257"/>
      <c r="N179" s="257"/>
      <c r="O179" s="257"/>
      <c r="P179" s="257"/>
      <c r="Q179" s="257"/>
      <c r="R179" s="257"/>
      <c r="S179" s="257"/>
      <c r="T179" s="257"/>
      <c r="U179" s="257"/>
      <c r="V179" s="257"/>
      <c r="W179" s="257"/>
      <c r="X179" s="257"/>
      <c r="Y179" s="257"/>
      <c r="Z179" s="257"/>
    </row>
    <row r="180" spans="1:26" ht="12.75" customHeight="1" x14ac:dyDescent="0.25">
      <c r="A180" s="257"/>
      <c r="B180" s="255"/>
      <c r="C180" s="255"/>
      <c r="D180" s="255"/>
      <c r="E180" s="255"/>
      <c r="F180" s="256"/>
      <c r="G180" s="256"/>
      <c r="H180" s="256"/>
      <c r="I180" s="256"/>
      <c r="J180" s="256"/>
      <c r="K180" s="257"/>
      <c r="L180" s="257"/>
      <c r="M180" s="257"/>
      <c r="N180" s="257"/>
      <c r="O180" s="257"/>
      <c r="P180" s="257"/>
      <c r="Q180" s="257"/>
      <c r="R180" s="257"/>
      <c r="S180" s="257"/>
      <c r="T180" s="257"/>
      <c r="U180" s="257"/>
      <c r="V180" s="257"/>
      <c r="W180" s="257"/>
      <c r="X180" s="257"/>
      <c r="Y180" s="257"/>
      <c r="Z180" s="257"/>
    </row>
    <row r="181" spans="1:26" ht="12.75" customHeight="1" x14ac:dyDescent="0.25">
      <c r="A181" s="257"/>
      <c r="B181" s="255"/>
      <c r="C181" s="255"/>
      <c r="D181" s="255"/>
      <c r="E181" s="255"/>
      <c r="F181" s="256"/>
      <c r="G181" s="256"/>
      <c r="H181" s="256"/>
      <c r="I181" s="256"/>
      <c r="J181" s="256"/>
      <c r="K181" s="257"/>
      <c r="L181" s="257"/>
      <c r="M181" s="257"/>
      <c r="N181" s="257"/>
      <c r="O181" s="257"/>
      <c r="P181" s="257"/>
      <c r="Q181" s="257"/>
      <c r="R181" s="257"/>
      <c r="S181" s="257"/>
      <c r="T181" s="257"/>
      <c r="U181" s="257"/>
      <c r="V181" s="257"/>
      <c r="W181" s="257"/>
      <c r="X181" s="257"/>
      <c r="Y181" s="257"/>
      <c r="Z181" s="257"/>
    </row>
    <row r="182" spans="1:26" ht="12.75" customHeight="1" x14ac:dyDescent="0.25">
      <c r="A182" s="257"/>
      <c r="B182" s="255"/>
      <c r="C182" s="255"/>
      <c r="D182" s="255"/>
      <c r="E182" s="255"/>
      <c r="F182" s="256"/>
      <c r="G182" s="256"/>
      <c r="H182" s="256"/>
      <c r="I182" s="256"/>
      <c r="J182" s="256"/>
      <c r="K182" s="257"/>
      <c r="L182" s="257"/>
      <c r="M182" s="257"/>
      <c r="N182" s="257"/>
      <c r="O182" s="257"/>
      <c r="P182" s="257"/>
      <c r="Q182" s="257"/>
      <c r="R182" s="257"/>
      <c r="S182" s="257"/>
      <c r="T182" s="257"/>
      <c r="U182" s="257"/>
      <c r="V182" s="257"/>
      <c r="W182" s="257"/>
      <c r="X182" s="257"/>
      <c r="Y182" s="257"/>
      <c r="Z182" s="257"/>
    </row>
    <row r="183" spans="1:26" ht="12.75" customHeight="1" x14ac:dyDescent="0.25">
      <c r="A183" s="257"/>
      <c r="B183" s="255"/>
      <c r="C183" s="255"/>
      <c r="D183" s="255"/>
      <c r="E183" s="255"/>
      <c r="F183" s="256"/>
      <c r="G183" s="256"/>
      <c r="H183" s="256"/>
      <c r="I183" s="256"/>
      <c r="J183" s="256"/>
      <c r="K183" s="257"/>
      <c r="L183" s="257"/>
      <c r="M183" s="257"/>
      <c r="N183" s="257"/>
      <c r="O183" s="257"/>
      <c r="P183" s="257"/>
      <c r="Q183" s="257"/>
      <c r="R183" s="257"/>
      <c r="S183" s="257"/>
      <c r="T183" s="257"/>
      <c r="U183" s="257"/>
      <c r="V183" s="257"/>
      <c r="W183" s="257"/>
      <c r="X183" s="257"/>
      <c r="Y183" s="257"/>
      <c r="Z183" s="257"/>
    </row>
    <row r="184" spans="1:26" ht="12.75" customHeight="1" x14ac:dyDescent="0.25">
      <c r="A184" s="257"/>
      <c r="B184" s="255"/>
      <c r="C184" s="255"/>
      <c r="D184" s="255"/>
      <c r="E184" s="255"/>
      <c r="F184" s="256"/>
      <c r="G184" s="256"/>
      <c r="H184" s="256"/>
      <c r="I184" s="256"/>
      <c r="J184" s="256"/>
      <c r="K184" s="257"/>
      <c r="L184" s="257"/>
      <c r="M184" s="257"/>
      <c r="N184" s="257"/>
      <c r="O184" s="257"/>
      <c r="P184" s="257"/>
      <c r="Q184" s="257"/>
      <c r="R184" s="257"/>
      <c r="S184" s="257"/>
      <c r="T184" s="257"/>
      <c r="U184" s="257"/>
      <c r="V184" s="257"/>
      <c r="W184" s="257"/>
      <c r="X184" s="257"/>
      <c r="Y184" s="257"/>
      <c r="Z184" s="257"/>
    </row>
    <row r="185" spans="1:26" ht="12.75" customHeight="1" x14ac:dyDescent="0.25">
      <c r="A185" s="257"/>
      <c r="B185" s="255"/>
      <c r="C185" s="255"/>
      <c r="D185" s="255"/>
      <c r="E185" s="255"/>
      <c r="F185" s="256"/>
      <c r="G185" s="256"/>
      <c r="H185" s="256"/>
      <c r="I185" s="256"/>
      <c r="J185" s="256"/>
      <c r="K185" s="257"/>
      <c r="L185" s="257"/>
      <c r="M185" s="257"/>
      <c r="N185" s="257"/>
      <c r="O185" s="257"/>
      <c r="P185" s="257"/>
      <c r="Q185" s="257"/>
      <c r="R185" s="257"/>
      <c r="S185" s="257"/>
      <c r="T185" s="257"/>
      <c r="U185" s="257"/>
      <c r="V185" s="257"/>
      <c r="W185" s="257"/>
      <c r="X185" s="257"/>
      <c r="Y185" s="257"/>
      <c r="Z185" s="257"/>
    </row>
    <row r="186" spans="1:26" ht="12.75" customHeight="1" x14ac:dyDescent="0.25">
      <c r="A186" s="257"/>
      <c r="B186" s="255"/>
      <c r="C186" s="255"/>
      <c r="D186" s="255"/>
      <c r="E186" s="255"/>
      <c r="F186" s="256"/>
      <c r="G186" s="256"/>
      <c r="H186" s="256"/>
      <c r="I186" s="256"/>
      <c r="J186" s="256"/>
      <c r="K186" s="257"/>
      <c r="L186" s="257"/>
      <c r="M186" s="257"/>
      <c r="N186" s="257"/>
      <c r="O186" s="257"/>
      <c r="P186" s="257"/>
      <c r="Q186" s="257"/>
      <c r="R186" s="257"/>
      <c r="S186" s="257"/>
      <c r="T186" s="257"/>
      <c r="U186" s="257"/>
      <c r="V186" s="257"/>
      <c r="W186" s="257"/>
      <c r="X186" s="257"/>
      <c r="Y186" s="257"/>
      <c r="Z186" s="257"/>
    </row>
    <row r="187" spans="1:26" ht="12.75" customHeight="1" x14ac:dyDescent="0.25">
      <c r="A187" s="257"/>
      <c r="B187" s="255"/>
      <c r="C187" s="255"/>
      <c r="D187" s="255"/>
      <c r="E187" s="255"/>
      <c r="F187" s="256"/>
      <c r="G187" s="256"/>
      <c r="H187" s="256"/>
      <c r="I187" s="256"/>
      <c r="J187" s="256"/>
      <c r="K187" s="257"/>
      <c r="L187" s="257"/>
      <c r="M187" s="257"/>
      <c r="N187" s="257"/>
      <c r="O187" s="257"/>
      <c r="P187" s="257"/>
      <c r="Q187" s="257"/>
      <c r="R187" s="257"/>
      <c r="S187" s="257"/>
      <c r="T187" s="257"/>
      <c r="U187" s="257"/>
      <c r="V187" s="257"/>
      <c r="W187" s="257"/>
      <c r="X187" s="257"/>
      <c r="Y187" s="257"/>
      <c r="Z187" s="257"/>
    </row>
    <row r="188" spans="1:26" ht="12.75" customHeight="1" x14ac:dyDescent="0.25">
      <c r="A188" s="257"/>
      <c r="B188" s="255"/>
      <c r="C188" s="255"/>
      <c r="D188" s="255"/>
      <c r="E188" s="255"/>
      <c r="F188" s="256"/>
      <c r="G188" s="256"/>
      <c r="H188" s="256"/>
      <c r="I188" s="256"/>
      <c r="J188" s="256"/>
      <c r="K188" s="257"/>
      <c r="L188" s="257"/>
      <c r="M188" s="257"/>
      <c r="N188" s="257"/>
      <c r="O188" s="257"/>
      <c r="P188" s="257"/>
      <c r="Q188" s="257"/>
      <c r="R188" s="257"/>
      <c r="S188" s="257"/>
      <c r="T188" s="257"/>
      <c r="U188" s="257"/>
      <c r="V188" s="257"/>
      <c r="W188" s="257"/>
      <c r="X188" s="257"/>
      <c r="Y188" s="257"/>
      <c r="Z188" s="257"/>
    </row>
    <row r="189" spans="1:26" ht="12.75" customHeight="1" x14ac:dyDescent="0.25">
      <c r="A189" s="257"/>
      <c r="B189" s="255"/>
      <c r="C189" s="255"/>
      <c r="D189" s="255"/>
      <c r="E189" s="255"/>
      <c r="F189" s="256"/>
      <c r="G189" s="256"/>
      <c r="H189" s="256"/>
      <c r="I189" s="256"/>
      <c r="J189" s="256"/>
      <c r="K189" s="257"/>
      <c r="L189" s="257"/>
      <c r="M189" s="257"/>
      <c r="N189" s="257"/>
      <c r="O189" s="257"/>
      <c r="P189" s="257"/>
      <c r="Q189" s="257"/>
      <c r="R189" s="257"/>
      <c r="S189" s="257"/>
      <c r="T189" s="257"/>
      <c r="U189" s="257"/>
      <c r="V189" s="257"/>
      <c r="W189" s="257"/>
      <c r="X189" s="257"/>
      <c r="Y189" s="257"/>
      <c r="Z189" s="257"/>
    </row>
    <row r="190" spans="1:26" ht="12.75" customHeight="1" x14ac:dyDescent="0.25">
      <c r="A190" s="257"/>
      <c r="B190" s="255"/>
      <c r="C190" s="255"/>
      <c r="D190" s="255"/>
      <c r="E190" s="255"/>
      <c r="F190" s="256"/>
      <c r="G190" s="256"/>
      <c r="H190" s="256"/>
      <c r="I190" s="256"/>
      <c r="J190" s="256"/>
      <c r="K190" s="257"/>
      <c r="L190" s="257"/>
      <c r="M190" s="257"/>
      <c r="N190" s="257"/>
      <c r="O190" s="257"/>
      <c r="P190" s="257"/>
      <c r="Q190" s="257"/>
      <c r="R190" s="257"/>
      <c r="S190" s="257"/>
      <c r="T190" s="257"/>
      <c r="U190" s="257"/>
      <c r="V190" s="257"/>
      <c r="W190" s="257"/>
      <c r="X190" s="257"/>
      <c r="Y190" s="257"/>
      <c r="Z190" s="257"/>
    </row>
    <row r="191" spans="1:26" ht="12.75" customHeight="1" x14ac:dyDescent="0.25">
      <c r="A191" s="257"/>
      <c r="B191" s="255"/>
      <c r="C191" s="255"/>
      <c r="D191" s="255"/>
      <c r="E191" s="255"/>
      <c r="F191" s="256"/>
      <c r="G191" s="256"/>
      <c r="H191" s="256"/>
      <c r="I191" s="256"/>
      <c r="J191" s="256"/>
      <c r="K191" s="257"/>
      <c r="L191" s="257"/>
      <c r="M191" s="257"/>
      <c r="N191" s="257"/>
      <c r="O191" s="257"/>
      <c r="P191" s="257"/>
      <c r="Q191" s="257"/>
      <c r="R191" s="257"/>
      <c r="S191" s="257"/>
      <c r="T191" s="257"/>
      <c r="U191" s="257"/>
      <c r="V191" s="257"/>
      <c r="W191" s="257"/>
      <c r="X191" s="257"/>
      <c r="Y191" s="257"/>
      <c r="Z191" s="257"/>
    </row>
    <row r="192" spans="1:26" ht="12.75" customHeight="1" x14ac:dyDescent="0.25">
      <c r="A192" s="257"/>
      <c r="B192" s="255"/>
      <c r="C192" s="255"/>
      <c r="D192" s="255"/>
      <c r="E192" s="255"/>
      <c r="F192" s="256"/>
      <c r="G192" s="256"/>
      <c r="H192" s="256"/>
      <c r="I192" s="256"/>
      <c r="J192" s="256"/>
      <c r="K192" s="257"/>
      <c r="L192" s="257"/>
      <c r="M192" s="257"/>
      <c r="N192" s="257"/>
      <c r="O192" s="257"/>
      <c r="P192" s="257"/>
      <c r="Q192" s="257"/>
      <c r="R192" s="257"/>
      <c r="S192" s="257"/>
      <c r="T192" s="257"/>
      <c r="U192" s="257"/>
      <c r="V192" s="257"/>
      <c r="W192" s="257"/>
      <c r="X192" s="257"/>
      <c r="Y192" s="257"/>
      <c r="Z192" s="257"/>
    </row>
    <row r="193" spans="1:26" ht="12.75" customHeight="1" x14ac:dyDescent="0.25">
      <c r="A193" s="257"/>
      <c r="B193" s="255"/>
      <c r="C193" s="255"/>
      <c r="D193" s="255"/>
      <c r="E193" s="255"/>
      <c r="F193" s="256"/>
      <c r="G193" s="256"/>
      <c r="H193" s="256"/>
      <c r="I193" s="256"/>
      <c r="J193" s="256"/>
      <c r="K193" s="257"/>
      <c r="L193" s="257"/>
      <c r="M193" s="257"/>
      <c r="N193" s="257"/>
      <c r="O193" s="257"/>
      <c r="P193" s="257"/>
      <c r="Q193" s="257"/>
      <c r="R193" s="257"/>
      <c r="S193" s="257"/>
      <c r="T193" s="257"/>
      <c r="U193" s="257"/>
      <c r="V193" s="257"/>
      <c r="W193" s="257"/>
      <c r="X193" s="257"/>
      <c r="Y193" s="257"/>
      <c r="Z193" s="257"/>
    </row>
    <row r="194" spans="1:26" ht="12.75" customHeight="1" x14ac:dyDescent="0.25">
      <c r="A194" s="257"/>
      <c r="B194" s="255"/>
      <c r="C194" s="255"/>
      <c r="D194" s="255"/>
      <c r="E194" s="255"/>
      <c r="F194" s="256"/>
      <c r="G194" s="256"/>
      <c r="H194" s="256"/>
      <c r="I194" s="256"/>
      <c r="J194" s="256"/>
      <c r="K194" s="257"/>
      <c r="L194" s="257"/>
      <c r="M194" s="257"/>
      <c r="N194" s="257"/>
      <c r="O194" s="257"/>
      <c r="P194" s="257"/>
      <c r="Q194" s="257"/>
      <c r="R194" s="257"/>
      <c r="S194" s="257"/>
      <c r="T194" s="257"/>
      <c r="U194" s="257"/>
      <c r="V194" s="257"/>
      <c r="W194" s="257"/>
      <c r="X194" s="257"/>
      <c r="Y194" s="257"/>
      <c r="Z194" s="257"/>
    </row>
    <row r="195" spans="1:26" ht="12.75" customHeight="1" x14ac:dyDescent="0.25">
      <c r="A195" s="257"/>
      <c r="B195" s="255"/>
      <c r="C195" s="255"/>
      <c r="D195" s="255"/>
      <c r="E195" s="255"/>
      <c r="F195" s="256"/>
      <c r="G195" s="256"/>
      <c r="H195" s="256"/>
      <c r="I195" s="256"/>
      <c r="J195" s="256"/>
      <c r="K195" s="257"/>
      <c r="L195" s="257"/>
      <c r="M195" s="257"/>
      <c r="N195" s="257"/>
      <c r="O195" s="257"/>
      <c r="P195" s="257"/>
      <c r="Q195" s="257"/>
      <c r="R195" s="257"/>
      <c r="S195" s="257"/>
      <c r="T195" s="257"/>
      <c r="U195" s="257"/>
      <c r="V195" s="257"/>
      <c r="W195" s="257"/>
      <c r="X195" s="257"/>
      <c r="Y195" s="257"/>
      <c r="Z195" s="257"/>
    </row>
    <row r="196" spans="1:26" ht="12.75" customHeight="1" x14ac:dyDescent="0.25">
      <c r="A196" s="257"/>
      <c r="B196" s="255"/>
      <c r="C196" s="255"/>
      <c r="D196" s="255"/>
      <c r="E196" s="255"/>
      <c r="F196" s="256"/>
      <c r="G196" s="256"/>
      <c r="H196" s="256"/>
      <c r="I196" s="256"/>
      <c r="J196" s="256"/>
      <c r="K196" s="257"/>
      <c r="L196" s="257"/>
      <c r="M196" s="257"/>
      <c r="N196" s="257"/>
      <c r="O196" s="257"/>
      <c r="P196" s="257"/>
      <c r="Q196" s="257"/>
      <c r="R196" s="257"/>
      <c r="S196" s="257"/>
      <c r="T196" s="257"/>
      <c r="U196" s="257"/>
      <c r="V196" s="257"/>
      <c r="W196" s="257"/>
      <c r="X196" s="257"/>
      <c r="Y196" s="257"/>
      <c r="Z196" s="257"/>
    </row>
    <row r="197" spans="1:26" ht="12.75" customHeight="1" x14ac:dyDescent="0.25">
      <c r="A197" s="257"/>
      <c r="B197" s="255"/>
      <c r="C197" s="255"/>
      <c r="D197" s="255"/>
      <c r="E197" s="255"/>
      <c r="F197" s="256"/>
      <c r="G197" s="256"/>
      <c r="H197" s="256"/>
      <c r="I197" s="256"/>
      <c r="J197" s="256"/>
      <c r="K197" s="257"/>
      <c r="L197" s="257"/>
      <c r="M197" s="257"/>
      <c r="N197" s="257"/>
      <c r="O197" s="257"/>
      <c r="P197" s="257"/>
      <c r="Q197" s="257"/>
      <c r="R197" s="257"/>
      <c r="S197" s="257"/>
      <c r="T197" s="257"/>
      <c r="U197" s="257"/>
      <c r="V197" s="257"/>
      <c r="W197" s="257"/>
      <c r="X197" s="257"/>
      <c r="Y197" s="257"/>
      <c r="Z197" s="257"/>
    </row>
    <row r="198" spans="1:26" ht="12.75" customHeight="1" x14ac:dyDescent="0.25">
      <c r="A198" s="257"/>
      <c r="B198" s="255"/>
      <c r="C198" s="255"/>
      <c r="D198" s="255"/>
      <c r="E198" s="255"/>
      <c r="F198" s="256"/>
      <c r="G198" s="256"/>
      <c r="H198" s="256"/>
      <c r="I198" s="256"/>
      <c r="J198" s="256"/>
      <c r="K198" s="257"/>
      <c r="L198" s="257"/>
      <c r="M198" s="257"/>
      <c r="N198" s="257"/>
      <c r="O198" s="257"/>
      <c r="P198" s="257"/>
      <c r="Q198" s="257"/>
      <c r="R198" s="257"/>
      <c r="S198" s="257"/>
      <c r="T198" s="257"/>
      <c r="U198" s="257"/>
      <c r="V198" s="257"/>
      <c r="W198" s="257"/>
      <c r="X198" s="257"/>
      <c r="Y198" s="257"/>
      <c r="Z198" s="257"/>
    </row>
    <row r="199" spans="1:26" ht="12.75" customHeight="1" x14ac:dyDescent="0.25">
      <c r="A199" s="257"/>
      <c r="B199" s="255"/>
      <c r="C199" s="255"/>
      <c r="D199" s="255"/>
      <c r="E199" s="255"/>
      <c r="F199" s="256"/>
      <c r="G199" s="256"/>
      <c r="H199" s="256"/>
      <c r="I199" s="256"/>
      <c r="J199" s="256"/>
      <c r="K199" s="257"/>
      <c r="L199" s="257"/>
      <c r="M199" s="257"/>
      <c r="N199" s="257"/>
      <c r="O199" s="257"/>
      <c r="P199" s="257"/>
      <c r="Q199" s="257"/>
      <c r="R199" s="257"/>
      <c r="S199" s="257"/>
      <c r="T199" s="257"/>
      <c r="U199" s="257"/>
      <c r="V199" s="257"/>
      <c r="W199" s="257"/>
      <c r="X199" s="257"/>
      <c r="Y199" s="257"/>
      <c r="Z199" s="257"/>
    </row>
    <row r="200" spans="1:26" ht="12.75" customHeight="1" x14ac:dyDescent="0.25">
      <c r="A200" s="257"/>
      <c r="B200" s="255"/>
      <c r="C200" s="255"/>
      <c r="D200" s="255"/>
      <c r="E200" s="255"/>
      <c r="F200" s="256"/>
      <c r="G200" s="256"/>
      <c r="H200" s="256"/>
      <c r="I200" s="256"/>
      <c r="J200" s="256"/>
      <c r="K200" s="257"/>
      <c r="L200" s="257"/>
      <c r="M200" s="257"/>
      <c r="N200" s="257"/>
      <c r="O200" s="257"/>
      <c r="P200" s="257"/>
      <c r="Q200" s="257"/>
      <c r="R200" s="257"/>
      <c r="S200" s="257"/>
      <c r="T200" s="257"/>
      <c r="U200" s="257"/>
      <c r="V200" s="257"/>
      <c r="W200" s="257"/>
      <c r="X200" s="257"/>
      <c r="Y200" s="257"/>
      <c r="Z200" s="257"/>
    </row>
    <row r="201" spans="1:26" ht="12.75" customHeight="1" x14ac:dyDescent="0.25">
      <c r="A201" s="257"/>
      <c r="B201" s="255"/>
      <c r="C201" s="255"/>
      <c r="D201" s="255"/>
      <c r="E201" s="255"/>
      <c r="F201" s="256"/>
      <c r="G201" s="256"/>
      <c r="H201" s="256"/>
      <c r="I201" s="256"/>
      <c r="J201" s="256"/>
      <c r="K201" s="257"/>
      <c r="L201" s="257"/>
      <c r="M201" s="257"/>
      <c r="N201" s="257"/>
      <c r="O201" s="257"/>
      <c r="P201" s="257"/>
      <c r="Q201" s="257"/>
      <c r="R201" s="257"/>
      <c r="S201" s="257"/>
      <c r="T201" s="257"/>
      <c r="U201" s="257"/>
      <c r="V201" s="257"/>
      <c r="W201" s="257"/>
      <c r="X201" s="257"/>
      <c r="Y201" s="257"/>
      <c r="Z201" s="257"/>
    </row>
    <row r="202" spans="1:26" ht="12.75" customHeight="1" x14ac:dyDescent="0.25">
      <c r="A202" s="257"/>
      <c r="B202" s="255"/>
      <c r="C202" s="255"/>
      <c r="D202" s="255"/>
      <c r="E202" s="255"/>
      <c r="F202" s="256"/>
      <c r="G202" s="256"/>
      <c r="H202" s="256"/>
      <c r="I202" s="256"/>
      <c r="J202" s="256"/>
      <c r="K202" s="257"/>
      <c r="L202" s="257"/>
      <c r="M202" s="257"/>
      <c r="N202" s="257"/>
      <c r="O202" s="257"/>
      <c r="P202" s="257"/>
      <c r="Q202" s="257"/>
      <c r="R202" s="257"/>
      <c r="S202" s="257"/>
      <c r="T202" s="257"/>
      <c r="U202" s="257"/>
      <c r="V202" s="257"/>
      <c r="W202" s="257"/>
      <c r="X202" s="257"/>
      <c r="Y202" s="257"/>
      <c r="Z202" s="257"/>
    </row>
    <row r="203" spans="1:26" ht="12.75" customHeight="1" x14ac:dyDescent="0.25">
      <c r="A203" s="257"/>
      <c r="B203" s="255"/>
      <c r="C203" s="255"/>
      <c r="D203" s="255"/>
      <c r="E203" s="255"/>
      <c r="F203" s="256"/>
      <c r="G203" s="256"/>
      <c r="H203" s="256"/>
      <c r="I203" s="256"/>
      <c r="J203" s="256"/>
      <c r="K203" s="257"/>
      <c r="L203" s="257"/>
      <c r="M203" s="257"/>
      <c r="N203" s="257"/>
      <c r="O203" s="257"/>
      <c r="P203" s="257"/>
      <c r="Q203" s="257"/>
      <c r="R203" s="257"/>
      <c r="S203" s="257"/>
      <c r="T203" s="257"/>
      <c r="U203" s="257"/>
      <c r="V203" s="257"/>
      <c r="W203" s="257"/>
      <c r="X203" s="257"/>
      <c r="Y203" s="257"/>
      <c r="Z203" s="257"/>
    </row>
    <row r="204" spans="1:26" ht="12.75" customHeight="1" x14ac:dyDescent="0.25">
      <c r="A204" s="257"/>
      <c r="B204" s="255"/>
      <c r="C204" s="255"/>
      <c r="D204" s="255"/>
      <c r="E204" s="255"/>
      <c r="F204" s="256"/>
      <c r="G204" s="256"/>
      <c r="H204" s="256"/>
      <c r="I204" s="256"/>
      <c r="J204" s="256"/>
      <c r="K204" s="257"/>
      <c r="L204" s="257"/>
      <c r="M204" s="257"/>
      <c r="N204" s="257"/>
      <c r="O204" s="257"/>
      <c r="P204" s="257"/>
      <c r="Q204" s="257"/>
      <c r="R204" s="257"/>
      <c r="S204" s="257"/>
      <c r="T204" s="257"/>
      <c r="U204" s="257"/>
      <c r="V204" s="257"/>
      <c r="W204" s="257"/>
      <c r="X204" s="257"/>
      <c r="Y204" s="257"/>
      <c r="Z204" s="257"/>
    </row>
    <row r="205" spans="1:26" ht="12.75" customHeight="1" x14ac:dyDescent="0.25">
      <c r="A205" s="257"/>
      <c r="B205" s="255"/>
      <c r="C205" s="255"/>
      <c r="D205" s="255"/>
      <c r="E205" s="255"/>
      <c r="F205" s="256"/>
      <c r="G205" s="256"/>
      <c r="H205" s="256"/>
      <c r="I205" s="256"/>
      <c r="J205" s="256"/>
      <c r="K205" s="257"/>
      <c r="L205" s="257"/>
      <c r="M205" s="257"/>
      <c r="N205" s="257"/>
      <c r="O205" s="257"/>
      <c r="P205" s="257"/>
      <c r="Q205" s="257"/>
      <c r="R205" s="257"/>
      <c r="S205" s="257"/>
      <c r="T205" s="257"/>
      <c r="U205" s="257"/>
      <c r="V205" s="257"/>
      <c r="W205" s="257"/>
      <c r="X205" s="257"/>
      <c r="Y205" s="257"/>
      <c r="Z205" s="257"/>
    </row>
    <row r="206" spans="1:26" ht="12.75" customHeight="1" x14ac:dyDescent="0.25">
      <c r="A206" s="257"/>
      <c r="B206" s="255"/>
      <c r="C206" s="255"/>
      <c r="D206" s="255"/>
      <c r="E206" s="255"/>
      <c r="F206" s="256"/>
      <c r="G206" s="256"/>
      <c r="H206" s="256"/>
      <c r="I206" s="256"/>
      <c r="J206" s="256"/>
      <c r="K206" s="257"/>
      <c r="L206" s="257"/>
      <c r="M206" s="257"/>
      <c r="N206" s="257"/>
      <c r="O206" s="257"/>
      <c r="P206" s="257"/>
      <c r="Q206" s="257"/>
      <c r="R206" s="257"/>
      <c r="S206" s="257"/>
      <c r="T206" s="257"/>
      <c r="U206" s="257"/>
      <c r="V206" s="257"/>
      <c r="W206" s="257"/>
      <c r="X206" s="257"/>
      <c r="Y206" s="257"/>
      <c r="Z206" s="257"/>
    </row>
    <row r="207" spans="1:26" ht="12.75" customHeight="1" x14ac:dyDescent="0.25">
      <c r="A207" s="257"/>
      <c r="B207" s="255"/>
      <c r="C207" s="255"/>
      <c r="D207" s="255"/>
      <c r="E207" s="255"/>
      <c r="F207" s="256"/>
      <c r="G207" s="256"/>
      <c r="H207" s="256"/>
      <c r="I207" s="256"/>
      <c r="J207" s="256"/>
      <c r="K207" s="257"/>
      <c r="L207" s="257"/>
      <c r="M207" s="257"/>
      <c r="N207" s="257"/>
      <c r="O207" s="257"/>
      <c r="P207" s="257"/>
      <c r="Q207" s="257"/>
      <c r="R207" s="257"/>
      <c r="S207" s="257"/>
      <c r="T207" s="257"/>
      <c r="U207" s="257"/>
      <c r="V207" s="257"/>
      <c r="W207" s="257"/>
      <c r="X207" s="257"/>
      <c r="Y207" s="257"/>
      <c r="Z207" s="257"/>
    </row>
    <row r="208" spans="1:26" ht="12.75" customHeight="1" x14ac:dyDescent="0.25">
      <c r="A208" s="257"/>
      <c r="B208" s="255"/>
      <c r="C208" s="255"/>
      <c r="D208" s="255"/>
      <c r="E208" s="255"/>
      <c r="F208" s="256"/>
      <c r="G208" s="256"/>
      <c r="H208" s="256"/>
      <c r="I208" s="256"/>
      <c r="J208" s="256"/>
      <c r="K208" s="257"/>
      <c r="L208" s="257"/>
      <c r="M208" s="257"/>
      <c r="N208" s="257"/>
      <c r="O208" s="257"/>
      <c r="P208" s="257"/>
      <c r="Q208" s="257"/>
      <c r="R208" s="257"/>
      <c r="S208" s="257"/>
      <c r="T208" s="257"/>
      <c r="U208" s="257"/>
      <c r="V208" s="257"/>
      <c r="W208" s="257"/>
      <c r="X208" s="257"/>
      <c r="Y208" s="257"/>
      <c r="Z208" s="257"/>
    </row>
    <row r="209" spans="1:26" ht="12.75" customHeight="1" x14ac:dyDescent="0.25">
      <c r="A209" s="257"/>
      <c r="B209" s="255"/>
      <c r="C209" s="255"/>
      <c r="D209" s="255"/>
      <c r="E209" s="255"/>
      <c r="F209" s="256"/>
      <c r="G209" s="256"/>
      <c r="H209" s="256"/>
      <c r="I209" s="256"/>
      <c r="J209" s="256"/>
      <c r="K209" s="257"/>
      <c r="L209" s="257"/>
      <c r="M209" s="257"/>
      <c r="N209" s="257"/>
      <c r="O209" s="257"/>
      <c r="P209" s="257"/>
      <c r="Q209" s="257"/>
      <c r="R209" s="257"/>
      <c r="S209" s="257"/>
      <c r="T209" s="257"/>
      <c r="U209" s="257"/>
      <c r="V209" s="257"/>
      <c r="W209" s="257"/>
      <c r="X209" s="257"/>
      <c r="Y209" s="257"/>
      <c r="Z209" s="257"/>
    </row>
    <row r="210" spans="1:26" ht="12.75" customHeight="1" x14ac:dyDescent="0.25">
      <c r="A210" s="257"/>
      <c r="B210" s="255"/>
      <c r="C210" s="255"/>
      <c r="D210" s="255"/>
      <c r="E210" s="255"/>
      <c r="F210" s="256"/>
      <c r="G210" s="256"/>
      <c r="H210" s="256"/>
      <c r="I210" s="256"/>
      <c r="J210" s="256"/>
      <c r="K210" s="257"/>
      <c r="L210" s="257"/>
      <c r="M210" s="257"/>
      <c r="N210" s="257"/>
      <c r="O210" s="257"/>
      <c r="P210" s="257"/>
      <c r="Q210" s="257"/>
      <c r="R210" s="257"/>
      <c r="S210" s="257"/>
      <c r="T210" s="257"/>
      <c r="U210" s="257"/>
      <c r="V210" s="257"/>
      <c r="W210" s="257"/>
      <c r="X210" s="257"/>
      <c r="Y210" s="257"/>
      <c r="Z210" s="257"/>
    </row>
    <row r="211" spans="1:26" ht="12.75" customHeight="1" x14ac:dyDescent="0.25">
      <c r="A211" s="257"/>
      <c r="B211" s="255"/>
      <c r="C211" s="255"/>
      <c r="D211" s="255"/>
      <c r="E211" s="255"/>
      <c r="F211" s="256"/>
      <c r="G211" s="256"/>
      <c r="H211" s="256"/>
      <c r="I211" s="256"/>
      <c r="J211" s="256"/>
      <c r="K211" s="257"/>
      <c r="L211" s="257"/>
      <c r="M211" s="257"/>
      <c r="N211" s="257"/>
      <c r="O211" s="257"/>
      <c r="P211" s="257"/>
      <c r="Q211" s="257"/>
      <c r="R211" s="257"/>
      <c r="S211" s="257"/>
      <c r="T211" s="257"/>
      <c r="U211" s="257"/>
      <c r="V211" s="257"/>
      <c r="W211" s="257"/>
      <c r="X211" s="257"/>
      <c r="Y211" s="257"/>
      <c r="Z211" s="257"/>
    </row>
    <row r="212" spans="1:26" ht="12.75" customHeight="1" x14ac:dyDescent="0.25">
      <c r="A212" s="257"/>
      <c r="B212" s="255"/>
      <c r="C212" s="255"/>
      <c r="D212" s="255"/>
      <c r="E212" s="255"/>
      <c r="F212" s="256"/>
      <c r="G212" s="256"/>
      <c r="H212" s="256"/>
      <c r="I212" s="256"/>
      <c r="J212" s="256"/>
      <c r="K212" s="257"/>
      <c r="L212" s="257"/>
      <c r="M212" s="257"/>
      <c r="N212" s="257"/>
      <c r="O212" s="257"/>
      <c r="P212" s="257"/>
      <c r="Q212" s="257"/>
      <c r="R212" s="257"/>
      <c r="S212" s="257"/>
      <c r="T212" s="257"/>
      <c r="U212" s="257"/>
      <c r="V212" s="257"/>
      <c r="W212" s="257"/>
      <c r="X212" s="257"/>
      <c r="Y212" s="257"/>
      <c r="Z212" s="257"/>
    </row>
    <row r="213" spans="1:26" ht="12.75" customHeight="1" x14ac:dyDescent="0.25">
      <c r="A213" s="257"/>
      <c r="B213" s="255"/>
      <c r="C213" s="255"/>
      <c r="D213" s="255"/>
      <c r="E213" s="255"/>
      <c r="F213" s="256"/>
      <c r="G213" s="256"/>
      <c r="H213" s="256"/>
      <c r="I213" s="256"/>
      <c r="J213" s="256"/>
      <c r="K213" s="257"/>
      <c r="L213" s="257"/>
      <c r="M213" s="257"/>
      <c r="N213" s="257"/>
      <c r="O213" s="257"/>
      <c r="P213" s="257"/>
      <c r="Q213" s="257"/>
      <c r="R213" s="257"/>
      <c r="S213" s="257"/>
      <c r="T213" s="257"/>
      <c r="U213" s="257"/>
      <c r="V213" s="257"/>
      <c r="W213" s="257"/>
      <c r="X213" s="257"/>
      <c r="Y213" s="257"/>
      <c r="Z213" s="257"/>
    </row>
    <row r="214" spans="1:26" ht="12.75" customHeight="1" x14ac:dyDescent="0.25">
      <c r="A214" s="257"/>
      <c r="B214" s="255"/>
      <c r="C214" s="255"/>
      <c r="D214" s="255"/>
      <c r="E214" s="255"/>
      <c r="F214" s="256"/>
      <c r="G214" s="256"/>
      <c r="H214" s="256"/>
      <c r="I214" s="256"/>
      <c r="J214" s="256"/>
      <c r="K214" s="257"/>
      <c r="L214" s="257"/>
      <c r="M214" s="257"/>
      <c r="N214" s="257"/>
      <c r="O214" s="257"/>
      <c r="P214" s="257"/>
      <c r="Q214" s="257"/>
      <c r="R214" s="257"/>
      <c r="S214" s="257"/>
      <c r="T214" s="257"/>
      <c r="U214" s="257"/>
      <c r="V214" s="257"/>
      <c r="W214" s="257"/>
      <c r="X214" s="257"/>
      <c r="Y214" s="257"/>
      <c r="Z214" s="257"/>
    </row>
    <row r="215" spans="1:26" ht="12.75" customHeight="1" x14ac:dyDescent="0.25">
      <c r="A215" s="257"/>
      <c r="B215" s="255"/>
      <c r="C215" s="255"/>
      <c r="D215" s="255"/>
      <c r="E215" s="255"/>
      <c r="F215" s="256"/>
      <c r="G215" s="256"/>
      <c r="H215" s="256"/>
      <c r="I215" s="256"/>
      <c r="J215" s="256"/>
      <c r="K215" s="257"/>
      <c r="L215" s="257"/>
      <c r="M215" s="257"/>
      <c r="N215" s="257"/>
      <c r="O215" s="257"/>
      <c r="P215" s="257"/>
      <c r="Q215" s="257"/>
      <c r="R215" s="257"/>
      <c r="S215" s="257"/>
      <c r="T215" s="257"/>
      <c r="U215" s="257"/>
      <c r="V215" s="257"/>
      <c r="W215" s="257"/>
      <c r="X215" s="257"/>
      <c r="Y215" s="257"/>
      <c r="Z215" s="257"/>
    </row>
    <row r="216" spans="1:26" ht="12.75" customHeight="1" x14ac:dyDescent="0.25">
      <c r="A216" s="257"/>
      <c r="B216" s="255"/>
      <c r="C216" s="255"/>
      <c r="D216" s="255"/>
      <c r="E216" s="255"/>
      <c r="F216" s="256"/>
      <c r="G216" s="256"/>
      <c r="H216" s="256"/>
      <c r="I216" s="256"/>
      <c r="J216" s="256"/>
      <c r="K216" s="257"/>
      <c r="L216" s="257"/>
      <c r="M216" s="257"/>
      <c r="N216" s="257"/>
      <c r="O216" s="257"/>
      <c r="P216" s="257"/>
      <c r="Q216" s="257"/>
      <c r="R216" s="257"/>
      <c r="S216" s="257"/>
      <c r="T216" s="257"/>
      <c r="U216" s="257"/>
      <c r="V216" s="257"/>
      <c r="W216" s="257"/>
      <c r="X216" s="257"/>
      <c r="Y216" s="257"/>
      <c r="Z216" s="257"/>
    </row>
    <row r="217" spans="1:26" ht="12.75" customHeight="1" x14ac:dyDescent="0.25">
      <c r="A217" s="257"/>
      <c r="B217" s="255"/>
      <c r="C217" s="255"/>
      <c r="D217" s="255"/>
      <c r="E217" s="255"/>
      <c r="F217" s="256"/>
      <c r="G217" s="256"/>
      <c r="H217" s="256"/>
      <c r="I217" s="256"/>
      <c r="J217" s="256"/>
      <c r="K217" s="257"/>
      <c r="L217" s="257"/>
      <c r="M217" s="257"/>
      <c r="N217" s="257"/>
      <c r="O217" s="257"/>
      <c r="P217" s="257"/>
      <c r="Q217" s="257"/>
      <c r="R217" s="257"/>
      <c r="S217" s="257"/>
      <c r="T217" s="257"/>
      <c r="U217" s="257"/>
      <c r="V217" s="257"/>
      <c r="W217" s="257"/>
      <c r="X217" s="257"/>
      <c r="Y217" s="257"/>
      <c r="Z217" s="257"/>
    </row>
    <row r="218" spans="1:26" ht="12.75" customHeight="1" x14ac:dyDescent="0.25">
      <c r="A218" s="257"/>
      <c r="B218" s="255"/>
      <c r="C218" s="255"/>
      <c r="D218" s="255"/>
      <c r="E218" s="255"/>
      <c r="F218" s="256"/>
      <c r="G218" s="256"/>
      <c r="H218" s="256"/>
      <c r="I218" s="256"/>
      <c r="J218" s="256"/>
      <c r="K218" s="257"/>
      <c r="L218" s="257"/>
      <c r="M218" s="257"/>
      <c r="N218" s="257"/>
      <c r="O218" s="257"/>
      <c r="P218" s="257"/>
      <c r="Q218" s="257"/>
      <c r="R218" s="257"/>
      <c r="S218" s="257"/>
      <c r="T218" s="257"/>
      <c r="U218" s="257"/>
      <c r="V218" s="257"/>
      <c r="W218" s="257"/>
      <c r="X218" s="257"/>
      <c r="Y218" s="257"/>
      <c r="Z218" s="257"/>
    </row>
    <row r="219" spans="1:26" ht="12.75" customHeight="1" x14ac:dyDescent="0.25">
      <c r="A219" s="257"/>
      <c r="B219" s="255"/>
      <c r="C219" s="255"/>
      <c r="D219" s="255"/>
      <c r="E219" s="255"/>
      <c r="F219" s="256"/>
      <c r="G219" s="256"/>
      <c r="H219" s="256"/>
      <c r="I219" s="256"/>
      <c r="J219" s="256"/>
      <c r="K219" s="257"/>
      <c r="L219" s="257"/>
      <c r="M219" s="257"/>
      <c r="N219" s="257"/>
      <c r="O219" s="257"/>
      <c r="P219" s="257"/>
      <c r="Q219" s="257"/>
      <c r="R219" s="257"/>
      <c r="S219" s="257"/>
      <c r="T219" s="257"/>
      <c r="U219" s="257"/>
      <c r="V219" s="257"/>
      <c r="W219" s="257"/>
      <c r="X219" s="257"/>
      <c r="Y219" s="257"/>
      <c r="Z219" s="257"/>
    </row>
    <row r="220" spans="1:26" ht="12.75" customHeight="1" x14ac:dyDescent="0.25">
      <c r="A220" s="257"/>
      <c r="B220" s="255"/>
      <c r="C220" s="255"/>
      <c r="D220" s="255"/>
      <c r="E220" s="255"/>
      <c r="F220" s="256"/>
      <c r="G220" s="256"/>
      <c r="H220" s="256"/>
      <c r="I220" s="256"/>
      <c r="J220" s="256"/>
      <c r="K220" s="257"/>
      <c r="L220" s="257"/>
      <c r="M220" s="257"/>
      <c r="N220" s="257"/>
      <c r="O220" s="257"/>
      <c r="P220" s="257"/>
      <c r="Q220" s="257"/>
      <c r="R220" s="257"/>
      <c r="S220" s="257"/>
      <c r="T220" s="257"/>
      <c r="U220" s="257"/>
      <c r="V220" s="257"/>
      <c r="W220" s="257"/>
      <c r="X220" s="257"/>
      <c r="Y220" s="257"/>
      <c r="Z220" s="257"/>
    </row>
    <row r="221" spans="1:26" ht="12.75" customHeight="1" x14ac:dyDescent="0.25">
      <c r="A221" s="257"/>
      <c r="B221" s="255"/>
      <c r="C221" s="255"/>
      <c r="D221" s="255"/>
      <c r="E221" s="255"/>
      <c r="F221" s="256"/>
      <c r="G221" s="256"/>
      <c r="H221" s="256"/>
      <c r="I221" s="256"/>
      <c r="J221" s="256"/>
      <c r="K221" s="257"/>
      <c r="L221" s="257"/>
      <c r="M221" s="257"/>
      <c r="N221" s="257"/>
      <c r="O221" s="257"/>
      <c r="P221" s="257"/>
      <c r="Q221" s="257"/>
      <c r="R221" s="257"/>
      <c r="S221" s="257"/>
      <c r="T221" s="257"/>
      <c r="U221" s="257"/>
      <c r="V221" s="257"/>
      <c r="W221" s="257"/>
      <c r="X221" s="257"/>
      <c r="Y221" s="257"/>
      <c r="Z221" s="257"/>
    </row>
    <row r="222" spans="1:26" ht="12.75" customHeight="1" x14ac:dyDescent="0.25">
      <c r="A222" s="257"/>
      <c r="B222" s="255"/>
      <c r="C222" s="255"/>
      <c r="D222" s="255"/>
      <c r="E222" s="255"/>
      <c r="F222" s="256"/>
      <c r="G222" s="256"/>
      <c r="H222" s="256"/>
      <c r="I222" s="256"/>
      <c r="J222" s="256"/>
      <c r="K222" s="257"/>
      <c r="L222" s="257"/>
      <c r="M222" s="257"/>
      <c r="N222" s="257"/>
      <c r="O222" s="257"/>
      <c r="P222" s="257"/>
      <c r="Q222" s="257"/>
      <c r="R222" s="257"/>
      <c r="S222" s="257"/>
      <c r="T222" s="257"/>
      <c r="U222" s="257"/>
      <c r="V222" s="257"/>
      <c r="W222" s="257"/>
      <c r="X222" s="257"/>
      <c r="Y222" s="257"/>
      <c r="Z222" s="257"/>
    </row>
    <row r="223" spans="1:26" ht="12.75" customHeight="1" x14ac:dyDescent="0.25">
      <c r="A223" s="257"/>
      <c r="B223" s="255"/>
      <c r="C223" s="255"/>
      <c r="D223" s="255"/>
      <c r="E223" s="255"/>
      <c r="F223" s="256"/>
      <c r="G223" s="256"/>
      <c r="H223" s="256"/>
      <c r="I223" s="256"/>
      <c r="J223" s="256"/>
      <c r="K223" s="257"/>
      <c r="L223" s="257"/>
      <c r="M223" s="257"/>
      <c r="N223" s="257"/>
      <c r="O223" s="257"/>
      <c r="P223" s="257"/>
      <c r="Q223" s="257"/>
      <c r="R223" s="257"/>
      <c r="S223" s="257"/>
      <c r="T223" s="257"/>
      <c r="U223" s="257"/>
      <c r="V223" s="257"/>
      <c r="W223" s="257"/>
      <c r="X223" s="257"/>
      <c r="Y223" s="257"/>
      <c r="Z223" s="257"/>
    </row>
    <row r="224" spans="1:26" ht="12.75" customHeight="1" x14ac:dyDescent="0.25">
      <c r="A224" s="257"/>
      <c r="B224" s="255"/>
      <c r="C224" s="255"/>
      <c r="D224" s="255"/>
      <c r="E224" s="255"/>
      <c r="F224" s="256"/>
      <c r="G224" s="256"/>
      <c r="H224" s="256"/>
      <c r="I224" s="256"/>
      <c r="J224" s="256"/>
      <c r="K224" s="257"/>
      <c r="L224" s="257"/>
      <c r="M224" s="257"/>
      <c r="N224" s="257"/>
      <c r="O224" s="257"/>
      <c r="P224" s="257"/>
      <c r="Q224" s="257"/>
      <c r="R224" s="257"/>
      <c r="S224" s="257"/>
      <c r="T224" s="257"/>
      <c r="U224" s="257"/>
      <c r="V224" s="257"/>
      <c r="W224" s="257"/>
      <c r="X224" s="257"/>
      <c r="Y224" s="257"/>
      <c r="Z224" s="257"/>
    </row>
    <row r="225" spans="1:26" ht="12.75" customHeight="1" x14ac:dyDescent="0.25">
      <c r="A225" s="257"/>
      <c r="B225" s="255"/>
      <c r="C225" s="255"/>
      <c r="D225" s="255"/>
      <c r="E225" s="255"/>
      <c r="F225" s="256"/>
      <c r="G225" s="256"/>
      <c r="H225" s="256"/>
      <c r="I225" s="256"/>
      <c r="J225" s="256"/>
      <c r="K225" s="257"/>
      <c r="L225" s="257"/>
      <c r="M225" s="257"/>
      <c r="N225" s="257"/>
      <c r="O225" s="257"/>
      <c r="P225" s="257"/>
      <c r="Q225" s="257"/>
      <c r="R225" s="257"/>
      <c r="S225" s="257"/>
      <c r="T225" s="257"/>
      <c r="U225" s="257"/>
      <c r="V225" s="257"/>
      <c r="W225" s="257"/>
      <c r="X225" s="257"/>
      <c r="Y225" s="257"/>
      <c r="Z225" s="257"/>
    </row>
    <row r="226" spans="1:26" ht="12.75" customHeight="1" x14ac:dyDescent="0.25">
      <c r="A226" s="257"/>
      <c r="B226" s="255"/>
      <c r="C226" s="255"/>
      <c r="D226" s="255"/>
      <c r="E226" s="255"/>
      <c r="F226" s="256"/>
      <c r="G226" s="256"/>
      <c r="H226" s="256"/>
      <c r="I226" s="256"/>
      <c r="J226" s="256"/>
      <c r="K226" s="257"/>
      <c r="L226" s="257"/>
      <c r="M226" s="257"/>
      <c r="N226" s="257"/>
      <c r="O226" s="257"/>
      <c r="P226" s="257"/>
      <c r="Q226" s="257"/>
      <c r="R226" s="257"/>
      <c r="S226" s="257"/>
      <c r="T226" s="257"/>
      <c r="U226" s="257"/>
      <c r="V226" s="257"/>
      <c r="W226" s="257"/>
      <c r="X226" s="257"/>
      <c r="Y226" s="257"/>
      <c r="Z226" s="257"/>
    </row>
    <row r="227" spans="1:26" ht="12.75" customHeight="1" x14ac:dyDescent="0.25">
      <c r="A227" s="257"/>
      <c r="B227" s="255"/>
      <c r="C227" s="255"/>
      <c r="D227" s="255"/>
      <c r="E227" s="255"/>
      <c r="F227" s="256"/>
      <c r="G227" s="256"/>
      <c r="H227" s="256"/>
      <c r="I227" s="256"/>
      <c r="J227" s="256"/>
      <c r="K227" s="257"/>
      <c r="L227" s="257"/>
      <c r="M227" s="257"/>
      <c r="N227" s="257"/>
      <c r="O227" s="257"/>
      <c r="P227" s="257"/>
      <c r="Q227" s="257"/>
      <c r="R227" s="257"/>
      <c r="S227" s="257"/>
      <c r="T227" s="257"/>
      <c r="U227" s="257"/>
      <c r="V227" s="257"/>
      <c r="W227" s="257"/>
      <c r="X227" s="257"/>
      <c r="Y227" s="257"/>
      <c r="Z227" s="257"/>
    </row>
    <row r="228" spans="1:26" ht="12.75" customHeight="1" x14ac:dyDescent="0.25">
      <c r="A228" s="257"/>
      <c r="B228" s="255"/>
      <c r="C228" s="255"/>
      <c r="D228" s="255"/>
      <c r="E228" s="255"/>
      <c r="F228" s="256"/>
      <c r="G228" s="256"/>
      <c r="H228" s="256"/>
      <c r="I228" s="256"/>
      <c r="J228" s="256"/>
      <c r="K228" s="257"/>
      <c r="L228" s="257"/>
      <c r="M228" s="257"/>
      <c r="N228" s="257"/>
      <c r="O228" s="257"/>
      <c r="P228" s="257"/>
      <c r="Q228" s="257"/>
      <c r="R228" s="257"/>
      <c r="S228" s="257"/>
      <c r="T228" s="257"/>
      <c r="U228" s="257"/>
      <c r="V228" s="257"/>
      <c r="W228" s="257"/>
      <c r="X228" s="257"/>
      <c r="Y228" s="257"/>
      <c r="Z228" s="257"/>
    </row>
    <row r="229" spans="1:26" ht="12.75" customHeight="1" x14ac:dyDescent="0.25">
      <c r="A229" s="257"/>
      <c r="B229" s="255"/>
      <c r="C229" s="255"/>
      <c r="D229" s="255"/>
      <c r="E229" s="255"/>
      <c r="F229" s="256"/>
      <c r="G229" s="256"/>
      <c r="H229" s="256"/>
      <c r="I229" s="256"/>
      <c r="J229" s="256"/>
      <c r="K229" s="257"/>
      <c r="L229" s="257"/>
      <c r="M229" s="257"/>
      <c r="N229" s="257"/>
      <c r="O229" s="257"/>
      <c r="P229" s="257"/>
      <c r="Q229" s="257"/>
      <c r="R229" s="257"/>
      <c r="S229" s="257"/>
      <c r="T229" s="257"/>
      <c r="U229" s="257"/>
      <c r="V229" s="257"/>
      <c r="W229" s="257"/>
      <c r="X229" s="257"/>
      <c r="Y229" s="257"/>
      <c r="Z229" s="257"/>
    </row>
    <row r="230" spans="1:26" ht="12.75" customHeight="1" x14ac:dyDescent="0.25">
      <c r="A230" s="257"/>
      <c r="B230" s="255"/>
      <c r="C230" s="255"/>
      <c r="D230" s="255"/>
      <c r="E230" s="255"/>
      <c r="F230" s="256"/>
      <c r="G230" s="256"/>
      <c r="H230" s="256"/>
      <c r="I230" s="256"/>
      <c r="J230" s="256"/>
      <c r="K230" s="257"/>
      <c r="L230" s="257"/>
      <c r="M230" s="257"/>
      <c r="N230" s="257"/>
      <c r="O230" s="257"/>
      <c r="P230" s="257"/>
      <c r="Q230" s="257"/>
      <c r="R230" s="257"/>
      <c r="S230" s="257"/>
      <c r="T230" s="257"/>
      <c r="U230" s="257"/>
      <c r="V230" s="257"/>
      <c r="W230" s="257"/>
      <c r="X230" s="257"/>
      <c r="Y230" s="257"/>
      <c r="Z230" s="257"/>
    </row>
    <row r="231" spans="1:26" ht="12.75" customHeight="1" x14ac:dyDescent="0.25">
      <c r="A231" s="257"/>
      <c r="B231" s="255"/>
      <c r="C231" s="255"/>
      <c r="D231" s="255"/>
      <c r="E231" s="255"/>
      <c r="F231" s="256"/>
      <c r="G231" s="256"/>
      <c r="H231" s="256"/>
      <c r="I231" s="256"/>
      <c r="J231" s="256"/>
      <c r="K231" s="257"/>
      <c r="L231" s="257"/>
      <c r="M231" s="257"/>
      <c r="N231" s="257"/>
      <c r="O231" s="257"/>
      <c r="P231" s="257"/>
      <c r="Q231" s="257"/>
      <c r="R231" s="257"/>
      <c r="S231" s="257"/>
      <c r="T231" s="257"/>
      <c r="U231" s="257"/>
      <c r="V231" s="257"/>
      <c r="W231" s="257"/>
      <c r="X231" s="257"/>
      <c r="Y231" s="257"/>
      <c r="Z231" s="257"/>
    </row>
    <row r="232" spans="1:26" ht="12.75" customHeight="1" x14ac:dyDescent="0.25">
      <c r="A232" s="257"/>
      <c r="B232" s="255"/>
      <c r="C232" s="255"/>
      <c r="D232" s="255"/>
      <c r="E232" s="255"/>
      <c r="F232" s="256"/>
      <c r="G232" s="256"/>
      <c r="H232" s="256"/>
      <c r="I232" s="256"/>
      <c r="J232" s="256"/>
      <c r="K232" s="257"/>
      <c r="L232" s="257"/>
      <c r="M232" s="257"/>
      <c r="N232" s="257"/>
      <c r="O232" s="257"/>
      <c r="P232" s="257"/>
      <c r="Q232" s="257"/>
      <c r="R232" s="257"/>
      <c r="S232" s="257"/>
      <c r="T232" s="257"/>
      <c r="U232" s="257"/>
      <c r="V232" s="257"/>
      <c r="W232" s="257"/>
      <c r="X232" s="257"/>
      <c r="Y232" s="257"/>
      <c r="Z232" s="257"/>
    </row>
    <row r="233" spans="1:26" ht="12.75" customHeight="1" x14ac:dyDescent="0.25">
      <c r="A233" s="257"/>
      <c r="B233" s="255"/>
      <c r="C233" s="255"/>
      <c r="D233" s="255"/>
      <c r="E233" s="255"/>
      <c r="F233" s="256"/>
      <c r="G233" s="256"/>
      <c r="H233" s="256"/>
      <c r="I233" s="256"/>
      <c r="J233" s="256"/>
      <c r="K233" s="257"/>
      <c r="L233" s="257"/>
      <c r="M233" s="257"/>
      <c r="N233" s="257"/>
      <c r="O233" s="257"/>
      <c r="P233" s="257"/>
      <c r="Q233" s="257"/>
      <c r="R233" s="257"/>
      <c r="S233" s="257"/>
      <c r="T233" s="257"/>
      <c r="U233" s="257"/>
      <c r="V233" s="257"/>
      <c r="W233" s="257"/>
      <c r="X233" s="257"/>
      <c r="Y233" s="257"/>
      <c r="Z233" s="257"/>
    </row>
    <row r="234" spans="1:26" ht="12.75" customHeight="1" x14ac:dyDescent="0.25">
      <c r="A234" s="257"/>
      <c r="B234" s="255"/>
      <c r="C234" s="255"/>
      <c r="D234" s="255"/>
      <c r="E234" s="255"/>
      <c r="F234" s="256"/>
      <c r="G234" s="256"/>
      <c r="H234" s="256"/>
      <c r="I234" s="256"/>
      <c r="J234" s="256"/>
      <c r="K234" s="257"/>
      <c r="L234" s="257"/>
      <c r="M234" s="257"/>
      <c r="N234" s="257"/>
      <c r="O234" s="257"/>
      <c r="P234" s="257"/>
      <c r="Q234" s="257"/>
      <c r="R234" s="257"/>
      <c r="S234" s="257"/>
      <c r="T234" s="257"/>
      <c r="U234" s="257"/>
      <c r="V234" s="257"/>
      <c r="W234" s="257"/>
      <c r="X234" s="257"/>
      <c r="Y234" s="257"/>
      <c r="Z234" s="257"/>
    </row>
    <row r="235" spans="1:26" ht="12.75" customHeight="1" x14ac:dyDescent="0.25">
      <c r="A235" s="257"/>
      <c r="B235" s="255"/>
      <c r="C235" s="255"/>
      <c r="D235" s="255"/>
      <c r="E235" s="255"/>
      <c r="F235" s="256"/>
      <c r="G235" s="256"/>
      <c r="H235" s="256"/>
      <c r="I235" s="256"/>
      <c r="J235" s="256"/>
      <c r="K235" s="257"/>
      <c r="L235" s="257"/>
      <c r="M235" s="257"/>
      <c r="N235" s="257"/>
      <c r="O235" s="257"/>
      <c r="P235" s="257"/>
      <c r="Q235" s="257"/>
      <c r="R235" s="257"/>
      <c r="S235" s="257"/>
      <c r="T235" s="257"/>
      <c r="U235" s="257"/>
      <c r="V235" s="257"/>
      <c r="W235" s="257"/>
      <c r="X235" s="257"/>
      <c r="Y235" s="257"/>
      <c r="Z235" s="257"/>
    </row>
    <row r="236" spans="1:26" ht="12.75" customHeight="1" x14ac:dyDescent="0.25">
      <c r="A236" s="257"/>
      <c r="B236" s="255"/>
      <c r="C236" s="255"/>
      <c r="D236" s="255"/>
      <c r="E236" s="255"/>
      <c r="F236" s="256"/>
      <c r="G236" s="256"/>
      <c r="H236" s="256"/>
      <c r="I236" s="256"/>
      <c r="J236" s="256"/>
      <c r="K236" s="257"/>
      <c r="L236" s="257"/>
      <c r="M236" s="257"/>
      <c r="N236" s="257"/>
      <c r="O236" s="257"/>
      <c r="P236" s="257"/>
      <c r="Q236" s="257"/>
      <c r="R236" s="257"/>
      <c r="S236" s="257"/>
      <c r="T236" s="257"/>
      <c r="U236" s="257"/>
      <c r="V236" s="257"/>
      <c r="W236" s="257"/>
      <c r="X236" s="257"/>
      <c r="Y236" s="257"/>
      <c r="Z236" s="257"/>
    </row>
    <row r="237" spans="1:26" ht="12.75" customHeight="1" x14ac:dyDescent="0.25">
      <c r="A237" s="257"/>
      <c r="B237" s="255"/>
      <c r="C237" s="255"/>
      <c r="D237" s="255"/>
      <c r="E237" s="255"/>
      <c r="F237" s="256"/>
      <c r="G237" s="256"/>
      <c r="H237" s="256"/>
      <c r="I237" s="256"/>
      <c r="J237" s="256"/>
      <c r="K237" s="257"/>
      <c r="L237" s="257"/>
      <c r="M237" s="257"/>
      <c r="N237" s="257"/>
      <c r="O237" s="257"/>
      <c r="P237" s="257"/>
      <c r="Q237" s="257"/>
      <c r="R237" s="257"/>
      <c r="S237" s="257"/>
      <c r="T237" s="257"/>
      <c r="U237" s="257"/>
      <c r="V237" s="257"/>
      <c r="W237" s="257"/>
      <c r="X237" s="257"/>
      <c r="Y237" s="257"/>
      <c r="Z237" s="257"/>
    </row>
    <row r="238" spans="1:26" ht="12.75" customHeight="1" x14ac:dyDescent="0.25">
      <c r="A238" s="257"/>
      <c r="B238" s="255"/>
      <c r="C238" s="255"/>
      <c r="D238" s="255"/>
      <c r="E238" s="255"/>
      <c r="F238" s="256"/>
      <c r="G238" s="256"/>
      <c r="H238" s="256"/>
      <c r="I238" s="256"/>
      <c r="J238" s="256"/>
      <c r="K238" s="257"/>
      <c r="L238" s="257"/>
      <c r="M238" s="257"/>
      <c r="N238" s="257"/>
      <c r="O238" s="257"/>
      <c r="P238" s="257"/>
      <c r="Q238" s="257"/>
      <c r="R238" s="257"/>
      <c r="S238" s="257"/>
      <c r="T238" s="257"/>
      <c r="U238" s="257"/>
      <c r="V238" s="257"/>
      <c r="W238" s="257"/>
      <c r="X238" s="257"/>
      <c r="Y238" s="257"/>
      <c r="Z238" s="257"/>
    </row>
    <row r="239" spans="1:26" ht="12.75" customHeight="1" x14ac:dyDescent="0.25">
      <c r="A239" s="257"/>
      <c r="B239" s="255"/>
      <c r="C239" s="255"/>
      <c r="D239" s="255"/>
      <c r="E239" s="255"/>
      <c r="F239" s="256"/>
      <c r="G239" s="256"/>
      <c r="H239" s="256"/>
      <c r="I239" s="256"/>
      <c r="J239" s="256"/>
      <c r="K239" s="257"/>
      <c r="L239" s="257"/>
      <c r="M239" s="257"/>
      <c r="N239" s="257"/>
      <c r="O239" s="257"/>
      <c r="P239" s="257"/>
      <c r="Q239" s="257"/>
      <c r="R239" s="257"/>
      <c r="S239" s="257"/>
      <c r="T239" s="257"/>
      <c r="U239" s="257"/>
      <c r="V239" s="257"/>
      <c r="W239" s="257"/>
      <c r="X239" s="257"/>
      <c r="Y239" s="257"/>
      <c r="Z239" s="257"/>
    </row>
    <row r="240" spans="1:26" ht="12.75" customHeight="1" x14ac:dyDescent="0.25">
      <c r="A240" s="257"/>
      <c r="B240" s="255"/>
      <c r="C240" s="255"/>
      <c r="D240" s="255"/>
      <c r="E240" s="255"/>
      <c r="F240" s="256"/>
      <c r="G240" s="256"/>
      <c r="H240" s="256"/>
      <c r="I240" s="256"/>
      <c r="J240" s="256"/>
      <c r="K240" s="257"/>
      <c r="L240" s="257"/>
      <c r="M240" s="257"/>
      <c r="N240" s="257"/>
      <c r="O240" s="257"/>
      <c r="P240" s="257"/>
      <c r="Q240" s="257"/>
      <c r="R240" s="257"/>
      <c r="S240" s="257"/>
      <c r="T240" s="257"/>
      <c r="U240" s="257"/>
      <c r="V240" s="257"/>
      <c r="W240" s="257"/>
      <c r="X240" s="257"/>
      <c r="Y240" s="257"/>
      <c r="Z240" s="257"/>
    </row>
    <row r="241" spans="1:26" ht="12.75" customHeight="1" x14ac:dyDescent="0.25">
      <c r="A241" s="257"/>
      <c r="B241" s="255"/>
      <c r="C241" s="255"/>
      <c r="D241" s="255"/>
      <c r="E241" s="255"/>
      <c r="F241" s="256"/>
      <c r="G241" s="256"/>
      <c r="H241" s="256"/>
      <c r="I241" s="256"/>
      <c r="J241" s="256"/>
      <c r="K241" s="257"/>
      <c r="L241" s="257"/>
      <c r="M241" s="257"/>
      <c r="N241" s="257"/>
      <c r="O241" s="257"/>
      <c r="P241" s="257"/>
      <c r="Q241" s="257"/>
      <c r="R241" s="257"/>
      <c r="S241" s="257"/>
      <c r="T241" s="257"/>
      <c r="U241" s="257"/>
      <c r="V241" s="257"/>
      <c r="W241" s="257"/>
      <c r="X241" s="257"/>
      <c r="Y241" s="257"/>
      <c r="Z241" s="257"/>
    </row>
    <row r="242" spans="1:26" ht="12.75" customHeight="1" x14ac:dyDescent="0.25">
      <c r="A242" s="257"/>
      <c r="B242" s="255"/>
      <c r="C242" s="255"/>
      <c r="D242" s="255"/>
      <c r="E242" s="255"/>
      <c r="F242" s="256"/>
      <c r="G242" s="256"/>
      <c r="H242" s="256"/>
      <c r="I242" s="256"/>
      <c r="J242" s="256"/>
      <c r="K242" s="257"/>
      <c r="L242" s="257"/>
      <c r="M242" s="257"/>
      <c r="N242" s="257"/>
      <c r="O242" s="257"/>
      <c r="P242" s="257"/>
      <c r="Q242" s="257"/>
      <c r="R242" s="257"/>
      <c r="S242" s="257"/>
      <c r="T242" s="257"/>
      <c r="U242" s="257"/>
      <c r="V242" s="257"/>
      <c r="W242" s="257"/>
      <c r="X242" s="257"/>
      <c r="Y242" s="257"/>
      <c r="Z242" s="257"/>
    </row>
    <row r="243" spans="1:26" ht="12.75" customHeight="1" x14ac:dyDescent="0.25">
      <c r="A243" s="257"/>
      <c r="B243" s="255"/>
      <c r="C243" s="255"/>
      <c r="D243" s="255"/>
      <c r="E243" s="255"/>
      <c r="F243" s="256"/>
      <c r="G243" s="256"/>
      <c r="H243" s="256"/>
      <c r="I243" s="256"/>
      <c r="J243" s="256"/>
      <c r="K243" s="257"/>
      <c r="L243" s="257"/>
      <c r="M243" s="257"/>
      <c r="N243" s="257"/>
      <c r="O243" s="257"/>
      <c r="P243" s="257"/>
      <c r="Q243" s="257"/>
      <c r="R243" s="257"/>
      <c r="S243" s="257"/>
      <c r="T243" s="257"/>
      <c r="U243" s="257"/>
      <c r="V243" s="257"/>
      <c r="W243" s="257"/>
      <c r="X243" s="257"/>
      <c r="Y243" s="257"/>
      <c r="Z243" s="257"/>
    </row>
    <row r="244" spans="1:26" ht="12.75" customHeight="1" x14ac:dyDescent="0.25">
      <c r="A244" s="257"/>
      <c r="B244" s="255"/>
      <c r="C244" s="255"/>
      <c r="D244" s="255"/>
      <c r="E244" s="255"/>
      <c r="F244" s="256"/>
      <c r="G244" s="256"/>
      <c r="H244" s="256"/>
      <c r="I244" s="256"/>
      <c r="J244" s="256"/>
      <c r="K244" s="257"/>
      <c r="L244" s="257"/>
      <c r="M244" s="257"/>
      <c r="N244" s="257"/>
      <c r="O244" s="257"/>
      <c r="P244" s="257"/>
      <c r="Q244" s="257"/>
      <c r="R244" s="257"/>
      <c r="S244" s="257"/>
      <c r="T244" s="257"/>
      <c r="U244" s="257"/>
      <c r="V244" s="257"/>
      <c r="W244" s="257"/>
      <c r="X244" s="257"/>
      <c r="Y244" s="257"/>
      <c r="Z244" s="257"/>
    </row>
    <row r="245" spans="1:26" ht="12.75" customHeight="1" x14ac:dyDescent="0.25">
      <c r="A245" s="257"/>
      <c r="B245" s="255"/>
      <c r="C245" s="255"/>
      <c r="D245" s="255"/>
      <c r="E245" s="255"/>
      <c r="F245" s="256"/>
      <c r="G245" s="256"/>
      <c r="H245" s="256"/>
      <c r="I245" s="256"/>
      <c r="J245" s="256"/>
      <c r="K245" s="257"/>
      <c r="L245" s="257"/>
      <c r="M245" s="257"/>
      <c r="N245" s="257"/>
      <c r="O245" s="257"/>
      <c r="P245" s="257"/>
      <c r="Q245" s="257"/>
      <c r="R245" s="257"/>
      <c r="S245" s="257"/>
      <c r="T245" s="257"/>
      <c r="U245" s="257"/>
      <c r="V245" s="257"/>
      <c r="W245" s="257"/>
      <c r="X245" s="257"/>
      <c r="Y245" s="257"/>
      <c r="Z245" s="257"/>
    </row>
    <row r="246" spans="1:26" ht="12.75" customHeight="1" x14ac:dyDescent="0.25">
      <c r="A246" s="257"/>
      <c r="B246" s="255"/>
      <c r="C246" s="255"/>
      <c r="D246" s="255"/>
      <c r="E246" s="255"/>
      <c r="F246" s="256"/>
      <c r="G246" s="256"/>
      <c r="H246" s="256"/>
      <c r="I246" s="256"/>
      <c r="J246" s="256"/>
      <c r="K246" s="257"/>
      <c r="L246" s="257"/>
      <c r="M246" s="257"/>
      <c r="N246" s="257"/>
      <c r="O246" s="257"/>
      <c r="P246" s="257"/>
      <c r="Q246" s="257"/>
      <c r="R246" s="257"/>
      <c r="S246" s="257"/>
      <c r="T246" s="257"/>
      <c r="U246" s="257"/>
      <c r="V246" s="257"/>
      <c r="W246" s="257"/>
      <c r="X246" s="257"/>
      <c r="Y246" s="257"/>
      <c r="Z246" s="257"/>
    </row>
    <row r="247" spans="1:26" ht="12.75" customHeight="1" x14ac:dyDescent="0.25">
      <c r="A247" s="257"/>
      <c r="B247" s="255"/>
      <c r="C247" s="255"/>
      <c r="D247" s="255"/>
      <c r="E247" s="255"/>
      <c r="F247" s="256"/>
      <c r="G247" s="256"/>
      <c r="H247" s="256"/>
      <c r="I247" s="256"/>
      <c r="J247" s="256"/>
      <c r="K247" s="257"/>
      <c r="L247" s="257"/>
      <c r="M247" s="257"/>
      <c r="N247" s="257"/>
      <c r="O247" s="257"/>
      <c r="P247" s="257"/>
      <c r="Q247" s="257"/>
      <c r="R247" s="257"/>
      <c r="S247" s="257"/>
      <c r="T247" s="257"/>
      <c r="U247" s="257"/>
      <c r="V247" s="257"/>
      <c r="W247" s="257"/>
      <c r="X247" s="257"/>
      <c r="Y247" s="257"/>
      <c r="Z247" s="257"/>
    </row>
    <row r="248" spans="1:26" ht="12.75" customHeight="1" x14ac:dyDescent="0.25">
      <c r="A248" s="257"/>
      <c r="B248" s="255"/>
      <c r="C248" s="255"/>
      <c r="D248" s="255"/>
      <c r="E248" s="255"/>
      <c r="F248" s="256"/>
      <c r="G248" s="256"/>
      <c r="H248" s="256"/>
      <c r="I248" s="256"/>
      <c r="J248" s="256"/>
      <c r="K248" s="257"/>
      <c r="L248" s="257"/>
      <c r="M248" s="257"/>
      <c r="N248" s="257"/>
      <c r="O248" s="257"/>
      <c r="P248" s="257"/>
      <c r="Q248" s="257"/>
      <c r="R248" s="257"/>
      <c r="S248" s="257"/>
      <c r="T248" s="257"/>
      <c r="U248" s="257"/>
      <c r="V248" s="257"/>
      <c r="W248" s="257"/>
      <c r="X248" s="257"/>
      <c r="Y248" s="257"/>
      <c r="Z248" s="257"/>
    </row>
    <row r="249" spans="1:26" ht="12.75" customHeight="1" x14ac:dyDescent="0.25">
      <c r="A249" s="257"/>
      <c r="B249" s="255"/>
      <c r="C249" s="255"/>
      <c r="D249" s="255"/>
      <c r="E249" s="255"/>
      <c r="F249" s="256"/>
      <c r="G249" s="256"/>
      <c r="H249" s="256"/>
      <c r="I249" s="256"/>
      <c r="J249" s="256"/>
      <c r="K249" s="257"/>
      <c r="L249" s="257"/>
      <c r="M249" s="257"/>
      <c r="N249" s="257"/>
      <c r="O249" s="257"/>
      <c r="P249" s="257"/>
      <c r="Q249" s="257"/>
      <c r="R249" s="257"/>
      <c r="S249" s="257"/>
      <c r="T249" s="257"/>
      <c r="U249" s="257"/>
      <c r="V249" s="257"/>
      <c r="W249" s="257"/>
      <c r="X249" s="257"/>
      <c r="Y249" s="257"/>
      <c r="Z249" s="257"/>
    </row>
    <row r="250" spans="1:26" ht="12.75" customHeight="1" x14ac:dyDescent="0.25">
      <c r="A250" s="257"/>
      <c r="B250" s="255"/>
      <c r="C250" s="255"/>
      <c r="D250" s="255"/>
      <c r="E250" s="255"/>
      <c r="F250" s="256"/>
      <c r="G250" s="256"/>
      <c r="H250" s="256"/>
      <c r="I250" s="256"/>
      <c r="J250" s="256"/>
      <c r="K250" s="257"/>
      <c r="L250" s="257"/>
      <c r="M250" s="257"/>
      <c r="N250" s="257"/>
      <c r="O250" s="257"/>
      <c r="P250" s="257"/>
      <c r="Q250" s="257"/>
      <c r="R250" s="257"/>
      <c r="S250" s="257"/>
      <c r="T250" s="257"/>
      <c r="U250" s="257"/>
      <c r="V250" s="257"/>
      <c r="W250" s="257"/>
      <c r="X250" s="257"/>
      <c r="Y250" s="257"/>
      <c r="Z250" s="257"/>
    </row>
    <row r="251" spans="1:26" ht="12.75" customHeight="1" x14ac:dyDescent="0.25">
      <c r="A251" s="257"/>
      <c r="B251" s="255"/>
      <c r="C251" s="255"/>
      <c r="D251" s="255"/>
      <c r="E251" s="255"/>
      <c r="F251" s="256"/>
      <c r="G251" s="256"/>
      <c r="H251" s="256"/>
      <c r="I251" s="256"/>
      <c r="J251" s="256"/>
      <c r="K251" s="257"/>
      <c r="L251" s="257"/>
      <c r="M251" s="257"/>
      <c r="N251" s="257"/>
      <c r="O251" s="257"/>
      <c r="P251" s="257"/>
      <c r="Q251" s="257"/>
      <c r="R251" s="257"/>
      <c r="S251" s="257"/>
      <c r="T251" s="257"/>
      <c r="U251" s="257"/>
      <c r="V251" s="257"/>
      <c r="W251" s="257"/>
      <c r="X251" s="257"/>
      <c r="Y251" s="257"/>
      <c r="Z251" s="257"/>
    </row>
    <row r="252" spans="1:26" ht="12.75" customHeight="1" x14ac:dyDescent="0.25">
      <c r="A252" s="257"/>
      <c r="B252" s="255"/>
      <c r="C252" s="255"/>
      <c r="D252" s="255"/>
      <c r="E252" s="255"/>
      <c r="F252" s="256"/>
      <c r="G252" s="256"/>
      <c r="H252" s="256"/>
      <c r="I252" s="256"/>
      <c r="J252" s="256"/>
      <c r="K252" s="257"/>
      <c r="L252" s="257"/>
      <c r="M252" s="257"/>
      <c r="N252" s="257"/>
      <c r="O252" s="257"/>
      <c r="P252" s="257"/>
      <c r="Q252" s="257"/>
      <c r="R252" s="257"/>
      <c r="S252" s="257"/>
      <c r="T252" s="257"/>
      <c r="U252" s="257"/>
      <c r="V252" s="257"/>
      <c r="W252" s="257"/>
      <c r="X252" s="257"/>
      <c r="Y252" s="257"/>
      <c r="Z252" s="257"/>
    </row>
    <row r="253" spans="1:26" ht="12.75" customHeight="1" x14ac:dyDescent="0.25">
      <c r="A253" s="257"/>
      <c r="B253" s="255"/>
      <c r="C253" s="255"/>
      <c r="D253" s="255"/>
      <c r="E253" s="255"/>
      <c r="F253" s="256"/>
      <c r="G253" s="256"/>
      <c r="H253" s="256"/>
      <c r="I253" s="256"/>
      <c r="J253" s="256"/>
      <c r="K253" s="257"/>
      <c r="L253" s="257"/>
      <c r="M253" s="257"/>
      <c r="N253" s="257"/>
      <c r="O253" s="257"/>
      <c r="P253" s="257"/>
      <c r="Q253" s="257"/>
      <c r="R253" s="257"/>
      <c r="S253" s="257"/>
      <c r="T253" s="257"/>
      <c r="U253" s="257"/>
      <c r="V253" s="257"/>
      <c r="W253" s="257"/>
      <c r="X253" s="257"/>
      <c r="Y253" s="257"/>
      <c r="Z253" s="257"/>
    </row>
    <row r="254" spans="1:26" ht="12.75" customHeight="1" x14ac:dyDescent="0.25">
      <c r="A254" s="257"/>
      <c r="B254" s="255"/>
      <c r="C254" s="255"/>
      <c r="D254" s="255"/>
      <c r="E254" s="255"/>
      <c r="F254" s="256"/>
      <c r="G254" s="256"/>
      <c r="H254" s="256"/>
      <c r="I254" s="256"/>
      <c r="J254" s="256"/>
      <c r="K254" s="257"/>
      <c r="L254" s="257"/>
      <c r="M254" s="257"/>
      <c r="N254" s="257"/>
      <c r="O254" s="257"/>
      <c r="P254" s="257"/>
      <c r="Q254" s="257"/>
      <c r="R254" s="257"/>
      <c r="S254" s="257"/>
      <c r="T254" s="257"/>
      <c r="U254" s="257"/>
      <c r="V254" s="257"/>
      <c r="W254" s="257"/>
      <c r="X254" s="257"/>
      <c r="Y254" s="257"/>
      <c r="Z254" s="257"/>
    </row>
    <row r="255" spans="1:26" ht="12.75" customHeight="1" x14ac:dyDescent="0.25">
      <c r="A255" s="257"/>
      <c r="B255" s="255"/>
      <c r="C255" s="255"/>
      <c r="D255" s="255"/>
      <c r="E255" s="255"/>
      <c r="F255" s="256"/>
      <c r="G255" s="256"/>
      <c r="H255" s="256"/>
      <c r="I255" s="256"/>
      <c r="J255" s="256"/>
      <c r="K255" s="257"/>
      <c r="L255" s="257"/>
      <c r="M255" s="257"/>
      <c r="N255" s="257"/>
      <c r="O255" s="257"/>
      <c r="P255" s="257"/>
      <c r="Q255" s="257"/>
      <c r="R255" s="257"/>
      <c r="S255" s="257"/>
      <c r="T255" s="257"/>
      <c r="U255" s="257"/>
      <c r="V255" s="257"/>
      <c r="W255" s="257"/>
      <c r="X255" s="257"/>
      <c r="Y255" s="257"/>
      <c r="Z255" s="257"/>
    </row>
    <row r="256" spans="1:26" ht="12.75" customHeight="1" x14ac:dyDescent="0.25">
      <c r="A256" s="257"/>
      <c r="B256" s="255"/>
      <c r="C256" s="255"/>
      <c r="D256" s="255"/>
      <c r="E256" s="255"/>
      <c r="F256" s="256"/>
      <c r="G256" s="256"/>
      <c r="H256" s="256"/>
      <c r="I256" s="256"/>
      <c r="J256" s="256"/>
      <c r="K256" s="257"/>
      <c r="L256" s="257"/>
      <c r="M256" s="257"/>
      <c r="N256" s="257"/>
      <c r="O256" s="257"/>
      <c r="P256" s="257"/>
      <c r="Q256" s="257"/>
      <c r="R256" s="257"/>
      <c r="S256" s="257"/>
      <c r="T256" s="257"/>
      <c r="U256" s="257"/>
      <c r="V256" s="257"/>
      <c r="W256" s="257"/>
      <c r="X256" s="257"/>
      <c r="Y256" s="257"/>
      <c r="Z256" s="257"/>
    </row>
    <row r="257" spans="1:26" ht="12.75" customHeight="1" x14ac:dyDescent="0.25">
      <c r="A257" s="257"/>
      <c r="B257" s="255"/>
      <c r="C257" s="255"/>
      <c r="D257" s="255"/>
      <c r="E257" s="255"/>
      <c r="F257" s="256"/>
      <c r="G257" s="256"/>
      <c r="H257" s="256"/>
      <c r="I257" s="256"/>
      <c r="J257" s="256"/>
      <c r="K257" s="257"/>
      <c r="L257" s="257"/>
      <c r="M257" s="257"/>
      <c r="N257" s="257"/>
      <c r="O257" s="257"/>
      <c r="P257" s="257"/>
      <c r="Q257" s="257"/>
      <c r="R257" s="257"/>
      <c r="S257" s="257"/>
      <c r="T257" s="257"/>
      <c r="U257" s="257"/>
      <c r="V257" s="257"/>
      <c r="W257" s="257"/>
      <c r="X257" s="257"/>
      <c r="Y257" s="257"/>
      <c r="Z257" s="257"/>
    </row>
    <row r="258" spans="1:26" ht="12.75" customHeight="1" x14ac:dyDescent="0.25">
      <c r="A258" s="257"/>
      <c r="B258" s="255"/>
      <c r="C258" s="255"/>
      <c r="D258" s="255"/>
      <c r="E258" s="255"/>
      <c r="F258" s="256"/>
      <c r="G258" s="256"/>
      <c r="H258" s="256"/>
      <c r="I258" s="256"/>
      <c r="J258" s="256"/>
      <c r="K258" s="257"/>
      <c r="L258" s="257"/>
      <c r="M258" s="257"/>
      <c r="N258" s="257"/>
      <c r="O258" s="257"/>
      <c r="P258" s="257"/>
      <c r="Q258" s="257"/>
      <c r="R258" s="257"/>
      <c r="S258" s="257"/>
      <c r="T258" s="257"/>
      <c r="U258" s="257"/>
      <c r="V258" s="257"/>
      <c r="W258" s="257"/>
      <c r="X258" s="257"/>
      <c r="Y258" s="257"/>
      <c r="Z258" s="257"/>
    </row>
    <row r="259" spans="1:26" ht="12.75" customHeight="1" x14ac:dyDescent="0.25">
      <c r="A259" s="257"/>
      <c r="B259" s="255"/>
      <c r="C259" s="255"/>
      <c r="D259" s="255"/>
      <c r="E259" s="255"/>
      <c r="F259" s="256"/>
      <c r="G259" s="256"/>
      <c r="H259" s="256"/>
      <c r="I259" s="256"/>
      <c r="J259" s="256"/>
      <c r="K259" s="257"/>
      <c r="L259" s="257"/>
      <c r="M259" s="257"/>
      <c r="N259" s="257"/>
      <c r="O259" s="257"/>
      <c r="P259" s="257"/>
      <c r="Q259" s="257"/>
      <c r="R259" s="257"/>
      <c r="S259" s="257"/>
      <c r="T259" s="257"/>
      <c r="U259" s="257"/>
      <c r="V259" s="257"/>
      <c r="W259" s="257"/>
      <c r="X259" s="257"/>
      <c r="Y259" s="257"/>
      <c r="Z259" s="257"/>
    </row>
    <row r="260" spans="1:26" ht="12.75" customHeight="1" x14ac:dyDescent="0.25">
      <c r="A260" s="257"/>
      <c r="B260" s="255"/>
      <c r="C260" s="255"/>
      <c r="D260" s="255"/>
      <c r="E260" s="255"/>
      <c r="F260" s="256"/>
      <c r="G260" s="256"/>
      <c r="H260" s="256"/>
      <c r="I260" s="256"/>
      <c r="J260" s="256"/>
      <c r="K260" s="257"/>
      <c r="L260" s="257"/>
      <c r="M260" s="257"/>
      <c r="N260" s="257"/>
      <c r="O260" s="257"/>
      <c r="P260" s="257"/>
      <c r="Q260" s="257"/>
      <c r="R260" s="257"/>
      <c r="S260" s="257"/>
      <c r="T260" s="257"/>
      <c r="U260" s="257"/>
      <c r="V260" s="257"/>
      <c r="W260" s="257"/>
      <c r="X260" s="257"/>
      <c r="Y260" s="257"/>
      <c r="Z260" s="257"/>
    </row>
    <row r="261" spans="1:26" ht="12.75" customHeight="1" x14ac:dyDescent="0.25">
      <c r="A261" s="257"/>
      <c r="B261" s="255"/>
      <c r="C261" s="255"/>
      <c r="D261" s="255"/>
      <c r="E261" s="255"/>
      <c r="F261" s="256"/>
      <c r="G261" s="256"/>
      <c r="H261" s="256"/>
      <c r="I261" s="256"/>
      <c r="J261" s="256"/>
      <c r="K261" s="257"/>
      <c r="L261" s="257"/>
      <c r="M261" s="257"/>
      <c r="N261" s="257"/>
      <c r="O261" s="257"/>
      <c r="P261" s="257"/>
      <c r="Q261" s="257"/>
      <c r="R261" s="257"/>
      <c r="S261" s="257"/>
      <c r="T261" s="257"/>
      <c r="U261" s="257"/>
      <c r="V261" s="257"/>
      <c r="W261" s="257"/>
      <c r="X261" s="257"/>
      <c r="Y261" s="257"/>
      <c r="Z261" s="257"/>
    </row>
    <row r="262" spans="1:26" ht="12.75" customHeight="1" x14ac:dyDescent="0.25">
      <c r="A262" s="257"/>
      <c r="B262" s="255"/>
      <c r="C262" s="255"/>
      <c r="D262" s="255"/>
      <c r="E262" s="255"/>
      <c r="F262" s="256"/>
      <c r="G262" s="256"/>
      <c r="H262" s="256"/>
      <c r="I262" s="256"/>
      <c r="J262" s="256"/>
      <c r="K262" s="257"/>
      <c r="L262" s="257"/>
      <c r="M262" s="257"/>
      <c r="N262" s="257"/>
      <c r="O262" s="257"/>
      <c r="P262" s="257"/>
      <c r="Q262" s="257"/>
      <c r="R262" s="257"/>
      <c r="S262" s="257"/>
      <c r="T262" s="257"/>
      <c r="U262" s="257"/>
      <c r="V262" s="257"/>
      <c r="W262" s="257"/>
      <c r="X262" s="257"/>
      <c r="Y262" s="257"/>
      <c r="Z262" s="257"/>
    </row>
    <row r="263" spans="1:26" ht="12.75" customHeight="1" x14ac:dyDescent="0.25">
      <c r="A263" s="257"/>
      <c r="B263" s="255"/>
      <c r="C263" s="255"/>
      <c r="D263" s="255"/>
      <c r="E263" s="255"/>
      <c r="F263" s="256"/>
      <c r="G263" s="256"/>
      <c r="H263" s="256"/>
      <c r="I263" s="256"/>
      <c r="J263" s="256"/>
      <c r="K263" s="257"/>
      <c r="L263" s="257"/>
      <c r="M263" s="257"/>
      <c r="N263" s="257"/>
      <c r="O263" s="257"/>
      <c r="P263" s="257"/>
      <c r="Q263" s="257"/>
      <c r="R263" s="257"/>
      <c r="S263" s="257"/>
      <c r="T263" s="257"/>
      <c r="U263" s="257"/>
      <c r="V263" s="257"/>
      <c r="W263" s="257"/>
      <c r="X263" s="257"/>
      <c r="Y263" s="257"/>
      <c r="Z263" s="257"/>
    </row>
    <row r="264" spans="1:26" ht="12.75" customHeight="1" x14ac:dyDescent="0.25">
      <c r="A264" s="257"/>
      <c r="B264" s="255"/>
      <c r="C264" s="255"/>
      <c r="D264" s="255"/>
      <c r="E264" s="255"/>
      <c r="F264" s="256"/>
      <c r="G264" s="256"/>
      <c r="H264" s="256"/>
      <c r="I264" s="256"/>
      <c r="J264" s="256"/>
      <c r="K264" s="257"/>
      <c r="L264" s="257"/>
      <c r="M264" s="257"/>
      <c r="N264" s="257"/>
      <c r="O264" s="257"/>
      <c r="P264" s="257"/>
      <c r="Q264" s="257"/>
      <c r="R264" s="257"/>
      <c r="S264" s="257"/>
      <c r="T264" s="257"/>
      <c r="U264" s="257"/>
      <c r="V264" s="257"/>
      <c r="W264" s="257"/>
      <c r="X264" s="257"/>
      <c r="Y264" s="257"/>
      <c r="Z264" s="257"/>
    </row>
    <row r="265" spans="1:26" ht="12.75" customHeight="1" x14ac:dyDescent="0.25">
      <c r="A265" s="257"/>
      <c r="B265" s="255"/>
      <c r="C265" s="255"/>
      <c r="D265" s="255"/>
      <c r="E265" s="255"/>
      <c r="F265" s="256"/>
      <c r="G265" s="256"/>
      <c r="H265" s="256"/>
      <c r="I265" s="256"/>
      <c r="J265" s="256"/>
      <c r="K265" s="257"/>
      <c r="L265" s="257"/>
      <c r="M265" s="257"/>
      <c r="N265" s="257"/>
      <c r="O265" s="257"/>
      <c r="P265" s="257"/>
      <c r="Q265" s="257"/>
      <c r="R265" s="257"/>
      <c r="S265" s="257"/>
      <c r="T265" s="257"/>
      <c r="U265" s="257"/>
      <c r="V265" s="257"/>
      <c r="W265" s="257"/>
      <c r="X265" s="257"/>
      <c r="Y265" s="257"/>
      <c r="Z265" s="257"/>
    </row>
    <row r="266" spans="1:26" ht="12.75" customHeight="1" x14ac:dyDescent="0.25">
      <c r="A266" s="257"/>
      <c r="B266" s="255"/>
      <c r="C266" s="255"/>
      <c r="D266" s="255"/>
      <c r="E266" s="255"/>
      <c r="F266" s="256"/>
      <c r="G266" s="256"/>
      <c r="H266" s="256"/>
      <c r="I266" s="256"/>
      <c r="J266" s="256"/>
      <c r="K266" s="257"/>
      <c r="L266" s="257"/>
      <c r="M266" s="257"/>
      <c r="N266" s="257"/>
      <c r="O266" s="257"/>
      <c r="P266" s="257"/>
      <c r="Q266" s="257"/>
      <c r="R266" s="257"/>
      <c r="S266" s="257"/>
      <c r="T266" s="257"/>
      <c r="U266" s="257"/>
      <c r="V266" s="257"/>
      <c r="W266" s="257"/>
      <c r="X266" s="257"/>
      <c r="Y266" s="257"/>
      <c r="Z266" s="257"/>
    </row>
    <row r="267" spans="1:26" ht="12.75" customHeight="1" x14ac:dyDescent="0.25">
      <c r="A267" s="257"/>
      <c r="B267" s="255"/>
      <c r="C267" s="255"/>
      <c r="D267" s="255"/>
      <c r="E267" s="255"/>
      <c r="F267" s="256"/>
      <c r="G267" s="256"/>
      <c r="H267" s="256"/>
      <c r="I267" s="256"/>
      <c r="J267" s="256"/>
      <c r="K267" s="257"/>
      <c r="L267" s="257"/>
      <c r="M267" s="257"/>
      <c r="N267" s="257"/>
      <c r="O267" s="257"/>
      <c r="P267" s="257"/>
      <c r="Q267" s="257"/>
      <c r="R267" s="257"/>
      <c r="S267" s="257"/>
      <c r="T267" s="257"/>
      <c r="U267" s="257"/>
      <c r="V267" s="257"/>
      <c r="W267" s="257"/>
      <c r="X267" s="257"/>
      <c r="Y267" s="257"/>
      <c r="Z267" s="257"/>
    </row>
    <row r="268" spans="1:26" ht="12.75" customHeight="1" x14ac:dyDescent="0.25">
      <c r="A268" s="257"/>
      <c r="B268" s="255"/>
      <c r="C268" s="255"/>
      <c r="D268" s="255"/>
      <c r="E268" s="255"/>
      <c r="F268" s="256"/>
      <c r="G268" s="256"/>
      <c r="H268" s="256"/>
      <c r="I268" s="256"/>
      <c r="J268" s="256"/>
      <c r="K268" s="257"/>
      <c r="L268" s="257"/>
      <c r="M268" s="257"/>
      <c r="N268" s="257"/>
      <c r="O268" s="257"/>
      <c r="P268" s="257"/>
      <c r="Q268" s="257"/>
      <c r="R268" s="257"/>
      <c r="S268" s="257"/>
      <c r="T268" s="257"/>
      <c r="U268" s="257"/>
      <c r="V268" s="257"/>
      <c r="W268" s="257"/>
      <c r="X268" s="257"/>
      <c r="Y268" s="257"/>
      <c r="Z268" s="257"/>
    </row>
    <row r="269" spans="1:26" ht="12.75" customHeight="1" x14ac:dyDescent="0.25">
      <c r="A269" s="257"/>
      <c r="B269" s="255"/>
      <c r="C269" s="255"/>
      <c r="D269" s="255"/>
      <c r="E269" s="255"/>
      <c r="F269" s="256"/>
      <c r="G269" s="256"/>
      <c r="H269" s="256"/>
      <c r="I269" s="256"/>
      <c r="J269" s="256"/>
      <c r="K269" s="257"/>
      <c r="L269" s="257"/>
      <c r="M269" s="257"/>
      <c r="N269" s="257"/>
      <c r="O269" s="257"/>
      <c r="P269" s="257"/>
      <c r="Q269" s="257"/>
      <c r="R269" s="257"/>
      <c r="S269" s="257"/>
      <c r="T269" s="257"/>
      <c r="U269" s="257"/>
      <c r="V269" s="257"/>
      <c r="W269" s="257"/>
      <c r="X269" s="257"/>
      <c r="Y269" s="257"/>
      <c r="Z269" s="257"/>
    </row>
    <row r="270" spans="1:26" ht="12.75" customHeight="1" x14ac:dyDescent="0.25">
      <c r="A270" s="257"/>
      <c r="B270" s="255"/>
      <c r="C270" s="255"/>
      <c r="D270" s="255"/>
      <c r="E270" s="255"/>
      <c r="F270" s="256"/>
      <c r="G270" s="256"/>
      <c r="H270" s="256"/>
      <c r="I270" s="256"/>
      <c r="J270" s="256"/>
      <c r="K270" s="257"/>
      <c r="L270" s="257"/>
      <c r="M270" s="257"/>
      <c r="N270" s="257"/>
      <c r="O270" s="257"/>
      <c r="P270" s="257"/>
      <c r="Q270" s="257"/>
      <c r="R270" s="257"/>
      <c r="S270" s="257"/>
      <c r="T270" s="257"/>
      <c r="U270" s="257"/>
      <c r="V270" s="257"/>
      <c r="W270" s="257"/>
      <c r="X270" s="257"/>
      <c r="Y270" s="257"/>
      <c r="Z270" s="257"/>
    </row>
    <row r="271" spans="1:26" ht="12.75" customHeight="1" x14ac:dyDescent="0.25">
      <c r="A271" s="257"/>
      <c r="B271" s="255"/>
      <c r="C271" s="255"/>
      <c r="D271" s="255"/>
      <c r="E271" s="255"/>
      <c r="F271" s="256"/>
      <c r="G271" s="256"/>
      <c r="H271" s="256"/>
      <c r="I271" s="256"/>
      <c r="J271" s="256"/>
      <c r="K271" s="257"/>
      <c r="L271" s="257"/>
      <c r="M271" s="257"/>
      <c r="N271" s="257"/>
      <c r="O271" s="257"/>
      <c r="P271" s="257"/>
      <c r="Q271" s="257"/>
      <c r="R271" s="257"/>
      <c r="S271" s="257"/>
      <c r="T271" s="257"/>
      <c r="U271" s="257"/>
      <c r="V271" s="257"/>
      <c r="W271" s="257"/>
      <c r="X271" s="257"/>
      <c r="Y271" s="257"/>
      <c r="Z271" s="257"/>
    </row>
    <row r="272" spans="1:26" ht="12.75" customHeight="1" x14ac:dyDescent="0.25">
      <c r="A272" s="257"/>
      <c r="B272" s="255"/>
      <c r="C272" s="255"/>
      <c r="D272" s="255"/>
      <c r="E272" s="255"/>
      <c r="F272" s="256"/>
      <c r="G272" s="256"/>
      <c r="H272" s="256"/>
      <c r="I272" s="256"/>
      <c r="J272" s="256"/>
      <c r="K272" s="257"/>
      <c r="L272" s="257"/>
      <c r="M272" s="257"/>
      <c r="N272" s="257"/>
      <c r="O272" s="257"/>
      <c r="P272" s="257"/>
      <c r="Q272" s="257"/>
      <c r="R272" s="257"/>
      <c r="S272" s="257"/>
      <c r="T272" s="257"/>
      <c r="U272" s="257"/>
      <c r="V272" s="257"/>
      <c r="W272" s="257"/>
      <c r="X272" s="257"/>
      <c r="Y272" s="257"/>
      <c r="Z272" s="257"/>
    </row>
    <row r="273" spans="1:26" ht="12.75" customHeight="1" x14ac:dyDescent="0.25">
      <c r="A273" s="257"/>
      <c r="B273" s="255"/>
      <c r="C273" s="255"/>
      <c r="D273" s="255"/>
      <c r="E273" s="255"/>
      <c r="F273" s="256"/>
      <c r="G273" s="256"/>
      <c r="H273" s="256"/>
      <c r="I273" s="256"/>
      <c r="J273" s="256"/>
      <c r="K273" s="257"/>
      <c r="L273" s="257"/>
      <c r="M273" s="257"/>
      <c r="N273" s="257"/>
      <c r="O273" s="257"/>
      <c r="P273" s="257"/>
      <c r="Q273" s="257"/>
      <c r="R273" s="257"/>
      <c r="S273" s="257"/>
      <c r="T273" s="257"/>
      <c r="U273" s="257"/>
      <c r="V273" s="257"/>
      <c r="W273" s="257"/>
      <c r="X273" s="257"/>
      <c r="Y273" s="257"/>
      <c r="Z273" s="257"/>
    </row>
    <row r="274" spans="1:26" ht="12.75" customHeight="1" x14ac:dyDescent="0.25">
      <c r="A274" s="257"/>
      <c r="B274" s="255"/>
      <c r="C274" s="255"/>
      <c r="D274" s="255"/>
      <c r="E274" s="255"/>
      <c r="F274" s="256"/>
      <c r="G274" s="256"/>
      <c r="H274" s="256"/>
      <c r="I274" s="256"/>
      <c r="J274" s="256"/>
      <c r="K274" s="257"/>
      <c r="L274" s="257"/>
      <c r="M274" s="257"/>
      <c r="N274" s="257"/>
      <c r="O274" s="257"/>
      <c r="P274" s="257"/>
      <c r="Q274" s="257"/>
      <c r="R274" s="257"/>
      <c r="S274" s="257"/>
      <c r="T274" s="257"/>
      <c r="U274" s="257"/>
      <c r="V274" s="257"/>
      <c r="W274" s="257"/>
      <c r="X274" s="257"/>
      <c r="Y274" s="257"/>
      <c r="Z274" s="257"/>
    </row>
    <row r="275" spans="1:26" ht="12.75" customHeight="1" x14ac:dyDescent="0.25">
      <c r="A275" s="257"/>
      <c r="B275" s="255"/>
      <c r="C275" s="255"/>
      <c r="D275" s="255"/>
      <c r="E275" s="255"/>
      <c r="F275" s="256"/>
      <c r="G275" s="256"/>
      <c r="H275" s="256"/>
      <c r="I275" s="256"/>
      <c r="J275" s="256"/>
      <c r="K275" s="257"/>
      <c r="L275" s="257"/>
      <c r="M275" s="257"/>
      <c r="N275" s="257"/>
      <c r="O275" s="257"/>
      <c r="P275" s="257"/>
      <c r="Q275" s="257"/>
      <c r="R275" s="257"/>
      <c r="S275" s="257"/>
      <c r="T275" s="257"/>
      <c r="U275" s="257"/>
      <c r="V275" s="257"/>
      <c r="W275" s="257"/>
      <c r="X275" s="257"/>
      <c r="Y275" s="257"/>
      <c r="Z275" s="257"/>
    </row>
    <row r="276" spans="1:26" ht="12.75" customHeight="1" x14ac:dyDescent="0.25">
      <c r="A276" s="257"/>
      <c r="B276" s="255"/>
      <c r="C276" s="255"/>
      <c r="D276" s="255"/>
      <c r="E276" s="255"/>
      <c r="F276" s="256"/>
      <c r="G276" s="256"/>
      <c r="H276" s="256"/>
      <c r="I276" s="256"/>
      <c r="J276" s="256"/>
      <c r="K276" s="257"/>
      <c r="L276" s="257"/>
      <c r="M276" s="257"/>
      <c r="N276" s="257"/>
      <c r="O276" s="257"/>
      <c r="P276" s="257"/>
      <c r="Q276" s="257"/>
      <c r="R276" s="257"/>
      <c r="S276" s="257"/>
      <c r="T276" s="257"/>
      <c r="U276" s="257"/>
      <c r="V276" s="257"/>
      <c r="W276" s="257"/>
      <c r="X276" s="257"/>
      <c r="Y276" s="257"/>
      <c r="Z276" s="257"/>
    </row>
    <row r="277" spans="1:26" ht="12.75" customHeight="1" x14ac:dyDescent="0.25">
      <c r="A277" s="257"/>
      <c r="B277" s="255"/>
      <c r="C277" s="255"/>
      <c r="D277" s="255"/>
      <c r="E277" s="255"/>
      <c r="F277" s="256"/>
      <c r="G277" s="256"/>
      <c r="H277" s="256"/>
      <c r="I277" s="256"/>
      <c r="J277" s="256"/>
      <c r="K277" s="257"/>
      <c r="L277" s="257"/>
      <c r="M277" s="257"/>
      <c r="N277" s="257"/>
      <c r="O277" s="257"/>
      <c r="P277" s="257"/>
      <c r="Q277" s="257"/>
      <c r="R277" s="257"/>
      <c r="S277" s="257"/>
      <c r="T277" s="257"/>
      <c r="U277" s="257"/>
      <c r="V277" s="257"/>
      <c r="W277" s="257"/>
      <c r="X277" s="257"/>
      <c r="Y277" s="257"/>
      <c r="Z277" s="257"/>
    </row>
    <row r="278" spans="1:26" ht="12.75" customHeight="1" x14ac:dyDescent="0.25">
      <c r="A278" s="257"/>
      <c r="B278" s="255"/>
      <c r="C278" s="255"/>
      <c r="D278" s="255"/>
      <c r="E278" s="255"/>
      <c r="F278" s="256"/>
      <c r="G278" s="256"/>
      <c r="H278" s="256"/>
      <c r="I278" s="256"/>
      <c r="J278" s="256"/>
      <c r="K278" s="257"/>
      <c r="L278" s="257"/>
      <c r="M278" s="257"/>
      <c r="N278" s="257"/>
      <c r="O278" s="257"/>
      <c r="P278" s="257"/>
      <c r="Q278" s="257"/>
      <c r="R278" s="257"/>
      <c r="S278" s="257"/>
      <c r="T278" s="257"/>
      <c r="U278" s="257"/>
      <c r="V278" s="257"/>
      <c r="W278" s="257"/>
      <c r="X278" s="257"/>
      <c r="Y278" s="257"/>
      <c r="Z278" s="257"/>
    </row>
    <row r="279" spans="1:26" ht="12.75" customHeight="1" x14ac:dyDescent="0.25">
      <c r="A279" s="257"/>
      <c r="B279" s="255"/>
      <c r="C279" s="255"/>
      <c r="D279" s="255"/>
      <c r="E279" s="255"/>
      <c r="F279" s="256"/>
      <c r="G279" s="256"/>
      <c r="H279" s="256"/>
      <c r="I279" s="256"/>
      <c r="J279" s="256"/>
      <c r="K279" s="257"/>
      <c r="L279" s="257"/>
      <c r="M279" s="257"/>
      <c r="N279" s="257"/>
      <c r="O279" s="257"/>
      <c r="P279" s="257"/>
      <c r="Q279" s="257"/>
      <c r="R279" s="257"/>
      <c r="S279" s="257"/>
      <c r="T279" s="257"/>
      <c r="U279" s="257"/>
      <c r="V279" s="257"/>
      <c r="W279" s="257"/>
      <c r="X279" s="257"/>
      <c r="Y279" s="257"/>
      <c r="Z279" s="257"/>
    </row>
    <row r="280" spans="1:26" ht="12.75" customHeight="1" x14ac:dyDescent="0.25">
      <c r="A280" s="257"/>
      <c r="B280" s="255"/>
      <c r="C280" s="255"/>
      <c r="D280" s="255"/>
      <c r="E280" s="255"/>
      <c r="F280" s="256"/>
      <c r="G280" s="256"/>
      <c r="H280" s="256"/>
      <c r="I280" s="256"/>
      <c r="J280" s="256"/>
      <c r="K280" s="257"/>
      <c r="L280" s="257"/>
      <c r="M280" s="257"/>
      <c r="N280" s="257"/>
      <c r="O280" s="257"/>
      <c r="P280" s="257"/>
      <c r="Q280" s="257"/>
      <c r="R280" s="257"/>
      <c r="S280" s="257"/>
      <c r="T280" s="257"/>
      <c r="U280" s="257"/>
      <c r="V280" s="257"/>
      <c r="W280" s="257"/>
      <c r="X280" s="257"/>
      <c r="Y280" s="257"/>
      <c r="Z280" s="257"/>
    </row>
    <row r="281" spans="1:26" ht="12.75" customHeight="1" x14ac:dyDescent="0.25">
      <c r="A281" s="257"/>
      <c r="B281" s="255"/>
      <c r="C281" s="255"/>
      <c r="D281" s="255"/>
      <c r="E281" s="255"/>
      <c r="F281" s="256"/>
      <c r="G281" s="256"/>
      <c r="H281" s="256"/>
      <c r="I281" s="256"/>
      <c r="J281" s="256"/>
      <c r="K281" s="257"/>
      <c r="L281" s="257"/>
      <c r="M281" s="257"/>
      <c r="N281" s="257"/>
      <c r="O281" s="257"/>
      <c r="P281" s="257"/>
      <c r="Q281" s="257"/>
      <c r="R281" s="257"/>
      <c r="S281" s="257"/>
      <c r="T281" s="257"/>
      <c r="U281" s="257"/>
      <c r="V281" s="257"/>
      <c r="W281" s="257"/>
      <c r="X281" s="257"/>
      <c r="Y281" s="257"/>
      <c r="Z281" s="257"/>
    </row>
    <row r="282" spans="1:26" ht="12.75" customHeight="1" x14ac:dyDescent="0.25">
      <c r="A282" s="257"/>
      <c r="B282" s="255"/>
      <c r="C282" s="255"/>
      <c r="D282" s="255"/>
      <c r="E282" s="255"/>
      <c r="F282" s="256"/>
      <c r="G282" s="256"/>
      <c r="H282" s="256"/>
      <c r="I282" s="256"/>
      <c r="J282" s="256"/>
      <c r="K282" s="257"/>
      <c r="L282" s="257"/>
      <c r="M282" s="257"/>
      <c r="N282" s="257"/>
      <c r="O282" s="257"/>
      <c r="P282" s="257"/>
      <c r="Q282" s="257"/>
      <c r="R282" s="257"/>
      <c r="S282" s="257"/>
      <c r="T282" s="257"/>
      <c r="U282" s="257"/>
      <c r="V282" s="257"/>
      <c r="W282" s="257"/>
      <c r="X282" s="257"/>
      <c r="Y282" s="257"/>
      <c r="Z282" s="257"/>
    </row>
    <row r="283" spans="1:26" ht="12.75" customHeight="1" x14ac:dyDescent="0.25">
      <c r="A283" s="257"/>
      <c r="B283" s="255"/>
      <c r="C283" s="255"/>
      <c r="D283" s="255"/>
      <c r="E283" s="255"/>
      <c r="F283" s="256"/>
      <c r="G283" s="256"/>
      <c r="H283" s="256"/>
      <c r="I283" s="256"/>
      <c r="J283" s="256"/>
      <c r="K283" s="257"/>
      <c r="L283" s="257"/>
      <c r="M283" s="257"/>
      <c r="N283" s="257"/>
      <c r="O283" s="257"/>
      <c r="P283" s="257"/>
      <c r="Q283" s="257"/>
      <c r="R283" s="257"/>
      <c r="S283" s="257"/>
      <c r="T283" s="257"/>
      <c r="U283" s="257"/>
      <c r="V283" s="257"/>
      <c r="W283" s="257"/>
      <c r="X283" s="257"/>
      <c r="Y283" s="257"/>
      <c r="Z283" s="257"/>
    </row>
    <row r="284" spans="1:26" ht="12.75" customHeight="1" x14ac:dyDescent="0.25">
      <c r="A284" s="257"/>
      <c r="B284" s="255"/>
      <c r="C284" s="255"/>
      <c r="D284" s="255"/>
      <c r="E284" s="255"/>
      <c r="F284" s="256"/>
      <c r="G284" s="256"/>
      <c r="H284" s="256"/>
      <c r="I284" s="256"/>
      <c r="J284" s="256"/>
      <c r="K284" s="257"/>
      <c r="L284" s="257"/>
      <c r="M284" s="257"/>
      <c r="N284" s="257"/>
      <c r="O284" s="257"/>
      <c r="P284" s="257"/>
      <c r="Q284" s="257"/>
      <c r="R284" s="257"/>
      <c r="S284" s="257"/>
      <c r="T284" s="257"/>
      <c r="U284" s="257"/>
      <c r="V284" s="257"/>
      <c r="W284" s="257"/>
      <c r="X284" s="257"/>
      <c r="Y284" s="257"/>
      <c r="Z284" s="257"/>
    </row>
    <row r="285" spans="1:26" ht="12.75" customHeight="1" x14ac:dyDescent="0.25">
      <c r="A285" s="257"/>
      <c r="B285" s="255"/>
      <c r="C285" s="255"/>
      <c r="D285" s="255"/>
      <c r="E285" s="255"/>
      <c r="F285" s="256"/>
      <c r="G285" s="256"/>
      <c r="H285" s="256"/>
      <c r="I285" s="256"/>
      <c r="J285" s="256"/>
      <c r="K285" s="257"/>
      <c r="L285" s="257"/>
      <c r="M285" s="257"/>
      <c r="N285" s="257"/>
      <c r="O285" s="257"/>
      <c r="P285" s="257"/>
      <c r="Q285" s="257"/>
      <c r="R285" s="257"/>
      <c r="S285" s="257"/>
      <c r="T285" s="257"/>
      <c r="U285" s="257"/>
      <c r="V285" s="257"/>
      <c r="W285" s="257"/>
      <c r="X285" s="257"/>
      <c r="Y285" s="257"/>
      <c r="Z285" s="257"/>
    </row>
    <row r="286" spans="1:26" ht="12.75" customHeight="1" x14ac:dyDescent="0.25">
      <c r="A286" s="257"/>
      <c r="B286" s="255"/>
      <c r="C286" s="255"/>
      <c r="D286" s="255"/>
      <c r="E286" s="255"/>
      <c r="F286" s="256"/>
      <c r="G286" s="256"/>
      <c r="H286" s="256"/>
      <c r="I286" s="256"/>
      <c r="J286" s="256"/>
      <c r="K286" s="257"/>
      <c r="L286" s="257"/>
      <c r="M286" s="257"/>
      <c r="N286" s="257"/>
      <c r="O286" s="257"/>
      <c r="P286" s="257"/>
      <c r="Q286" s="257"/>
      <c r="R286" s="257"/>
      <c r="S286" s="257"/>
      <c r="T286" s="257"/>
      <c r="U286" s="257"/>
      <c r="V286" s="257"/>
      <c r="W286" s="257"/>
      <c r="X286" s="257"/>
      <c r="Y286" s="257"/>
      <c r="Z286" s="257"/>
    </row>
    <row r="287" spans="1:26" ht="12.75" customHeight="1" x14ac:dyDescent="0.25">
      <c r="A287" s="257"/>
      <c r="B287" s="255"/>
      <c r="C287" s="255"/>
      <c r="D287" s="255"/>
      <c r="E287" s="255"/>
      <c r="F287" s="256"/>
      <c r="G287" s="256"/>
      <c r="H287" s="256"/>
      <c r="I287" s="256"/>
      <c r="J287" s="256"/>
      <c r="K287" s="257"/>
      <c r="L287" s="257"/>
      <c r="M287" s="257"/>
      <c r="N287" s="257"/>
      <c r="O287" s="257"/>
      <c r="P287" s="257"/>
      <c r="Q287" s="257"/>
      <c r="R287" s="257"/>
      <c r="S287" s="257"/>
      <c r="T287" s="257"/>
      <c r="U287" s="257"/>
      <c r="V287" s="257"/>
      <c r="W287" s="257"/>
      <c r="X287" s="257"/>
      <c r="Y287" s="257"/>
      <c r="Z287" s="257"/>
    </row>
    <row r="288" spans="1:26" ht="12.75" customHeight="1" x14ac:dyDescent="0.25">
      <c r="A288" s="257"/>
      <c r="B288" s="255"/>
      <c r="C288" s="255"/>
      <c r="D288" s="255"/>
      <c r="E288" s="255"/>
      <c r="F288" s="256"/>
      <c r="G288" s="256"/>
      <c r="H288" s="256"/>
      <c r="I288" s="256"/>
      <c r="J288" s="256"/>
      <c r="K288" s="257"/>
      <c r="L288" s="257"/>
      <c r="M288" s="257"/>
      <c r="N288" s="257"/>
      <c r="O288" s="257"/>
      <c r="P288" s="257"/>
      <c r="Q288" s="257"/>
      <c r="R288" s="257"/>
      <c r="S288" s="257"/>
      <c r="T288" s="257"/>
      <c r="U288" s="257"/>
      <c r="V288" s="257"/>
      <c r="W288" s="257"/>
      <c r="X288" s="257"/>
      <c r="Y288" s="257"/>
      <c r="Z288" s="257"/>
    </row>
    <row r="289" spans="1:26" ht="12.75" customHeight="1" x14ac:dyDescent="0.25">
      <c r="A289" s="257"/>
      <c r="B289" s="255"/>
      <c r="C289" s="255"/>
      <c r="D289" s="255"/>
      <c r="E289" s="255"/>
      <c r="F289" s="256"/>
      <c r="G289" s="256"/>
      <c r="H289" s="256"/>
      <c r="I289" s="256"/>
      <c r="J289" s="256"/>
      <c r="K289" s="257"/>
      <c r="L289" s="257"/>
      <c r="M289" s="257"/>
      <c r="N289" s="257"/>
      <c r="O289" s="257"/>
      <c r="P289" s="257"/>
      <c r="Q289" s="257"/>
      <c r="R289" s="257"/>
      <c r="S289" s="257"/>
      <c r="T289" s="257"/>
      <c r="U289" s="257"/>
      <c r="V289" s="257"/>
      <c r="W289" s="257"/>
      <c r="X289" s="257"/>
      <c r="Y289" s="257"/>
      <c r="Z289" s="257"/>
    </row>
    <row r="290" spans="1:26" ht="12.75" customHeight="1" x14ac:dyDescent="0.25">
      <c r="A290" s="257"/>
      <c r="B290" s="255"/>
      <c r="C290" s="255"/>
      <c r="D290" s="255"/>
      <c r="E290" s="255"/>
      <c r="F290" s="256"/>
      <c r="G290" s="256"/>
      <c r="H290" s="256"/>
      <c r="I290" s="256"/>
      <c r="J290" s="256"/>
      <c r="K290" s="257"/>
      <c r="L290" s="257"/>
      <c r="M290" s="257"/>
      <c r="N290" s="257"/>
      <c r="O290" s="257"/>
      <c r="P290" s="257"/>
      <c r="Q290" s="257"/>
      <c r="R290" s="257"/>
      <c r="S290" s="257"/>
      <c r="T290" s="257"/>
      <c r="U290" s="257"/>
      <c r="V290" s="257"/>
      <c r="W290" s="257"/>
      <c r="X290" s="257"/>
      <c r="Y290" s="257"/>
      <c r="Z290" s="257"/>
    </row>
    <row r="291" spans="1:26" ht="12.75" customHeight="1" x14ac:dyDescent="0.25">
      <c r="A291" s="257"/>
      <c r="B291" s="255"/>
      <c r="C291" s="255"/>
      <c r="D291" s="255"/>
      <c r="E291" s="255"/>
      <c r="F291" s="256"/>
      <c r="G291" s="256"/>
      <c r="H291" s="256"/>
      <c r="I291" s="256"/>
      <c r="J291" s="256"/>
      <c r="K291" s="257"/>
      <c r="L291" s="257"/>
      <c r="M291" s="257"/>
      <c r="N291" s="257"/>
      <c r="O291" s="257"/>
      <c r="P291" s="257"/>
      <c r="Q291" s="257"/>
      <c r="R291" s="257"/>
      <c r="S291" s="257"/>
      <c r="T291" s="257"/>
      <c r="U291" s="257"/>
      <c r="V291" s="257"/>
      <c r="W291" s="257"/>
      <c r="X291" s="257"/>
      <c r="Y291" s="257"/>
      <c r="Z291" s="257"/>
    </row>
    <row r="292" spans="1:26" ht="12.75" customHeight="1" x14ac:dyDescent="0.25">
      <c r="A292" s="257"/>
      <c r="B292" s="255"/>
      <c r="C292" s="255"/>
      <c r="D292" s="255"/>
      <c r="E292" s="255"/>
      <c r="F292" s="256"/>
      <c r="G292" s="256"/>
      <c r="H292" s="256"/>
      <c r="I292" s="256"/>
      <c r="J292" s="256"/>
      <c r="K292" s="257"/>
      <c r="L292" s="257"/>
      <c r="M292" s="257"/>
      <c r="N292" s="257"/>
      <c r="O292" s="257"/>
      <c r="P292" s="257"/>
      <c r="Q292" s="257"/>
      <c r="R292" s="257"/>
      <c r="S292" s="257"/>
      <c r="T292" s="257"/>
      <c r="U292" s="257"/>
      <c r="V292" s="257"/>
      <c r="W292" s="257"/>
      <c r="X292" s="257"/>
      <c r="Y292" s="257"/>
      <c r="Z292" s="257"/>
    </row>
    <row r="293" spans="1:26" ht="12.75" customHeight="1" x14ac:dyDescent="0.25">
      <c r="A293" s="257"/>
      <c r="B293" s="255"/>
      <c r="C293" s="255"/>
      <c r="D293" s="255"/>
      <c r="E293" s="255"/>
      <c r="F293" s="256"/>
      <c r="G293" s="256"/>
      <c r="H293" s="256"/>
      <c r="I293" s="256"/>
      <c r="J293" s="256"/>
      <c r="K293" s="257"/>
      <c r="L293" s="257"/>
      <c r="M293" s="257"/>
      <c r="N293" s="257"/>
      <c r="O293" s="257"/>
      <c r="P293" s="257"/>
      <c r="Q293" s="257"/>
      <c r="R293" s="257"/>
      <c r="S293" s="257"/>
      <c r="T293" s="257"/>
      <c r="U293" s="257"/>
      <c r="V293" s="257"/>
      <c r="W293" s="257"/>
      <c r="X293" s="257"/>
      <c r="Y293" s="257"/>
      <c r="Z293" s="257"/>
    </row>
    <row r="294" spans="1:26" ht="12.75" customHeight="1" x14ac:dyDescent="0.25">
      <c r="A294" s="257"/>
      <c r="B294" s="255"/>
      <c r="C294" s="255"/>
      <c r="D294" s="255"/>
      <c r="E294" s="255"/>
      <c r="F294" s="256"/>
      <c r="G294" s="256"/>
      <c r="H294" s="256"/>
      <c r="I294" s="256"/>
      <c r="J294" s="256"/>
      <c r="K294" s="257"/>
      <c r="L294" s="257"/>
      <c r="M294" s="257"/>
      <c r="N294" s="257"/>
      <c r="O294" s="257"/>
      <c r="P294" s="257"/>
      <c r="Q294" s="257"/>
      <c r="R294" s="257"/>
      <c r="S294" s="257"/>
      <c r="T294" s="257"/>
      <c r="U294" s="257"/>
      <c r="V294" s="257"/>
      <c r="W294" s="257"/>
      <c r="X294" s="257"/>
      <c r="Y294" s="257"/>
      <c r="Z294" s="257"/>
    </row>
    <row r="295" spans="1:26" ht="12.75" customHeight="1" x14ac:dyDescent="0.25">
      <c r="A295" s="257"/>
      <c r="B295" s="255"/>
      <c r="C295" s="255"/>
      <c r="D295" s="255"/>
      <c r="E295" s="255"/>
      <c r="F295" s="256"/>
      <c r="G295" s="256"/>
      <c r="H295" s="256"/>
      <c r="I295" s="256"/>
      <c r="J295" s="256"/>
      <c r="K295" s="257"/>
      <c r="L295" s="257"/>
      <c r="M295" s="257"/>
      <c r="N295" s="257"/>
      <c r="O295" s="257"/>
      <c r="P295" s="257"/>
      <c r="Q295" s="257"/>
      <c r="R295" s="257"/>
      <c r="S295" s="257"/>
      <c r="T295" s="257"/>
      <c r="U295" s="257"/>
      <c r="V295" s="257"/>
      <c r="W295" s="257"/>
      <c r="X295" s="257"/>
      <c r="Y295" s="257"/>
      <c r="Z295" s="257"/>
    </row>
    <row r="296" spans="1:26" ht="12.75" customHeight="1" x14ac:dyDescent="0.25">
      <c r="A296" s="257"/>
      <c r="B296" s="255"/>
      <c r="C296" s="255"/>
      <c r="D296" s="255"/>
      <c r="E296" s="255"/>
      <c r="F296" s="256"/>
      <c r="G296" s="256"/>
      <c r="H296" s="256"/>
      <c r="I296" s="256"/>
      <c r="J296" s="256"/>
      <c r="K296" s="257"/>
      <c r="L296" s="257"/>
      <c r="M296" s="257"/>
      <c r="N296" s="257"/>
      <c r="O296" s="257"/>
      <c r="P296" s="257"/>
      <c r="Q296" s="257"/>
      <c r="R296" s="257"/>
      <c r="S296" s="257"/>
      <c r="T296" s="257"/>
      <c r="U296" s="257"/>
      <c r="V296" s="257"/>
      <c r="W296" s="257"/>
      <c r="X296" s="257"/>
      <c r="Y296" s="257"/>
      <c r="Z296" s="257"/>
    </row>
    <row r="297" spans="1:26" ht="12.75" customHeight="1" x14ac:dyDescent="0.25">
      <c r="A297" s="257"/>
      <c r="B297" s="255"/>
      <c r="C297" s="255"/>
      <c r="D297" s="255"/>
      <c r="E297" s="255"/>
      <c r="F297" s="256"/>
      <c r="G297" s="256"/>
      <c r="H297" s="256"/>
      <c r="I297" s="256"/>
      <c r="J297" s="256"/>
      <c r="K297" s="257"/>
      <c r="L297" s="257"/>
      <c r="M297" s="257"/>
      <c r="N297" s="257"/>
      <c r="O297" s="257"/>
      <c r="P297" s="257"/>
      <c r="Q297" s="257"/>
      <c r="R297" s="257"/>
      <c r="S297" s="257"/>
      <c r="T297" s="257"/>
      <c r="U297" s="257"/>
      <c r="V297" s="257"/>
      <c r="W297" s="257"/>
      <c r="X297" s="257"/>
      <c r="Y297" s="257"/>
      <c r="Z297" s="257"/>
    </row>
    <row r="298" spans="1:26" ht="12.75" customHeight="1" x14ac:dyDescent="0.25">
      <c r="A298" s="257"/>
      <c r="B298" s="255"/>
      <c r="C298" s="255"/>
      <c r="D298" s="255"/>
      <c r="E298" s="255"/>
      <c r="F298" s="256"/>
      <c r="G298" s="256"/>
      <c r="H298" s="256"/>
      <c r="I298" s="256"/>
      <c r="J298" s="256"/>
      <c r="K298" s="257"/>
      <c r="L298" s="257"/>
      <c r="M298" s="257"/>
      <c r="N298" s="257"/>
      <c r="O298" s="257"/>
      <c r="P298" s="257"/>
      <c r="Q298" s="257"/>
      <c r="R298" s="257"/>
      <c r="S298" s="257"/>
      <c r="T298" s="257"/>
      <c r="U298" s="257"/>
      <c r="V298" s="257"/>
      <c r="W298" s="257"/>
      <c r="X298" s="257"/>
      <c r="Y298" s="257"/>
      <c r="Z298" s="257"/>
    </row>
    <row r="299" spans="1:26" ht="12.75" customHeight="1" x14ac:dyDescent="0.25">
      <c r="A299" s="257"/>
      <c r="B299" s="255"/>
      <c r="C299" s="255"/>
      <c r="D299" s="255"/>
      <c r="E299" s="255"/>
      <c r="F299" s="256"/>
      <c r="G299" s="256"/>
      <c r="H299" s="256"/>
      <c r="I299" s="256"/>
      <c r="J299" s="256"/>
      <c r="K299" s="257"/>
      <c r="L299" s="257"/>
      <c r="M299" s="257"/>
      <c r="N299" s="257"/>
      <c r="O299" s="257"/>
      <c r="P299" s="257"/>
      <c r="Q299" s="257"/>
      <c r="R299" s="257"/>
      <c r="S299" s="257"/>
      <c r="T299" s="257"/>
      <c r="U299" s="257"/>
      <c r="V299" s="257"/>
      <c r="W299" s="257"/>
      <c r="X299" s="257"/>
      <c r="Y299" s="257"/>
      <c r="Z299" s="257"/>
    </row>
    <row r="300" spans="1:26" ht="12.75" customHeight="1" x14ac:dyDescent="0.25">
      <c r="A300" s="257"/>
      <c r="B300" s="255"/>
      <c r="C300" s="255"/>
      <c r="D300" s="255"/>
      <c r="E300" s="255"/>
      <c r="F300" s="256"/>
      <c r="G300" s="256"/>
      <c r="H300" s="256"/>
      <c r="I300" s="256"/>
      <c r="J300" s="256"/>
      <c r="K300" s="257"/>
      <c r="L300" s="257"/>
      <c r="M300" s="257"/>
      <c r="N300" s="257"/>
      <c r="O300" s="257"/>
      <c r="P300" s="257"/>
      <c r="Q300" s="257"/>
      <c r="R300" s="257"/>
      <c r="S300" s="257"/>
      <c r="T300" s="257"/>
      <c r="U300" s="257"/>
      <c r="V300" s="257"/>
      <c r="W300" s="257"/>
      <c r="X300" s="257"/>
      <c r="Y300" s="257"/>
      <c r="Z300" s="257"/>
    </row>
    <row r="301" spans="1:26" ht="12.75" customHeight="1" x14ac:dyDescent="0.25">
      <c r="A301" s="257"/>
      <c r="B301" s="255"/>
      <c r="C301" s="255"/>
      <c r="D301" s="255"/>
      <c r="E301" s="255"/>
      <c r="F301" s="256"/>
      <c r="G301" s="256"/>
      <c r="H301" s="256"/>
      <c r="I301" s="256"/>
      <c r="J301" s="256"/>
      <c r="K301" s="257"/>
      <c r="L301" s="257"/>
      <c r="M301" s="257"/>
      <c r="N301" s="257"/>
      <c r="O301" s="257"/>
      <c r="P301" s="257"/>
      <c r="Q301" s="257"/>
      <c r="R301" s="257"/>
      <c r="S301" s="257"/>
      <c r="T301" s="257"/>
      <c r="U301" s="257"/>
      <c r="V301" s="257"/>
      <c r="W301" s="257"/>
      <c r="X301" s="257"/>
      <c r="Y301" s="257"/>
      <c r="Z301" s="257"/>
    </row>
    <row r="302" spans="1:26" ht="12.75" customHeight="1" x14ac:dyDescent="0.25">
      <c r="A302" s="257"/>
      <c r="B302" s="255"/>
      <c r="C302" s="255"/>
      <c r="D302" s="255"/>
      <c r="E302" s="255"/>
      <c r="F302" s="256"/>
      <c r="G302" s="256"/>
      <c r="H302" s="256"/>
      <c r="I302" s="256"/>
      <c r="J302" s="256"/>
      <c r="K302" s="257"/>
      <c r="L302" s="257"/>
      <c r="M302" s="257"/>
      <c r="N302" s="257"/>
      <c r="O302" s="257"/>
      <c r="P302" s="257"/>
      <c r="Q302" s="257"/>
      <c r="R302" s="257"/>
      <c r="S302" s="257"/>
      <c r="T302" s="257"/>
      <c r="U302" s="257"/>
      <c r="V302" s="257"/>
      <c r="W302" s="257"/>
      <c r="X302" s="257"/>
      <c r="Y302" s="257"/>
      <c r="Z302" s="257"/>
    </row>
    <row r="303" spans="1:26" ht="12.75" customHeight="1" x14ac:dyDescent="0.25">
      <c r="A303" s="257"/>
      <c r="B303" s="255"/>
      <c r="C303" s="255"/>
      <c r="D303" s="255"/>
      <c r="E303" s="255"/>
      <c r="F303" s="256"/>
      <c r="G303" s="256"/>
      <c r="H303" s="256"/>
      <c r="I303" s="256"/>
      <c r="J303" s="256"/>
      <c r="K303" s="257"/>
      <c r="L303" s="257"/>
      <c r="M303" s="257"/>
      <c r="N303" s="257"/>
      <c r="O303" s="257"/>
      <c r="P303" s="257"/>
      <c r="Q303" s="257"/>
      <c r="R303" s="257"/>
      <c r="S303" s="257"/>
      <c r="T303" s="257"/>
      <c r="U303" s="257"/>
      <c r="V303" s="257"/>
      <c r="W303" s="257"/>
      <c r="X303" s="257"/>
      <c r="Y303" s="257"/>
      <c r="Z303" s="257"/>
    </row>
    <row r="304" spans="1:26" ht="12.75" customHeight="1" x14ac:dyDescent="0.25">
      <c r="A304" s="257"/>
      <c r="B304" s="255"/>
      <c r="C304" s="255"/>
      <c r="D304" s="255"/>
      <c r="E304" s="255"/>
      <c r="F304" s="256"/>
      <c r="G304" s="256"/>
      <c r="H304" s="256"/>
      <c r="I304" s="256"/>
      <c r="J304" s="256"/>
      <c r="K304" s="257"/>
      <c r="L304" s="257"/>
      <c r="M304" s="257"/>
      <c r="N304" s="257"/>
      <c r="O304" s="257"/>
      <c r="P304" s="257"/>
      <c r="Q304" s="257"/>
      <c r="R304" s="257"/>
      <c r="S304" s="257"/>
      <c r="T304" s="257"/>
      <c r="U304" s="257"/>
      <c r="V304" s="257"/>
      <c r="W304" s="257"/>
      <c r="X304" s="257"/>
      <c r="Y304" s="257"/>
      <c r="Z304" s="257"/>
    </row>
    <row r="305" spans="1:26" ht="12.75" customHeight="1" x14ac:dyDescent="0.25">
      <c r="A305" s="257"/>
      <c r="B305" s="255"/>
      <c r="C305" s="255"/>
      <c r="D305" s="255"/>
      <c r="E305" s="255"/>
      <c r="F305" s="256"/>
      <c r="G305" s="256"/>
      <c r="H305" s="256"/>
      <c r="I305" s="256"/>
      <c r="J305" s="256"/>
      <c r="K305" s="257"/>
      <c r="L305" s="257"/>
      <c r="M305" s="257"/>
      <c r="N305" s="257"/>
      <c r="O305" s="257"/>
      <c r="P305" s="257"/>
      <c r="Q305" s="257"/>
      <c r="R305" s="257"/>
      <c r="S305" s="257"/>
      <c r="T305" s="257"/>
      <c r="U305" s="257"/>
      <c r="V305" s="257"/>
      <c r="W305" s="257"/>
      <c r="X305" s="257"/>
      <c r="Y305" s="257"/>
      <c r="Z305" s="257"/>
    </row>
    <row r="306" spans="1:26" ht="12.75" customHeight="1" x14ac:dyDescent="0.25">
      <c r="A306" s="257"/>
      <c r="B306" s="255"/>
      <c r="C306" s="255"/>
      <c r="D306" s="255"/>
      <c r="E306" s="255"/>
      <c r="F306" s="256"/>
      <c r="G306" s="256"/>
      <c r="H306" s="256"/>
      <c r="I306" s="256"/>
      <c r="J306" s="256"/>
      <c r="K306" s="257"/>
      <c r="L306" s="257"/>
      <c r="M306" s="257"/>
      <c r="N306" s="257"/>
      <c r="O306" s="257"/>
      <c r="P306" s="257"/>
      <c r="Q306" s="257"/>
      <c r="R306" s="257"/>
      <c r="S306" s="257"/>
      <c r="T306" s="257"/>
      <c r="U306" s="257"/>
      <c r="V306" s="257"/>
      <c r="W306" s="257"/>
      <c r="X306" s="257"/>
      <c r="Y306" s="257"/>
      <c r="Z306" s="257"/>
    </row>
    <row r="307" spans="1:26" ht="12.75" customHeight="1" x14ac:dyDescent="0.25">
      <c r="A307" s="257"/>
      <c r="B307" s="255"/>
      <c r="C307" s="255"/>
      <c r="D307" s="255"/>
      <c r="E307" s="255"/>
      <c r="F307" s="256"/>
      <c r="G307" s="256"/>
      <c r="H307" s="256"/>
      <c r="I307" s="256"/>
      <c r="J307" s="256"/>
      <c r="K307" s="257"/>
      <c r="L307" s="257"/>
      <c r="M307" s="257"/>
      <c r="N307" s="257"/>
      <c r="O307" s="257"/>
      <c r="P307" s="257"/>
      <c r="Q307" s="257"/>
      <c r="R307" s="257"/>
      <c r="S307" s="257"/>
      <c r="T307" s="257"/>
      <c r="U307" s="257"/>
      <c r="V307" s="257"/>
      <c r="W307" s="257"/>
      <c r="X307" s="257"/>
      <c r="Y307" s="257"/>
      <c r="Z307" s="257"/>
    </row>
    <row r="308" spans="1:26" ht="12.75" customHeight="1" x14ac:dyDescent="0.25">
      <c r="A308" s="257"/>
      <c r="B308" s="255"/>
      <c r="C308" s="255"/>
      <c r="D308" s="255"/>
      <c r="E308" s="255"/>
      <c r="F308" s="256"/>
      <c r="G308" s="256"/>
      <c r="H308" s="256"/>
      <c r="I308" s="256"/>
      <c r="J308" s="256"/>
      <c r="K308" s="257"/>
      <c r="L308" s="257"/>
      <c r="M308" s="257"/>
      <c r="N308" s="257"/>
      <c r="O308" s="257"/>
      <c r="P308" s="257"/>
      <c r="Q308" s="257"/>
      <c r="R308" s="257"/>
      <c r="S308" s="257"/>
      <c r="T308" s="257"/>
      <c r="U308" s="257"/>
      <c r="V308" s="257"/>
      <c r="W308" s="257"/>
      <c r="X308" s="257"/>
      <c r="Y308" s="257"/>
      <c r="Z308" s="257"/>
    </row>
    <row r="309" spans="1:26" ht="12.75" customHeight="1" x14ac:dyDescent="0.25">
      <c r="A309" s="257"/>
      <c r="B309" s="255"/>
      <c r="C309" s="255"/>
      <c r="D309" s="255"/>
      <c r="E309" s="255"/>
      <c r="F309" s="256"/>
      <c r="G309" s="256"/>
      <c r="H309" s="256"/>
      <c r="I309" s="256"/>
      <c r="J309" s="256"/>
      <c r="K309" s="257"/>
      <c r="L309" s="257"/>
      <c r="M309" s="257"/>
      <c r="N309" s="257"/>
      <c r="O309" s="257"/>
      <c r="P309" s="257"/>
      <c r="Q309" s="257"/>
      <c r="R309" s="257"/>
      <c r="S309" s="257"/>
      <c r="T309" s="257"/>
      <c r="U309" s="257"/>
      <c r="V309" s="257"/>
      <c r="W309" s="257"/>
      <c r="X309" s="257"/>
      <c r="Y309" s="257"/>
      <c r="Z309" s="257"/>
    </row>
    <row r="310" spans="1:26" ht="12.75" customHeight="1" x14ac:dyDescent="0.25">
      <c r="A310" s="257"/>
      <c r="B310" s="255"/>
      <c r="C310" s="255"/>
      <c r="D310" s="255"/>
      <c r="E310" s="255"/>
      <c r="F310" s="256"/>
      <c r="G310" s="256"/>
      <c r="H310" s="256"/>
      <c r="I310" s="256"/>
      <c r="J310" s="256"/>
      <c r="K310" s="257"/>
      <c r="L310" s="257"/>
      <c r="M310" s="257"/>
      <c r="N310" s="257"/>
      <c r="O310" s="257"/>
      <c r="P310" s="257"/>
      <c r="Q310" s="257"/>
      <c r="R310" s="257"/>
      <c r="S310" s="257"/>
      <c r="T310" s="257"/>
      <c r="U310" s="257"/>
      <c r="V310" s="257"/>
      <c r="W310" s="257"/>
      <c r="X310" s="257"/>
      <c r="Y310" s="257"/>
      <c r="Z310" s="257"/>
    </row>
    <row r="311" spans="1:26" ht="12.75" customHeight="1" x14ac:dyDescent="0.25">
      <c r="A311" s="257"/>
      <c r="B311" s="255"/>
      <c r="C311" s="255"/>
      <c r="D311" s="255"/>
      <c r="E311" s="255"/>
      <c r="F311" s="256"/>
      <c r="G311" s="256"/>
      <c r="H311" s="256"/>
      <c r="I311" s="256"/>
      <c r="J311" s="256"/>
      <c r="K311" s="257"/>
      <c r="L311" s="257"/>
      <c r="M311" s="257"/>
      <c r="N311" s="257"/>
      <c r="O311" s="257"/>
      <c r="P311" s="257"/>
      <c r="Q311" s="257"/>
      <c r="R311" s="257"/>
      <c r="S311" s="257"/>
      <c r="T311" s="257"/>
      <c r="U311" s="257"/>
      <c r="V311" s="257"/>
      <c r="W311" s="257"/>
      <c r="X311" s="257"/>
      <c r="Y311" s="257"/>
      <c r="Z311" s="257"/>
    </row>
    <row r="312" spans="1:26" ht="12.75" customHeight="1" x14ac:dyDescent="0.25">
      <c r="A312" s="257"/>
      <c r="B312" s="255"/>
      <c r="C312" s="255"/>
      <c r="D312" s="255"/>
      <c r="E312" s="255"/>
      <c r="F312" s="256"/>
      <c r="G312" s="256"/>
      <c r="H312" s="256"/>
      <c r="I312" s="256"/>
      <c r="J312" s="256"/>
      <c r="K312" s="257"/>
      <c r="L312" s="257"/>
      <c r="M312" s="257"/>
      <c r="N312" s="257"/>
      <c r="O312" s="257"/>
      <c r="P312" s="257"/>
      <c r="Q312" s="257"/>
      <c r="R312" s="257"/>
      <c r="S312" s="257"/>
      <c r="T312" s="257"/>
      <c r="U312" s="257"/>
      <c r="V312" s="257"/>
      <c r="W312" s="257"/>
      <c r="X312" s="257"/>
      <c r="Y312" s="257"/>
      <c r="Z312" s="257"/>
    </row>
    <row r="313" spans="1:26" ht="12.75" customHeight="1" x14ac:dyDescent="0.25">
      <c r="A313" s="257"/>
      <c r="B313" s="255"/>
      <c r="C313" s="255"/>
      <c r="D313" s="255"/>
      <c r="E313" s="255"/>
      <c r="F313" s="256"/>
      <c r="G313" s="256"/>
      <c r="H313" s="256"/>
      <c r="I313" s="256"/>
      <c r="J313" s="256"/>
      <c r="K313" s="257"/>
      <c r="L313" s="257"/>
      <c r="M313" s="257"/>
      <c r="N313" s="257"/>
      <c r="O313" s="257"/>
      <c r="P313" s="257"/>
      <c r="Q313" s="257"/>
      <c r="R313" s="257"/>
      <c r="S313" s="257"/>
      <c r="T313" s="257"/>
      <c r="U313" s="257"/>
      <c r="V313" s="257"/>
      <c r="W313" s="257"/>
      <c r="X313" s="257"/>
      <c r="Y313" s="257"/>
      <c r="Z313" s="257"/>
    </row>
    <row r="314" spans="1:26" ht="12.75" customHeight="1" x14ac:dyDescent="0.25">
      <c r="A314" s="257"/>
      <c r="B314" s="255"/>
      <c r="C314" s="255"/>
      <c r="D314" s="255"/>
      <c r="E314" s="255"/>
      <c r="F314" s="256"/>
      <c r="G314" s="256"/>
      <c r="H314" s="256"/>
      <c r="I314" s="256"/>
      <c r="J314" s="256"/>
      <c r="K314" s="257"/>
      <c r="L314" s="257"/>
      <c r="M314" s="257"/>
      <c r="N314" s="257"/>
      <c r="O314" s="257"/>
      <c r="P314" s="257"/>
      <c r="Q314" s="257"/>
      <c r="R314" s="257"/>
      <c r="S314" s="257"/>
      <c r="T314" s="257"/>
      <c r="U314" s="257"/>
      <c r="V314" s="257"/>
      <c r="W314" s="257"/>
      <c r="X314" s="257"/>
      <c r="Y314" s="257"/>
      <c r="Z314" s="257"/>
    </row>
    <row r="315" spans="1:26" ht="12.75" customHeight="1" x14ac:dyDescent="0.25">
      <c r="A315" s="257"/>
      <c r="B315" s="255"/>
      <c r="C315" s="255"/>
      <c r="D315" s="255"/>
      <c r="E315" s="255"/>
      <c r="F315" s="256"/>
      <c r="G315" s="256"/>
      <c r="H315" s="256"/>
      <c r="I315" s="256"/>
      <c r="J315" s="256"/>
      <c r="K315" s="257"/>
      <c r="L315" s="257"/>
      <c r="M315" s="257"/>
      <c r="N315" s="257"/>
      <c r="O315" s="257"/>
      <c r="P315" s="257"/>
      <c r="Q315" s="257"/>
      <c r="R315" s="257"/>
      <c r="S315" s="257"/>
      <c r="T315" s="257"/>
      <c r="U315" s="257"/>
      <c r="V315" s="257"/>
      <c r="W315" s="257"/>
      <c r="X315" s="257"/>
      <c r="Y315" s="257"/>
      <c r="Z315" s="257"/>
    </row>
    <row r="316" spans="1:26" ht="12.75" customHeight="1" x14ac:dyDescent="0.25">
      <c r="A316" s="257"/>
      <c r="B316" s="255"/>
      <c r="C316" s="255"/>
      <c r="D316" s="255"/>
      <c r="E316" s="255"/>
      <c r="F316" s="256"/>
      <c r="G316" s="256"/>
      <c r="H316" s="256"/>
      <c r="I316" s="256"/>
      <c r="J316" s="256"/>
      <c r="K316" s="257"/>
      <c r="L316" s="257"/>
      <c r="M316" s="257"/>
      <c r="N316" s="257"/>
      <c r="O316" s="257"/>
      <c r="P316" s="257"/>
      <c r="Q316" s="257"/>
      <c r="R316" s="257"/>
      <c r="S316" s="257"/>
      <c r="T316" s="257"/>
      <c r="U316" s="257"/>
      <c r="V316" s="257"/>
      <c r="W316" s="257"/>
      <c r="X316" s="257"/>
      <c r="Y316" s="257"/>
      <c r="Z316" s="257"/>
    </row>
    <row r="317" spans="1:26" ht="12.75" customHeight="1" x14ac:dyDescent="0.25">
      <c r="A317" s="257"/>
      <c r="B317" s="255"/>
      <c r="C317" s="255"/>
      <c r="D317" s="255"/>
      <c r="E317" s="255"/>
      <c r="F317" s="256"/>
      <c r="G317" s="256"/>
      <c r="H317" s="256"/>
      <c r="I317" s="256"/>
      <c r="J317" s="256"/>
      <c r="K317" s="257"/>
      <c r="L317" s="257"/>
      <c r="M317" s="257"/>
      <c r="N317" s="257"/>
      <c r="O317" s="257"/>
      <c r="P317" s="257"/>
      <c r="Q317" s="257"/>
      <c r="R317" s="257"/>
      <c r="S317" s="257"/>
      <c r="T317" s="257"/>
      <c r="U317" s="257"/>
      <c r="V317" s="257"/>
      <c r="W317" s="257"/>
      <c r="X317" s="257"/>
      <c r="Y317" s="257"/>
      <c r="Z317" s="257"/>
    </row>
    <row r="318" spans="1:26" ht="12.75" customHeight="1" x14ac:dyDescent="0.25">
      <c r="A318" s="257"/>
      <c r="B318" s="255"/>
      <c r="C318" s="255"/>
      <c r="D318" s="255"/>
      <c r="E318" s="255"/>
      <c r="F318" s="256"/>
      <c r="G318" s="256"/>
      <c r="H318" s="256"/>
      <c r="I318" s="256"/>
      <c r="J318" s="256"/>
      <c r="K318" s="257"/>
      <c r="L318" s="257"/>
      <c r="M318" s="257"/>
      <c r="N318" s="257"/>
      <c r="O318" s="257"/>
      <c r="P318" s="257"/>
      <c r="Q318" s="257"/>
      <c r="R318" s="257"/>
      <c r="S318" s="257"/>
      <c r="T318" s="257"/>
      <c r="U318" s="257"/>
      <c r="V318" s="257"/>
      <c r="W318" s="257"/>
      <c r="X318" s="257"/>
      <c r="Y318" s="257"/>
      <c r="Z318" s="257"/>
    </row>
    <row r="319" spans="1:26" ht="12.75" customHeight="1" x14ac:dyDescent="0.25">
      <c r="A319" s="257"/>
      <c r="B319" s="255"/>
      <c r="C319" s="255"/>
      <c r="D319" s="255"/>
      <c r="E319" s="255"/>
      <c r="F319" s="256"/>
      <c r="G319" s="256"/>
      <c r="H319" s="256"/>
      <c r="I319" s="256"/>
      <c r="J319" s="256"/>
      <c r="K319" s="257"/>
      <c r="L319" s="257"/>
      <c r="M319" s="257"/>
      <c r="N319" s="257"/>
      <c r="O319" s="257"/>
      <c r="P319" s="257"/>
      <c r="Q319" s="257"/>
      <c r="R319" s="257"/>
      <c r="S319" s="257"/>
      <c r="T319" s="257"/>
      <c r="U319" s="257"/>
      <c r="V319" s="257"/>
      <c r="W319" s="257"/>
      <c r="X319" s="257"/>
      <c r="Y319" s="257"/>
      <c r="Z319" s="257"/>
    </row>
    <row r="320" spans="1:26" ht="12.75" customHeight="1" x14ac:dyDescent="0.25">
      <c r="A320" s="257"/>
      <c r="B320" s="255"/>
      <c r="C320" s="255"/>
      <c r="D320" s="255"/>
      <c r="E320" s="255"/>
      <c r="F320" s="256"/>
      <c r="G320" s="256"/>
      <c r="H320" s="256"/>
      <c r="I320" s="256"/>
      <c r="J320" s="256"/>
      <c r="K320" s="257"/>
      <c r="L320" s="257"/>
      <c r="M320" s="257"/>
      <c r="N320" s="257"/>
      <c r="O320" s="257"/>
      <c r="P320" s="257"/>
      <c r="Q320" s="257"/>
      <c r="R320" s="257"/>
      <c r="S320" s="257"/>
      <c r="T320" s="257"/>
      <c r="U320" s="257"/>
      <c r="V320" s="257"/>
      <c r="W320" s="257"/>
      <c r="X320" s="257"/>
      <c r="Y320" s="257"/>
      <c r="Z320" s="257"/>
    </row>
    <row r="321" spans="1:26" ht="12.75" customHeight="1" x14ac:dyDescent="0.25">
      <c r="A321" s="257"/>
      <c r="B321" s="255"/>
      <c r="C321" s="255"/>
      <c r="D321" s="255"/>
      <c r="E321" s="255"/>
      <c r="F321" s="256"/>
      <c r="G321" s="256"/>
      <c r="H321" s="256"/>
      <c r="I321" s="256"/>
      <c r="J321" s="256"/>
      <c r="K321" s="257"/>
      <c r="L321" s="257"/>
      <c r="M321" s="257"/>
      <c r="N321" s="257"/>
      <c r="O321" s="257"/>
      <c r="P321" s="257"/>
      <c r="Q321" s="257"/>
      <c r="R321" s="257"/>
      <c r="S321" s="257"/>
      <c r="T321" s="257"/>
      <c r="U321" s="257"/>
      <c r="V321" s="257"/>
      <c r="W321" s="257"/>
      <c r="X321" s="257"/>
      <c r="Y321" s="257"/>
      <c r="Z321" s="257"/>
    </row>
    <row r="322" spans="1:26" ht="12.75" customHeight="1" x14ac:dyDescent="0.25">
      <c r="A322" s="257"/>
      <c r="B322" s="255"/>
      <c r="C322" s="255"/>
      <c r="D322" s="255"/>
      <c r="E322" s="255"/>
      <c r="F322" s="256"/>
      <c r="G322" s="256"/>
      <c r="H322" s="256"/>
      <c r="I322" s="256"/>
      <c r="J322" s="256"/>
      <c r="K322" s="257"/>
      <c r="L322" s="257"/>
      <c r="M322" s="257"/>
      <c r="N322" s="257"/>
      <c r="O322" s="257"/>
      <c r="P322" s="257"/>
      <c r="Q322" s="257"/>
      <c r="R322" s="257"/>
      <c r="S322" s="257"/>
      <c r="T322" s="257"/>
      <c r="U322" s="257"/>
      <c r="V322" s="257"/>
      <c r="W322" s="257"/>
      <c r="X322" s="257"/>
      <c r="Y322" s="257"/>
      <c r="Z322" s="257"/>
    </row>
    <row r="323" spans="1:26" ht="12.75" customHeight="1" x14ac:dyDescent="0.25">
      <c r="A323" s="257"/>
      <c r="B323" s="255"/>
      <c r="C323" s="255"/>
      <c r="D323" s="255"/>
      <c r="E323" s="255"/>
      <c r="F323" s="256"/>
      <c r="G323" s="256"/>
      <c r="H323" s="256"/>
      <c r="I323" s="256"/>
      <c r="J323" s="256"/>
      <c r="K323" s="257"/>
      <c r="L323" s="257"/>
      <c r="M323" s="257"/>
      <c r="N323" s="257"/>
      <c r="O323" s="257"/>
      <c r="P323" s="257"/>
      <c r="Q323" s="257"/>
      <c r="R323" s="257"/>
      <c r="S323" s="257"/>
      <c r="T323" s="257"/>
      <c r="U323" s="257"/>
      <c r="V323" s="257"/>
      <c r="W323" s="257"/>
      <c r="X323" s="257"/>
      <c r="Y323" s="257"/>
      <c r="Z323" s="257"/>
    </row>
    <row r="324" spans="1:26" ht="12.75" customHeight="1" x14ac:dyDescent="0.25">
      <c r="A324" s="257"/>
      <c r="B324" s="255"/>
      <c r="C324" s="255"/>
      <c r="D324" s="255"/>
      <c r="E324" s="255"/>
      <c r="F324" s="256"/>
      <c r="G324" s="256"/>
      <c r="H324" s="256"/>
      <c r="I324" s="256"/>
      <c r="J324" s="256"/>
      <c r="K324" s="257"/>
      <c r="L324" s="257"/>
      <c r="M324" s="257"/>
      <c r="N324" s="257"/>
      <c r="O324" s="257"/>
      <c r="P324" s="257"/>
      <c r="Q324" s="257"/>
      <c r="R324" s="257"/>
      <c r="S324" s="257"/>
      <c r="T324" s="257"/>
      <c r="U324" s="257"/>
      <c r="V324" s="257"/>
      <c r="W324" s="257"/>
      <c r="X324" s="257"/>
      <c r="Y324" s="257"/>
      <c r="Z324" s="257"/>
    </row>
    <row r="325" spans="1:26" ht="12.75" customHeight="1" x14ac:dyDescent="0.25">
      <c r="A325" s="257"/>
      <c r="B325" s="255"/>
      <c r="C325" s="255"/>
      <c r="D325" s="255"/>
      <c r="E325" s="255"/>
      <c r="F325" s="256"/>
      <c r="G325" s="256"/>
      <c r="H325" s="256"/>
      <c r="I325" s="256"/>
      <c r="J325" s="256"/>
      <c r="K325" s="257"/>
      <c r="L325" s="257"/>
      <c r="M325" s="257"/>
      <c r="N325" s="257"/>
      <c r="O325" s="257"/>
      <c r="P325" s="257"/>
      <c r="Q325" s="257"/>
      <c r="R325" s="257"/>
      <c r="S325" s="257"/>
      <c r="T325" s="257"/>
      <c r="U325" s="257"/>
      <c r="V325" s="257"/>
      <c r="W325" s="257"/>
      <c r="X325" s="257"/>
      <c r="Y325" s="257"/>
      <c r="Z325" s="257"/>
    </row>
    <row r="326" spans="1:26" ht="12.75" customHeight="1" x14ac:dyDescent="0.25">
      <c r="A326" s="257"/>
      <c r="B326" s="255"/>
      <c r="C326" s="255"/>
      <c r="D326" s="255"/>
      <c r="E326" s="255"/>
      <c r="F326" s="256"/>
      <c r="G326" s="256"/>
      <c r="H326" s="256"/>
      <c r="I326" s="256"/>
      <c r="J326" s="256"/>
      <c r="K326" s="257"/>
      <c r="L326" s="257"/>
      <c r="M326" s="257"/>
      <c r="N326" s="257"/>
      <c r="O326" s="257"/>
      <c r="P326" s="257"/>
      <c r="Q326" s="257"/>
      <c r="R326" s="257"/>
      <c r="S326" s="257"/>
      <c r="T326" s="257"/>
      <c r="U326" s="257"/>
      <c r="V326" s="257"/>
      <c r="W326" s="257"/>
      <c r="X326" s="257"/>
      <c r="Y326" s="257"/>
      <c r="Z326" s="257"/>
    </row>
    <row r="327" spans="1:26" ht="12.75" customHeight="1" x14ac:dyDescent="0.25">
      <c r="A327" s="257"/>
      <c r="B327" s="255"/>
      <c r="C327" s="255"/>
      <c r="D327" s="255"/>
      <c r="E327" s="255"/>
      <c r="F327" s="256"/>
      <c r="G327" s="256"/>
      <c r="H327" s="256"/>
      <c r="I327" s="256"/>
      <c r="J327" s="256"/>
      <c r="K327" s="257"/>
      <c r="L327" s="257"/>
      <c r="M327" s="257"/>
      <c r="N327" s="257"/>
      <c r="O327" s="257"/>
      <c r="P327" s="257"/>
      <c r="Q327" s="257"/>
      <c r="R327" s="257"/>
      <c r="S327" s="257"/>
      <c r="T327" s="257"/>
      <c r="U327" s="257"/>
      <c r="V327" s="257"/>
      <c r="W327" s="257"/>
      <c r="X327" s="257"/>
      <c r="Y327" s="257"/>
      <c r="Z327" s="257"/>
    </row>
    <row r="328" spans="1:26" ht="12.75" customHeight="1" x14ac:dyDescent="0.25">
      <c r="A328" s="257"/>
      <c r="B328" s="255"/>
      <c r="C328" s="255"/>
      <c r="D328" s="255"/>
      <c r="E328" s="255"/>
      <c r="F328" s="256"/>
      <c r="G328" s="256"/>
      <c r="H328" s="256"/>
      <c r="I328" s="256"/>
      <c r="J328" s="256"/>
      <c r="K328" s="257"/>
      <c r="L328" s="257"/>
      <c r="M328" s="257"/>
      <c r="N328" s="257"/>
      <c r="O328" s="257"/>
      <c r="P328" s="257"/>
      <c r="Q328" s="257"/>
      <c r="R328" s="257"/>
      <c r="S328" s="257"/>
      <c r="T328" s="257"/>
      <c r="U328" s="257"/>
      <c r="V328" s="257"/>
      <c r="W328" s="257"/>
      <c r="X328" s="257"/>
      <c r="Y328" s="257"/>
      <c r="Z328" s="257"/>
    </row>
    <row r="329" spans="1:26" ht="12.75" customHeight="1" x14ac:dyDescent="0.25">
      <c r="A329" s="257"/>
      <c r="B329" s="255"/>
      <c r="C329" s="255"/>
      <c r="D329" s="255"/>
      <c r="E329" s="255"/>
      <c r="F329" s="256"/>
      <c r="G329" s="256"/>
      <c r="H329" s="256"/>
      <c r="I329" s="256"/>
      <c r="J329" s="256"/>
      <c r="K329" s="257"/>
      <c r="L329" s="257"/>
      <c r="M329" s="257"/>
      <c r="N329" s="257"/>
      <c r="O329" s="257"/>
      <c r="P329" s="257"/>
      <c r="Q329" s="257"/>
      <c r="R329" s="257"/>
      <c r="S329" s="257"/>
      <c r="T329" s="257"/>
      <c r="U329" s="257"/>
      <c r="V329" s="257"/>
      <c r="W329" s="257"/>
      <c r="X329" s="257"/>
      <c r="Y329" s="257"/>
      <c r="Z329" s="257"/>
    </row>
    <row r="330" spans="1:26" ht="12.75" customHeight="1" x14ac:dyDescent="0.25">
      <c r="A330" s="257"/>
      <c r="B330" s="255"/>
      <c r="C330" s="255"/>
      <c r="D330" s="255"/>
      <c r="E330" s="255"/>
      <c r="F330" s="256"/>
      <c r="G330" s="256"/>
      <c r="H330" s="256"/>
      <c r="I330" s="256"/>
      <c r="J330" s="256"/>
      <c r="K330" s="257"/>
      <c r="L330" s="257"/>
      <c r="M330" s="257"/>
      <c r="N330" s="257"/>
      <c r="O330" s="257"/>
      <c r="P330" s="257"/>
      <c r="Q330" s="257"/>
      <c r="R330" s="257"/>
      <c r="S330" s="257"/>
      <c r="T330" s="257"/>
      <c r="U330" s="257"/>
      <c r="V330" s="257"/>
      <c r="W330" s="257"/>
      <c r="X330" s="257"/>
      <c r="Y330" s="257"/>
      <c r="Z330" s="257"/>
    </row>
    <row r="331" spans="1:26" ht="12.75" customHeight="1" x14ac:dyDescent="0.25">
      <c r="A331" s="257"/>
      <c r="B331" s="255"/>
      <c r="C331" s="255"/>
      <c r="D331" s="255"/>
      <c r="E331" s="255"/>
      <c r="F331" s="256"/>
      <c r="G331" s="256"/>
      <c r="H331" s="256"/>
      <c r="I331" s="256"/>
      <c r="J331" s="256"/>
      <c r="K331" s="257"/>
      <c r="L331" s="257"/>
      <c r="M331" s="257"/>
      <c r="N331" s="257"/>
      <c r="O331" s="257"/>
      <c r="P331" s="257"/>
      <c r="Q331" s="257"/>
      <c r="R331" s="257"/>
      <c r="S331" s="257"/>
      <c r="T331" s="257"/>
      <c r="U331" s="257"/>
      <c r="V331" s="257"/>
      <c r="W331" s="257"/>
      <c r="X331" s="257"/>
      <c r="Y331" s="257"/>
      <c r="Z331" s="257"/>
    </row>
    <row r="332" spans="1:26" ht="12.75" customHeight="1" x14ac:dyDescent="0.25">
      <c r="A332" s="257"/>
      <c r="B332" s="255"/>
      <c r="C332" s="255"/>
      <c r="D332" s="255"/>
      <c r="E332" s="255"/>
      <c r="F332" s="256"/>
      <c r="G332" s="256"/>
      <c r="H332" s="256"/>
      <c r="I332" s="256"/>
      <c r="J332" s="256"/>
      <c r="K332" s="257"/>
      <c r="L332" s="257"/>
      <c r="M332" s="257"/>
      <c r="N332" s="257"/>
      <c r="O332" s="257"/>
      <c r="P332" s="257"/>
      <c r="Q332" s="257"/>
      <c r="R332" s="257"/>
      <c r="S332" s="257"/>
      <c r="T332" s="257"/>
      <c r="U332" s="257"/>
      <c r="V332" s="257"/>
      <c r="W332" s="257"/>
      <c r="X332" s="257"/>
      <c r="Y332" s="257"/>
      <c r="Z332" s="257"/>
    </row>
    <row r="333" spans="1:26" ht="12.75" customHeight="1" x14ac:dyDescent="0.25">
      <c r="A333" s="257"/>
      <c r="B333" s="255"/>
      <c r="C333" s="255"/>
      <c r="D333" s="255"/>
      <c r="E333" s="255"/>
      <c r="F333" s="256"/>
      <c r="G333" s="256"/>
      <c r="H333" s="256"/>
      <c r="I333" s="256"/>
      <c r="J333" s="256"/>
      <c r="K333" s="257"/>
      <c r="L333" s="257"/>
      <c r="M333" s="257"/>
      <c r="N333" s="257"/>
      <c r="O333" s="257"/>
      <c r="P333" s="257"/>
      <c r="Q333" s="257"/>
      <c r="R333" s="257"/>
      <c r="S333" s="257"/>
      <c r="T333" s="257"/>
      <c r="U333" s="257"/>
      <c r="V333" s="257"/>
      <c r="W333" s="257"/>
      <c r="X333" s="257"/>
      <c r="Y333" s="257"/>
      <c r="Z333" s="257"/>
    </row>
    <row r="334" spans="1:26" ht="12.75" customHeight="1" x14ac:dyDescent="0.25">
      <c r="A334" s="257"/>
      <c r="B334" s="255"/>
      <c r="C334" s="255"/>
      <c r="D334" s="255"/>
      <c r="E334" s="255"/>
      <c r="F334" s="256"/>
      <c r="G334" s="256"/>
      <c r="H334" s="256"/>
      <c r="I334" s="256"/>
      <c r="J334" s="256"/>
      <c r="K334" s="257"/>
      <c r="L334" s="257"/>
      <c r="M334" s="257"/>
      <c r="N334" s="257"/>
      <c r="O334" s="257"/>
      <c r="P334" s="257"/>
      <c r="Q334" s="257"/>
      <c r="R334" s="257"/>
      <c r="S334" s="257"/>
      <c r="T334" s="257"/>
      <c r="U334" s="257"/>
      <c r="V334" s="257"/>
      <c r="W334" s="257"/>
      <c r="X334" s="257"/>
      <c r="Y334" s="257"/>
      <c r="Z334" s="257"/>
    </row>
    <row r="335" spans="1:26" ht="12.75" customHeight="1" x14ac:dyDescent="0.25">
      <c r="A335" s="257"/>
      <c r="B335" s="255"/>
      <c r="C335" s="255"/>
      <c r="D335" s="255"/>
      <c r="E335" s="255"/>
      <c r="F335" s="256"/>
      <c r="G335" s="256"/>
      <c r="H335" s="256"/>
      <c r="I335" s="256"/>
      <c r="J335" s="256"/>
      <c r="K335" s="257"/>
      <c r="L335" s="257"/>
      <c r="M335" s="257"/>
      <c r="N335" s="257"/>
      <c r="O335" s="257"/>
      <c r="P335" s="257"/>
      <c r="Q335" s="257"/>
      <c r="R335" s="257"/>
      <c r="S335" s="257"/>
      <c r="T335" s="257"/>
      <c r="U335" s="257"/>
      <c r="V335" s="257"/>
      <c r="W335" s="257"/>
      <c r="X335" s="257"/>
      <c r="Y335" s="257"/>
      <c r="Z335" s="257"/>
    </row>
    <row r="336" spans="1:26" ht="12.75" customHeight="1" x14ac:dyDescent="0.25">
      <c r="A336" s="257"/>
      <c r="B336" s="255"/>
      <c r="C336" s="255"/>
      <c r="D336" s="255"/>
      <c r="E336" s="255"/>
      <c r="F336" s="256"/>
      <c r="G336" s="256"/>
      <c r="H336" s="256"/>
      <c r="I336" s="256"/>
      <c r="J336" s="256"/>
      <c r="K336" s="257"/>
      <c r="L336" s="257"/>
      <c r="M336" s="257"/>
      <c r="N336" s="257"/>
      <c r="O336" s="257"/>
      <c r="P336" s="257"/>
      <c r="Q336" s="257"/>
      <c r="R336" s="257"/>
      <c r="S336" s="257"/>
      <c r="T336" s="257"/>
      <c r="U336" s="257"/>
      <c r="V336" s="257"/>
      <c r="W336" s="257"/>
      <c r="X336" s="257"/>
      <c r="Y336" s="257"/>
      <c r="Z336" s="257"/>
    </row>
    <row r="337" spans="1:26" ht="12.75" customHeight="1" x14ac:dyDescent="0.25">
      <c r="A337" s="257"/>
      <c r="B337" s="255"/>
      <c r="C337" s="255"/>
      <c r="D337" s="255"/>
      <c r="E337" s="255"/>
      <c r="F337" s="256"/>
      <c r="G337" s="256"/>
      <c r="H337" s="256"/>
      <c r="I337" s="256"/>
      <c r="J337" s="256"/>
      <c r="K337" s="257"/>
      <c r="L337" s="257"/>
      <c r="M337" s="257"/>
      <c r="N337" s="257"/>
      <c r="O337" s="257"/>
      <c r="P337" s="257"/>
      <c r="Q337" s="257"/>
      <c r="R337" s="257"/>
      <c r="S337" s="257"/>
      <c r="T337" s="257"/>
      <c r="U337" s="257"/>
      <c r="V337" s="257"/>
      <c r="W337" s="257"/>
      <c r="X337" s="257"/>
      <c r="Y337" s="257"/>
      <c r="Z337" s="257"/>
    </row>
    <row r="338" spans="1:26" ht="12.75" customHeight="1" x14ac:dyDescent="0.25">
      <c r="A338" s="257"/>
      <c r="B338" s="255"/>
      <c r="C338" s="255"/>
      <c r="D338" s="255"/>
      <c r="E338" s="255"/>
      <c r="F338" s="256"/>
      <c r="G338" s="256"/>
      <c r="H338" s="256"/>
      <c r="I338" s="256"/>
      <c r="J338" s="256"/>
      <c r="K338" s="257"/>
      <c r="L338" s="257"/>
      <c r="M338" s="257"/>
      <c r="N338" s="257"/>
      <c r="O338" s="257"/>
      <c r="P338" s="257"/>
      <c r="Q338" s="257"/>
      <c r="R338" s="257"/>
      <c r="S338" s="257"/>
      <c r="T338" s="257"/>
      <c r="U338" s="257"/>
      <c r="V338" s="257"/>
      <c r="W338" s="257"/>
      <c r="X338" s="257"/>
      <c r="Y338" s="257"/>
      <c r="Z338" s="257"/>
    </row>
    <row r="339" spans="1:26" ht="12.75" customHeight="1" x14ac:dyDescent="0.25">
      <c r="A339" s="257"/>
      <c r="B339" s="255"/>
      <c r="C339" s="255"/>
      <c r="D339" s="255"/>
      <c r="E339" s="255"/>
      <c r="F339" s="256"/>
      <c r="G339" s="256"/>
      <c r="H339" s="256"/>
      <c r="I339" s="256"/>
      <c r="J339" s="256"/>
      <c r="K339" s="257"/>
      <c r="L339" s="257"/>
      <c r="M339" s="257"/>
      <c r="N339" s="257"/>
      <c r="O339" s="257"/>
      <c r="P339" s="257"/>
      <c r="Q339" s="257"/>
      <c r="R339" s="257"/>
      <c r="S339" s="257"/>
      <c r="T339" s="257"/>
      <c r="U339" s="257"/>
      <c r="V339" s="257"/>
      <c r="W339" s="257"/>
      <c r="X339" s="257"/>
      <c r="Y339" s="257"/>
      <c r="Z339" s="257"/>
    </row>
    <row r="340" spans="1:26" ht="12.75" customHeight="1" x14ac:dyDescent="0.25">
      <c r="A340" s="257"/>
      <c r="B340" s="255"/>
      <c r="C340" s="255"/>
      <c r="D340" s="255"/>
      <c r="E340" s="255"/>
      <c r="F340" s="256"/>
      <c r="G340" s="256"/>
      <c r="H340" s="256"/>
      <c r="I340" s="256"/>
      <c r="J340" s="256"/>
      <c r="K340" s="257"/>
      <c r="L340" s="257"/>
      <c r="M340" s="257"/>
      <c r="N340" s="257"/>
      <c r="O340" s="257"/>
      <c r="P340" s="257"/>
      <c r="Q340" s="257"/>
      <c r="R340" s="257"/>
      <c r="S340" s="257"/>
      <c r="T340" s="257"/>
      <c r="U340" s="257"/>
      <c r="V340" s="257"/>
      <c r="W340" s="257"/>
      <c r="X340" s="257"/>
      <c r="Y340" s="257"/>
      <c r="Z340" s="257"/>
    </row>
    <row r="341" spans="1:26" ht="12.75" customHeight="1" x14ac:dyDescent="0.25">
      <c r="A341" s="257"/>
      <c r="B341" s="255"/>
      <c r="C341" s="255"/>
      <c r="D341" s="255"/>
      <c r="E341" s="255"/>
      <c r="F341" s="256"/>
      <c r="G341" s="256"/>
      <c r="H341" s="256"/>
      <c r="I341" s="256"/>
      <c r="J341" s="256"/>
      <c r="K341" s="257"/>
      <c r="L341" s="257"/>
      <c r="M341" s="257"/>
      <c r="N341" s="257"/>
      <c r="O341" s="257"/>
      <c r="P341" s="257"/>
      <c r="Q341" s="257"/>
      <c r="R341" s="257"/>
      <c r="S341" s="257"/>
      <c r="T341" s="257"/>
      <c r="U341" s="257"/>
      <c r="V341" s="257"/>
      <c r="W341" s="257"/>
      <c r="X341" s="257"/>
      <c r="Y341" s="257"/>
      <c r="Z341" s="257"/>
    </row>
    <row r="342" spans="1:26" ht="12.75" customHeight="1" x14ac:dyDescent="0.25">
      <c r="A342" s="257"/>
      <c r="B342" s="255"/>
      <c r="C342" s="255"/>
      <c r="D342" s="255"/>
      <c r="E342" s="255"/>
      <c r="F342" s="256"/>
      <c r="G342" s="256"/>
      <c r="H342" s="256"/>
      <c r="I342" s="256"/>
      <c r="J342" s="256"/>
      <c r="K342" s="257"/>
      <c r="L342" s="257"/>
      <c r="M342" s="257"/>
      <c r="N342" s="257"/>
      <c r="O342" s="257"/>
      <c r="P342" s="257"/>
      <c r="Q342" s="257"/>
      <c r="R342" s="257"/>
      <c r="S342" s="257"/>
      <c r="T342" s="257"/>
      <c r="U342" s="257"/>
      <c r="V342" s="257"/>
      <c r="W342" s="257"/>
      <c r="X342" s="257"/>
      <c r="Y342" s="257"/>
      <c r="Z342" s="257"/>
    </row>
    <row r="343" spans="1:26" ht="12.75" customHeight="1" x14ac:dyDescent="0.25">
      <c r="A343" s="257"/>
      <c r="B343" s="255"/>
      <c r="C343" s="255"/>
      <c r="D343" s="255"/>
      <c r="E343" s="255"/>
      <c r="F343" s="256"/>
      <c r="G343" s="256"/>
      <c r="H343" s="256"/>
      <c r="I343" s="256"/>
      <c r="J343" s="256"/>
      <c r="K343" s="257"/>
      <c r="L343" s="257"/>
      <c r="M343" s="257"/>
      <c r="N343" s="257"/>
      <c r="O343" s="257"/>
      <c r="P343" s="257"/>
      <c r="Q343" s="257"/>
      <c r="R343" s="257"/>
      <c r="S343" s="257"/>
      <c r="T343" s="257"/>
      <c r="U343" s="257"/>
      <c r="V343" s="257"/>
      <c r="W343" s="257"/>
      <c r="X343" s="257"/>
      <c r="Y343" s="257"/>
      <c r="Z343" s="257"/>
    </row>
    <row r="344" spans="1:26" ht="12.75" customHeight="1" x14ac:dyDescent="0.25">
      <c r="A344" s="257"/>
      <c r="B344" s="255"/>
      <c r="C344" s="255"/>
      <c r="D344" s="255"/>
      <c r="E344" s="255"/>
      <c r="F344" s="256"/>
      <c r="G344" s="256"/>
      <c r="H344" s="256"/>
      <c r="I344" s="256"/>
      <c r="J344" s="256"/>
      <c r="K344" s="257"/>
      <c r="L344" s="257"/>
      <c r="M344" s="257"/>
      <c r="N344" s="257"/>
      <c r="O344" s="257"/>
      <c r="P344" s="257"/>
      <c r="Q344" s="257"/>
      <c r="R344" s="257"/>
      <c r="S344" s="257"/>
      <c r="T344" s="257"/>
      <c r="U344" s="257"/>
      <c r="V344" s="257"/>
      <c r="W344" s="257"/>
      <c r="X344" s="257"/>
      <c r="Y344" s="257"/>
      <c r="Z344" s="257"/>
    </row>
    <row r="345" spans="1:26" ht="12.75" customHeight="1" x14ac:dyDescent="0.25">
      <c r="A345" s="257"/>
      <c r="B345" s="255"/>
      <c r="C345" s="255"/>
      <c r="D345" s="255"/>
      <c r="E345" s="255"/>
      <c r="F345" s="256"/>
      <c r="G345" s="256"/>
      <c r="H345" s="256"/>
      <c r="I345" s="256"/>
      <c r="J345" s="256"/>
      <c r="K345" s="257"/>
      <c r="L345" s="257"/>
      <c r="M345" s="257"/>
      <c r="N345" s="257"/>
      <c r="O345" s="257"/>
      <c r="P345" s="257"/>
      <c r="Q345" s="257"/>
      <c r="R345" s="257"/>
      <c r="S345" s="257"/>
      <c r="T345" s="257"/>
      <c r="U345" s="257"/>
      <c r="V345" s="257"/>
      <c r="W345" s="257"/>
      <c r="X345" s="257"/>
      <c r="Y345" s="257"/>
      <c r="Z345" s="257"/>
    </row>
    <row r="346" spans="1:26" ht="12.75" customHeight="1" x14ac:dyDescent="0.25">
      <c r="A346" s="257"/>
      <c r="B346" s="255"/>
      <c r="C346" s="255"/>
      <c r="D346" s="255"/>
      <c r="E346" s="255"/>
      <c r="F346" s="256"/>
      <c r="G346" s="256"/>
      <c r="H346" s="256"/>
      <c r="I346" s="256"/>
      <c r="J346" s="256"/>
      <c r="K346" s="257"/>
      <c r="L346" s="257"/>
      <c r="M346" s="257"/>
      <c r="N346" s="257"/>
      <c r="O346" s="257"/>
      <c r="P346" s="257"/>
      <c r="Q346" s="257"/>
      <c r="R346" s="257"/>
      <c r="S346" s="257"/>
      <c r="T346" s="257"/>
      <c r="U346" s="257"/>
      <c r="V346" s="257"/>
      <c r="W346" s="257"/>
      <c r="X346" s="257"/>
      <c r="Y346" s="257"/>
      <c r="Z346" s="257"/>
    </row>
    <row r="347" spans="1:26" ht="12.75" customHeight="1" x14ac:dyDescent="0.25">
      <c r="A347" s="257"/>
      <c r="B347" s="255"/>
      <c r="C347" s="255"/>
      <c r="D347" s="255"/>
      <c r="E347" s="255"/>
      <c r="F347" s="256"/>
      <c r="G347" s="256"/>
      <c r="H347" s="256"/>
      <c r="I347" s="256"/>
      <c r="J347" s="256"/>
      <c r="K347" s="257"/>
      <c r="L347" s="257"/>
      <c r="M347" s="257"/>
      <c r="N347" s="257"/>
      <c r="O347" s="257"/>
      <c r="P347" s="257"/>
      <c r="Q347" s="257"/>
      <c r="R347" s="257"/>
      <c r="S347" s="257"/>
      <c r="T347" s="257"/>
      <c r="U347" s="257"/>
      <c r="V347" s="257"/>
      <c r="W347" s="257"/>
      <c r="X347" s="257"/>
      <c r="Y347" s="257"/>
      <c r="Z347" s="257"/>
    </row>
    <row r="348" spans="1:26" ht="12.75" customHeight="1" x14ac:dyDescent="0.25">
      <c r="A348" s="257"/>
      <c r="B348" s="255"/>
      <c r="C348" s="255"/>
      <c r="D348" s="255"/>
      <c r="E348" s="255"/>
      <c r="F348" s="256"/>
      <c r="G348" s="256"/>
      <c r="H348" s="256"/>
      <c r="I348" s="256"/>
      <c r="J348" s="256"/>
      <c r="K348" s="257"/>
      <c r="L348" s="257"/>
      <c r="M348" s="257"/>
      <c r="N348" s="257"/>
      <c r="O348" s="257"/>
      <c r="P348" s="257"/>
      <c r="Q348" s="257"/>
      <c r="R348" s="257"/>
      <c r="S348" s="257"/>
      <c r="T348" s="257"/>
      <c r="U348" s="257"/>
      <c r="V348" s="257"/>
      <c r="W348" s="257"/>
      <c r="X348" s="257"/>
      <c r="Y348" s="257"/>
      <c r="Z348" s="257"/>
    </row>
    <row r="349" spans="1:26" ht="12.75" customHeight="1" x14ac:dyDescent="0.25">
      <c r="A349" s="257"/>
      <c r="B349" s="255"/>
      <c r="C349" s="255"/>
      <c r="D349" s="255"/>
      <c r="E349" s="255"/>
      <c r="F349" s="256"/>
      <c r="G349" s="256"/>
      <c r="H349" s="256"/>
      <c r="I349" s="256"/>
      <c r="J349" s="256"/>
      <c r="K349" s="257"/>
      <c r="L349" s="257"/>
      <c r="M349" s="257"/>
      <c r="N349" s="257"/>
      <c r="O349" s="257"/>
      <c r="P349" s="257"/>
      <c r="Q349" s="257"/>
      <c r="R349" s="257"/>
      <c r="S349" s="257"/>
      <c r="T349" s="257"/>
      <c r="U349" s="257"/>
      <c r="V349" s="257"/>
      <c r="W349" s="257"/>
      <c r="X349" s="257"/>
      <c r="Y349" s="257"/>
      <c r="Z349" s="257"/>
    </row>
    <row r="350" spans="1:26" ht="12.75" customHeight="1" x14ac:dyDescent="0.25">
      <c r="A350" s="257"/>
      <c r="B350" s="255"/>
      <c r="C350" s="255"/>
      <c r="D350" s="255"/>
      <c r="E350" s="255"/>
      <c r="F350" s="256"/>
      <c r="G350" s="256"/>
      <c r="H350" s="256"/>
      <c r="I350" s="256"/>
      <c r="J350" s="256"/>
      <c r="K350" s="257"/>
      <c r="L350" s="257"/>
      <c r="M350" s="257"/>
      <c r="N350" s="257"/>
      <c r="O350" s="257"/>
      <c r="P350" s="257"/>
      <c r="Q350" s="257"/>
      <c r="R350" s="257"/>
      <c r="S350" s="257"/>
      <c r="T350" s="257"/>
      <c r="U350" s="257"/>
      <c r="V350" s="257"/>
      <c r="W350" s="257"/>
      <c r="X350" s="257"/>
      <c r="Y350" s="257"/>
      <c r="Z350" s="257"/>
    </row>
    <row r="351" spans="1:26" ht="12.75" customHeight="1" x14ac:dyDescent="0.25">
      <c r="A351" s="257"/>
      <c r="B351" s="255"/>
      <c r="C351" s="255"/>
      <c r="D351" s="255"/>
      <c r="E351" s="255"/>
      <c r="F351" s="256"/>
      <c r="G351" s="256"/>
      <c r="H351" s="256"/>
      <c r="I351" s="256"/>
      <c r="J351" s="256"/>
      <c r="K351" s="257"/>
      <c r="L351" s="257"/>
      <c r="M351" s="257"/>
      <c r="N351" s="257"/>
      <c r="O351" s="257"/>
      <c r="P351" s="257"/>
      <c r="Q351" s="257"/>
      <c r="R351" s="257"/>
      <c r="S351" s="257"/>
      <c r="T351" s="257"/>
      <c r="U351" s="257"/>
      <c r="V351" s="257"/>
      <c r="W351" s="257"/>
      <c r="X351" s="257"/>
      <c r="Y351" s="257"/>
      <c r="Z351" s="257"/>
    </row>
    <row r="352" spans="1:26" ht="12.75" customHeight="1" x14ac:dyDescent="0.25">
      <c r="A352" s="257"/>
      <c r="B352" s="255"/>
      <c r="C352" s="255"/>
      <c r="D352" s="255"/>
      <c r="E352" s="255"/>
      <c r="F352" s="256"/>
      <c r="G352" s="256"/>
      <c r="H352" s="256"/>
      <c r="I352" s="256"/>
      <c r="J352" s="256"/>
      <c r="K352" s="257"/>
      <c r="L352" s="257"/>
      <c r="M352" s="257"/>
      <c r="N352" s="257"/>
      <c r="O352" s="257"/>
      <c r="P352" s="257"/>
      <c r="Q352" s="257"/>
      <c r="R352" s="257"/>
      <c r="S352" s="257"/>
      <c r="T352" s="257"/>
      <c r="U352" s="257"/>
      <c r="V352" s="257"/>
      <c r="W352" s="257"/>
      <c r="X352" s="257"/>
      <c r="Y352" s="257"/>
      <c r="Z352" s="257"/>
    </row>
    <row r="353" spans="1:26" ht="12.75" customHeight="1" x14ac:dyDescent="0.25">
      <c r="A353" s="257"/>
      <c r="B353" s="255"/>
      <c r="C353" s="255"/>
      <c r="D353" s="255"/>
      <c r="E353" s="255"/>
      <c r="F353" s="256"/>
      <c r="G353" s="256"/>
      <c r="H353" s="256"/>
      <c r="I353" s="256"/>
      <c r="J353" s="256"/>
      <c r="K353" s="257"/>
      <c r="L353" s="257"/>
      <c r="M353" s="257"/>
      <c r="N353" s="257"/>
      <c r="O353" s="257"/>
      <c r="P353" s="257"/>
      <c r="Q353" s="257"/>
      <c r="R353" s="257"/>
      <c r="S353" s="257"/>
      <c r="T353" s="257"/>
      <c r="U353" s="257"/>
      <c r="V353" s="257"/>
      <c r="W353" s="257"/>
      <c r="X353" s="257"/>
      <c r="Y353" s="257"/>
      <c r="Z353" s="257"/>
    </row>
    <row r="354" spans="1:26" ht="12.75" customHeight="1" x14ac:dyDescent="0.25">
      <c r="A354" s="257"/>
      <c r="B354" s="255"/>
      <c r="C354" s="255"/>
      <c r="D354" s="255"/>
      <c r="E354" s="255"/>
      <c r="F354" s="256"/>
      <c r="G354" s="256"/>
      <c r="H354" s="256"/>
      <c r="I354" s="256"/>
      <c r="J354" s="256"/>
      <c r="K354" s="257"/>
      <c r="L354" s="257"/>
      <c r="M354" s="257"/>
      <c r="N354" s="257"/>
      <c r="O354" s="257"/>
      <c r="P354" s="257"/>
      <c r="Q354" s="257"/>
      <c r="R354" s="257"/>
      <c r="S354" s="257"/>
      <c r="T354" s="257"/>
      <c r="U354" s="257"/>
      <c r="V354" s="257"/>
      <c r="W354" s="257"/>
      <c r="X354" s="257"/>
      <c r="Y354" s="257"/>
      <c r="Z354" s="257"/>
    </row>
    <row r="355" spans="1:26" ht="12.75" customHeight="1" x14ac:dyDescent="0.25">
      <c r="A355" s="257"/>
      <c r="B355" s="255"/>
      <c r="C355" s="255"/>
      <c r="D355" s="255"/>
      <c r="E355" s="255"/>
      <c r="F355" s="256"/>
      <c r="G355" s="256"/>
      <c r="H355" s="256"/>
      <c r="I355" s="256"/>
      <c r="J355" s="256"/>
      <c r="K355" s="257"/>
      <c r="L355" s="257"/>
      <c r="M355" s="257"/>
      <c r="N355" s="257"/>
      <c r="O355" s="257"/>
      <c r="P355" s="257"/>
      <c r="Q355" s="257"/>
      <c r="R355" s="257"/>
      <c r="S355" s="257"/>
      <c r="T355" s="257"/>
      <c r="U355" s="257"/>
      <c r="V355" s="257"/>
      <c r="W355" s="257"/>
      <c r="X355" s="257"/>
      <c r="Y355" s="257"/>
      <c r="Z355" s="257"/>
    </row>
    <row r="356" spans="1:26" ht="12.75" customHeight="1" x14ac:dyDescent="0.25">
      <c r="A356" s="257"/>
      <c r="B356" s="255"/>
      <c r="C356" s="255"/>
      <c r="D356" s="255"/>
      <c r="E356" s="255"/>
      <c r="F356" s="256"/>
      <c r="G356" s="256"/>
      <c r="H356" s="256"/>
      <c r="I356" s="256"/>
      <c r="J356" s="256"/>
      <c r="K356" s="257"/>
      <c r="L356" s="257"/>
      <c r="M356" s="257"/>
      <c r="N356" s="257"/>
      <c r="O356" s="257"/>
      <c r="P356" s="257"/>
      <c r="Q356" s="257"/>
      <c r="R356" s="257"/>
      <c r="S356" s="257"/>
      <c r="T356" s="257"/>
      <c r="U356" s="257"/>
      <c r="V356" s="257"/>
      <c r="W356" s="257"/>
      <c r="X356" s="257"/>
      <c r="Y356" s="257"/>
      <c r="Z356" s="257"/>
    </row>
    <row r="357" spans="1:26" ht="12.75" customHeight="1" x14ac:dyDescent="0.25">
      <c r="A357" s="257"/>
      <c r="B357" s="255"/>
      <c r="C357" s="255"/>
      <c r="D357" s="255"/>
      <c r="E357" s="255"/>
      <c r="F357" s="256"/>
      <c r="G357" s="256"/>
      <c r="H357" s="256"/>
      <c r="I357" s="256"/>
      <c r="J357" s="256"/>
      <c r="K357" s="257"/>
      <c r="L357" s="257"/>
      <c r="M357" s="257"/>
      <c r="N357" s="257"/>
      <c r="O357" s="257"/>
      <c r="P357" s="257"/>
      <c r="Q357" s="257"/>
      <c r="R357" s="257"/>
      <c r="S357" s="257"/>
      <c r="T357" s="257"/>
      <c r="U357" s="257"/>
      <c r="V357" s="257"/>
      <c r="W357" s="257"/>
      <c r="X357" s="257"/>
      <c r="Y357" s="257"/>
      <c r="Z357" s="257"/>
    </row>
    <row r="358" spans="1:26" ht="12.75" customHeight="1" x14ac:dyDescent="0.25">
      <c r="A358" s="257"/>
      <c r="B358" s="255"/>
      <c r="C358" s="255"/>
      <c r="D358" s="255"/>
      <c r="E358" s="255"/>
      <c r="F358" s="256"/>
      <c r="G358" s="256"/>
      <c r="H358" s="256"/>
      <c r="I358" s="256"/>
      <c r="J358" s="256"/>
      <c r="K358" s="257"/>
      <c r="L358" s="257"/>
      <c r="M358" s="257"/>
      <c r="N358" s="257"/>
      <c r="O358" s="257"/>
      <c r="P358" s="257"/>
      <c r="Q358" s="257"/>
      <c r="R358" s="257"/>
      <c r="S358" s="257"/>
      <c r="T358" s="257"/>
      <c r="U358" s="257"/>
      <c r="V358" s="257"/>
      <c r="W358" s="257"/>
      <c r="X358" s="257"/>
      <c r="Y358" s="257"/>
      <c r="Z358" s="257"/>
    </row>
    <row r="359" spans="1:26" ht="12.75" customHeight="1" x14ac:dyDescent="0.25">
      <c r="A359" s="257"/>
      <c r="B359" s="255"/>
      <c r="C359" s="255"/>
      <c r="D359" s="255"/>
      <c r="E359" s="255"/>
      <c r="F359" s="256"/>
      <c r="G359" s="256"/>
      <c r="H359" s="256"/>
      <c r="I359" s="256"/>
      <c r="J359" s="256"/>
      <c r="K359" s="257"/>
      <c r="L359" s="257"/>
      <c r="M359" s="257"/>
      <c r="N359" s="257"/>
      <c r="O359" s="257"/>
      <c r="P359" s="257"/>
      <c r="Q359" s="257"/>
      <c r="R359" s="257"/>
      <c r="S359" s="257"/>
      <c r="T359" s="257"/>
      <c r="U359" s="257"/>
      <c r="V359" s="257"/>
      <c r="W359" s="257"/>
      <c r="X359" s="257"/>
      <c r="Y359" s="257"/>
      <c r="Z359" s="257"/>
    </row>
    <row r="360" spans="1:26" ht="12.75" customHeight="1" x14ac:dyDescent="0.25">
      <c r="A360" s="257"/>
      <c r="B360" s="255"/>
      <c r="C360" s="255"/>
      <c r="D360" s="255"/>
      <c r="E360" s="255"/>
      <c r="F360" s="256"/>
      <c r="G360" s="256"/>
      <c r="H360" s="256"/>
      <c r="I360" s="256"/>
      <c r="J360" s="256"/>
      <c r="K360" s="257"/>
      <c r="L360" s="257"/>
      <c r="M360" s="257"/>
      <c r="N360" s="257"/>
      <c r="O360" s="257"/>
      <c r="P360" s="257"/>
      <c r="Q360" s="257"/>
      <c r="R360" s="257"/>
      <c r="S360" s="257"/>
      <c r="T360" s="257"/>
      <c r="U360" s="257"/>
      <c r="V360" s="257"/>
      <c r="W360" s="257"/>
      <c r="X360" s="257"/>
      <c r="Y360" s="257"/>
      <c r="Z360" s="257"/>
    </row>
    <row r="361" spans="1:26" ht="12.75" customHeight="1" x14ac:dyDescent="0.25">
      <c r="A361" s="257"/>
      <c r="B361" s="255"/>
      <c r="C361" s="255"/>
      <c r="D361" s="255"/>
      <c r="E361" s="255"/>
      <c r="F361" s="256"/>
      <c r="G361" s="256"/>
      <c r="H361" s="256"/>
      <c r="I361" s="256"/>
      <c r="J361" s="256"/>
      <c r="K361" s="257"/>
      <c r="L361" s="257"/>
      <c r="M361" s="257"/>
      <c r="N361" s="257"/>
      <c r="O361" s="257"/>
      <c r="P361" s="257"/>
      <c r="Q361" s="257"/>
      <c r="R361" s="257"/>
      <c r="S361" s="257"/>
      <c r="T361" s="257"/>
      <c r="U361" s="257"/>
      <c r="V361" s="257"/>
      <c r="W361" s="257"/>
      <c r="X361" s="257"/>
      <c r="Y361" s="257"/>
      <c r="Z361" s="257"/>
    </row>
    <row r="362" spans="1:26" ht="12.75" customHeight="1" x14ac:dyDescent="0.25">
      <c r="A362" s="257"/>
      <c r="B362" s="255"/>
      <c r="C362" s="255"/>
      <c r="D362" s="255"/>
      <c r="E362" s="255"/>
      <c r="F362" s="256"/>
      <c r="G362" s="256"/>
      <c r="H362" s="256"/>
      <c r="I362" s="256"/>
      <c r="J362" s="256"/>
      <c r="K362" s="257"/>
      <c r="L362" s="257"/>
      <c r="M362" s="257"/>
      <c r="N362" s="257"/>
      <c r="O362" s="257"/>
      <c r="P362" s="257"/>
      <c r="Q362" s="257"/>
      <c r="R362" s="257"/>
      <c r="S362" s="257"/>
      <c r="T362" s="257"/>
      <c r="U362" s="257"/>
      <c r="V362" s="257"/>
      <c r="W362" s="257"/>
      <c r="X362" s="257"/>
      <c r="Y362" s="257"/>
      <c r="Z362" s="257"/>
    </row>
    <row r="363" spans="1:26" ht="12.75" customHeight="1" x14ac:dyDescent="0.25">
      <c r="A363" s="257"/>
      <c r="B363" s="255"/>
      <c r="C363" s="255"/>
      <c r="D363" s="255"/>
      <c r="E363" s="255"/>
      <c r="F363" s="256"/>
      <c r="G363" s="256"/>
      <c r="H363" s="256"/>
      <c r="I363" s="256"/>
      <c r="J363" s="256"/>
      <c r="K363" s="257"/>
      <c r="L363" s="257"/>
      <c r="M363" s="257"/>
      <c r="N363" s="257"/>
      <c r="O363" s="257"/>
      <c r="P363" s="257"/>
      <c r="Q363" s="257"/>
      <c r="R363" s="257"/>
      <c r="S363" s="257"/>
      <c r="T363" s="257"/>
      <c r="U363" s="257"/>
      <c r="V363" s="257"/>
      <c r="W363" s="257"/>
      <c r="X363" s="257"/>
      <c r="Y363" s="257"/>
      <c r="Z363" s="257"/>
    </row>
    <row r="364" spans="1:26" ht="12.75" customHeight="1" x14ac:dyDescent="0.25">
      <c r="A364" s="257"/>
      <c r="B364" s="255"/>
      <c r="C364" s="255"/>
      <c r="D364" s="255"/>
      <c r="E364" s="255"/>
      <c r="F364" s="256"/>
      <c r="G364" s="256"/>
      <c r="H364" s="256"/>
      <c r="I364" s="256"/>
      <c r="J364" s="256"/>
      <c r="K364" s="257"/>
      <c r="L364" s="257"/>
      <c r="M364" s="257"/>
      <c r="N364" s="257"/>
      <c r="O364" s="257"/>
      <c r="P364" s="257"/>
      <c r="Q364" s="257"/>
      <c r="R364" s="257"/>
      <c r="S364" s="257"/>
      <c r="T364" s="257"/>
      <c r="U364" s="257"/>
      <c r="V364" s="257"/>
      <c r="W364" s="257"/>
      <c r="X364" s="257"/>
      <c r="Y364" s="257"/>
      <c r="Z364" s="257"/>
    </row>
    <row r="365" spans="1:26" ht="12.75" customHeight="1" x14ac:dyDescent="0.25">
      <c r="A365" s="257"/>
      <c r="B365" s="255"/>
      <c r="C365" s="255"/>
      <c r="D365" s="255"/>
      <c r="E365" s="255"/>
      <c r="F365" s="256"/>
      <c r="G365" s="256"/>
      <c r="H365" s="256"/>
      <c r="I365" s="256"/>
      <c r="J365" s="256"/>
      <c r="K365" s="257"/>
      <c r="L365" s="257"/>
      <c r="M365" s="257"/>
      <c r="N365" s="257"/>
      <c r="O365" s="257"/>
      <c r="P365" s="257"/>
      <c r="Q365" s="257"/>
      <c r="R365" s="257"/>
      <c r="S365" s="257"/>
      <c r="T365" s="257"/>
      <c r="U365" s="257"/>
      <c r="V365" s="257"/>
      <c r="W365" s="257"/>
      <c r="X365" s="257"/>
      <c r="Y365" s="257"/>
      <c r="Z365" s="257"/>
    </row>
    <row r="366" spans="1:26" ht="12.75" customHeight="1" x14ac:dyDescent="0.25">
      <c r="A366" s="257"/>
      <c r="B366" s="255"/>
      <c r="C366" s="255"/>
      <c r="D366" s="255"/>
      <c r="E366" s="255"/>
      <c r="F366" s="256"/>
      <c r="G366" s="256"/>
      <c r="H366" s="256"/>
      <c r="I366" s="256"/>
      <c r="J366" s="256"/>
      <c r="K366" s="257"/>
      <c r="L366" s="257"/>
      <c r="M366" s="257"/>
      <c r="N366" s="257"/>
      <c r="O366" s="257"/>
      <c r="P366" s="257"/>
      <c r="Q366" s="257"/>
      <c r="R366" s="257"/>
      <c r="S366" s="257"/>
      <c r="T366" s="257"/>
      <c r="U366" s="257"/>
      <c r="V366" s="257"/>
      <c r="W366" s="257"/>
      <c r="X366" s="257"/>
      <c r="Y366" s="257"/>
      <c r="Z366" s="257"/>
    </row>
    <row r="367" spans="1:26" ht="12.75" customHeight="1" x14ac:dyDescent="0.25">
      <c r="A367" s="257"/>
      <c r="B367" s="255"/>
      <c r="C367" s="255"/>
      <c r="D367" s="255"/>
      <c r="E367" s="255"/>
      <c r="F367" s="256"/>
      <c r="G367" s="256"/>
      <c r="H367" s="256"/>
      <c r="I367" s="256"/>
      <c r="J367" s="256"/>
      <c r="K367" s="257"/>
      <c r="L367" s="257"/>
      <c r="M367" s="257"/>
      <c r="N367" s="257"/>
      <c r="O367" s="257"/>
      <c r="P367" s="257"/>
      <c r="Q367" s="257"/>
      <c r="R367" s="257"/>
      <c r="S367" s="257"/>
      <c r="T367" s="257"/>
      <c r="U367" s="257"/>
      <c r="V367" s="257"/>
      <c r="W367" s="257"/>
      <c r="X367" s="257"/>
      <c r="Y367" s="257"/>
      <c r="Z367" s="257"/>
    </row>
    <row r="368" spans="1:26" ht="12.75" customHeight="1" x14ac:dyDescent="0.25">
      <c r="A368" s="257"/>
      <c r="B368" s="255"/>
      <c r="C368" s="255"/>
      <c r="D368" s="255"/>
      <c r="E368" s="255"/>
      <c r="F368" s="256"/>
      <c r="G368" s="256"/>
      <c r="H368" s="256"/>
      <c r="I368" s="256"/>
      <c r="J368" s="256"/>
      <c r="K368" s="257"/>
      <c r="L368" s="257"/>
      <c r="M368" s="257"/>
      <c r="N368" s="257"/>
      <c r="O368" s="257"/>
      <c r="P368" s="257"/>
      <c r="Q368" s="257"/>
      <c r="R368" s="257"/>
      <c r="S368" s="257"/>
      <c r="T368" s="257"/>
      <c r="U368" s="257"/>
      <c r="V368" s="257"/>
      <c r="W368" s="257"/>
      <c r="X368" s="257"/>
      <c r="Y368" s="257"/>
      <c r="Z368" s="257"/>
    </row>
    <row r="369" spans="1:26" ht="12.75" customHeight="1" x14ac:dyDescent="0.25">
      <c r="A369" s="257"/>
      <c r="B369" s="255"/>
      <c r="C369" s="255"/>
      <c r="D369" s="255"/>
      <c r="E369" s="255"/>
      <c r="F369" s="256"/>
      <c r="G369" s="256"/>
      <c r="H369" s="256"/>
      <c r="I369" s="256"/>
      <c r="J369" s="256"/>
      <c r="K369" s="257"/>
      <c r="L369" s="257"/>
      <c r="M369" s="257"/>
      <c r="N369" s="257"/>
      <c r="O369" s="257"/>
      <c r="P369" s="257"/>
      <c r="Q369" s="257"/>
      <c r="R369" s="257"/>
      <c r="S369" s="257"/>
      <c r="T369" s="257"/>
      <c r="U369" s="257"/>
      <c r="V369" s="257"/>
      <c r="W369" s="257"/>
      <c r="X369" s="257"/>
      <c r="Y369" s="257"/>
      <c r="Z369" s="257"/>
    </row>
    <row r="370" spans="1:26" ht="12.75" customHeight="1" x14ac:dyDescent="0.25">
      <c r="A370" s="257"/>
      <c r="B370" s="255"/>
      <c r="C370" s="255"/>
      <c r="D370" s="255"/>
      <c r="E370" s="255"/>
      <c r="F370" s="256"/>
      <c r="G370" s="256"/>
      <c r="H370" s="256"/>
      <c r="I370" s="256"/>
      <c r="J370" s="256"/>
      <c r="K370" s="257"/>
      <c r="L370" s="257"/>
      <c r="M370" s="257"/>
      <c r="N370" s="257"/>
      <c r="O370" s="257"/>
      <c r="P370" s="257"/>
      <c r="Q370" s="257"/>
      <c r="R370" s="257"/>
      <c r="S370" s="257"/>
      <c r="T370" s="257"/>
      <c r="U370" s="257"/>
      <c r="V370" s="257"/>
      <c r="W370" s="257"/>
      <c r="X370" s="257"/>
      <c r="Y370" s="257"/>
      <c r="Z370" s="257"/>
    </row>
    <row r="371" spans="1:26" ht="12.75" customHeight="1" x14ac:dyDescent="0.25">
      <c r="A371" s="257"/>
      <c r="B371" s="255"/>
      <c r="C371" s="255"/>
      <c r="D371" s="255"/>
      <c r="E371" s="255"/>
      <c r="F371" s="256"/>
      <c r="G371" s="256"/>
      <c r="H371" s="256"/>
      <c r="I371" s="256"/>
      <c r="J371" s="256"/>
      <c r="K371" s="257"/>
      <c r="L371" s="257"/>
      <c r="M371" s="257"/>
      <c r="N371" s="257"/>
      <c r="O371" s="257"/>
      <c r="P371" s="257"/>
      <c r="Q371" s="257"/>
      <c r="R371" s="257"/>
      <c r="S371" s="257"/>
      <c r="T371" s="257"/>
      <c r="U371" s="257"/>
      <c r="V371" s="257"/>
      <c r="W371" s="257"/>
      <c r="X371" s="257"/>
      <c r="Y371" s="257"/>
      <c r="Z371" s="257"/>
    </row>
    <row r="372" spans="1:26" ht="12.75" customHeight="1" x14ac:dyDescent="0.25">
      <c r="A372" s="257"/>
      <c r="B372" s="255"/>
      <c r="C372" s="255"/>
      <c r="D372" s="255"/>
      <c r="E372" s="255"/>
      <c r="F372" s="256"/>
      <c r="G372" s="256"/>
      <c r="H372" s="256"/>
      <c r="I372" s="256"/>
      <c r="J372" s="256"/>
      <c r="K372" s="257"/>
      <c r="L372" s="257"/>
      <c r="M372" s="257"/>
      <c r="N372" s="257"/>
      <c r="O372" s="257"/>
      <c r="P372" s="257"/>
      <c r="Q372" s="257"/>
      <c r="R372" s="257"/>
      <c r="S372" s="257"/>
      <c r="T372" s="257"/>
      <c r="U372" s="257"/>
      <c r="V372" s="257"/>
      <c r="W372" s="257"/>
      <c r="X372" s="257"/>
      <c r="Y372" s="257"/>
      <c r="Z372" s="257"/>
    </row>
    <row r="373" spans="1:26" ht="12.75" customHeight="1" x14ac:dyDescent="0.25">
      <c r="A373" s="257"/>
      <c r="B373" s="255"/>
      <c r="C373" s="255"/>
      <c r="D373" s="255"/>
      <c r="E373" s="255"/>
      <c r="F373" s="256"/>
      <c r="G373" s="256"/>
      <c r="H373" s="256"/>
      <c r="I373" s="256"/>
      <c r="J373" s="256"/>
      <c r="K373" s="257"/>
      <c r="L373" s="257"/>
      <c r="M373" s="257"/>
      <c r="N373" s="257"/>
      <c r="O373" s="257"/>
      <c r="P373" s="257"/>
      <c r="Q373" s="257"/>
      <c r="R373" s="257"/>
      <c r="S373" s="257"/>
      <c r="T373" s="257"/>
      <c r="U373" s="257"/>
      <c r="V373" s="257"/>
      <c r="W373" s="257"/>
      <c r="X373" s="257"/>
      <c r="Y373" s="257"/>
      <c r="Z373" s="257"/>
    </row>
    <row r="374" spans="1:26" ht="12.75" customHeight="1" x14ac:dyDescent="0.25">
      <c r="A374" s="257"/>
      <c r="B374" s="255"/>
      <c r="C374" s="255"/>
      <c r="D374" s="255"/>
      <c r="E374" s="255"/>
      <c r="F374" s="256"/>
      <c r="G374" s="256"/>
      <c r="H374" s="256"/>
      <c r="I374" s="256"/>
      <c r="J374" s="256"/>
      <c r="K374" s="257"/>
      <c r="L374" s="257"/>
      <c r="M374" s="257"/>
      <c r="N374" s="257"/>
      <c r="O374" s="257"/>
      <c r="P374" s="257"/>
      <c r="Q374" s="257"/>
      <c r="R374" s="257"/>
      <c r="S374" s="257"/>
      <c r="T374" s="257"/>
      <c r="U374" s="257"/>
      <c r="V374" s="257"/>
      <c r="W374" s="257"/>
      <c r="X374" s="257"/>
      <c r="Y374" s="257"/>
      <c r="Z374" s="257"/>
    </row>
    <row r="375" spans="1:26" ht="12.75" customHeight="1" x14ac:dyDescent="0.25">
      <c r="A375" s="257"/>
      <c r="B375" s="255"/>
      <c r="C375" s="255"/>
      <c r="D375" s="255"/>
      <c r="E375" s="255"/>
      <c r="F375" s="256"/>
      <c r="G375" s="256"/>
      <c r="H375" s="256"/>
      <c r="I375" s="256"/>
      <c r="J375" s="256"/>
      <c r="K375" s="257"/>
      <c r="L375" s="257"/>
      <c r="M375" s="257"/>
      <c r="N375" s="257"/>
      <c r="O375" s="257"/>
      <c r="P375" s="257"/>
      <c r="Q375" s="257"/>
      <c r="R375" s="257"/>
      <c r="S375" s="257"/>
      <c r="T375" s="257"/>
      <c r="U375" s="257"/>
      <c r="V375" s="257"/>
      <c r="W375" s="257"/>
      <c r="X375" s="257"/>
      <c r="Y375" s="257"/>
      <c r="Z375" s="257"/>
    </row>
    <row r="376" spans="1:26" ht="12.75" customHeight="1" x14ac:dyDescent="0.25">
      <c r="A376" s="257"/>
      <c r="B376" s="255"/>
      <c r="C376" s="255"/>
      <c r="D376" s="255"/>
      <c r="E376" s="255"/>
      <c r="F376" s="256"/>
      <c r="G376" s="256"/>
      <c r="H376" s="256"/>
      <c r="I376" s="256"/>
      <c r="J376" s="256"/>
      <c r="K376" s="257"/>
      <c r="L376" s="257"/>
      <c r="M376" s="257"/>
      <c r="N376" s="257"/>
      <c r="O376" s="257"/>
      <c r="P376" s="257"/>
      <c r="Q376" s="257"/>
      <c r="R376" s="257"/>
      <c r="S376" s="257"/>
      <c r="T376" s="257"/>
      <c r="U376" s="257"/>
      <c r="V376" s="257"/>
      <c r="W376" s="257"/>
      <c r="X376" s="257"/>
      <c r="Y376" s="257"/>
      <c r="Z376" s="257"/>
    </row>
    <row r="377" spans="1:26" ht="12.75" customHeight="1" x14ac:dyDescent="0.25">
      <c r="A377" s="257"/>
      <c r="B377" s="255"/>
      <c r="C377" s="255"/>
      <c r="D377" s="255"/>
      <c r="E377" s="255"/>
      <c r="F377" s="256"/>
      <c r="G377" s="256"/>
      <c r="H377" s="256"/>
      <c r="I377" s="256"/>
      <c r="J377" s="256"/>
      <c r="K377" s="257"/>
      <c r="L377" s="257"/>
      <c r="M377" s="257"/>
      <c r="N377" s="257"/>
      <c r="O377" s="257"/>
      <c r="P377" s="257"/>
      <c r="Q377" s="257"/>
      <c r="R377" s="257"/>
      <c r="S377" s="257"/>
      <c r="T377" s="257"/>
      <c r="U377" s="257"/>
      <c r="V377" s="257"/>
      <c r="W377" s="257"/>
      <c r="X377" s="257"/>
      <c r="Y377" s="257"/>
      <c r="Z377" s="257"/>
    </row>
    <row r="378" spans="1:26" ht="12.75" customHeight="1" x14ac:dyDescent="0.25">
      <c r="A378" s="257"/>
      <c r="B378" s="255"/>
      <c r="C378" s="255"/>
      <c r="D378" s="255"/>
      <c r="E378" s="255"/>
      <c r="F378" s="256"/>
      <c r="G378" s="256"/>
      <c r="H378" s="256"/>
      <c r="I378" s="256"/>
      <c r="J378" s="256"/>
      <c r="K378" s="257"/>
      <c r="L378" s="257"/>
      <c r="M378" s="257"/>
      <c r="N378" s="257"/>
      <c r="O378" s="257"/>
      <c r="P378" s="257"/>
      <c r="Q378" s="257"/>
      <c r="R378" s="257"/>
      <c r="S378" s="257"/>
      <c r="T378" s="257"/>
      <c r="U378" s="257"/>
      <c r="V378" s="257"/>
      <c r="W378" s="257"/>
      <c r="X378" s="257"/>
      <c r="Y378" s="257"/>
      <c r="Z378" s="257"/>
    </row>
    <row r="379" spans="1:26" ht="12.75" customHeight="1" x14ac:dyDescent="0.25">
      <c r="A379" s="257"/>
      <c r="B379" s="255"/>
      <c r="C379" s="255"/>
      <c r="D379" s="255"/>
      <c r="E379" s="255"/>
      <c r="F379" s="256"/>
      <c r="G379" s="256"/>
      <c r="H379" s="256"/>
      <c r="I379" s="256"/>
      <c r="J379" s="256"/>
      <c r="K379" s="257"/>
      <c r="L379" s="257"/>
      <c r="M379" s="257"/>
      <c r="N379" s="257"/>
      <c r="O379" s="257"/>
      <c r="P379" s="257"/>
      <c r="Q379" s="257"/>
      <c r="R379" s="257"/>
      <c r="S379" s="257"/>
      <c r="T379" s="257"/>
      <c r="U379" s="257"/>
      <c r="V379" s="257"/>
      <c r="W379" s="257"/>
      <c r="X379" s="257"/>
      <c r="Y379" s="257"/>
      <c r="Z379" s="257"/>
    </row>
    <row r="380" spans="1:26" ht="12.75" customHeight="1" x14ac:dyDescent="0.25">
      <c r="A380" s="257"/>
      <c r="B380" s="255"/>
      <c r="C380" s="255"/>
      <c r="D380" s="255"/>
      <c r="E380" s="255"/>
      <c r="F380" s="256"/>
      <c r="G380" s="256"/>
      <c r="H380" s="256"/>
      <c r="I380" s="256"/>
      <c r="J380" s="256"/>
      <c r="K380" s="257"/>
      <c r="L380" s="257"/>
      <c r="M380" s="257"/>
      <c r="N380" s="257"/>
      <c r="O380" s="257"/>
      <c r="P380" s="257"/>
      <c r="Q380" s="257"/>
      <c r="R380" s="257"/>
      <c r="S380" s="257"/>
      <c r="T380" s="257"/>
      <c r="U380" s="257"/>
      <c r="V380" s="257"/>
      <c r="W380" s="257"/>
      <c r="X380" s="257"/>
      <c r="Y380" s="257"/>
      <c r="Z380" s="257"/>
    </row>
    <row r="381" spans="1:26" ht="12.75" customHeight="1" x14ac:dyDescent="0.25">
      <c r="A381" s="257"/>
      <c r="B381" s="255"/>
      <c r="C381" s="255"/>
      <c r="D381" s="255"/>
      <c r="E381" s="255"/>
      <c r="F381" s="256"/>
      <c r="G381" s="256"/>
      <c r="H381" s="256"/>
      <c r="I381" s="256"/>
      <c r="J381" s="256"/>
      <c r="K381" s="257"/>
      <c r="L381" s="257"/>
      <c r="M381" s="257"/>
      <c r="N381" s="257"/>
      <c r="O381" s="257"/>
      <c r="P381" s="257"/>
      <c r="Q381" s="257"/>
      <c r="R381" s="257"/>
      <c r="S381" s="257"/>
      <c r="T381" s="257"/>
      <c r="U381" s="257"/>
      <c r="V381" s="257"/>
      <c r="W381" s="257"/>
      <c r="X381" s="257"/>
      <c r="Y381" s="257"/>
      <c r="Z381" s="257"/>
    </row>
    <row r="382" spans="1:26" ht="12.75" customHeight="1" x14ac:dyDescent="0.25">
      <c r="A382" s="257"/>
      <c r="B382" s="255"/>
      <c r="C382" s="255"/>
      <c r="D382" s="255"/>
      <c r="E382" s="255"/>
      <c r="F382" s="256"/>
      <c r="G382" s="256"/>
      <c r="H382" s="256"/>
      <c r="I382" s="256"/>
      <c r="J382" s="256"/>
      <c r="K382" s="257"/>
      <c r="L382" s="257"/>
      <c r="M382" s="257"/>
      <c r="N382" s="257"/>
      <c r="O382" s="257"/>
      <c r="P382" s="257"/>
      <c r="Q382" s="257"/>
      <c r="R382" s="257"/>
      <c r="S382" s="257"/>
      <c r="T382" s="257"/>
      <c r="U382" s="257"/>
      <c r="V382" s="257"/>
      <c r="W382" s="257"/>
      <c r="X382" s="257"/>
      <c r="Y382" s="257"/>
      <c r="Z382" s="257"/>
    </row>
    <row r="383" spans="1:26" ht="12.75" customHeight="1" x14ac:dyDescent="0.25">
      <c r="A383" s="257"/>
      <c r="B383" s="255"/>
      <c r="C383" s="255"/>
      <c r="D383" s="255"/>
      <c r="E383" s="255"/>
      <c r="F383" s="256"/>
      <c r="G383" s="256"/>
      <c r="H383" s="256"/>
      <c r="I383" s="256"/>
      <c r="J383" s="256"/>
      <c r="K383" s="257"/>
      <c r="L383" s="257"/>
      <c r="M383" s="257"/>
      <c r="N383" s="257"/>
      <c r="O383" s="257"/>
      <c r="P383" s="257"/>
      <c r="Q383" s="257"/>
      <c r="R383" s="257"/>
      <c r="S383" s="257"/>
      <c r="T383" s="257"/>
      <c r="U383" s="257"/>
      <c r="V383" s="257"/>
      <c r="W383" s="257"/>
      <c r="X383" s="257"/>
      <c r="Y383" s="257"/>
      <c r="Z383" s="257"/>
    </row>
    <row r="384" spans="1:26" ht="12.75" customHeight="1" x14ac:dyDescent="0.25">
      <c r="A384" s="257"/>
      <c r="B384" s="255"/>
      <c r="C384" s="255"/>
      <c r="D384" s="255"/>
      <c r="E384" s="255"/>
      <c r="F384" s="256"/>
      <c r="G384" s="256"/>
      <c r="H384" s="256"/>
      <c r="I384" s="256"/>
      <c r="J384" s="256"/>
      <c r="K384" s="257"/>
      <c r="L384" s="257"/>
      <c r="M384" s="257"/>
      <c r="N384" s="257"/>
      <c r="O384" s="257"/>
      <c r="P384" s="257"/>
      <c r="Q384" s="257"/>
      <c r="R384" s="257"/>
      <c r="S384" s="257"/>
      <c r="T384" s="257"/>
      <c r="U384" s="257"/>
      <c r="V384" s="257"/>
      <c r="W384" s="257"/>
      <c r="X384" s="257"/>
      <c r="Y384" s="257"/>
      <c r="Z384" s="257"/>
    </row>
    <row r="385" spans="1:26" ht="12.75" customHeight="1" x14ac:dyDescent="0.25">
      <c r="A385" s="257"/>
      <c r="B385" s="255"/>
      <c r="C385" s="255"/>
      <c r="D385" s="255"/>
      <c r="E385" s="255"/>
      <c r="F385" s="256"/>
      <c r="G385" s="256"/>
      <c r="H385" s="256"/>
      <c r="I385" s="256"/>
      <c r="J385" s="256"/>
      <c r="K385" s="257"/>
      <c r="L385" s="257"/>
      <c r="M385" s="257"/>
      <c r="N385" s="257"/>
      <c r="O385" s="257"/>
      <c r="P385" s="257"/>
      <c r="Q385" s="257"/>
      <c r="R385" s="257"/>
      <c r="S385" s="257"/>
      <c r="T385" s="257"/>
      <c r="U385" s="257"/>
      <c r="V385" s="257"/>
      <c r="W385" s="257"/>
      <c r="X385" s="257"/>
      <c r="Y385" s="257"/>
      <c r="Z385" s="257"/>
    </row>
    <row r="386" spans="1:26" ht="12.75" customHeight="1" x14ac:dyDescent="0.25">
      <c r="A386" s="257"/>
      <c r="B386" s="255"/>
      <c r="C386" s="255"/>
      <c r="D386" s="255"/>
      <c r="E386" s="255"/>
      <c r="F386" s="256"/>
      <c r="G386" s="256"/>
      <c r="H386" s="256"/>
      <c r="I386" s="256"/>
      <c r="J386" s="256"/>
      <c r="K386" s="257"/>
      <c r="L386" s="257"/>
      <c r="M386" s="257"/>
      <c r="N386" s="257"/>
      <c r="O386" s="257"/>
      <c r="P386" s="257"/>
      <c r="Q386" s="257"/>
      <c r="R386" s="257"/>
      <c r="S386" s="257"/>
      <c r="T386" s="257"/>
      <c r="U386" s="257"/>
      <c r="V386" s="257"/>
      <c r="W386" s="257"/>
      <c r="X386" s="257"/>
      <c r="Y386" s="257"/>
      <c r="Z386" s="257"/>
    </row>
    <row r="387" spans="1:26" ht="12.75" customHeight="1" x14ac:dyDescent="0.25">
      <c r="A387" s="257"/>
      <c r="B387" s="255"/>
      <c r="C387" s="255"/>
      <c r="D387" s="255"/>
      <c r="E387" s="255"/>
      <c r="F387" s="256"/>
      <c r="G387" s="256"/>
      <c r="H387" s="256"/>
      <c r="I387" s="256"/>
      <c r="J387" s="256"/>
      <c r="K387" s="257"/>
      <c r="L387" s="257"/>
      <c r="M387" s="257"/>
      <c r="N387" s="257"/>
      <c r="O387" s="257"/>
      <c r="P387" s="257"/>
      <c r="Q387" s="257"/>
      <c r="R387" s="257"/>
      <c r="S387" s="257"/>
      <c r="T387" s="257"/>
      <c r="U387" s="257"/>
      <c r="V387" s="257"/>
      <c r="W387" s="257"/>
      <c r="X387" s="257"/>
      <c r="Y387" s="257"/>
      <c r="Z387" s="257"/>
    </row>
    <row r="388" spans="1:26" ht="12.75" customHeight="1" x14ac:dyDescent="0.25">
      <c r="A388" s="257"/>
      <c r="B388" s="255"/>
      <c r="C388" s="255"/>
      <c r="D388" s="255"/>
      <c r="E388" s="255"/>
      <c r="F388" s="256"/>
      <c r="G388" s="256"/>
      <c r="H388" s="256"/>
      <c r="I388" s="256"/>
      <c r="J388" s="256"/>
      <c r="K388" s="257"/>
      <c r="L388" s="257"/>
      <c r="M388" s="257"/>
      <c r="N388" s="257"/>
      <c r="O388" s="257"/>
      <c r="P388" s="257"/>
      <c r="Q388" s="257"/>
      <c r="R388" s="257"/>
      <c r="S388" s="257"/>
      <c r="T388" s="257"/>
      <c r="U388" s="257"/>
      <c r="V388" s="257"/>
      <c r="W388" s="257"/>
      <c r="X388" s="257"/>
      <c r="Y388" s="257"/>
      <c r="Z388" s="257"/>
    </row>
    <row r="389" spans="1:26" ht="12.75" customHeight="1" x14ac:dyDescent="0.25">
      <c r="A389" s="257"/>
      <c r="B389" s="255"/>
      <c r="C389" s="255"/>
      <c r="D389" s="255"/>
      <c r="E389" s="255"/>
      <c r="F389" s="256"/>
      <c r="G389" s="256"/>
      <c r="H389" s="256"/>
      <c r="I389" s="256"/>
      <c r="J389" s="256"/>
      <c r="K389" s="257"/>
      <c r="L389" s="257"/>
      <c r="M389" s="257"/>
      <c r="N389" s="257"/>
      <c r="O389" s="257"/>
      <c r="P389" s="257"/>
      <c r="Q389" s="257"/>
      <c r="R389" s="257"/>
      <c r="S389" s="257"/>
      <c r="T389" s="257"/>
      <c r="U389" s="257"/>
      <c r="V389" s="257"/>
      <c r="W389" s="257"/>
      <c r="X389" s="257"/>
      <c r="Y389" s="257"/>
      <c r="Z389" s="257"/>
    </row>
    <row r="390" spans="1:26" ht="12.75" customHeight="1" x14ac:dyDescent="0.25">
      <c r="A390" s="257"/>
      <c r="B390" s="255"/>
      <c r="C390" s="255"/>
      <c r="D390" s="255"/>
      <c r="E390" s="255"/>
      <c r="F390" s="256"/>
      <c r="G390" s="256"/>
      <c r="H390" s="256"/>
      <c r="I390" s="256"/>
      <c r="J390" s="256"/>
      <c r="K390" s="257"/>
      <c r="L390" s="257"/>
      <c r="M390" s="257"/>
      <c r="N390" s="257"/>
      <c r="O390" s="257"/>
      <c r="P390" s="257"/>
      <c r="Q390" s="257"/>
      <c r="R390" s="257"/>
      <c r="S390" s="257"/>
      <c r="T390" s="257"/>
      <c r="U390" s="257"/>
      <c r="V390" s="257"/>
      <c r="W390" s="257"/>
      <c r="X390" s="257"/>
      <c r="Y390" s="257"/>
      <c r="Z390" s="257"/>
    </row>
    <row r="391" spans="1:26" ht="12.75" customHeight="1" x14ac:dyDescent="0.25">
      <c r="A391" s="257"/>
      <c r="B391" s="255"/>
      <c r="C391" s="255"/>
      <c r="D391" s="255"/>
      <c r="E391" s="255"/>
      <c r="F391" s="256"/>
      <c r="G391" s="256"/>
      <c r="H391" s="256"/>
      <c r="I391" s="256"/>
      <c r="J391" s="256"/>
      <c r="K391" s="257"/>
      <c r="L391" s="257"/>
      <c r="M391" s="257"/>
      <c r="N391" s="257"/>
      <c r="O391" s="257"/>
      <c r="P391" s="257"/>
      <c r="Q391" s="257"/>
      <c r="R391" s="257"/>
      <c r="S391" s="257"/>
      <c r="T391" s="257"/>
      <c r="U391" s="257"/>
      <c r="V391" s="257"/>
      <c r="W391" s="257"/>
      <c r="X391" s="257"/>
      <c r="Y391" s="257"/>
      <c r="Z391" s="257"/>
    </row>
    <row r="392" spans="1:26" ht="12.75" customHeight="1" x14ac:dyDescent="0.25">
      <c r="A392" s="257"/>
      <c r="B392" s="255"/>
      <c r="C392" s="255"/>
      <c r="D392" s="255"/>
      <c r="E392" s="255"/>
      <c r="F392" s="256"/>
      <c r="G392" s="256"/>
      <c r="H392" s="256"/>
      <c r="I392" s="256"/>
      <c r="J392" s="256"/>
      <c r="K392" s="257"/>
      <c r="L392" s="257"/>
      <c r="M392" s="257"/>
      <c r="N392" s="257"/>
      <c r="O392" s="257"/>
      <c r="P392" s="257"/>
      <c r="Q392" s="257"/>
      <c r="R392" s="257"/>
      <c r="S392" s="257"/>
      <c r="T392" s="257"/>
      <c r="U392" s="257"/>
      <c r="V392" s="257"/>
      <c r="W392" s="257"/>
      <c r="X392" s="257"/>
      <c r="Y392" s="257"/>
      <c r="Z392" s="257"/>
    </row>
    <row r="393" spans="1:26" ht="12.75" customHeight="1" x14ac:dyDescent="0.25">
      <c r="A393" s="257"/>
      <c r="B393" s="255"/>
      <c r="C393" s="255"/>
      <c r="D393" s="255"/>
      <c r="E393" s="255"/>
      <c r="F393" s="256"/>
      <c r="G393" s="256"/>
      <c r="H393" s="256"/>
      <c r="I393" s="256"/>
      <c r="J393" s="256"/>
      <c r="K393" s="257"/>
      <c r="L393" s="257"/>
      <c r="M393" s="257"/>
      <c r="N393" s="257"/>
      <c r="O393" s="257"/>
      <c r="P393" s="257"/>
      <c r="Q393" s="257"/>
      <c r="R393" s="257"/>
      <c r="S393" s="257"/>
      <c r="T393" s="257"/>
      <c r="U393" s="257"/>
      <c r="V393" s="257"/>
      <c r="W393" s="257"/>
      <c r="X393" s="257"/>
      <c r="Y393" s="257"/>
      <c r="Z393" s="257"/>
    </row>
    <row r="394" spans="1:26" ht="12.75" customHeight="1" x14ac:dyDescent="0.25">
      <c r="A394" s="257"/>
      <c r="B394" s="255"/>
      <c r="C394" s="255"/>
      <c r="D394" s="255"/>
      <c r="E394" s="255"/>
      <c r="F394" s="256"/>
      <c r="G394" s="256"/>
      <c r="H394" s="256"/>
      <c r="I394" s="256"/>
      <c r="J394" s="256"/>
      <c r="K394" s="257"/>
      <c r="L394" s="257"/>
      <c r="M394" s="257"/>
      <c r="N394" s="257"/>
      <c r="O394" s="257"/>
      <c r="P394" s="257"/>
      <c r="Q394" s="257"/>
      <c r="R394" s="257"/>
      <c r="S394" s="257"/>
      <c r="T394" s="257"/>
      <c r="U394" s="257"/>
      <c r="V394" s="257"/>
      <c r="W394" s="257"/>
      <c r="X394" s="257"/>
      <c r="Y394" s="257"/>
      <c r="Z394" s="257"/>
    </row>
    <row r="395" spans="1:26" ht="12.75" customHeight="1" x14ac:dyDescent="0.25">
      <c r="A395" s="257"/>
      <c r="B395" s="255"/>
      <c r="C395" s="255"/>
      <c r="D395" s="255"/>
      <c r="E395" s="255"/>
      <c r="F395" s="256"/>
      <c r="G395" s="256"/>
      <c r="H395" s="256"/>
      <c r="I395" s="256"/>
      <c r="J395" s="256"/>
      <c r="K395" s="257"/>
      <c r="L395" s="257"/>
      <c r="M395" s="257"/>
      <c r="N395" s="257"/>
      <c r="O395" s="257"/>
      <c r="P395" s="257"/>
      <c r="Q395" s="257"/>
      <c r="R395" s="257"/>
      <c r="S395" s="257"/>
      <c r="T395" s="257"/>
      <c r="U395" s="257"/>
      <c r="V395" s="257"/>
      <c r="W395" s="257"/>
      <c r="X395" s="257"/>
      <c r="Y395" s="257"/>
      <c r="Z395" s="257"/>
    </row>
    <row r="396" spans="1:26" ht="12.75" customHeight="1" x14ac:dyDescent="0.25">
      <c r="A396" s="257"/>
      <c r="B396" s="255"/>
      <c r="C396" s="255"/>
      <c r="D396" s="255"/>
      <c r="E396" s="255"/>
      <c r="F396" s="256"/>
      <c r="G396" s="256"/>
      <c r="H396" s="256"/>
      <c r="I396" s="256"/>
      <c r="J396" s="256"/>
      <c r="K396" s="257"/>
      <c r="L396" s="257"/>
      <c r="M396" s="257"/>
      <c r="N396" s="257"/>
      <c r="O396" s="257"/>
      <c r="P396" s="257"/>
      <c r="Q396" s="257"/>
      <c r="R396" s="257"/>
      <c r="S396" s="257"/>
      <c r="T396" s="257"/>
      <c r="U396" s="257"/>
      <c r="V396" s="257"/>
      <c r="W396" s="257"/>
      <c r="X396" s="257"/>
      <c r="Y396" s="257"/>
      <c r="Z396" s="257"/>
    </row>
    <row r="397" spans="1:26" ht="12.75" customHeight="1" x14ac:dyDescent="0.25">
      <c r="A397" s="257"/>
      <c r="B397" s="255"/>
      <c r="C397" s="255"/>
      <c r="D397" s="255"/>
      <c r="E397" s="255"/>
      <c r="F397" s="256"/>
      <c r="G397" s="256"/>
      <c r="H397" s="256"/>
      <c r="I397" s="256"/>
      <c r="J397" s="256"/>
      <c r="K397" s="257"/>
      <c r="L397" s="257"/>
      <c r="M397" s="257"/>
      <c r="N397" s="257"/>
      <c r="O397" s="257"/>
      <c r="P397" s="257"/>
      <c r="Q397" s="257"/>
      <c r="R397" s="257"/>
      <c r="S397" s="257"/>
      <c r="T397" s="257"/>
      <c r="U397" s="257"/>
      <c r="V397" s="257"/>
      <c r="W397" s="257"/>
      <c r="X397" s="257"/>
      <c r="Y397" s="257"/>
      <c r="Z397" s="257"/>
    </row>
    <row r="398" spans="1:26" ht="12.75" customHeight="1" x14ac:dyDescent="0.25">
      <c r="A398" s="257"/>
      <c r="B398" s="255"/>
      <c r="C398" s="255"/>
      <c r="D398" s="255"/>
      <c r="E398" s="255"/>
      <c r="F398" s="256"/>
      <c r="G398" s="256"/>
      <c r="H398" s="256"/>
      <c r="I398" s="256"/>
      <c r="J398" s="256"/>
      <c r="K398" s="257"/>
      <c r="L398" s="257"/>
      <c r="M398" s="257"/>
      <c r="N398" s="257"/>
      <c r="O398" s="257"/>
      <c r="P398" s="257"/>
      <c r="Q398" s="257"/>
      <c r="R398" s="257"/>
      <c r="S398" s="257"/>
      <c r="T398" s="257"/>
      <c r="U398" s="257"/>
      <c r="V398" s="257"/>
      <c r="W398" s="257"/>
      <c r="X398" s="257"/>
      <c r="Y398" s="257"/>
      <c r="Z398" s="257"/>
    </row>
    <row r="399" spans="1:26" ht="12.75" customHeight="1" x14ac:dyDescent="0.25">
      <c r="A399" s="257"/>
      <c r="B399" s="255"/>
      <c r="C399" s="255"/>
      <c r="D399" s="255"/>
      <c r="E399" s="255"/>
      <c r="F399" s="256"/>
      <c r="G399" s="256"/>
      <c r="H399" s="256"/>
      <c r="I399" s="256"/>
      <c r="J399" s="256"/>
      <c r="K399" s="257"/>
      <c r="L399" s="257"/>
      <c r="M399" s="257"/>
      <c r="N399" s="257"/>
      <c r="O399" s="257"/>
      <c r="P399" s="257"/>
      <c r="Q399" s="257"/>
      <c r="R399" s="257"/>
      <c r="S399" s="257"/>
      <c r="T399" s="257"/>
      <c r="U399" s="257"/>
      <c r="V399" s="257"/>
      <c r="W399" s="257"/>
      <c r="X399" s="257"/>
      <c r="Y399" s="257"/>
      <c r="Z399" s="257"/>
    </row>
    <row r="400" spans="1:26" ht="12.75" customHeight="1" x14ac:dyDescent="0.25">
      <c r="A400" s="257"/>
      <c r="B400" s="255"/>
      <c r="C400" s="255"/>
      <c r="D400" s="255"/>
      <c r="E400" s="255"/>
      <c r="F400" s="256"/>
      <c r="G400" s="256"/>
      <c r="H400" s="256"/>
      <c r="I400" s="256"/>
      <c r="J400" s="256"/>
      <c r="K400" s="257"/>
      <c r="L400" s="257"/>
      <c r="M400" s="257"/>
      <c r="N400" s="257"/>
      <c r="O400" s="257"/>
      <c r="P400" s="257"/>
      <c r="Q400" s="257"/>
      <c r="R400" s="257"/>
      <c r="S400" s="257"/>
      <c r="T400" s="257"/>
      <c r="U400" s="257"/>
      <c r="V400" s="257"/>
      <c r="W400" s="257"/>
      <c r="X400" s="257"/>
      <c r="Y400" s="257"/>
      <c r="Z400" s="257"/>
    </row>
    <row r="401" spans="1:26" ht="12.75" customHeight="1" x14ac:dyDescent="0.25">
      <c r="A401" s="257"/>
      <c r="B401" s="255"/>
      <c r="C401" s="255"/>
      <c r="D401" s="255"/>
      <c r="E401" s="255"/>
      <c r="F401" s="256"/>
      <c r="G401" s="256"/>
      <c r="H401" s="256"/>
      <c r="I401" s="256"/>
      <c r="J401" s="256"/>
      <c r="K401" s="257"/>
      <c r="L401" s="257"/>
      <c r="M401" s="257"/>
      <c r="N401" s="257"/>
      <c r="O401" s="257"/>
      <c r="P401" s="257"/>
      <c r="Q401" s="257"/>
      <c r="R401" s="257"/>
      <c r="S401" s="257"/>
      <c r="T401" s="257"/>
      <c r="U401" s="257"/>
      <c r="V401" s="257"/>
      <c r="W401" s="257"/>
      <c r="X401" s="257"/>
      <c r="Y401" s="257"/>
      <c r="Z401" s="257"/>
    </row>
    <row r="402" spans="1:26" ht="12.75" customHeight="1" x14ac:dyDescent="0.25">
      <c r="A402" s="257"/>
      <c r="B402" s="255"/>
      <c r="C402" s="255"/>
      <c r="D402" s="255"/>
      <c r="E402" s="255"/>
      <c r="F402" s="256"/>
      <c r="G402" s="256"/>
      <c r="H402" s="256"/>
      <c r="I402" s="256"/>
      <c r="J402" s="256"/>
      <c r="K402" s="257"/>
      <c r="L402" s="257"/>
      <c r="M402" s="257"/>
      <c r="N402" s="257"/>
      <c r="O402" s="257"/>
      <c r="P402" s="257"/>
      <c r="Q402" s="257"/>
      <c r="R402" s="257"/>
      <c r="S402" s="257"/>
      <c r="T402" s="257"/>
      <c r="U402" s="257"/>
      <c r="V402" s="257"/>
      <c r="W402" s="257"/>
      <c r="X402" s="257"/>
      <c r="Y402" s="257"/>
      <c r="Z402" s="257"/>
    </row>
    <row r="403" spans="1:26" ht="12.75" customHeight="1" x14ac:dyDescent="0.25">
      <c r="A403" s="257"/>
      <c r="B403" s="255"/>
      <c r="C403" s="255"/>
      <c r="D403" s="255"/>
      <c r="E403" s="255"/>
      <c r="F403" s="256"/>
      <c r="G403" s="256"/>
      <c r="H403" s="256"/>
      <c r="I403" s="256"/>
      <c r="J403" s="256"/>
      <c r="K403" s="257"/>
      <c r="L403" s="257"/>
      <c r="M403" s="257"/>
      <c r="N403" s="257"/>
      <c r="O403" s="257"/>
      <c r="P403" s="257"/>
      <c r="Q403" s="257"/>
      <c r="R403" s="257"/>
      <c r="S403" s="257"/>
      <c r="T403" s="257"/>
      <c r="U403" s="257"/>
      <c r="V403" s="257"/>
      <c r="W403" s="257"/>
      <c r="X403" s="257"/>
      <c r="Y403" s="257"/>
      <c r="Z403" s="257"/>
    </row>
    <row r="404" spans="1:26" ht="12.75" customHeight="1" x14ac:dyDescent="0.25">
      <c r="A404" s="257"/>
      <c r="B404" s="255"/>
      <c r="C404" s="255"/>
      <c r="D404" s="255"/>
      <c r="E404" s="255"/>
      <c r="F404" s="256"/>
      <c r="G404" s="256"/>
      <c r="H404" s="256"/>
      <c r="I404" s="256"/>
      <c r="J404" s="256"/>
      <c r="K404" s="257"/>
      <c r="L404" s="257"/>
      <c r="M404" s="257"/>
      <c r="N404" s="257"/>
      <c r="O404" s="257"/>
      <c r="P404" s="257"/>
      <c r="Q404" s="257"/>
      <c r="R404" s="257"/>
      <c r="S404" s="257"/>
      <c r="T404" s="257"/>
      <c r="U404" s="257"/>
      <c r="V404" s="257"/>
      <c r="W404" s="257"/>
      <c r="X404" s="257"/>
      <c r="Y404" s="257"/>
      <c r="Z404" s="257"/>
    </row>
    <row r="405" spans="1:26" ht="12.75" customHeight="1" x14ac:dyDescent="0.25">
      <c r="A405" s="257"/>
      <c r="B405" s="255"/>
      <c r="C405" s="255"/>
      <c r="D405" s="255"/>
      <c r="E405" s="255"/>
      <c r="F405" s="256"/>
      <c r="G405" s="256"/>
      <c r="H405" s="256"/>
      <c r="I405" s="256"/>
      <c r="J405" s="256"/>
      <c r="K405" s="257"/>
      <c r="L405" s="257"/>
      <c r="M405" s="257"/>
      <c r="N405" s="257"/>
      <c r="O405" s="257"/>
      <c r="P405" s="257"/>
      <c r="Q405" s="257"/>
      <c r="R405" s="257"/>
      <c r="S405" s="257"/>
      <c r="T405" s="257"/>
      <c r="U405" s="257"/>
      <c r="V405" s="257"/>
      <c r="W405" s="257"/>
      <c r="X405" s="257"/>
      <c r="Y405" s="257"/>
      <c r="Z405" s="257"/>
    </row>
    <row r="406" spans="1:26" ht="12.75" customHeight="1" x14ac:dyDescent="0.25">
      <c r="A406" s="257"/>
      <c r="B406" s="255"/>
      <c r="C406" s="255"/>
      <c r="D406" s="255"/>
      <c r="E406" s="255"/>
      <c r="F406" s="256"/>
      <c r="G406" s="256"/>
      <c r="H406" s="256"/>
      <c r="I406" s="256"/>
      <c r="J406" s="256"/>
      <c r="K406" s="257"/>
      <c r="L406" s="257"/>
      <c r="M406" s="257"/>
      <c r="N406" s="257"/>
      <c r="O406" s="257"/>
      <c r="P406" s="257"/>
      <c r="Q406" s="257"/>
      <c r="R406" s="257"/>
      <c r="S406" s="257"/>
      <c r="T406" s="257"/>
      <c r="U406" s="257"/>
      <c r="V406" s="257"/>
      <c r="W406" s="257"/>
      <c r="X406" s="257"/>
      <c r="Y406" s="257"/>
      <c r="Z406" s="257"/>
    </row>
    <row r="407" spans="1:26" ht="12.75" customHeight="1" x14ac:dyDescent="0.25">
      <c r="A407" s="257"/>
      <c r="B407" s="255"/>
      <c r="C407" s="255"/>
      <c r="D407" s="255"/>
      <c r="E407" s="255"/>
      <c r="F407" s="256"/>
      <c r="G407" s="256"/>
      <c r="H407" s="256"/>
      <c r="I407" s="256"/>
      <c r="J407" s="256"/>
      <c r="K407" s="257"/>
      <c r="L407" s="257"/>
      <c r="M407" s="257"/>
      <c r="N407" s="257"/>
      <c r="O407" s="257"/>
      <c r="P407" s="257"/>
      <c r="Q407" s="257"/>
      <c r="R407" s="257"/>
      <c r="S407" s="257"/>
      <c r="T407" s="257"/>
      <c r="U407" s="257"/>
      <c r="V407" s="257"/>
      <c r="W407" s="257"/>
      <c r="X407" s="257"/>
      <c r="Y407" s="257"/>
      <c r="Z407" s="257"/>
    </row>
    <row r="408" spans="1:26" ht="12.75" customHeight="1" x14ac:dyDescent="0.25">
      <c r="A408" s="257"/>
      <c r="B408" s="255"/>
      <c r="C408" s="255"/>
      <c r="D408" s="255"/>
      <c r="E408" s="255"/>
      <c r="F408" s="256"/>
      <c r="G408" s="256"/>
      <c r="H408" s="256"/>
      <c r="I408" s="256"/>
      <c r="J408" s="256"/>
      <c r="K408" s="257"/>
      <c r="L408" s="257"/>
      <c r="M408" s="257"/>
      <c r="N408" s="257"/>
      <c r="O408" s="257"/>
      <c r="P408" s="257"/>
      <c r="Q408" s="257"/>
      <c r="R408" s="257"/>
      <c r="S408" s="257"/>
      <c r="T408" s="257"/>
      <c r="U408" s="257"/>
      <c r="V408" s="257"/>
      <c r="W408" s="257"/>
      <c r="X408" s="257"/>
      <c r="Y408" s="257"/>
      <c r="Z408" s="257"/>
    </row>
    <row r="409" spans="1:26" ht="12.75" customHeight="1" x14ac:dyDescent="0.25">
      <c r="A409" s="257"/>
      <c r="B409" s="255"/>
      <c r="C409" s="255"/>
      <c r="D409" s="255"/>
      <c r="E409" s="255"/>
      <c r="F409" s="256"/>
      <c r="G409" s="256"/>
      <c r="H409" s="256"/>
      <c r="I409" s="256"/>
      <c r="J409" s="256"/>
      <c r="K409" s="257"/>
      <c r="L409" s="257"/>
      <c r="M409" s="257"/>
      <c r="N409" s="257"/>
      <c r="O409" s="257"/>
      <c r="P409" s="257"/>
      <c r="Q409" s="257"/>
      <c r="R409" s="257"/>
      <c r="S409" s="257"/>
      <c r="T409" s="257"/>
      <c r="U409" s="257"/>
      <c r="V409" s="257"/>
      <c r="W409" s="257"/>
      <c r="X409" s="257"/>
      <c r="Y409" s="257"/>
      <c r="Z409" s="257"/>
    </row>
    <row r="410" spans="1:26" ht="12.75" customHeight="1" x14ac:dyDescent="0.25">
      <c r="A410" s="257"/>
      <c r="B410" s="255"/>
      <c r="C410" s="255"/>
      <c r="D410" s="255"/>
      <c r="E410" s="255"/>
      <c r="F410" s="256"/>
      <c r="G410" s="256"/>
      <c r="H410" s="256"/>
      <c r="I410" s="256"/>
      <c r="J410" s="256"/>
      <c r="K410" s="257"/>
      <c r="L410" s="257"/>
      <c r="M410" s="257"/>
      <c r="N410" s="257"/>
      <c r="O410" s="257"/>
      <c r="P410" s="257"/>
      <c r="Q410" s="257"/>
      <c r="R410" s="257"/>
      <c r="S410" s="257"/>
      <c r="T410" s="257"/>
      <c r="U410" s="257"/>
      <c r="V410" s="257"/>
      <c r="W410" s="257"/>
      <c r="X410" s="257"/>
      <c r="Y410" s="257"/>
      <c r="Z410" s="257"/>
    </row>
    <row r="411" spans="1:26" ht="12.75" customHeight="1" x14ac:dyDescent="0.25">
      <c r="A411" s="257"/>
      <c r="B411" s="255"/>
      <c r="C411" s="255"/>
      <c r="D411" s="255"/>
      <c r="E411" s="255"/>
      <c r="F411" s="256"/>
      <c r="G411" s="256"/>
      <c r="H411" s="256"/>
      <c r="I411" s="256"/>
      <c r="J411" s="256"/>
      <c r="K411" s="257"/>
      <c r="L411" s="257"/>
      <c r="M411" s="257"/>
      <c r="N411" s="257"/>
      <c r="O411" s="257"/>
      <c r="P411" s="257"/>
      <c r="Q411" s="257"/>
      <c r="R411" s="257"/>
      <c r="S411" s="257"/>
      <c r="T411" s="257"/>
      <c r="U411" s="257"/>
      <c r="V411" s="257"/>
      <c r="W411" s="257"/>
      <c r="X411" s="257"/>
      <c r="Y411" s="257"/>
      <c r="Z411" s="257"/>
    </row>
    <row r="412" spans="1:26" ht="12.75" customHeight="1" x14ac:dyDescent="0.25">
      <c r="A412" s="257"/>
      <c r="B412" s="255"/>
      <c r="C412" s="255"/>
      <c r="D412" s="255"/>
      <c r="E412" s="255"/>
      <c r="F412" s="256"/>
      <c r="G412" s="256"/>
      <c r="H412" s="256"/>
      <c r="I412" s="256"/>
      <c r="J412" s="256"/>
      <c r="K412" s="257"/>
      <c r="L412" s="257"/>
      <c r="M412" s="257"/>
      <c r="N412" s="257"/>
      <c r="O412" s="257"/>
      <c r="P412" s="257"/>
      <c r="Q412" s="257"/>
      <c r="R412" s="257"/>
      <c r="S412" s="257"/>
      <c r="T412" s="257"/>
      <c r="U412" s="257"/>
      <c r="V412" s="257"/>
      <c r="W412" s="257"/>
      <c r="X412" s="257"/>
      <c r="Y412" s="257"/>
      <c r="Z412" s="257"/>
    </row>
    <row r="413" spans="1:26" ht="12.75" customHeight="1" x14ac:dyDescent="0.25">
      <c r="A413" s="257"/>
      <c r="B413" s="255"/>
      <c r="C413" s="255"/>
      <c r="D413" s="255"/>
      <c r="E413" s="255"/>
      <c r="F413" s="256"/>
      <c r="G413" s="256"/>
      <c r="H413" s="256"/>
      <c r="I413" s="256"/>
      <c r="J413" s="256"/>
      <c r="K413" s="257"/>
      <c r="L413" s="257"/>
      <c r="M413" s="257"/>
      <c r="N413" s="257"/>
      <c r="O413" s="257"/>
      <c r="P413" s="257"/>
      <c r="Q413" s="257"/>
      <c r="R413" s="257"/>
      <c r="S413" s="257"/>
      <c r="T413" s="257"/>
      <c r="U413" s="257"/>
      <c r="V413" s="257"/>
      <c r="W413" s="257"/>
      <c r="X413" s="257"/>
      <c r="Y413" s="257"/>
      <c r="Z413" s="257"/>
    </row>
    <row r="414" spans="1:26" ht="12.75" customHeight="1" x14ac:dyDescent="0.25">
      <c r="A414" s="257"/>
      <c r="B414" s="255"/>
      <c r="C414" s="255"/>
      <c r="D414" s="255"/>
      <c r="E414" s="255"/>
      <c r="F414" s="256"/>
      <c r="G414" s="256"/>
      <c r="H414" s="256"/>
      <c r="I414" s="256"/>
      <c r="J414" s="256"/>
      <c r="K414" s="257"/>
      <c r="L414" s="257"/>
      <c r="M414" s="257"/>
      <c r="N414" s="257"/>
      <c r="O414" s="257"/>
      <c r="P414" s="257"/>
      <c r="Q414" s="257"/>
      <c r="R414" s="257"/>
      <c r="S414" s="257"/>
      <c r="T414" s="257"/>
      <c r="U414" s="257"/>
      <c r="V414" s="257"/>
      <c r="W414" s="257"/>
      <c r="X414" s="257"/>
      <c r="Y414" s="257"/>
      <c r="Z414" s="257"/>
    </row>
    <row r="415" spans="1:26" ht="12.75" customHeight="1" x14ac:dyDescent="0.25">
      <c r="A415" s="257"/>
      <c r="B415" s="255"/>
      <c r="C415" s="255"/>
      <c r="D415" s="255"/>
      <c r="E415" s="255"/>
      <c r="F415" s="256"/>
      <c r="G415" s="256"/>
      <c r="H415" s="256"/>
      <c r="I415" s="256"/>
      <c r="J415" s="256"/>
      <c r="K415" s="257"/>
      <c r="L415" s="257"/>
      <c r="M415" s="257"/>
      <c r="N415" s="257"/>
      <c r="O415" s="257"/>
      <c r="P415" s="257"/>
      <c r="Q415" s="257"/>
      <c r="R415" s="257"/>
      <c r="S415" s="257"/>
      <c r="T415" s="257"/>
      <c r="U415" s="257"/>
      <c r="V415" s="257"/>
      <c r="W415" s="257"/>
      <c r="X415" s="257"/>
      <c r="Y415" s="257"/>
      <c r="Z415" s="257"/>
    </row>
    <row r="416" spans="1:26" ht="12.75" customHeight="1" x14ac:dyDescent="0.25">
      <c r="A416" s="257"/>
      <c r="B416" s="255"/>
      <c r="C416" s="255"/>
      <c r="D416" s="255"/>
      <c r="E416" s="255"/>
      <c r="F416" s="256"/>
      <c r="G416" s="256"/>
      <c r="H416" s="256"/>
      <c r="I416" s="256"/>
      <c r="J416" s="256"/>
      <c r="K416" s="257"/>
      <c r="L416" s="257"/>
      <c r="M416" s="257"/>
      <c r="N416" s="257"/>
      <c r="O416" s="257"/>
      <c r="P416" s="257"/>
      <c r="Q416" s="257"/>
      <c r="R416" s="257"/>
      <c r="S416" s="257"/>
      <c r="T416" s="257"/>
      <c r="U416" s="257"/>
      <c r="V416" s="257"/>
      <c r="W416" s="257"/>
      <c r="X416" s="257"/>
      <c r="Y416" s="257"/>
      <c r="Z416" s="257"/>
    </row>
    <row r="417" spans="1:26" ht="12.75" customHeight="1" x14ac:dyDescent="0.25">
      <c r="A417" s="257"/>
      <c r="B417" s="255"/>
      <c r="C417" s="255"/>
      <c r="D417" s="255"/>
      <c r="E417" s="255"/>
      <c r="F417" s="256"/>
      <c r="G417" s="256"/>
      <c r="H417" s="256"/>
      <c r="I417" s="256"/>
      <c r="J417" s="256"/>
      <c r="K417" s="257"/>
      <c r="L417" s="257"/>
      <c r="M417" s="257"/>
      <c r="N417" s="257"/>
      <c r="O417" s="257"/>
      <c r="P417" s="257"/>
      <c r="Q417" s="257"/>
      <c r="R417" s="257"/>
      <c r="S417" s="257"/>
      <c r="T417" s="257"/>
      <c r="U417" s="257"/>
      <c r="V417" s="257"/>
      <c r="W417" s="257"/>
      <c r="X417" s="257"/>
      <c r="Y417" s="257"/>
      <c r="Z417" s="257"/>
    </row>
    <row r="418" spans="1:26" ht="12.75" customHeight="1" x14ac:dyDescent="0.25">
      <c r="A418" s="257"/>
      <c r="B418" s="255"/>
      <c r="C418" s="255"/>
      <c r="D418" s="255"/>
      <c r="E418" s="255"/>
      <c r="F418" s="256"/>
      <c r="G418" s="256"/>
      <c r="H418" s="256"/>
      <c r="I418" s="256"/>
      <c r="J418" s="256"/>
      <c r="K418" s="257"/>
      <c r="L418" s="257"/>
      <c r="M418" s="257"/>
      <c r="N418" s="257"/>
      <c r="O418" s="257"/>
      <c r="P418" s="257"/>
      <c r="Q418" s="257"/>
      <c r="R418" s="257"/>
      <c r="S418" s="257"/>
      <c r="T418" s="257"/>
      <c r="U418" s="257"/>
      <c r="V418" s="257"/>
      <c r="W418" s="257"/>
      <c r="X418" s="257"/>
      <c r="Y418" s="257"/>
      <c r="Z418" s="257"/>
    </row>
    <row r="419" spans="1:26" ht="12.75" customHeight="1" x14ac:dyDescent="0.25">
      <c r="A419" s="257"/>
      <c r="B419" s="255"/>
      <c r="C419" s="255"/>
      <c r="D419" s="255"/>
      <c r="E419" s="255"/>
      <c r="F419" s="256"/>
      <c r="G419" s="256"/>
      <c r="H419" s="256"/>
      <c r="I419" s="256"/>
      <c r="J419" s="256"/>
      <c r="K419" s="257"/>
      <c r="L419" s="257"/>
      <c r="M419" s="257"/>
      <c r="N419" s="257"/>
      <c r="O419" s="257"/>
      <c r="P419" s="257"/>
      <c r="Q419" s="257"/>
      <c r="R419" s="257"/>
      <c r="S419" s="257"/>
      <c r="T419" s="257"/>
      <c r="U419" s="257"/>
      <c r="V419" s="257"/>
      <c r="W419" s="257"/>
      <c r="X419" s="257"/>
      <c r="Y419" s="257"/>
      <c r="Z419" s="257"/>
    </row>
    <row r="420" spans="1:26" ht="12.75" customHeight="1" x14ac:dyDescent="0.25">
      <c r="A420" s="257"/>
      <c r="B420" s="255"/>
      <c r="C420" s="255"/>
      <c r="D420" s="255"/>
      <c r="E420" s="255"/>
      <c r="F420" s="256"/>
      <c r="G420" s="256"/>
      <c r="H420" s="256"/>
      <c r="I420" s="256"/>
      <c r="J420" s="256"/>
      <c r="K420" s="257"/>
      <c r="L420" s="257"/>
      <c r="M420" s="257"/>
      <c r="N420" s="257"/>
      <c r="O420" s="257"/>
      <c r="P420" s="257"/>
      <c r="Q420" s="257"/>
      <c r="R420" s="257"/>
      <c r="S420" s="257"/>
      <c r="T420" s="257"/>
      <c r="U420" s="257"/>
      <c r="V420" s="257"/>
      <c r="W420" s="257"/>
      <c r="X420" s="257"/>
      <c r="Y420" s="257"/>
      <c r="Z420" s="257"/>
    </row>
    <row r="421" spans="1:26" ht="12.75" customHeight="1" x14ac:dyDescent="0.25">
      <c r="A421" s="257"/>
      <c r="B421" s="255"/>
      <c r="C421" s="255"/>
      <c r="D421" s="255"/>
      <c r="E421" s="255"/>
      <c r="F421" s="256"/>
      <c r="G421" s="256"/>
      <c r="H421" s="256"/>
      <c r="I421" s="256"/>
      <c r="J421" s="256"/>
      <c r="K421" s="257"/>
      <c r="L421" s="257"/>
      <c r="M421" s="257"/>
      <c r="N421" s="257"/>
      <c r="O421" s="257"/>
      <c r="P421" s="257"/>
      <c r="Q421" s="257"/>
      <c r="R421" s="257"/>
      <c r="S421" s="257"/>
      <c r="T421" s="257"/>
      <c r="U421" s="257"/>
      <c r="V421" s="257"/>
      <c r="W421" s="257"/>
      <c r="X421" s="257"/>
      <c r="Y421" s="257"/>
      <c r="Z421" s="257"/>
    </row>
    <row r="422" spans="1:26" ht="12.75" customHeight="1" x14ac:dyDescent="0.25">
      <c r="A422" s="257"/>
      <c r="B422" s="255"/>
      <c r="C422" s="255"/>
      <c r="D422" s="255"/>
      <c r="E422" s="255"/>
      <c r="F422" s="256"/>
      <c r="G422" s="256"/>
      <c r="H422" s="256"/>
      <c r="I422" s="256"/>
      <c r="J422" s="256"/>
      <c r="K422" s="257"/>
      <c r="L422" s="257"/>
      <c r="M422" s="257"/>
      <c r="N422" s="257"/>
      <c r="O422" s="257"/>
      <c r="P422" s="257"/>
      <c r="Q422" s="257"/>
      <c r="R422" s="257"/>
      <c r="S422" s="257"/>
      <c r="T422" s="257"/>
      <c r="U422" s="257"/>
      <c r="V422" s="257"/>
      <c r="W422" s="257"/>
      <c r="X422" s="257"/>
      <c r="Y422" s="257"/>
      <c r="Z422" s="257"/>
    </row>
    <row r="423" spans="1:26" ht="12.75" customHeight="1" x14ac:dyDescent="0.25">
      <c r="A423" s="257"/>
      <c r="B423" s="255"/>
      <c r="C423" s="255"/>
      <c r="D423" s="255"/>
      <c r="E423" s="255"/>
      <c r="F423" s="256"/>
      <c r="G423" s="256"/>
      <c r="H423" s="256"/>
      <c r="I423" s="256"/>
      <c r="J423" s="256"/>
      <c r="K423" s="257"/>
      <c r="L423" s="257"/>
      <c r="M423" s="257"/>
      <c r="N423" s="257"/>
      <c r="O423" s="257"/>
      <c r="P423" s="257"/>
      <c r="Q423" s="257"/>
      <c r="R423" s="257"/>
      <c r="S423" s="257"/>
      <c r="T423" s="257"/>
      <c r="U423" s="257"/>
      <c r="V423" s="257"/>
      <c r="W423" s="257"/>
      <c r="X423" s="257"/>
      <c r="Y423" s="257"/>
      <c r="Z423" s="257"/>
    </row>
    <row r="424" spans="1:26" ht="12.75" customHeight="1" x14ac:dyDescent="0.25">
      <c r="A424" s="257"/>
      <c r="B424" s="255"/>
      <c r="C424" s="255"/>
      <c r="D424" s="255"/>
      <c r="E424" s="255"/>
      <c r="F424" s="256"/>
      <c r="G424" s="256"/>
      <c r="H424" s="256"/>
      <c r="I424" s="256"/>
      <c r="J424" s="256"/>
      <c r="K424" s="257"/>
      <c r="L424" s="257"/>
      <c r="M424" s="257"/>
      <c r="N424" s="257"/>
      <c r="O424" s="257"/>
      <c r="P424" s="257"/>
      <c r="Q424" s="257"/>
      <c r="R424" s="257"/>
      <c r="S424" s="257"/>
      <c r="T424" s="257"/>
      <c r="U424" s="257"/>
      <c r="V424" s="257"/>
      <c r="W424" s="257"/>
      <c r="X424" s="257"/>
      <c r="Y424" s="257"/>
      <c r="Z424" s="257"/>
    </row>
    <row r="425" spans="1:26" ht="12.75" customHeight="1" x14ac:dyDescent="0.25">
      <c r="A425" s="257"/>
      <c r="B425" s="255"/>
      <c r="C425" s="255"/>
      <c r="D425" s="255"/>
      <c r="E425" s="255"/>
      <c r="F425" s="256"/>
      <c r="G425" s="256"/>
      <c r="H425" s="256"/>
      <c r="I425" s="256"/>
      <c r="J425" s="256"/>
      <c r="K425" s="257"/>
      <c r="L425" s="257"/>
      <c r="M425" s="257"/>
      <c r="N425" s="257"/>
      <c r="O425" s="257"/>
      <c r="P425" s="257"/>
      <c r="Q425" s="257"/>
      <c r="R425" s="257"/>
      <c r="S425" s="257"/>
      <c r="T425" s="257"/>
      <c r="U425" s="257"/>
      <c r="V425" s="257"/>
      <c r="W425" s="257"/>
      <c r="X425" s="257"/>
      <c r="Y425" s="257"/>
      <c r="Z425" s="257"/>
    </row>
    <row r="426" spans="1:26" ht="12.75" customHeight="1" x14ac:dyDescent="0.25">
      <c r="A426" s="257"/>
      <c r="B426" s="255"/>
      <c r="C426" s="255"/>
      <c r="D426" s="255"/>
      <c r="E426" s="255"/>
      <c r="F426" s="256"/>
      <c r="G426" s="256"/>
      <c r="H426" s="256"/>
      <c r="I426" s="256"/>
      <c r="J426" s="256"/>
      <c r="K426" s="257"/>
      <c r="L426" s="257"/>
      <c r="M426" s="257"/>
      <c r="N426" s="257"/>
      <c r="O426" s="257"/>
      <c r="P426" s="257"/>
      <c r="Q426" s="257"/>
      <c r="R426" s="257"/>
      <c r="S426" s="257"/>
      <c r="T426" s="257"/>
      <c r="U426" s="257"/>
      <c r="V426" s="257"/>
      <c r="W426" s="257"/>
      <c r="X426" s="257"/>
      <c r="Y426" s="257"/>
      <c r="Z426" s="257"/>
    </row>
    <row r="427" spans="1:26" ht="12.75" customHeight="1" x14ac:dyDescent="0.25">
      <c r="A427" s="257"/>
      <c r="B427" s="255"/>
      <c r="C427" s="255"/>
      <c r="D427" s="255"/>
      <c r="E427" s="255"/>
      <c r="F427" s="256"/>
      <c r="G427" s="256"/>
      <c r="H427" s="256"/>
      <c r="I427" s="256"/>
      <c r="J427" s="256"/>
      <c r="K427" s="257"/>
      <c r="L427" s="257"/>
      <c r="M427" s="257"/>
      <c r="N427" s="257"/>
      <c r="O427" s="257"/>
      <c r="P427" s="257"/>
      <c r="Q427" s="257"/>
      <c r="R427" s="257"/>
      <c r="S427" s="257"/>
      <c r="T427" s="257"/>
      <c r="U427" s="257"/>
      <c r="V427" s="257"/>
      <c r="W427" s="257"/>
      <c r="X427" s="257"/>
      <c r="Y427" s="257"/>
      <c r="Z427" s="257"/>
    </row>
    <row r="428" spans="1:26" ht="12.75" customHeight="1" x14ac:dyDescent="0.25">
      <c r="A428" s="257"/>
      <c r="B428" s="255"/>
      <c r="C428" s="255"/>
      <c r="D428" s="255"/>
      <c r="E428" s="255"/>
      <c r="F428" s="256"/>
      <c r="G428" s="256"/>
      <c r="H428" s="256"/>
      <c r="I428" s="256"/>
      <c r="J428" s="256"/>
      <c r="K428" s="257"/>
      <c r="L428" s="257"/>
      <c r="M428" s="257"/>
      <c r="N428" s="257"/>
      <c r="O428" s="257"/>
      <c r="P428" s="257"/>
      <c r="Q428" s="257"/>
      <c r="R428" s="257"/>
      <c r="S428" s="257"/>
      <c r="T428" s="257"/>
      <c r="U428" s="257"/>
      <c r="V428" s="257"/>
      <c r="W428" s="257"/>
      <c r="X428" s="257"/>
      <c r="Y428" s="257"/>
      <c r="Z428" s="257"/>
    </row>
    <row r="429" spans="1:26" ht="12.75" customHeight="1" x14ac:dyDescent="0.25">
      <c r="A429" s="257"/>
      <c r="B429" s="255"/>
      <c r="C429" s="255"/>
      <c r="D429" s="255"/>
      <c r="E429" s="255"/>
      <c r="F429" s="256"/>
      <c r="G429" s="256"/>
      <c r="H429" s="256"/>
      <c r="I429" s="256"/>
      <c r="J429" s="256"/>
      <c r="K429" s="257"/>
      <c r="L429" s="257"/>
      <c r="M429" s="257"/>
      <c r="N429" s="257"/>
      <c r="O429" s="257"/>
      <c r="P429" s="257"/>
      <c r="Q429" s="257"/>
      <c r="R429" s="257"/>
      <c r="S429" s="257"/>
      <c r="T429" s="257"/>
      <c r="U429" s="257"/>
      <c r="V429" s="257"/>
      <c r="W429" s="257"/>
      <c r="X429" s="257"/>
      <c r="Y429" s="257"/>
      <c r="Z429" s="257"/>
    </row>
    <row r="430" spans="1:26" ht="12.75" customHeight="1" x14ac:dyDescent="0.25">
      <c r="A430" s="257"/>
      <c r="B430" s="255"/>
      <c r="C430" s="255"/>
      <c r="D430" s="255"/>
      <c r="E430" s="255"/>
      <c r="F430" s="256"/>
      <c r="G430" s="256"/>
      <c r="H430" s="256"/>
      <c r="I430" s="256"/>
      <c r="J430" s="256"/>
      <c r="K430" s="257"/>
      <c r="L430" s="257"/>
      <c r="M430" s="257"/>
      <c r="N430" s="257"/>
      <c r="O430" s="257"/>
      <c r="P430" s="257"/>
      <c r="Q430" s="257"/>
      <c r="R430" s="257"/>
      <c r="S430" s="257"/>
      <c r="T430" s="257"/>
      <c r="U430" s="257"/>
      <c r="V430" s="257"/>
      <c r="W430" s="257"/>
      <c r="X430" s="257"/>
      <c r="Y430" s="257"/>
      <c r="Z430" s="257"/>
    </row>
    <row r="431" spans="1:26" ht="12.75" customHeight="1" x14ac:dyDescent="0.25">
      <c r="A431" s="257"/>
      <c r="B431" s="255"/>
      <c r="C431" s="255"/>
      <c r="D431" s="255"/>
      <c r="E431" s="255"/>
      <c r="F431" s="256"/>
      <c r="G431" s="256"/>
      <c r="H431" s="256"/>
      <c r="I431" s="256"/>
      <c r="J431" s="256"/>
      <c r="K431" s="257"/>
      <c r="L431" s="257"/>
      <c r="M431" s="257"/>
      <c r="N431" s="257"/>
      <c r="O431" s="257"/>
      <c r="P431" s="257"/>
      <c r="Q431" s="257"/>
      <c r="R431" s="257"/>
      <c r="S431" s="257"/>
      <c r="T431" s="257"/>
      <c r="U431" s="257"/>
      <c r="V431" s="257"/>
      <c r="W431" s="257"/>
      <c r="X431" s="257"/>
      <c r="Y431" s="257"/>
      <c r="Z431" s="257"/>
    </row>
    <row r="432" spans="1:26" ht="12.75" customHeight="1" x14ac:dyDescent="0.25">
      <c r="A432" s="257"/>
      <c r="B432" s="255"/>
      <c r="C432" s="255"/>
      <c r="D432" s="255"/>
      <c r="E432" s="255"/>
      <c r="F432" s="256"/>
      <c r="G432" s="256"/>
      <c r="H432" s="256"/>
      <c r="I432" s="256"/>
      <c r="J432" s="256"/>
      <c r="K432" s="257"/>
      <c r="L432" s="257"/>
      <c r="M432" s="257"/>
      <c r="N432" s="257"/>
      <c r="O432" s="257"/>
      <c r="P432" s="257"/>
      <c r="Q432" s="257"/>
      <c r="R432" s="257"/>
      <c r="S432" s="257"/>
      <c r="T432" s="257"/>
      <c r="U432" s="257"/>
      <c r="V432" s="257"/>
      <c r="W432" s="257"/>
      <c r="X432" s="257"/>
      <c r="Y432" s="257"/>
      <c r="Z432" s="257"/>
    </row>
    <row r="433" spans="1:26" ht="12.75" customHeight="1" x14ac:dyDescent="0.25">
      <c r="A433" s="257"/>
      <c r="B433" s="255"/>
      <c r="C433" s="255"/>
      <c r="D433" s="255"/>
      <c r="E433" s="255"/>
      <c r="F433" s="256"/>
      <c r="G433" s="256"/>
      <c r="H433" s="256"/>
      <c r="I433" s="256"/>
      <c r="J433" s="256"/>
      <c r="K433" s="257"/>
      <c r="L433" s="257"/>
      <c r="M433" s="257"/>
      <c r="N433" s="257"/>
      <c r="O433" s="257"/>
      <c r="P433" s="257"/>
      <c r="Q433" s="257"/>
      <c r="R433" s="257"/>
      <c r="S433" s="257"/>
      <c r="T433" s="257"/>
      <c r="U433" s="257"/>
      <c r="V433" s="257"/>
      <c r="W433" s="257"/>
      <c r="X433" s="257"/>
      <c r="Y433" s="257"/>
      <c r="Z433" s="257"/>
    </row>
    <row r="434" spans="1:26" ht="12.75" customHeight="1" x14ac:dyDescent="0.25">
      <c r="A434" s="257"/>
      <c r="B434" s="255"/>
      <c r="C434" s="255"/>
      <c r="D434" s="255"/>
      <c r="E434" s="255"/>
      <c r="F434" s="256"/>
      <c r="G434" s="256"/>
      <c r="H434" s="256"/>
      <c r="I434" s="256"/>
      <c r="J434" s="256"/>
      <c r="K434" s="257"/>
      <c r="L434" s="257"/>
      <c r="M434" s="257"/>
      <c r="N434" s="257"/>
      <c r="O434" s="257"/>
      <c r="P434" s="257"/>
      <c r="Q434" s="257"/>
      <c r="R434" s="257"/>
      <c r="S434" s="257"/>
      <c r="T434" s="257"/>
      <c r="U434" s="257"/>
      <c r="V434" s="257"/>
      <c r="W434" s="257"/>
      <c r="X434" s="257"/>
      <c r="Y434" s="257"/>
      <c r="Z434" s="257"/>
    </row>
    <row r="435" spans="1:26" ht="12.75" customHeight="1" x14ac:dyDescent="0.25">
      <c r="A435" s="257"/>
      <c r="B435" s="255"/>
      <c r="C435" s="255"/>
      <c r="D435" s="255"/>
      <c r="E435" s="255"/>
      <c r="F435" s="256"/>
      <c r="G435" s="256"/>
      <c r="H435" s="256"/>
      <c r="I435" s="256"/>
      <c r="J435" s="256"/>
      <c r="K435" s="257"/>
      <c r="L435" s="257"/>
      <c r="M435" s="257"/>
      <c r="N435" s="257"/>
      <c r="O435" s="257"/>
      <c r="P435" s="257"/>
      <c r="Q435" s="257"/>
      <c r="R435" s="257"/>
      <c r="S435" s="257"/>
      <c r="T435" s="257"/>
      <c r="U435" s="257"/>
      <c r="V435" s="257"/>
      <c r="W435" s="257"/>
      <c r="X435" s="257"/>
      <c r="Y435" s="257"/>
      <c r="Z435" s="257"/>
    </row>
    <row r="436" spans="1:26" ht="12.75" customHeight="1" x14ac:dyDescent="0.25">
      <c r="A436" s="257"/>
      <c r="B436" s="255"/>
      <c r="C436" s="255"/>
      <c r="D436" s="255"/>
      <c r="E436" s="255"/>
      <c r="F436" s="256"/>
      <c r="G436" s="256"/>
      <c r="H436" s="256"/>
      <c r="I436" s="256"/>
      <c r="J436" s="256"/>
      <c r="K436" s="257"/>
      <c r="L436" s="257"/>
      <c r="M436" s="257"/>
      <c r="N436" s="257"/>
      <c r="O436" s="257"/>
      <c r="P436" s="257"/>
      <c r="Q436" s="257"/>
      <c r="R436" s="257"/>
      <c r="S436" s="257"/>
      <c r="T436" s="257"/>
      <c r="U436" s="257"/>
      <c r="V436" s="257"/>
      <c r="W436" s="257"/>
      <c r="X436" s="257"/>
      <c r="Y436" s="257"/>
      <c r="Z436" s="257"/>
    </row>
    <row r="437" spans="1:26" ht="12.75" customHeight="1" x14ac:dyDescent="0.25">
      <c r="A437" s="257"/>
      <c r="B437" s="255"/>
      <c r="C437" s="255"/>
      <c r="D437" s="255"/>
      <c r="E437" s="255"/>
      <c r="F437" s="256"/>
      <c r="G437" s="256"/>
      <c r="H437" s="256"/>
      <c r="I437" s="256"/>
      <c r="J437" s="256"/>
      <c r="K437" s="257"/>
      <c r="L437" s="257"/>
      <c r="M437" s="257"/>
      <c r="N437" s="257"/>
      <c r="O437" s="257"/>
      <c r="P437" s="257"/>
      <c r="Q437" s="257"/>
      <c r="R437" s="257"/>
      <c r="S437" s="257"/>
      <c r="T437" s="257"/>
      <c r="U437" s="257"/>
      <c r="V437" s="257"/>
      <c r="W437" s="257"/>
      <c r="X437" s="257"/>
      <c r="Y437" s="257"/>
      <c r="Z437" s="257"/>
    </row>
    <row r="438" spans="1:26" ht="12.75" customHeight="1" x14ac:dyDescent="0.25">
      <c r="A438" s="257"/>
      <c r="B438" s="255"/>
      <c r="C438" s="255"/>
      <c r="D438" s="255"/>
      <c r="E438" s="255"/>
      <c r="F438" s="256"/>
      <c r="G438" s="256"/>
      <c r="H438" s="256"/>
      <c r="I438" s="256"/>
      <c r="J438" s="256"/>
      <c r="K438" s="257"/>
      <c r="L438" s="257"/>
      <c r="M438" s="257"/>
      <c r="N438" s="257"/>
      <c r="O438" s="257"/>
      <c r="P438" s="257"/>
      <c r="Q438" s="257"/>
      <c r="R438" s="257"/>
      <c r="S438" s="257"/>
      <c r="T438" s="257"/>
      <c r="U438" s="257"/>
      <c r="V438" s="257"/>
      <c r="W438" s="257"/>
      <c r="X438" s="257"/>
      <c r="Y438" s="257"/>
      <c r="Z438" s="257"/>
    </row>
    <row r="439" spans="1:26" ht="12.75" customHeight="1" x14ac:dyDescent="0.25">
      <c r="A439" s="257"/>
      <c r="B439" s="255"/>
      <c r="C439" s="255"/>
      <c r="D439" s="255"/>
      <c r="E439" s="255"/>
      <c r="F439" s="256"/>
      <c r="G439" s="256"/>
      <c r="H439" s="256"/>
      <c r="I439" s="256"/>
      <c r="J439" s="256"/>
      <c r="K439" s="257"/>
      <c r="L439" s="257"/>
      <c r="M439" s="257"/>
      <c r="N439" s="257"/>
      <c r="O439" s="257"/>
      <c r="P439" s="257"/>
      <c r="Q439" s="257"/>
      <c r="R439" s="257"/>
      <c r="S439" s="257"/>
      <c r="T439" s="257"/>
      <c r="U439" s="257"/>
      <c r="V439" s="257"/>
      <c r="W439" s="257"/>
      <c r="X439" s="257"/>
      <c r="Y439" s="257"/>
      <c r="Z439" s="257"/>
    </row>
    <row r="440" spans="1:26" ht="12.75" customHeight="1" x14ac:dyDescent="0.25">
      <c r="A440" s="257"/>
      <c r="B440" s="255"/>
      <c r="C440" s="255"/>
      <c r="D440" s="255"/>
      <c r="E440" s="255"/>
      <c r="F440" s="256"/>
      <c r="G440" s="256"/>
      <c r="H440" s="256"/>
      <c r="I440" s="256"/>
      <c r="J440" s="256"/>
      <c r="K440" s="257"/>
      <c r="L440" s="257"/>
      <c r="M440" s="257"/>
      <c r="N440" s="257"/>
      <c r="O440" s="257"/>
      <c r="P440" s="257"/>
      <c r="Q440" s="257"/>
      <c r="R440" s="257"/>
      <c r="S440" s="257"/>
      <c r="T440" s="257"/>
      <c r="U440" s="257"/>
      <c r="V440" s="257"/>
      <c r="W440" s="257"/>
      <c r="X440" s="257"/>
      <c r="Y440" s="257"/>
      <c r="Z440" s="257"/>
    </row>
    <row r="441" spans="1:26" ht="12.75" customHeight="1" x14ac:dyDescent="0.25">
      <c r="A441" s="257"/>
      <c r="B441" s="255"/>
      <c r="C441" s="255"/>
      <c r="D441" s="255"/>
      <c r="E441" s="255"/>
      <c r="F441" s="256"/>
      <c r="G441" s="256"/>
      <c r="H441" s="256"/>
      <c r="I441" s="256"/>
      <c r="J441" s="256"/>
      <c r="K441" s="257"/>
      <c r="L441" s="257"/>
      <c r="M441" s="257"/>
      <c r="N441" s="257"/>
      <c r="O441" s="257"/>
      <c r="P441" s="257"/>
      <c r="Q441" s="257"/>
      <c r="R441" s="257"/>
      <c r="S441" s="257"/>
      <c r="T441" s="257"/>
      <c r="U441" s="257"/>
      <c r="V441" s="257"/>
      <c r="W441" s="257"/>
      <c r="X441" s="257"/>
      <c r="Y441" s="257"/>
      <c r="Z441" s="257"/>
    </row>
    <row r="442" spans="1:26" ht="12.75" customHeight="1" x14ac:dyDescent="0.25">
      <c r="A442" s="257"/>
      <c r="B442" s="255"/>
      <c r="C442" s="255"/>
      <c r="D442" s="255"/>
      <c r="E442" s="255"/>
      <c r="F442" s="256"/>
      <c r="G442" s="256"/>
      <c r="H442" s="256"/>
      <c r="I442" s="256"/>
      <c r="J442" s="256"/>
      <c r="K442" s="257"/>
      <c r="L442" s="257"/>
      <c r="M442" s="257"/>
      <c r="N442" s="257"/>
      <c r="O442" s="257"/>
      <c r="P442" s="257"/>
      <c r="Q442" s="257"/>
      <c r="R442" s="257"/>
      <c r="S442" s="257"/>
      <c r="T442" s="257"/>
      <c r="U442" s="257"/>
      <c r="V442" s="257"/>
      <c r="W442" s="257"/>
      <c r="X442" s="257"/>
      <c r="Y442" s="257"/>
      <c r="Z442" s="257"/>
    </row>
    <row r="443" spans="1:26" ht="12.75" customHeight="1" x14ac:dyDescent="0.25">
      <c r="A443" s="257"/>
      <c r="B443" s="255"/>
      <c r="C443" s="255"/>
      <c r="D443" s="255"/>
      <c r="E443" s="255"/>
      <c r="F443" s="256"/>
      <c r="G443" s="256"/>
      <c r="H443" s="256"/>
      <c r="I443" s="256"/>
      <c r="J443" s="256"/>
      <c r="K443" s="257"/>
      <c r="L443" s="257"/>
      <c r="M443" s="257"/>
      <c r="N443" s="257"/>
      <c r="O443" s="257"/>
      <c r="P443" s="257"/>
      <c r="Q443" s="257"/>
      <c r="R443" s="257"/>
      <c r="S443" s="257"/>
      <c r="T443" s="257"/>
      <c r="U443" s="257"/>
      <c r="V443" s="257"/>
      <c r="W443" s="257"/>
      <c r="X443" s="257"/>
      <c r="Y443" s="257"/>
      <c r="Z443" s="257"/>
    </row>
    <row r="444" spans="1:26" ht="12.75" customHeight="1" x14ac:dyDescent="0.25">
      <c r="A444" s="257"/>
      <c r="B444" s="255"/>
      <c r="C444" s="255"/>
      <c r="D444" s="255"/>
      <c r="E444" s="255"/>
      <c r="F444" s="256"/>
      <c r="G444" s="256"/>
      <c r="H444" s="256"/>
      <c r="I444" s="256"/>
      <c r="J444" s="256"/>
      <c r="K444" s="257"/>
      <c r="L444" s="257"/>
      <c r="M444" s="257"/>
      <c r="N444" s="257"/>
      <c r="O444" s="257"/>
      <c r="P444" s="257"/>
      <c r="Q444" s="257"/>
      <c r="R444" s="257"/>
      <c r="S444" s="257"/>
      <c r="T444" s="257"/>
      <c r="U444" s="257"/>
      <c r="V444" s="257"/>
      <c r="W444" s="257"/>
      <c r="X444" s="257"/>
      <c r="Y444" s="257"/>
      <c r="Z444" s="257"/>
    </row>
    <row r="445" spans="1:26" ht="12.75" customHeight="1" x14ac:dyDescent="0.25">
      <c r="A445" s="257"/>
      <c r="B445" s="255"/>
      <c r="C445" s="255"/>
      <c r="D445" s="255"/>
      <c r="E445" s="255"/>
      <c r="F445" s="256"/>
      <c r="G445" s="256"/>
      <c r="H445" s="256"/>
      <c r="I445" s="256"/>
      <c r="J445" s="256"/>
      <c r="K445" s="257"/>
      <c r="L445" s="257"/>
      <c r="M445" s="257"/>
      <c r="N445" s="257"/>
      <c r="O445" s="257"/>
      <c r="P445" s="257"/>
      <c r="Q445" s="257"/>
      <c r="R445" s="257"/>
      <c r="S445" s="257"/>
      <c r="T445" s="257"/>
      <c r="U445" s="257"/>
      <c r="V445" s="257"/>
      <c r="W445" s="257"/>
      <c r="X445" s="257"/>
      <c r="Y445" s="257"/>
      <c r="Z445" s="257"/>
    </row>
    <row r="446" spans="1:26" ht="12.75" customHeight="1" x14ac:dyDescent="0.25">
      <c r="A446" s="257"/>
      <c r="B446" s="255"/>
      <c r="C446" s="255"/>
      <c r="D446" s="255"/>
      <c r="E446" s="255"/>
      <c r="F446" s="256"/>
      <c r="G446" s="256"/>
      <c r="H446" s="256"/>
      <c r="I446" s="256"/>
      <c r="J446" s="256"/>
      <c r="K446" s="257"/>
      <c r="L446" s="257"/>
      <c r="M446" s="257"/>
      <c r="N446" s="257"/>
      <c r="O446" s="257"/>
      <c r="P446" s="257"/>
      <c r="Q446" s="257"/>
      <c r="R446" s="257"/>
      <c r="S446" s="257"/>
      <c r="T446" s="257"/>
      <c r="U446" s="257"/>
      <c r="V446" s="257"/>
      <c r="W446" s="257"/>
      <c r="X446" s="257"/>
      <c r="Y446" s="257"/>
      <c r="Z446" s="257"/>
    </row>
    <row r="447" spans="1:26" ht="12.75" customHeight="1" x14ac:dyDescent="0.25">
      <c r="A447" s="257"/>
      <c r="B447" s="255"/>
      <c r="C447" s="255"/>
      <c r="D447" s="255"/>
      <c r="E447" s="255"/>
      <c r="F447" s="256"/>
      <c r="G447" s="256"/>
      <c r="H447" s="256"/>
      <c r="I447" s="256"/>
      <c r="J447" s="256"/>
      <c r="K447" s="257"/>
      <c r="L447" s="257"/>
      <c r="M447" s="257"/>
      <c r="N447" s="257"/>
      <c r="O447" s="257"/>
      <c r="P447" s="257"/>
      <c r="Q447" s="257"/>
      <c r="R447" s="257"/>
      <c r="S447" s="257"/>
      <c r="T447" s="257"/>
      <c r="U447" s="257"/>
      <c r="V447" s="257"/>
      <c r="W447" s="257"/>
      <c r="X447" s="257"/>
      <c r="Y447" s="257"/>
      <c r="Z447" s="257"/>
    </row>
    <row r="448" spans="1:26" ht="12.75" customHeight="1" x14ac:dyDescent="0.25">
      <c r="A448" s="257"/>
      <c r="B448" s="255"/>
      <c r="C448" s="255"/>
      <c r="D448" s="255"/>
      <c r="E448" s="255"/>
      <c r="F448" s="256"/>
      <c r="G448" s="256"/>
      <c r="H448" s="256"/>
      <c r="I448" s="256"/>
      <c r="J448" s="256"/>
      <c r="K448" s="257"/>
      <c r="L448" s="257"/>
      <c r="M448" s="257"/>
      <c r="N448" s="257"/>
      <c r="O448" s="257"/>
      <c r="P448" s="257"/>
      <c r="Q448" s="257"/>
      <c r="R448" s="257"/>
      <c r="S448" s="257"/>
      <c r="T448" s="257"/>
      <c r="U448" s="257"/>
      <c r="V448" s="257"/>
      <c r="W448" s="257"/>
      <c r="X448" s="257"/>
      <c r="Y448" s="257"/>
      <c r="Z448" s="257"/>
    </row>
    <row r="449" spans="1:26" ht="12.75" customHeight="1" x14ac:dyDescent="0.25">
      <c r="A449" s="257"/>
      <c r="B449" s="255"/>
      <c r="C449" s="255"/>
      <c r="D449" s="255"/>
      <c r="E449" s="255"/>
      <c r="F449" s="256"/>
      <c r="G449" s="256"/>
      <c r="H449" s="256"/>
      <c r="I449" s="256"/>
      <c r="J449" s="256"/>
      <c r="K449" s="257"/>
      <c r="L449" s="257"/>
      <c r="M449" s="257"/>
      <c r="N449" s="257"/>
      <c r="O449" s="257"/>
      <c r="P449" s="257"/>
      <c r="Q449" s="257"/>
      <c r="R449" s="257"/>
      <c r="S449" s="257"/>
      <c r="T449" s="257"/>
      <c r="U449" s="257"/>
      <c r="V449" s="257"/>
      <c r="W449" s="257"/>
      <c r="X449" s="257"/>
      <c r="Y449" s="257"/>
      <c r="Z449" s="257"/>
    </row>
    <row r="450" spans="1:26" ht="12.75" customHeight="1" x14ac:dyDescent="0.25">
      <c r="A450" s="257"/>
      <c r="B450" s="255"/>
      <c r="C450" s="255"/>
      <c r="D450" s="255"/>
      <c r="E450" s="255"/>
      <c r="F450" s="256"/>
      <c r="G450" s="256"/>
      <c r="H450" s="256"/>
      <c r="I450" s="256"/>
      <c r="J450" s="256"/>
      <c r="K450" s="257"/>
      <c r="L450" s="257"/>
      <c r="M450" s="257"/>
      <c r="N450" s="257"/>
      <c r="O450" s="257"/>
      <c r="P450" s="257"/>
      <c r="Q450" s="257"/>
      <c r="R450" s="257"/>
      <c r="S450" s="257"/>
      <c r="T450" s="257"/>
      <c r="U450" s="257"/>
      <c r="V450" s="257"/>
      <c r="W450" s="257"/>
      <c r="X450" s="257"/>
      <c r="Y450" s="257"/>
      <c r="Z450" s="257"/>
    </row>
    <row r="451" spans="1:26" ht="12.75" customHeight="1" x14ac:dyDescent="0.25">
      <c r="A451" s="257"/>
      <c r="B451" s="255"/>
      <c r="C451" s="255"/>
      <c r="D451" s="255"/>
      <c r="E451" s="255"/>
      <c r="F451" s="256"/>
      <c r="G451" s="256"/>
      <c r="H451" s="256"/>
      <c r="I451" s="256"/>
      <c r="J451" s="256"/>
      <c r="K451" s="257"/>
      <c r="L451" s="257"/>
      <c r="M451" s="257"/>
      <c r="N451" s="257"/>
      <c r="O451" s="257"/>
      <c r="P451" s="257"/>
      <c r="Q451" s="257"/>
      <c r="R451" s="257"/>
      <c r="S451" s="257"/>
      <c r="T451" s="257"/>
      <c r="U451" s="257"/>
      <c r="V451" s="257"/>
      <c r="W451" s="257"/>
      <c r="X451" s="257"/>
      <c r="Y451" s="257"/>
      <c r="Z451" s="257"/>
    </row>
    <row r="452" spans="1:26" ht="12.75" customHeight="1" x14ac:dyDescent="0.25">
      <c r="A452" s="257"/>
      <c r="B452" s="255"/>
      <c r="C452" s="255"/>
      <c r="D452" s="255"/>
      <c r="E452" s="255"/>
      <c r="F452" s="256"/>
      <c r="G452" s="256"/>
      <c r="H452" s="256"/>
      <c r="I452" s="256"/>
      <c r="J452" s="256"/>
      <c r="K452" s="257"/>
      <c r="L452" s="257"/>
      <c r="M452" s="257"/>
      <c r="N452" s="257"/>
      <c r="O452" s="257"/>
      <c r="P452" s="257"/>
      <c r="Q452" s="257"/>
      <c r="R452" s="257"/>
      <c r="S452" s="257"/>
      <c r="T452" s="257"/>
      <c r="U452" s="257"/>
      <c r="V452" s="257"/>
      <c r="W452" s="257"/>
      <c r="X452" s="257"/>
      <c r="Y452" s="257"/>
      <c r="Z452" s="257"/>
    </row>
    <row r="453" spans="1:26" ht="12.75" customHeight="1" x14ac:dyDescent="0.25">
      <c r="A453" s="257"/>
      <c r="B453" s="255"/>
      <c r="C453" s="255"/>
      <c r="D453" s="255"/>
      <c r="E453" s="255"/>
      <c r="F453" s="256"/>
      <c r="G453" s="256"/>
      <c r="H453" s="256"/>
      <c r="I453" s="256"/>
      <c r="J453" s="256"/>
      <c r="K453" s="257"/>
      <c r="L453" s="257"/>
      <c r="M453" s="257"/>
      <c r="N453" s="257"/>
      <c r="O453" s="257"/>
      <c r="P453" s="257"/>
      <c r="Q453" s="257"/>
      <c r="R453" s="257"/>
      <c r="S453" s="257"/>
      <c r="T453" s="257"/>
      <c r="U453" s="257"/>
      <c r="V453" s="257"/>
      <c r="W453" s="257"/>
      <c r="X453" s="257"/>
      <c r="Y453" s="257"/>
      <c r="Z453" s="257"/>
    </row>
    <row r="454" spans="1:26" ht="12.75" customHeight="1" x14ac:dyDescent="0.25">
      <c r="A454" s="257"/>
      <c r="B454" s="255"/>
      <c r="C454" s="255"/>
      <c r="D454" s="255"/>
      <c r="E454" s="255"/>
      <c r="F454" s="256"/>
      <c r="G454" s="256"/>
      <c r="H454" s="256"/>
      <c r="I454" s="256"/>
      <c r="J454" s="256"/>
      <c r="K454" s="257"/>
      <c r="L454" s="257"/>
      <c r="M454" s="257"/>
      <c r="N454" s="257"/>
      <c r="O454" s="257"/>
      <c r="P454" s="257"/>
      <c r="Q454" s="257"/>
      <c r="R454" s="257"/>
      <c r="S454" s="257"/>
      <c r="T454" s="257"/>
      <c r="U454" s="257"/>
      <c r="V454" s="257"/>
      <c r="W454" s="257"/>
      <c r="X454" s="257"/>
      <c r="Y454" s="257"/>
      <c r="Z454" s="257"/>
    </row>
    <row r="455" spans="1:26" ht="12.75" customHeight="1" x14ac:dyDescent="0.25">
      <c r="A455" s="257"/>
      <c r="B455" s="255"/>
      <c r="C455" s="255"/>
      <c r="D455" s="255"/>
      <c r="E455" s="255"/>
      <c r="F455" s="256"/>
      <c r="G455" s="256"/>
      <c r="H455" s="256"/>
      <c r="I455" s="256"/>
      <c r="J455" s="256"/>
      <c r="K455" s="257"/>
      <c r="L455" s="257"/>
      <c r="M455" s="257"/>
      <c r="N455" s="257"/>
      <c r="O455" s="257"/>
      <c r="P455" s="257"/>
      <c r="Q455" s="257"/>
      <c r="R455" s="257"/>
      <c r="S455" s="257"/>
      <c r="T455" s="257"/>
      <c r="U455" s="257"/>
      <c r="V455" s="257"/>
      <c r="W455" s="257"/>
      <c r="X455" s="257"/>
      <c r="Y455" s="257"/>
      <c r="Z455" s="257"/>
    </row>
    <row r="456" spans="1:26" ht="12.75" customHeight="1" x14ac:dyDescent="0.25">
      <c r="A456" s="257"/>
      <c r="B456" s="255"/>
      <c r="C456" s="255"/>
      <c r="D456" s="255"/>
      <c r="E456" s="255"/>
      <c r="F456" s="256"/>
      <c r="G456" s="256"/>
      <c r="H456" s="256"/>
      <c r="I456" s="256"/>
      <c r="J456" s="256"/>
      <c r="K456" s="257"/>
      <c r="L456" s="257"/>
      <c r="M456" s="257"/>
      <c r="N456" s="257"/>
      <c r="O456" s="257"/>
      <c r="P456" s="257"/>
      <c r="Q456" s="257"/>
      <c r="R456" s="257"/>
      <c r="S456" s="257"/>
      <c r="T456" s="257"/>
      <c r="U456" s="257"/>
      <c r="V456" s="257"/>
      <c r="W456" s="257"/>
      <c r="X456" s="257"/>
      <c r="Y456" s="257"/>
      <c r="Z456" s="257"/>
    </row>
    <row r="457" spans="1:26" ht="12.75" customHeight="1" x14ac:dyDescent="0.25">
      <c r="A457" s="257"/>
      <c r="B457" s="255"/>
      <c r="C457" s="255"/>
      <c r="D457" s="255"/>
      <c r="E457" s="255"/>
      <c r="F457" s="256"/>
      <c r="G457" s="256"/>
      <c r="H457" s="256"/>
      <c r="I457" s="256"/>
      <c r="J457" s="256"/>
      <c r="K457" s="257"/>
      <c r="L457" s="257"/>
      <c r="M457" s="257"/>
      <c r="N457" s="257"/>
      <c r="O457" s="257"/>
      <c r="P457" s="257"/>
      <c r="Q457" s="257"/>
      <c r="R457" s="257"/>
      <c r="S457" s="257"/>
      <c r="T457" s="257"/>
      <c r="U457" s="257"/>
      <c r="V457" s="257"/>
      <c r="W457" s="257"/>
      <c r="X457" s="257"/>
      <c r="Y457" s="257"/>
      <c r="Z457" s="257"/>
    </row>
    <row r="458" spans="1:26" ht="12.75" customHeight="1" x14ac:dyDescent="0.25">
      <c r="A458" s="257"/>
      <c r="B458" s="255"/>
      <c r="C458" s="255"/>
      <c r="D458" s="255"/>
      <c r="E458" s="255"/>
      <c r="F458" s="256"/>
      <c r="G458" s="256"/>
      <c r="H458" s="256"/>
      <c r="I458" s="256"/>
      <c r="J458" s="256"/>
      <c r="K458" s="257"/>
      <c r="L458" s="257"/>
      <c r="M458" s="257"/>
      <c r="N458" s="257"/>
      <c r="O458" s="257"/>
      <c r="P458" s="257"/>
      <c r="Q458" s="257"/>
      <c r="R458" s="257"/>
      <c r="S458" s="257"/>
      <c r="T458" s="257"/>
      <c r="U458" s="257"/>
      <c r="V458" s="257"/>
      <c r="W458" s="257"/>
      <c r="X458" s="257"/>
      <c r="Y458" s="257"/>
      <c r="Z458" s="257"/>
    </row>
    <row r="459" spans="1:26" ht="12.75" customHeight="1" x14ac:dyDescent="0.25">
      <c r="A459" s="257"/>
      <c r="B459" s="255"/>
      <c r="C459" s="255"/>
      <c r="D459" s="255"/>
      <c r="E459" s="255"/>
      <c r="F459" s="256"/>
      <c r="G459" s="256"/>
      <c r="H459" s="256"/>
      <c r="I459" s="256"/>
      <c r="J459" s="256"/>
      <c r="K459" s="257"/>
      <c r="L459" s="257"/>
      <c r="M459" s="257"/>
      <c r="N459" s="257"/>
      <c r="O459" s="257"/>
      <c r="P459" s="257"/>
      <c r="Q459" s="257"/>
      <c r="R459" s="257"/>
      <c r="S459" s="257"/>
      <c r="T459" s="257"/>
      <c r="U459" s="257"/>
      <c r="V459" s="257"/>
      <c r="W459" s="257"/>
      <c r="X459" s="257"/>
      <c r="Y459" s="257"/>
      <c r="Z459" s="257"/>
    </row>
    <row r="460" spans="1:26" ht="12.75" customHeight="1" x14ac:dyDescent="0.25">
      <c r="A460" s="257"/>
      <c r="B460" s="255"/>
      <c r="C460" s="255"/>
      <c r="D460" s="255"/>
      <c r="E460" s="255"/>
      <c r="F460" s="256"/>
      <c r="G460" s="256"/>
      <c r="H460" s="256"/>
      <c r="I460" s="256"/>
      <c r="J460" s="256"/>
      <c r="K460" s="257"/>
      <c r="L460" s="257"/>
      <c r="M460" s="257"/>
      <c r="N460" s="257"/>
      <c r="O460" s="257"/>
      <c r="P460" s="257"/>
      <c r="Q460" s="257"/>
      <c r="R460" s="257"/>
      <c r="S460" s="257"/>
      <c r="T460" s="257"/>
      <c r="U460" s="257"/>
      <c r="V460" s="257"/>
      <c r="W460" s="257"/>
      <c r="X460" s="257"/>
      <c r="Y460" s="257"/>
      <c r="Z460" s="257"/>
    </row>
    <row r="461" spans="1:26" ht="12.75" customHeight="1" x14ac:dyDescent="0.25">
      <c r="A461" s="257"/>
      <c r="B461" s="255"/>
      <c r="C461" s="255"/>
      <c r="D461" s="255"/>
      <c r="E461" s="255"/>
      <c r="F461" s="256"/>
      <c r="G461" s="256"/>
      <c r="H461" s="256"/>
      <c r="I461" s="256"/>
      <c r="J461" s="256"/>
      <c r="K461" s="257"/>
      <c r="L461" s="257"/>
      <c r="M461" s="257"/>
      <c r="N461" s="257"/>
      <c r="O461" s="257"/>
      <c r="P461" s="257"/>
      <c r="Q461" s="257"/>
      <c r="R461" s="257"/>
      <c r="S461" s="257"/>
      <c r="T461" s="257"/>
      <c r="U461" s="257"/>
      <c r="V461" s="257"/>
      <c r="W461" s="257"/>
      <c r="X461" s="257"/>
      <c r="Y461" s="257"/>
      <c r="Z461" s="257"/>
    </row>
    <row r="462" spans="1:26" ht="12.75" customHeight="1" x14ac:dyDescent="0.25">
      <c r="A462" s="257"/>
      <c r="B462" s="255"/>
      <c r="C462" s="255"/>
      <c r="D462" s="255"/>
      <c r="E462" s="255"/>
      <c r="F462" s="256"/>
      <c r="G462" s="256"/>
      <c r="H462" s="256"/>
      <c r="I462" s="256"/>
      <c r="J462" s="256"/>
      <c r="K462" s="257"/>
      <c r="L462" s="257"/>
      <c r="M462" s="257"/>
      <c r="N462" s="257"/>
      <c r="O462" s="257"/>
      <c r="P462" s="257"/>
      <c r="Q462" s="257"/>
      <c r="R462" s="257"/>
      <c r="S462" s="257"/>
      <c r="T462" s="257"/>
      <c r="U462" s="257"/>
      <c r="V462" s="257"/>
      <c r="W462" s="257"/>
      <c r="X462" s="257"/>
      <c r="Y462" s="257"/>
      <c r="Z462" s="257"/>
    </row>
    <row r="463" spans="1:26" ht="12.75" customHeight="1" x14ac:dyDescent="0.25">
      <c r="A463" s="257"/>
      <c r="B463" s="255"/>
      <c r="C463" s="255"/>
      <c r="D463" s="255"/>
      <c r="E463" s="255"/>
      <c r="F463" s="256"/>
      <c r="G463" s="256"/>
      <c r="H463" s="256"/>
      <c r="I463" s="256"/>
      <c r="J463" s="256"/>
      <c r="K463" s="257"/>
      <c r="L463" s="257"/>
      <c r="M463" s="257"/>
      <c r="N463" s="257"/>
      <c r="O463" s="257"/>
      <c r="P463" s="257"/>
      <c r="Q463" s="257"/>
      <c r="R463" s="257"/>
      <c r="S463" s="257"/>
      <c r="T463" s="257"/>
      <c r="U463" s="257"/>
      <c r="V463" s="257"/>
      <c r="W463" s="257"/>
      <c r="X463" s="257"/>
      <c r="Y463" s="257"/>
      <c r="Z463" s="257"/>
    </row>
    <row r="464" spans="1:26" ht="12.75" customHeight="1" x14ac:dyDescent="0.25">
      <c r="A464" s="257"/>
      <c r="B464" s="255"/>
      <c r="C464" s="255"/>
      <c r="D464" s="255"/>
      <c r="E464" s="255"/>
      <c r="F464" s="256"/>
      <c r="G464" s="256"/>
      <c r="H464" s="256"/>
      <c r="I464" s="256"/>
      <c r="J464" s="256"/>
      <c r="K464" s="257"/>
      <c r="L464" s="257"/>
      <c r="M464" s="257"/>
      <c r="N464" s="257"/>
      <c r="O464" s="257"/>
      <c r="P464" s="257"/>
      <c r="Q464" s="257"/>
      <c r="R464" s="257"/>
      <c r="S464" s="257"/>
      <c r="T464" s="257"/>
      <c r="U464" s="257"/>
      <c r="V464" s="257"/>
      <c r="W464" s="257"/>
      <c r="X464" s="257"/>
      <c r="Y464" s="257"/>
      <c r="Z464" s="257"/>
    </row>
    <row r="465" spans="1:26" ht="12.75" customHeight="1" x14ac:dyDescent="0.25">
      <c r="A465" s="257"/>
      <c r="B465" s="255"/>
      <c r="C465" s="255"/>
      <c r="D465" s="255"/>
      <c r="E465" s="255"/>
      <c r="F465" s="256"/>
      <c r="G465" s="256"/>
      <c r="H465" s="256"/>
      <c r="I465" s="256"/>
      <c r="J465" s="256"/>
      <c r="K465" s="257"/>
      <c r="L465" s="257"/>
      <c r="M465" s="257"/>
      <c r="N465" s="257"/>
      <c r="O465" s="257"/>
      <c r="P465" s="257"/>
      <c r="Q465" s="257"/>
      <c r="R465" s="257"/>
      <c r="S465" s="257"/>
      <c r="T465" s="257"/>
      <c r="U465" s="257"/>
      <c r="V465" s="257"/>
      <c r="W465" s="257"/>
      <c r="X465" s="257"/>
      <c r="Y465" s="257"/>
      <c r="Z465" s="257"/>
    </row>
    <row r="466" spans="1:26" ht="12.75" customHeight="1" x14ac:dyDescent="0.25">
      <c r="A466" s="257"/>
      <c r="B466" s="255"/>
      <c r="C466" s="255"/>
      <c r="D466" s="255"/>
      <c r="E466" s="255"/>
      <c r="F466" s="256"/>
      <c r="G466" s="256"/>
      <c r="H466" s="256"/>
      <c r="I466" s="256"/>
      <c r="J466" s="256"/>
      <c r="K466" s="257"/>
      <c r="L466" s="257"/>
      <c r="M466" s="257"/>
      <c r="N466" s="257"/>
      <c r="O466" s="257"/>
      <c r="P466" s="257"/>
      <c r="Q466" s="257"/>
      <c r="R466" s="257"/>
      <c r="S466" s="257"/>
      <c r="T466" s="257"/>
      <c r="U466" s="257"/>
      <c r="V466" s="257"/>
      <c r="W466" s="257"/>
      <c r="X466" s="257"/>
      <c r="Y466" s="257"/>
      <c r="Z466" s="257"/>
    </row>
    <row r="467" spans="1:26" ht="12.75" customHeight="1" x14ac:dyDescent="0.25">
      <c r="A467" s="257"/>
      <c r="B467" s="255"/>
      <c r="C467" s="255"/>
      <c r="D467" s="255"/>
      <c r="E467" s="255"/>
      <c r="F467" s="256"/>
      <c r="G467" s="256"/>
      <c r="H467" s="256"/>
      <c r="I467" s="256"/>
      <c r="J467" s="256"/>
      <c r="K467" s="257"/>
      <c r="L467" s="257"/>
      <c r="M467" s="257"/>
      <c r="N467" s="257"/>
      <c r="O467" s="257"/>
      <c r="P467" s="257"/>
      <c r="Q467" s="257"/>
      <c r="R467" s="257"/>
      <c r="S467" s="257"/>
      <c r="T467" s="257"/>
      <c r="U467" s="257"/>
      <c r="V467" s="257"/>
      <c r="W467" s="257"/>
      <c r="X467" s="257"/>
      <c r="Y467" s="257"/>
      <c r="Z467" s="257"/>
    </row>
    <row r="468" spans="1:26" ht="12.75" customHeight="1" x14ac:dyDescent="0.25">
      <c r="A468" s="257"/>
      <c r="B468" s="255"/>
      <c r="C468" s="255"/>
      <c r="D468" s="255"/>
      <c r="E468" s="255"/>
      <c r="F468" s="256"/>
      <c r="G468" s="256"/>
      <c r="H468" s="256"/>
      <c r="I468" s="256"/>
      <c r="J468" s="256"/>
      <c r="K468" s="257"/>
      <c r="L468" s="257"/>
      <c r="M468" s="257"/>
      <c r="N468" s="257"/>
      <c r="O468" s="257"/>
      <c r="P468" s="257"/>
      <c r="Q468" s="257"/>
      <c r="R468" s="257"/>
      <c r="S468" s="257"/>
      <c r="T468" s="257"/>
      <c r="U468" s="257"/>
      <c r="V468" s="257"/>
      <c r="W468" s="257"/>
      <c r="X468" s="257"/>
      <c r="Y468" s="257"/>
      <c r="Z468" s="257"/>
    </row>
    <row r="469" spans="1:26" ht="12.75" customHeight="1" x14ac:dyDescent="0.25">
      <c r="A469" s="257"/>
      <c r="B469" s="255"/>
      <c r="C469" s="255"/>
      <c r="D469" s="255"/>
      <c r="E469" s="255"/>
      <c r="F469" s="256"/>
      <c r="G469" s="256"/>
      <c r="H469" s="256"/>
      <c r="I469" s="256"/>
      <c r="J469" s="256"/>
      <c r="K469" s="257"/>
      <c r="L469" s="257"/>
      <c r="M469" s="257"/>
      <c r="N469" s="257"/>
      <c r="O469" s="257"/>
      <c r="P469" s="257"/>
      <c r="Q469" s="257"/>
      <c r="R469" s="257"/>
      <c r="S469" s="257"/>
      <c r="T469" s="257"/>
      <c r="U469" s="257"/>
      <c r="V469" s="257"/>
      <c r="W469" s="257"/>
      <c r="X469" s="257"/>
      <c r="Y469" s="257"/>
      <c r="Z469" s="257"/>
    </row>
    <row r="470" spans="1:26" ht="12.75" customHeight="1" x14ac:dyDescent="0.25">
      <c r="A470" s="257"/>
      <c r="B470" s="255"/>
      <c r="C470" s="255"/>
      <c r="D470" s="255"/>
      <c r="E470" s="255"/>
      <c r="F470" s="256"/>
      <c r="G470" s="256"/>
      <c r="H470" s="256"/>
      <c r="I470" s="256"/>
      <c r="J470" s="256"/>
      <c r="K470" s="257"/>
      <c r="L470" s="257"/>
      <c r="M470" s="257"/>
      <c r="N470" s="257"/>
      <c r="O470" s="257"/>
      <c r="P470" s="257"/>
      <c r="Q470" s="257"/>
      <c r="R470" s="257"/>
      <c r="S470" s="257"/>
      <c r="T470" s="257"/>
      <c r="U470" s="257"/>
      <c r="V470" s="257"/>
      <c r="W470" s="257"/>
      <c r="X470" s="257"/>
      <c r="Y470" s="257"/>
      <c r="Z470" s="257"/>
    </row>
    <row r="471" spans="1:26" ht="12.75" customHeight="1" x14ac:dyDescent="0.25">
      <c r="A471" s="257"/>
      <c r="B471" s="255"/>
      <c r="C471" s="255"/>
      <c r="D471" s="255"/>
      <c r="E471" s="255"/>
      <c r="F471" s="256"/>
      <c r="G471" s="256"/>
      <c r="H471" s="256"/>
      <c r="I471" s="256"/>
      <c r="J471" s="256"/>
      <c r="K471" s="257"/>
      <c r="L471" s="257"/>
      <c r="M471" s="257"/>
      <c r="N471" s="257"/>
      <c r="O471" s="257"/>
      <c r="P471" s="257"/>
      <c r="Q471" s="257"/>
      <c r="R471" s="257"/>
      <c r="S471" s="257"/>
      <c r="T471" s="257"/>
      <c r="U471" s="257"/>
      <c r="V471" s="257"/>
      <c r="W471" s="257"/>
      <c r="X471" s="257"/>
      <c r="Y471" s="257"/>
      <c r="Z471" s="257"/>
    </row>
    <row r="472" spans="1:26" ht="12.75" customHeight="1" x14ac:dyDescent="0.25">
      <c r="A472" s="257"/>
      <c r="B472" s="255"/>
      <c r="C472" s="255"/>
      <c r="D472" s="255"/>
      <c r="E472" s="255"/>
      <c r="F472" s="256"/>
      <c r="G472" s="256"/>
      <c r="H472" s="256"/>
      <c r="I472" s="256"/>
      <c r="J472" s="256"/>
      <c r="K472" s="257"/>
      <c r="L472" s="257"/>
      <c r="M472" s="257"/>
      <c r="N472" s="257"/>
      <c r="O472" s="257"/>
      <c r="P472" s="257"/>
      <c r="Q472" s="257"/>
      <c r="R472" s="257"/>
      <c r="S472" s="257"/>
      <c r="T472" s="257"/>
      <c r="U472" s="257"/>
      <c r="V472" s="257"/>
      <c r="W472" s="257"/>
      <c r="X472" s="257"/>
      <c r="Y472" s="257"/>
      <c r="Z472" s="257"/>
    </row>
    <row r="473" spans="1:26" ht="12.75" customHeight="1" x14ac:dyDescent="0.25">
      <c r="A473" s="257"/>
      <c r="B473" s="255"/>
      <c r="C473" s="255"/>
      <c r="D473" s="255"/>
      <c r="E473" s="255"/>
      <c r="F473" s="256"/>
      <c r="G473" s="256"/>
      <c r="H473" s="256"/>
      <c r="I473" s="256"/>
      <c r="J473" s="256"/>
      <c r="K473" s="257"/>
      <c r="L473" s="257"/>
      <c r="M473" s="257"/>
      <c r="N473" s="257"/>
      <c r="O473" s="257"/>
      <c r="P473" s="257"/>
      <c r="Q473" s="257"/>
      <c r="R473" s="257"/>
      <c r="S473" s="257"/>
      <c r="T473" s="257"/>
      <c r="U473" s="257"/>
      <c r="V473" s="257"/>
      <c r="W473" s="257"/>
      <c r="X473" s="257"/>
      <c r="Y473" s="257"/>
      <c r="Z473" s="257"/>
    </row>
    <row r="474" spans="1:26" ht="12.75" customHeight="1" x14ac:dyDescent="0.25">
      <c r="A474" s="257"/>
      <c r="B474" s="255"/>
      <c r="C474" s="255"/>
      <c r="D474" s="255"/>
      <c r="E474" s="255"/>
      <c r="F474" s="256"/>
      <c r="G474" s="256"/>
      <c r="H474" s="256"/>
      <c r="I474" s="256"/>
      <c r="J474" s="256"/>
      <c r="K474" s="257"/>
      <c r="L474" s="257"/>
      <c r="M474" s="257"/>
      <c r="N474" s="257"/>
      <c r="O474" s="257"/>
      <c r="P474" s="257"/>
      <c r="Q474" s="257"/>
      <c r="R474" s="257"/>
      <c r="S474" s="257"/>
      <c r="T474" s="257"/>
      <c r="U474" s="257"/>
      <c r="V474" s="257"/>
      <c r="W474" s="257"/>
      <c r="X474" s="257"/>
      <c r="Y474" s="257"/>
      <c r="Z474" s="257"/>
    </row>
    <row r="475" spans="1:26" ht="12.75" customHeight="1" x14ac:dyDescent="0.25">
      <c r="A475" s="257"/>
      <c r="B475" s="255"/>
      <c r="C475" s="255"/>
      <c r="D475" s="255"/>
      <c r="E475" s="255"/>
      <c r="F475" s="256"/>
      <c r="G475" s="256"/>
      <c r="H475" s="256"/>
      <c r="I475" s="256"/>
      <c r="J475" s="256"/>
      <c r="K475" s="257"/>
      <c r="L475" s="257"/>
      <c r="M475" s="257"/>
      <c r="N475" s="257"/>
      <c r="O475" s="257"/>
      <c r="P475" s="257"/>
      <c r="Q475" s="257"/>
      <c r="R475" s="257"/>
      <c r="S475" s="257"/>
      <c r="T475" s="257"/>
      <c r="U475" s="257"/>
      <c r="V475" s="257"/>
      <c r="W475" s="257"/>
      <c r="X475" s="257"/>
      <c r="Y475" s="257"/>
      <c r="Z475" s="257"/>
    </row>
    <row r="476" spans="1:26" ht="12.75" customHeight="1" x14ac:dyDescent="0.25">
      <c r="A476" s="257"/>
      <c r="B476" s="255"/>
      <c r="C476" s="255"/>
      <c r="D476" s="255"/>
      <c r="E476" s="255"/>
      <c r="F476" s="256"/>
      <c r="G476" s="256"/>
      <c r="H476" s="256"/>
      <c r="I476" s="256"/>
      <c r="J476" s="256"/>
      <c r="K476" s="257"/>
      <c r="L476" s="257"/>
      <c r="M476" s="257"/>
      <c r="N476" s="257"/>
      <c r="O476" s="257"/>
      <c r="P476" s="257"/>
      <c r="Q476" s="257"/>
      <c r="R476" s="257"/>
      <c r="S476" s="257"/>
      <c r="T476" s="257"/>
      <c r="U476" s="257"/>
      <c r="V476" s="257"/>
      <c r="W476" s="257"/>
      <c r="X476" s="257"/>
      <c r="Y476" s="257"/>
      <c r="Z476" s="257"/>
    </row>
    <row r="477" spans="1:26" ht="12.75" customHeight="1" x14ac:dyDescent="0.25">
      <c r="A477" s="257"/>
      <c r="B477" s="255"/>
      <c r="C477" s="255"/>
      <c r="D477" s="255"/>
      <c r="E477" s="255"/>
      <c r="F477" s="256"/>
      <c r="G477" s="256"/>
      <c r="H477" s="256"/>
      <c r="I477" s="256"/>
      <c r="J477" s="256"/>
      <c r="K477" s="257"/>
      <c r="L477" s="257"/>
      <c r="M477" s="257"/>
      <c r="N477" s="257"/>
      <c r="O477" s="257"/>
      <c r="P477" s="257"/>
      <c r="Q477" s="257"/>
      <c r="R477" s="257"/>
      <c r="S477" s="257"/>
      <c r="T477" s="257"/>
      <c r="U477" s="257"/>
      <c r="V477" s="257"/>
      <c r="W477" s="257"/>
      <c r="X477" s="257"/>
      <c r="Y477" s="257"/>
      <c r="Z477" s="257"/>
    </row>
    <row r="478" spans="1:26" ht="12.75" customHeight="1" x14ac:dyDescent="0.25">
      <c r="A478" s="257"/>
      <c r="B478" s="255"/>
      <c r="C478" s="255"/>
      <c r="D478" s="255"/>
      <c r="E478" s="255"/>
      <c r="F478" s="256"/>
      <c r="G478" s="256"/>
      <c r="H478" s="256"/>
      <c r="I478" s="256"/>
      <c r="J478" s="256"/>
      <c r="K478" s="257"/>
      <c r="L478" s="257"/>
      <c r="M478" s="257"/>
      <c r="N478" s="257"/>
      <c r="O478" s="257"/>
      <c r="P478" s="257"/>
      <c r="Q478" s="257"/>
      <c r="R478" s="257"/>
      <c r="S478" s="257"/>
      <c r="T478" s="257"/>
      <c r="U478" s="257"/>
      <c r="V478" s="257"/>
      <c r="W478" s="257"/>
      <c r="X478" s="257"/>
      <c r="Y478" s="257"/>
      <c r="Z478" s="257"/>
    </row>
    <row r="479" spans="1:26" ht="12.75" customHeight="1" x14ac:dyDescent="0.25">
      <c r="A479" s="257"/>
      <c r="B479" s="255"/>
      <c r="C479" s="255"/>
      <c r="D479" s="255"/>
      <c r="E479" s="255"/>
      <c r="F479" s="256"/>
      <c r="G479" s="256"/>
      <c r="H479" s="256"/>
      <c r="I479" s="256"/>
      <c r="J479" s="256"/>
      <c r="K479" s="257"/>
      <c r="L479" s="257"/>
      <c r="M479" s="257"/>
      <c r="N479" s="257"/>
      <c r="O479" s="257"/>
      <c r="P479" s="257"/>
      <c r="Q479" s="257"/>
      <c r="R479" s="257"/>
      <c r="S479" s="257"/>
      <c r="T479" s="257"/>
      <c r="U479" s="257"/>
      <c r="V479" s="257"/>
      <c r="W479" s="257"/>
      <c r="X479" s="257"/>
      <c r="Y479" s="257"/>
      <c r="Z479" s="257"/>
    </row>
    <row r="480" spans="1:26" ht="12.75" customHeight="1" x14ac:dyDescent="0.25">
      <c r="A480" s="257"/>
      <c r="B480" s="255"/>
      <c r="C480" s="255"/>
      <c r="D480" s="255"/>
      <c r="E480" s="255"/>
      <c r="F480" s="256"/>
      <c r="G480" s="256"/>
      <c r="H480" s="256"/>
      <c r="I480" s="256"/>
      <c r="J480" s="256"/>
      <c r="K480" s="257"/>
      <c r="L480" s="257"/>
      <c r="M480" s="257"/>
      <c r="N480" s="257"/>
      <c r="O480" s="257"/>
      <c r="P480" s="257"/>
      <c r="Q480" s="257"/>
      <c r="R480" s="257"/>
      <c r="S480" s="257"/>
      <c r="T480" s="257"/>
      <c r="U480" s="257"/>
      <c r="V480" s="257"/>
      <c r="W480" s="257"/>
      <c r="X480" s="257"/>
      <c r="Y480" s="257"/>
      <c r="Z480" s="257"/>
    </row>
    <row r="481" spans="1:26" ht="12.75" customHeight="1" x14ac:dyDescent="0.25">
      <c r="A481" s="257"/>
      <c r="B481" s="255"/>
      <c r="C481" s="255"/>
      <c r="D481" s="255"/>
      <c r="E481" s="255"/>
      <c r="F481" s="256"/>
      <c r="G481" s="256"/>
      <c r="H481" s="256"/>
      <c r="I481" s="256"/>
      <c r="J481" s="256"/>
      <c r="K481" s="257"/>
      <c r="L481" s="257"/>
      <c r="M481" s="257"/>
      <c r="N481" s="257"/>
      <c r="O481" s="257"/>
      <c r="P481" s="257"/>
      <c r="Q481" s="257"/>
      <c r="R481" s="257"/>
      <c r="S481" s="257"/>
      <c r="T481" s="257"/>
      <c r="U481" s="257"/>
      <c r="V481" s="257"/>
      <c r="W481" s="257"/>
      <c r="X481" s="257"/>
      <c r="Y481" s="257"/>
      <c r="Z481" s="257"/>
    </row>
    <row r="482" spans="1:26" ht="12.75" customHeight="1" x14ac:dyDescent="0.25">
      <c r="A482" s="257"/>
      <c r="B482" s="255"/>
      <c r="C482" s="255"/>
      <c r="D482" s="255"/>
      <c r="E482" s="255"/>
      <c r="F482" s="256"/>
      <c r="G482" s="256"/>
      <c r="H482" s="256"/>
      <c r="I482" s="256"/>
      <c r="J482" s="256"/>
      <c r="K482" s="257"/>
      <c r="L482" s="257"/>
      <c r="M482" s="257"/>
      <c r="N482" s="257"/>
      <c r="O482" s="257"/>
      <c r="P482" s="257"/>
      <c r="Q482" s="257"/>
      <c r="R482" s="257"/>
      <c r="S482" s="257"/>
      <c r="T482" s="257"/>
      <c r="U482" s="257"/>
      <c r="V482" s="257"/>
      <c r="W482" s="257"/>
      <c r="X482" s="257"/>
      <c r="Y482" s="257"/>
      <c r="Z482" s="257"/>
    </row>
    <row r="483" spans="1:26" ht="12.75" customHeight="1" x14ac:dyDescent="0.25">
      <c r="A483" s="257"/>
      <c r="B483" s="255"/>
      <c r="C483" s="255"/>
      <c r="D483" s="255"/>
      <c r="E483" s="255"/>
      <c r="F483" s="256"/>
      <c r="G483" s="256"/>
      <c r="H483" s="256"/>
      <c r="I483" s="256"/>
      <c r="J483" s="256"/>
      <c r="K483" s="257"/>
      <c r="L483" s="257"/>
      <c r="M483" s="257"/>
      <c r="N483" s="257"/>
      <c r="O483" s="257"/>
      <c r="P483" s="257"/>
      <c r="Q483" s="257"/>
      <c r="R483" s="257"/>
      <c r="S483" s="257"/>
      <c r="T483" s="257"/>
      <c r="U483" s="257"/>
      <c r="V483" s="257"/>
      <c r="W483" s="257"/>
      <c r="X483" s="257"/>
      <c r="Y483" s="257"/>
      <c r="Z483" s="257"/>
    </row>
    <row r="484" spans="1:26" ht="12.75" customHeight="1" x14ac:dyDescent="0.25">
      <c r="A484" s="257"/>
      <c r="B484" s="255"/>
      <c r="C484" s="255"/>
      <c r="D484" s="255"/>
      <c r="E484" s="255"/>
      <c r="F484" s="256"/>
      <c r="G484" s="256"/>
      <c r="H484" s="256"/>
      <c r="I484" s="256"/>
      <c r="J484" s="256"/>
      <c r="K484" s="257"/>
      <c r="L484" s="257"/>
      <c r="M484" s="257"/>
      <c r="N484" s="257"/>
      <c r="O484" s="257"/>
      <c r="P484" s="257"/>
      <c r="Q484" s="257"/>
      <c r="R484" s="257"/>
      <c r="S484" s="257"/>
      <c r="T484" s="257"/>
      <c r="U484" s="257"/>
      <c r="V484" s="257"/>
      <c r="W484" s="257"/>
      <c r="X484" s="257"/>
      <c r="Y484" s="257"/>
      <c r="Z484" s="257"/>
    </row>
    <row r="485" spans="1:26" ht="12.75" customHeight="1" x14ac:dyDescent="0.25">
      <c r="A485" s="257"/>
      <c r="B485" s="255"/>
      <c r="C485" s="255"/>
      <c r="D485" s="255"/>
      <c r="E485" s="255"/>
      <c r="F485" s="256"/>
      <c r="G485" s="256"/>
      <c r="H485" s="256"/>
      <c r="I485" s="256"/>
      <c r="J485" s="256"/>
      <c r="K485" s="257"/>
      <c r="L485" s="257"/>
      <c r="M485" s="257"/>
      <c r="N485" s="257"/>
      <c r="O485" s="257"/>
      <c r="P485" s="257"/>
      <c r="Q485" s="257"/>
      <c r="R485" s="257"/>
      <c r="S485" s="257"/>
      <c r="T485" s="257"/>
      <c r="U485" s="257"/>
      <c r="V485" s="257"/>
      <c r="W485" s="257"/>
      <c r="X485" s="257"/>
      <c r="Y485" s="257"/>
      <c r="Z485" s="257"/>
    </row>
    <row r="486" spans="1:26" ht="12.75" customHeight="1" x14ac:dyDescent="0.25">
      <c r="A486" s="257"/>
      <c r="B486" s="255"/>
      <c r="C486" s="255"/>
      <c r="D486" s="255"/>
      <c r="E486" s="255"/>
      <c r="F486" s="256"/>
      <c r="G486" s="256"/>
      <c r="H486" s="256"/>
      <c r="I486" s="256"/>
      <c r="J486" s="256"/>
      <c r="K486" s="257"/>
      <c r="L486" s="257"/>
      <c r="M486" s="257"/>
      <c r="N486" s="257"/>
      <c r="O486" s="257"/>
      <c r="P486" s="257"/>
      <c r="Q486" s="257"/>
      <c r="R486" s="257"/>
      <c r="S486" s="257"/>
      <c r="T486" s="257"/>
      <c r="U486" s="257"/>
      <c r="V486" s="257"/>
      <c r="W486" s="257"/>
      <c r="X486" s="257"/>
      <c r="Y486" s="257"/>
      <c r="Z486" s="257"/>
    </row>
    <row r="487" spans="1:26" ht="12.75" customHeight="1" x14ac:dyDescent="0.25">
      <c r="A487" s="257"/>
      <c r="B487" s="255"/>
      <c r="C487" s="255"/>
      <c r="D487" s="255"/>
      <c r="E487" s="255"/>
      <c r="F487" s="256"/>
      <c r="G487" s="256"/>
      <c r="H487" s="256"/>
      <c r="I487" s="256"/>
      <c r="J487" s="256"/>
      <c r="K487" s="257"/>
      <c r="L487" s="257"/>
      <c r="M487" s="257"/>
      <c r="N487" s="257"/>
      <c r="O487" s="257"/>
      <c r="P487" s="257"/>
      <c r="Q487" s="257"/>
      <c r="R487" s="257"/>
      <c r="S487" s="257"/>
      <c r="T487" s="257"/>
      <c r="U487" s="257"/>
      <c r="V487" s="257"/>
      <c r="W487" s="257"/>
      <c r="X487" s="257"/>
      <c r="Y487" s="257"/>
      <c r="Z487" s="257"/>
    </row>
    <row r="488" spans="1:26" ht="12.75" customHeight="1" x14ac:dyDescent="0.25">
      <c r="A488" s="257"/>
      <c r="B488" s="255"/>
      <c r="C488" s="255"/>
      <c r="D488" s="255"/>
      <c r="E488" s="255"/>
      <c r="F488" s="256"/>
      <c r="G488" s="256"/>
      <c r="H488" s="256"/>
      <c r="I488" s="256"/>
      <c r="J488" s="256"/>
      <c r="K488" s="257"/>
      <c r="L488" s="257"/>
      <c r="M488" s="257"/>
      <c r="N488" s="257"/>
      <c r="O488" s="257"/>
      <c r="P488" s="257"/>
      <c r="Q488" s="257"/>
      <c r="R488" s="257"/>
      <c r="S488" s="257"/>
      <c r="T488" s="257"/>
      <c r="U488" s="257"/>
      <c r="V488" s="257"/>
      <c r="W488" s="257"/>
      <c r="X488" s="257"/>
      <c r="Y488" s="257"/>
      <c r="Z488" s="257"/>
    </row>
    <row r="489" spans="1:26" ht="12.75" customHeight="1" x14ac:dyDescent="0.25">
      <c r="A489" s="257"/>
      <c r="B489" s="255"/>
      <c r="C489" s="255"/>
      <c r="D489" s="255"/>
      <c r="E489" s="255"/>
      <c r="F489" s="256"/>
      <c r="G489" s="256"/>
      <c r="H489" s="256"/>
      <c r="I489" s="256"/>
      <c r="J489" s="256"/>
      <c r="K489" s="257"/>
      <c r="L489" s="257"/>
      <c r="M489" s="257"/>
      <c r="N489" s="257"/>
      <c r="O489" s="257"/>
      <c r="P489" s="257"/>
      <c r="Q489" s="257"/>
      <c r="R489" s="257"/>
      <c r="S489" s="257"/>
      <c r="T489" s="257"/>
      <c r="U489" s="257"/>
      <c r="V489" s="257"/>
      <c r="W489" s="257"/>
      <c r="X489" s="257"/>
      <c r="Y489" s="257"/>
      <c r="Z489" s="257"/>
    </row>
    <row r="490" spans="1:26" ht="12.75" customHeight="1" x14ac:dyDescent="0.25">
      <c r="A490" s="257"/>
      <c r="B490" s="255"/>
      <c r="C490" s="255"/>
      <c r="D490" s="255"/>
      <c r="E490" s="255"/>
      <c r="F490" s="256"/>
      <c r="G490" s="256"/>
      <c r="H490" s="256"/>
      <c r="I490" s="256"/>
      <c r="J490" s="256"/>
      <c r="K490" s="257"/>
      <c r="L490" s="257"/>
      <c r="M490" s="257"/>
      <c r="N490" s="257"/>
      <c r="O490" s="257"/>
      <c r="P490" s="257"/>
      <c r="Q490" s="257"/>
      <c r="R490" s="257"/>
      <c r="S490" s="257"/>
      <c r="T490" s="257"/>
      <c r="U490" s="257"/>
      <c r="V490" s="257"/>
      <c r="W490" s="257"/>
      <c r="X490" s="257"/>
      <c r="Y490" s="257"/>
      <c r="Z490" s="257"/>
    </row>
    <row r="491" spans="1:26" ht="12.75" customHeight="1" x14ac:dyDescent="0.25">
      <c r="A491" s="257"/>
      <c r="B491" s="255"/>
      <c r="C491" s="255"/>
      <c r="D491" s="255"/>
      <c r="E491" s="255"/>
      <c r="F491" s="256"/>
      <c r="G491" s="256"/>
      <c r="H491" s="256"/>
      <c r="I491" s="256"/>
      <c r="J491" s="256"/>
      <c r="K491" s="257"/>
      <c r="L491" s="257"/>
      <c r="M491" s="257"/>
      <c r="N491" s="257"/>
      <c r="O491" s="257"/>
      <c r="P491" s="257"/>
      <c r="Q491" s="257"/>
      <c r="R491" s="257"/>
      <c r="S491" s="257"/>
      <c r="T491" s="257"/>
      <c r="U491" s="257"/>
      <c r="V491" s="257"/>
      <c r="W491" s="257"/>
      <c r="X491" s="257"/>
      <c r="Y491" s="257"/>
      <c r="Z491" s="257"/>
    </row>
    <row r="492" spans="1:26" ht="12.75" customHeight="1" x14ac:dyDescent="0.25">
      <c r="A492" s="257"/>
      <c r="B492" s="255"/>
      <c r="C492" s="255"/>
      <c r="D492" s="255"/>
      <c r="E492" s="255"/>
      <c r="F492" s="256"/>
      <c r="G492" s="256"/>
      <c r="H492" s="256"/>
      <c r="I492" s="256"/>
      <c r="J492" s="256"/>
      <c r="K492" s="257"/>
      <c r="L492" s="257"/>
      <c r="M492" s="257"/>
      <c r="N492" s="257"/>
      <c r="O492" s="257"/>
      <c r="P492" s="257"/>
      <c r="Q492" s="257"/>
      <c r="R492" s="257"/>
      <c r="S492" s="257"/>
      <c r="T492" s="257"/>
      <c r="U492" s="257"/>
      <c r="V492" s="257"/>
      <c r="W492" s="257"/>
      <c r="X492" s="257"/>
      <c r="Y492" s="257"/>
      <c r="Z492" s="257"/>
    </row>
    <row r="493" spans="1:26" ht="12.75" customHeight="1" x14ac:dyDescent="0.25">
      <c r="A493" s="257"/>
      <c r="B493" s="255"/>
      <c r="C493" s="255"/>
      <c r="D493" s="255"/>
      <c r="E493" s="255"/>
      <c r="F493" s="256"/>
      <c r="G493" s="256"/>
      <c r="H493" s="256"/>
      <c r="I493" s="256"/>
      <c r="J493" s="256"/>
      <c r="K493" s="257"/>
      <c r="L493" s="257"/>
      <c r="M493" s="257"/>
      <c r="N493" s="257"/>
      <c r="O493" s="257"/>
      <c r="P493" s="257"/>
      <c r="Q493" s="257"/>
      <c r="R493" s="257"/>
      <c r="S493" s="257"/>
      <c r="T493" s="257"/>
      <c r="U493" s="257"/>
      <c r="V493" s="257"/>
      <c r="W493" s="257"/>
      <c r="X493" s="257"/>
      <c r="Y493" s="257"/>
      <c r="Z493" s="257"/>
    </row>
    <row r="494" spans="1:26" ht="12.75" customHeight="1" x14ac:dyDescent="0.25">
      <c r="A494" s="257"/>
      <c r="B494" s="255"/>
      <c r="C494" s="255"/>
      <c r="D494" s="255"/>
      <c r="E494" s="255"/>
      <c r="F494" s="256"/>
      <c r="G494" s="256"/>
      <c r="H494" s="256"/>
      <c r="I494" s="256"/>
      <c r="J494" s="256"/>
      <c r="K494" s="257"/>
      <c r="L494" s="257"/>
      <c r="M494" s="257"/>
      <c r="N494" s="257"/>
      <c r="O494" s="257"/>
      <c r="P494" s="257"/>
      <c r="Q494" s="257"/>
      <c r="R494" s="257"/>
      <c r="S494" s="257"/>
      <c r="T494" s="257"/>
      <c r="U494" s="257"/>
      <c r="V494" s="257"/>
      <c r="W494" s="257"/>
      <c r="X494" s="257"/>
      <c r="Y494" s="257"/>
      <c r="Z494" s="257"/>
    </row>
    <row r="495" spans="1:26" ht="12.75" customHeight="1" x14ac:dyDescent="0.25">
      <c r="A495" s="257"/>
      <c r="B495" s="255"/>
      <c r="C495" s="255"/>
      <c r="D495" s="255"/>
      <c r="E495" s="255"/>
      <c r="F495" s="256"/>
      <c r="G495" s="256"/>
      <c r="H495" s="256"/>
      <c r="I495" s="256"/>
      <c r="J495" s="256"/>
      <c r="K495" s="257"/>
      <c r="L495" s="257"/>
      <c r="M495" s="257"/>
      <c r="N495" s="257"/>
      <c r="O495" s="257"/>
      <c r="P495" s="257"/>
      <c r="Q495" s="257"/>
      <c r="R495" s="257"/>
      <c r="S495" s="257"/>
      <c r="T495" s="257"/>
      <c r="U495" s="257"/>
      <c r="V495" s="257"/>
      <c r="W495" s="257"/>
      <c r="X495" s="257"/>
      <c r="Y495" s="257"/>
      <c r="Z495" s="257"/>
    </row>
    <row r="496" spans="1:26" ht="12.75" customHeight="1" x14ac:dyDescent="0.25">
      <c r="A496" s="257"/>
      <c r="B496" s="255"/>
      <c r="C496" s="255"/>
      <c r="D496" s="255"/>
      <c r="E496" s="255"/>
      <c r="F496" s="256"/>
      <c r="G496" s="256"/>
      <c r="H496" s="256"/>
      <c r="I496" s="256"/>
      <c r="J496" s="256"/>
      <c r="K496" s="257"/>
      <c r="L496" s="257"/>
      <c r="M496" s="257"/>
      <c r="N496" s="257"/>
      <c r="O496" s="257"/>
      <c r="P496" s="257"/>
      <c r="Q496" s="257"/>
      <c r="R496" s="257"/>
      <c r="S496" s="257"/>
      <c r="T496" s="257"/>
      <c r="U496" s="257"/>
      <c r="V496" s="257"/>
      <c r="W496" s="257"/>
      <c r="X496" s="257"/>
      <c r="Y496" s="257"/>
      <c r="Z496" s="257"/>
    </row>
    <row r="497" spans="1:26" ht="12.75" customHeight="1" x14ac:dyDescent="0.25">
      <c r="A497" s="257"/>
      <c r="B497" s="255"/>
      <c r="C497" s="255"/>
      <c r="D497" s="255"/>
      <c r="E497" s="255"/>
      <c r="F497" s="256"/>
      <c r="G497" s="256"/>
      <c r="H497" s="256"/>
      <c r="I497" s="256"/>
      <c r="J497" s="256"/>
      <c r="K497" s="257"/>
      <c r="L497" s="257"/>
      <c r="M497" s="257"/>
      <c r="N497" s="257"/>
      <c r="O497" s="257"/>
      <c r="P497" s="257"/>
      <c r="Q497" s="257"/>
      <c r="R497" s="257"/>
      <c r="S497" s="257"/>
      <c r="T497" s="257"/>
      <c r="U497" s="257"/>
      <c r="V497" s="257"/>
      <c r="W497" s="257"/>
      <c r="X497" s="257"/>
      <c r="Y497" s="257"/>
      <c r="Z497" s="257"/>
    </row>
    <row r="498" spans="1:26" ht="12.75" customHeight="1" x14ac:dyDescent="0.25">
      <c r="A498" s="257"/>
      <c r="B498" s="255"/>
      <c r="C498" s="255"/>
      <c r="D498" s="255"/>
      <c r="E498" s="255"/>
      <c r="F498" s="256"/>
      <c r="G498" s="256"/>
      <c r="H498" s="256"/>
      <c r="I498" s="256"/>
      <c r="J498" s="256"/>
      <c r="K498" s="257"/>
      <c r="L498" s="257"/>
      <c r="M498" s="257"/>
      <c r="N498" s="257"/>
      <c r="O498" s="257"/>
      <c r="P498" s="257"/>
      <c r="Q498" s="257"/>
      <c r="R498" s="257"/>
      <c r="S498" s="257"/>
      <c r="T498" s="257"/>
      <c r="U498" s="257"/>
      <c r="V498" s="257"/>
      <c r="W498" s="257"/>
      <c r="X498" s="257"/>
      <c r="Y498" s="257"/>
      <c r="Z498" s="257"/>
    </row>
    <row r="499" spans="1:26" ht="12.75" customHeight="1" x14ac:dyDescent="0.25">
      <c r="A499" s="257"/>
      <c r="B499" s="255"/>
      <c r="C499" s="255"/>
      <c r="D499" s="255"/>
      <c r="E499" s="255"/>
      <c r="F499" s="256"/>
      <c r="G499" s="256"/>
      <c r="H499" s="256"/>
      <c r="I499" s="256"/>
      <c r="J499" s="256"/>
      <c r="K499" s="257"/>
      <c r="L499" s="257"/>
      <c r="M499" s="257"/>
      <c r="N499" s="257"/>
      <c r="O499" s="257"/>
      <c r="P499" s="257"/>
      <c r="Q499" s="257"/>
      <c r="R499" s="257"/>
      <c r="S499" s="257"/>
      <c r="T499" s="257"/>
      <c r="U499" s="257"/>
      <c r="V499" s="257"/>
      <c r="W499" s="257"/>
      <c r="X499" s="257"/>
      <c r="Y499" s="257"/>
      <c r="Z499" s="257"/>
    </row>
    <row r="500" spans="1:26" ht="12.75" customHeight="1" x14ac:dyDescent="0.25">
      <c r="A500" s="257"/>
      <c r="B500" s="255"/>
      <c r="C500" s="255"/>
      <c r="D500" s="255"/>
      <c r="E500" s="255"/>
      <c r="F500" s="256"/>
      <c r="G500" s="256"/>
      <c r="H500" s="256"/>
      <c r="I500" s="256"/>
      <c r="J500" s="256"/>
      <c r="K500" s="257"/>
      <c r="L500" s="257"/>
      <c r="M500" s="257"/>
      <c r="N500" s="257"/>
      <c r="O500" s="257"/>
      <c r="P500" s="257"/>
      <c r="Q500" s="257"/>
      <c r="R500" s="257"/>
      <c r="S500" s="257"/>
      <c r="T500" s="257"/>
      <c r="U500" s="257"/>
      <c r="V500" s="257"/>
      <c r="W500" s="257"/>
      <c r="X500" s="257"/>
      <c r="Y500" s="257"/>
      <c r="Z500" s="257"/>
    </row>
    <row r="501" spans="1:26" ht="12.75" customHeight="1" x14ac:dyDescent="0.25">
      <c r="A501" s="257"/>
      <c r="B501" s="255"/>
      <c r="C501" s="255"/>
      <c r="D501" s="255"/>
      <c r="E501" s="255"/>
      <c r="F501" s="256"/>
      <c r="G501" s="256"/>
      <c r="H501" s="256"/>
      <c r="I501" s="256"/>
      <c r="J501" s="256"/>
      <c r="K501" s="257"/>
      <c r="L501" s="257"/>
      <c r="M501" s="257"/>
      <c r="N501" s="257"/>
      <c r="O501" s="257"/>
      <c r="P501" s="257"/>
      <c r="Q501" s="257"/>
      <c r="R501" s="257"/>
      <c r="S501" s="257"/>
      <c r="T501" s="257"/>
      <c r="U501" s="257"/>
      <c r="V501" s="257"/>
      <c r="W501" s="257"/>
      <c r="X501" s="257"/>
      <c r="Y501" s="257"/>
      <c r="Z501" s="257"/>
    </row>
    <row r="502" spans="1:26" ht="12.75" customHeight="1" x14ac:dyDescent="0.25">
      <c r="A502" s="257"/>
      <c r="B502" s="255"/>
      <c r="C502" s="255"/>
      <c r="D502" s="255"/>
      <c r="E502" s="255"/>
      <c r="F502" s="256"/>
      <c r="G502" s="256"/>
      <c r="H502" s="256"/>
      <c r="I502" s="256"/>
      <c r="J502" s="256"/>
      <c r="K502" s="257"/>
      <c r="L502" s="257"/>
      <c r="M502" s="257"/>
      <c r="N502" s="257"/>
      <c r="O502" s="257"/>
      <c r="P502" s="257"/>
      <c r="Q502" s="257"/>
      <c r="R502" s="257"/>
      <c r="S502" s="257"/>
      <c r="T502" s="257"/>
      <c r="U502" s="257"/>
      <c r="V502" s="257"/>
      <c r="W502" s="257"/>
      <c r="X502" s="257"/>
      <c r="Y502" s="257"/>
      <c r="Z502" s="257"/>
    </row>
    <row r="503" spans="1:26" ht="12.75" customHeight="1" x14ac:dyDescent="0.25">
      <c r="A503" s="257"/>
      <c r="B503" s="255"/>
      <c r="C503" s="255"/>
      <c r="D503" s="255"/>
      <c r="E503" s="255"/>
      <c r="F503" s="256"/>
      <c r="G503" s="256"/>
      <c r="H503" s="256"/>
      <c r="I503" s="256"/>
      <c r="J503" s="256"/>
      <c r="K503" s="257"/>
      <c r="L503" s="257"/>
      <c r="M503" s="257"/>
      <c r="N503" s="257"/>
      <c r="O503" s="257"/>
      <c r="P503" s="257"/>
      <c r="Q503" s="257"/>
      <c r="R503" s="257"/>
      <c r="S503" s="257"/>
      <c r="T503" s="257"/>
      <c r="U503" s="257"/>
      <c r="V503" s="257"/>
      <c r="W503" s="257"/>
      <c r="X503" s="257"/>
      <c r="Y503" s="257"/>
      <c r="Z503" s="257"/>
    </row>
    <row r="504" spans="1:26" ht="12.75" customHeight="1" x14ac:dyDescent="0.25">
      <c r="A504" s="257"/>
      <c r="B504" s="255"/>
      <c r="C504" s="255"/>
      <c r="D504" s="255"/>
      <c r="E504" s="255"/>
      <c r="F504" s="256"/>
      <c r="G504" s="256"/>
      <c r="H504" s="256"/>
      <c r="I504" s="256"/>
      <c r="J504" s="256"/>
      <c r="K504" s="257"/>
      <c r="L504" s="257"/>
      <c r="M504" s="257"/>
      <c r="N504" s="257"/>
      <c r="O504" s="257"/>
      <c r="P504" s="257"/>
      <c r="Q504" s="257"/>
      <c r="R504" s="257"/>
      <c r="S504" s="257"/>
      <c r="T504" s="257"/>
      <c r="U504" s="257"/>
      <c r="V504" s="257"/>
      <c r="W504" s="257"/>
      <c r="X504" s="257"/>
      <c r="Y504" s="257"/>
      <c r="Z504" s="257"/>
    </row>
    <row r="505" spans="1:26" ht="12.75" customHeight="1" x14ac:dyDescent="0.25">
      <c r="A505" s="257"/>
      <c r="B505" s="255"/>
      <c r="C505" s="255"/>
      <c r="D505" s="255"/>
      <c r="E505" s="255"/>
      <c r="F505" s="256"/>
      <c r="G505" s="256"/>
      <c r="H505" s="256"/>
      <c r="I505" s="256"/>
      <c r="J505" s="256"/>
      <c r="K505" s="257"/>
      <c r="L505" s="257"/>
      <c r="M505" s="257"/>
      <c r="N505" s="257"/>
      <c r="O505" s="257"/>
      <c r="P505" s="257"/>
      <c r="Q505" s="257"/>
      <c r="R505" s="257"/>
      <c r="S505" s="257"/>
      <c r="T505" s="257"/>
      <c r="U505" s="257"/>
      <c r="V505" s="257"/>
      <c r="W505" s="257"/>
      <c r="X505" s="257"/>
      <c r="Y505" s="257"/>
      <c r="Z505" s="257"/>
    </row>
    <row r="506" spans="1:26" ht="12.75" customHeight="1" x14ac:dyDescent="0.25">
      <c r="A506" s="257"/>
      <c r="B506" s="255"/>
      <c r="C506" s="255"/>
      <c r="D506" s="255"/>
      <c r="E506" s="255"/>
      <c r="F506" s="256"/>
      <c r="G506" s="256"/>
      <c r="H506" s="256"/>
      <c r="I506" s="256"/>
      <c r="J506" s="256"/>
      <c r="K506" s="257"/>
      <c r="L506" s="257"/>
      <c r="M506" s="257"/>
      <c r="N506" s="257"/>
      <c r="O506" s="257"/>
      <c r="P506" s="257"/>
      <c r="Q506" s="257"/>
      <c r="R506" s="257"/>
      <c r="S506" s="257"/>
      <c r="T506" s="257"/>
      <c r="U506" s="257"/>
      <c r="V506" s="257"/>
      <c r="W506" s="257"/>
      <c r="X506" s="257"/>
      <c r="Y506" s="257"/>
      <c r="Z506" s="257"/>
    </row>
    <row r="507" spans="1:26" ht="12.75" customHeight="1" x14ac:dyDescent="0.25">
      <c r="A507" s="257"/>
      <c r="B507" s="255"/>
      <c r="C507" s="255"/>
      <c r="D507" s="255"/>
      <c r="E507" s="255"/>
      <c r="F507" s="256"/>
      <c r="G507" s="256"/>
      <c r="H507" s="256"/>
      <c r="I507" s="256"/>
      <c r="J507" s="256"/>
      <c r="K507" s="257"/>
      <c r="L507" s="257"/>
      <c r="M507" s="257"/>
      <c r="N507" s="257"/>
      <c r="O507" s="257"/>
      <c r="P507" s="257"/>
      <c r="Q507" s="257"/>
      <c r="R507" s="257"/>
      <c r="S507" s="257"/>
      <c r="T507" s="257"/>
      <c r="U507" s="257"/>
      <c r="V507" s="257"/>
      <c r="W507" s="257"/>
      <c r="X507" s="257"/>
      <c r="Y507" s="257"/>
      <c r="Z507" s="257"/>
    </row>
    <row r="508" spans="1:26" ht="12.75" customHeight="1" x14ac:dyDescent="0.25">
      <c r="A508" s="257"/>
      <c r="B508" s="255"/>
      <c r="C508" s="255"/>
      <c r="D508" s="255"/>
      <c r="E508" s="255"/>
      <c r="F508" s="256"/>
      <c r="G508" s="256"/>
      <c r="H508" s="256"/>
      <c r="I508" s="256"/>
      <c r="J508" s="256"/>
      <c r="K508" s="257"/>
      <c r="L508" s="257"/>
      <c r="M508" s="257"/>
      <c r="N508" s="257"/>
      <c r="O508" s="257"/>
      <c r="P508" s="257"/>
      <c r="Q508" s="257"/>
      <c r="R508" s="257"/>
      <c r="S508" s="257"/>
      <c r="T508" s="257"/>
      <c r="U508" s="257"/>
      <c r="V508" s="257"/>
      <c r="W508" s="257"/>
      <c r="X508" s="257"/>
      <c r="Y508" s="257"/>
      <c r="Z508" s="257"/>
    </row>
    <row r="509" spans="1:26" ht="12.75" customHeight="1" x14ac:dyDescent="0.25">
      <c r="A509" s="257"/>
      <c r="B509" s="255"/>
      <c r="C509" s="255"/>
      <c r="D509" s="255"/>
      <c r="E509" s="255"/>
      <c r="F509" s="256"/>
      <c r="G509" s="256"/>
      <c r="H509" s="256"/>
      <c r="I509" s="256"/>
      <c r="J509" s="256"/>
      <c r="K509" s="257"/>
      <c r="L509" s="257"/>
      <c r="M509" s="257"/>
      <c r="N509" s="257"/>
      <c r="O509" s="257"/>
      <c r="P509" s="257"/>
      <c r="Q509" s="257"/>
      <c r="R509" s="257"/>
      <c r="S509" s="257"/>
      <c r="T509" s="257"/>
      <c r="U509" s="257"/>
      <c r="V509" s="257"/>
      <c r="W509" s="257"/>
      <c r="X509" s="257"/>
      <c r="Y509" s="257"/>
      <c r="Z509" s="257"/>
    </row>
    <row r="510" spans="1:26" ht="12.75" customHeight="1" x14ac:dyDescent="0.25">
      <c r="A510" s="257"/>
      <c r="B510" s="255"/>
      <c r="C510" s="255"/>
      <c r="D510" s="255"/>
      <c r="E510" s="255"/>
      <c r="F510" s="256"/>
      <c r="G510" s="256"/>
      <c r="H510" s="256"/>
      <c r="I510" s="256"/>
      <c r="J510" s="256"/>
      <c r="K510" s="257"/>
      <c r="L510" s="257"/>
      <c r="M510" s="257"/>
      <c r="N510" s="257"/>
      <c r="O510" s="257"/>
      <c r="P510" s="257"/>
      <c r="Q510" s="257"/>
      <c r="R510" s="257"/>
      <c r="S510" s="257"/>
      <c r="T510" s="257"/>
      <c r="U510" s="257"/>
      <c r="V510" s="257"/>
      <c r="W510" s="257"/>
      <c r="X510" s="257"/>
      <c r="Y510" s="257"/>
      <c r="Z510" s="257"/>
    </row>
    <row r="511" spans="1:26" ht="12.75" customHeight="1" x14ac:dyDescent="0.25">
      <c r="A511" s="257"/>
      <c r="B511" s="255"/>
      <c r="C511" s="255"/>
      <c r="D511" s="255"/>
      <c r="E511" s="255"/>
      <c r="F511" s="256"/>
      <c r="G511" s="256"/>
      <c r="H511" s="256"/>
      <c r="I511" s="256"/>
      <c r="J511" s="256"/>
      <c r="K511" s="257"/>
      <c r="L511" s="257"/>
      <c r="M511" s="257"/>
      <c r="N511" s="257"/>
      <c r="O511" s="257"/>
      <c r="P511" s="257"/>
      <c r="Q511" s="257"/>
      <c r="R511" s="257"/>
      <c r="S511" s="257"/>
      <c r="T511" s="257"/>
      <c r="U511" s="257"/>
      <c r="V511" s="257"/>
      <c r="W511" s="257"/>
      <c r="X511" s="257"/>
      <c r="Y511" s="257"/>
      <c r="Z511" s="257"/>
    </row>
    <row r="512" spans="1:26" ht="12.75" customHeight="1" x14ac:dyDescent="0.25">
      <c r="A512" s="257"/>
      <c r="B512" s="255"/>
      <c r="C512" s="255"/>
      <c r="D512" s="255"/>
      <c r="E512" s="255"/>
      <c r="F512" s="256"/>
      <c r="G512" s="256"/>
      <c r="H512" s="256"/>
      <c r="I512" s="256"/>
      <c r="J512" s="256"/>
      <c r="K512" s="257"/>
      <c r="L512" s="257"/>
      <c r="M512" s="257"/>
      <c r="N512" s="257"/>
      <c r="O512" s="257"/>
      <c r="P512" s="257"/>
      <c r="Q512" s="257"/>
      <c r="R512" s="257"/>
      <c r="S512" s="257"/>
      <c r="T512" s="257"/>
      <c r="U512" s="257"/>
      <c r="V512" s="257"/>
      <c r="W512" s="257"/>
      <c r="X512" s="257"/>
      <c r="Y512" s="257"/>
      <c r="Z512" s="257"/>
    </row>
    <row r="513" spans="1:26" ht="12.75" customHeight="1" x14ac:dyDescent="0.25">
      <c r="A513" s="257"/>
      <c r="B513" s="255"/>
      <c r="C513" s="255"/>
      <c r="D513" s="255"/>
      <c r="E513" s="255"/>
      <c r="F513" s="256"/>
      <c r="G513" s="256"/>
      <c r="H513" s="256"/>
      <c r="I513" s="256"/>
      <c r="J513" s="256"/>
      <c r="K513" s="257"/>
      <c r="L513" s="257"/>
      <c r="M513" s="257"/>
      <c r="N513" s="257"/>
      <c r="O513" s="257"/>
      <c r="P513" s="257"/>
      <c r="Q513" s="257"/>
      <c r="R513" s="257"/>
      <c r="S513" s="257"/>
      <c r="T513" s="257"/>
      <c r="U513" s="257"/>
      <c r="V513" s="257"/>
      <c r="W513" s="257"/>
      <c r="X513" s="257"/>
      <c r="Y513" s="257"/>
      <c r="Z513" s="257"/>
    </row>
    <row r="514" spans="1:26" ht="12.75" customHeight="1" x14ac:dyDescent="0.25">
      <c r="A514" s="257"/>
      <c r="B514" s="255"/>
      <c r="C514" s="255"/>
      <c r="D514" s="255"/>
      <c r="E514" s="255"/>
      <c r="F514" s="256"/>
      <c r="G514" s="256"/>
      <c r="H514" s="256"/>
      <c r="I514" s="256"/>
      <c r="J514" s="256"/>
      <c r="K514" s="257"/>
      <c r="L514" s="257"/>
      <c r="M514" s="257"/>
      <c r="N514" s="257"/>
      <c r="O514" s="257"/>
      <c r="P514" s="257"/>
      <c r="Q514" s="257"/>
      <c r="R514" s="257"/>
      <c r="S514" s="257"/>
      <c r="T514" s="257"/>
      <c r="U514" s="257"/>
      <c r="V514" s="257"/>
      <c r="W514" s="257"/>
      <c r="X514" s="257"/>
      <c r="Y514" s="257"/>
      <c r="Z514" s="257"/>
    </row>
    <row r="515" spans="1:26" ht="12.75" customHeight="1" x14ac:dyDescent="0.25">
      <c r="A515" s="257"/>
      <c r="B515" s="255"/>
      <c r="C515" s="255"/>
      <c r="D515" s="255"/>
      <c r="E515" s="255"/>
      <c r="F515" s="256"/>
      <c r="G515" s="256"/>
      <c r="H515" s="256"/>
      <c r="I515" s="256"/>
      <c r="J515" s="256"/>
      <c r="K515" s="257"/>
      <c r="L515" s="257"/>
      <c r="M515" s="257"/>
      <c r="N515" s="257"/>
      <c r="O515" s="257"/>
      <c r="P515" s="257"/>
      <c r="Q515" s="257"/>
      <c r="R515" s="257"/>
      <c r="S515" s="257"/>
      <c r="T515" s="257"/>
      <c r="U515" s="257"/>
      <c r="V515" s="257"/>
      <c r="W515" s="257"/>
      <c r="X515" s="257"/>
      <c r="Y515" s="257"/>
      <c r="Z515" s="257"/>
    </row>
    <row r="516" spans="1:26" ht="12.75" customHeight="1" x14ac:dyDescent="0.25">
      <c r="A516" s="257"/>
      <c r="B516" s="255"/>
      <c r="C516" s="255"/>
      <c r="D516" s="255"/>
      <c r="E516" s="255"/>
      <c r="F516" s="256"/>
      <c r="G516" s="256"/>
      <c r="H516" s="256"/>
      <c r="I516" s="256"/>
      <c r="J516" s="256"/>
      <c r="K516" s="257"/>
      <c r="L516" s="257"/>
      <c r="M516" s="257"/>
      <c r="N516" s="257"/>
      <c r="O516" s="257"/>
      <c r="P516" s="257"/>
      <c r="Q516" s="257"/>
      <c r="R516" s="257"/>
      <c r="S516" s="257"/>
      <c r="T516" s="257"/>
      <c r="U516" s="257"/>
      <c r="V516" s="257"/>
      <c r="W516" s="257"/>
      <c r="X516" s="257"/>
      <c r="Y516" s="257"/>
      <c r="Z516" s="257"/>
    </row>
    <row r="517" spans="1:26" ht="12.75" customHeight="1" x14ac:dyDescent="0.25">
      <c r="A517" s="257"/>
      <c r="B517" s="255"/>
      <c r="C517" s="255"/>
      <c r="D517" s="255"/>
      <c r="E517" s="255"/>
      <c r="F517" s="256"/>
      <c r="G517" s="256"/>
      <c r="H517" s="256"/>
      <c r="I517" s="256"/>
      <c r="J517" s="256"/>
      <c r="K517" s="257"/>
      <c r="L517" s="257"/>
      <c r="M517" s="257"/>
      <c r="N517" s="257"/>
      <c r="O517" s="257"/>
      <c r="P517" s="257"/>
      <c r="Q517" s="257"/>
      <c r="R517" s="257"/>
      <c r="S517" s="257"/>
      <c r="T517" s="257"/>
      <c r="U517" s="257"/>
      <c r="V517" s="257"/>
      <c r="W517" s="257"/>
      <c r="X517" s="257"/>
      <c r="Y517" s="257"/>
      <c r="Z517" s="257"/>
    </row>
    <row r="518" spans="1:26" ht="12.75" customHeight="1" x14ac:dyDescent="0.25">
      <c r="A518" s="257"/>
      <c r="B518" s="255"/>
      <c r="C518" s="255"/>
      <c r="D518" s="255"/>
      <c r="E518" s="255"/>
      <c r="F518" s="256"/>
      <c r="G518" s="256"/>
      <c r="H518" s="256"/>
      <c r="I518" s="256"/>
      <c r="J518" s="256"/>
      <c r="K518" s="257"/>
      <c r="L518" s="257"/>
      <c r="M518" s="257"/>
      <c r="N518" s="257"/>
      <c r="O518" s="257"/>
      <c r="P518" s="257"/>
      <c r="Q518" s="257"/>
      <c r="R518" s="257"/>
      <c r="S518" s="257"/>
      <c r="T518" s="257"/>
      <c r="U518" s="257"/>
      <c r="V518" s="257"/>
      <c r="W518" s="257"/>
      <c r="X518" s="257"/>
      <c r="Y518" s="257"/>
      <c r="Z518" s="257"/>
    </row>
    <row r="519" spans="1:26" ht="12.75" customHeight="1" x14ac:dyDescent="0.25">
      <c r="A519" s="257"/>
      <c r="B519" s="255"/>
      <c r="C519" s="255"/>
      <c r="D519" s="255"/>
      <c r="E519" s="255"/>
      <c r="F519" s="256"/>
      <c r="G519" s="256"/>
      <c r="H519" s="256"/>
      <c r="I519" s="256"/>
      <c r="J519" s="256"/>
      <c r="K519" s="257"/>
      <c r="L519" s="257"/>
      <c r="M519" s="257"/>
      <c r="N519" s="257"/>
      <c r="O519" s="257"/>
      <c r="P519" s="257"/>
      <c r="Q519" s="257"/>
      <c r="R519" s="257"/>
      <c r="S519" s="257"/>
      <c r="T519" s="257"/>
      <c r="U519" s="257"/>
      <c r="V519" s="257"/>
      <c r="W519" s="257"/>
      <c r="X519" s="257"/>
      <c r="Y519" s="257"/>
      <c r="Z519" s="257"/>
    </row>
    <row r="520" spans="1:26" ht="12.75" customHeight="1" x14ac:dyDescent="0.25">
      <c r="A520" s="257"/>
      <c r="B520" s="255"/>
      <c r="C520" s="255"/>
      <c r="D520" s="255"/>
      <c r="E520" s="255"/>
      <c r="F520" s="256"/>
      <c r="G520" s="256"/>
      <c r="H520" s="256"/>
      <c r="I520" s="256"/>
      <c r="J520" s="256"/>
      <c r="K520" s="257"/>
      <c r="L520" s="257"/>
      <c r="M520" s="257"/>
      <c r="N520" s="257"/>
      <c r="O520" s="257"/>
      <c r="P520" s="257"/>
      <c r="Q520" s="257"/>
      <c r="R520" s="257"/>
      <c r="S520" s="257"/>
      <c r="T520" s="257"/>
      <c r="U520" s="257"/>
      <c r="V520" s="257"/>
      <c r="W520" s="257"/>
      <c r="X520" s="257"/>
      <c r="Y520" s="257"/>
      <c r="Z520" s="257"/>
    </row>
    <row r="521" spans="1:26" ht="12.75" customHeight="1" x14ac:dyDescent="0.25">
      <c r="A521" s="257"/>
      <c r="B521" s="255"/>
      <c r="C521" s="255"/>
      <c r="D521" s="255"/>
      <c r="E521" s="255"/>
      <c r="F521" s="256"/>
      <c r="G521" s="256"/>
      <c r="H521" s="256"/>
      <c r="I521" s="256"/>
      <c r="J521" s="256"/>
      <c r="K521" s="257"/>
      <c r="L521" s="257"/>
      <c r="M521" s="257"/>
      <c r="N521" s="257"/>
      <c r="O521" s="257"/>
      <c r="P521" s="257"/>
      <c r="Q521" s="257"/>
      <c r="R521" s="257"/>
      <c r="S521" s="257"/>
      <c r="T521" s="257"/>
      <c r="U521" s="257"/>
      <c r="V521" s="257"/>
      <c r="W521" s="257"/>
      <c r="X521" s="257"/>
      <c r="Y521" s="257"/>
      <c r="Z521" s="257"/>
    </row>
    <row r="522" spans="1:26" ht="12.75" customHeight="1" x14ac:dyDescent="0.25">
      <c r="A522" s="257"/>
      <c r="B522" s="255"/>
      <c r="C522" s="255"/>
      <c r="D522" s="255"/>
      <c r="E522" s="255"/>
      <c r="F522" s="256"/>
      <c r="G522" s="256"/>
      <c r="H522" s="256"/>
      <c r="I522" s="256"/>
      <c r="J522" s="256"/>
      <c r="K522" s="257"/>
      <c r="L522" s="257"/>
      <c r="M522" s="257"/>
      <c r="N522" s="257"/>
      <c r="O522" s="257"/>
      <c r="P522" s="257"/>
      <c r="Q522" s="257"/>
      <c r="R522" s="257"/>
      <c r="S522" s="257"/>
      <c r="T522" s="257"/>
      <c r="U522" s="257"/>
      <c r="V522" s="257"/>
      <c r="W522" s="257"/>
      <c r="X522" s="257"/>
      <c r="Y522" s="257"/>
      <c r="Z522" s="257"/>
    </row>
    <row r="523" spans="1:26" ht="12.75" customHeight="1" x14ac:dyDescent="0.25">
      <c r="A523" s="257"/>
      <c r="B523" s="255"/>
      <c r="C523" s="255"/>
      <c r="D523" s="255"/>
      <c r="E523" s="255"/>
      <c r="F523" s="256"/>
      <c r="G523" s="256"/>
      <c r="H523" s="256"/>
      <c r="I523" s="256"/>
      <c r="J523" s="256"/>
      <c r="K523" s="257"/>
      <c r="L523" s="257"/>
      <c r="M523" s="257"/>
      <c r="N523" s="257"/>
      <c r="O523" s="257"/>
      <c r="P523" s="257"/>
      <c r="Q523" s="257"/>
      <c r="R523" s="257"/>
      <c r="S523" s="257"/>
      <c r="T523" s="257"/>
      <c r="U523" s="257"/>
      <c r="V523" s="257"/>
      <c r="W523" s="257"/>
      <c r="X523" s="257"/>
      <c r="Y523" s="257"/>
      <c r="Z523" s="257"/>
    </row>
    <row r="524" spans="1:26" ht="12.75" customHeight="1" x14ac:dyDescent="0.25">
      <c r="A524" s="257"/>
      <c r="B524" s="255"/>
      <c r="C524" s="255"/>
      <c r="D524" s="255"/>
      <c r="E524" s="255"/>
      <c r="F524" s="256"/>
      <c r="G524" s="256"/>
      <c r="H524" s="256"/>
      <c r="I524" s="256"/>
      <c r="J524" s="256"/>
      <c r="K524" s="257"/>
      <c r="L524" s="257"/>
      <c r="M524" s="257"/>
      <c r="N524" s="257"/>
      <c r="O524" s="257"/>
      <c r="P524" s="257"/>
      <c r="Q524" s="257"/>
      <c r="R524" s="257"/>
      <c r="S524" s="257"/>
      <c r="T524" s="257"/>
      <c r="U524" s="257"/>
      <c r="V524" s="257"/>
      <c r="W524" s="257"/>
      <c r="X524" s="257"/>
      <c r="Y524" s="257"/>
      <c r="Z524" s="257"/>
    </row>
    <row r="525" spans="1:26" ht="12.75" customHeight="1" x14ac:dyDescent="0.25">
      <c r="A525" s="257"/>
      <c r="B525" s="255"/>
      <c r="C525" s="255"/>
      <c r="D525" s="255"/>
      <c r="E525" s="255"/>
      <c r="F525" s="256"/>
      <c r="G525" s="256"/>
      <c r="H525" s="256"/>
      <c r="I525" s="256"/>
      <c r="J525" s="256"/>
      <c r="K525" s="257"/>
      <c r="L525" s="257"/>
      <c r="M525" s="257"/>
      <c r="N525" s="257"/>
      <c r="O525" s="257"/>
      <c r="P525" s="257"/>
      <c r="Q525" s="257"/>
      <c r="R525" s="257"/>
      <c r="S525" s="257"/>
      <c r="T525" s="257"/>
      <c r="U525" s="257"/>
      <c r="V525" s="257"/>
      <c r="W525" s="257"/>
      <c r="X525" s="257"/>
      <c r="Y525" s="257"/>
      <c r="Z525" s="257"/>
    </row>
    <row r="526" spans="1:26" ht="12.75" customHeight="1" x14ac:dyDescent="0.25">
      <c r="A526" s="257"/>
      <c r="B526" s="255"/>
      <c r="C526" s="255"/>
      <c r="D526" s="255"/>
      <c r="E526" s="255"/>
      <c r="F526" s="256"/>
      <c r="G526" s="256"/>
      <c r="H526" s="256"/>
      <c r="I526" s="256"/>
      <c r="J526" s="256"/>
      <c r="K526" s="257"/>
      <c r="L526" s="257"/>
      <c r="M526" s="257"/>
      <c r="N526" s="257"/>
      <c r="O526" s="257"/>
      <c r="P526" s="257"/>
      <c r="Q526" s="257"/>
      <c r="R526" s="257"/>
      <c r="S526" s="257"/>
      <c r="T526" s="257"/>
      <c r="U526" s="257"/>
      <c r="V526" s="257"/>
      <c r="W526" s="257"/>
      <c r="X526" s="257"/>
      <c r="Y526" s="257"/>
      <c r="Z526" s="257"/>
    </row>
    <row r="527" spans="1:26" ht="12.75" customHeight="1" x14ac:dyDescent="0.25">
      <c r="A527" s="257"/>
      <c r="B527" s="255"/>
      <c r="C527" s="255"/>
      <c r="D527" s="255"/>
      <c r="E527" s="255"/>
      <c r="F527" s="256"/>
      <c r="G527" s="256"/>
      <c r="H527" s="256"/>
      <c r="I527" s="256"/>
      <c r="J527" s="256"/>
      <c r="K527" s="257"/>
      <c r="L527" s="257"/>
      <c r="M527" s="257"/>
      <c r="N527" s="257"/>
      <c r="O527" s="257"/>
      <c r="P527" s="257"/>
      <c r="Q527" s="257"/>
      <c r="R527" s="257"/>
      <c r="S527" s="257"/>
      <c r="T527" s="257"/>
      <c r="U527" s="257"/>
      <c r="V527" s="257"/>
      <c r="W527" s="257"/>
      <c r="X527" s="257"/>
      <c r="Y527" s="257"/>
      <c r="Z527" s="257"/>
    </row>
    <row r="528" spans="1:26" ht="12.75" customHeight="1" x14ac:dyDescent="0.25">
      <c r="A528" s="257"/>
      <c r="B528" s="255"/>
      <c r="C528" s="255"/>
      <c r="D528" s="255"/>
      <c r="E528" s="255"/>
      <c r="F528" s="256"/>
      <c r="G528" s="256"/>
      <c r="H528" s="256"/>
      <c r="I528" s="256"/>
      <c r="J528" s="256"/>
      <c r="K528" s="257"/>
      <c r="L528" s="257"/>
      <c r="M528" s="257"/>
      <c r="N528" s="257"/>
      <c r="O528" s="257"/>
      <c r="P528" s="257"/>
      <c r="Q528" s="257"/>
      <c r="R528" s="257"/>
      <c r="S528" s="257"/>
      <c r="T528" s="257"/>
      <c r="U528" s="257"/>
      <c r="V528" s="257"/>
      <c r="W528" s="257"/>
      <c r="X528" s="257"/>
      <c r="Y528" s="257"/>
      <c r="Z528" s="257"/>
    </row>
    <row r="529" spans="1:26" ht="12.75" customHeight="1" x14ac:dyDescent="0.25">
      <c r="A529" s="257"/>
      <c r="B529" s="255"/>
      <c r="C529" s="255"/>
      <c r="D529" s="255"/>
      <c r="E529" s="255"/>
      <c r="F529" s="256"/>
      <c r="G529" s="256"/>
      <c r="H529" s="256"/>
      <c r="I529" s="256"/>
      <c r="J529" s="256"/>
      <c r="K529" s="257"/>
      <c r="L529" s="257"/>
      <c r="M529" s="257"/>
      <c r="N529" s="257"/>
      <c r="O529" s="257"/>
      <c r="P529" s="257"/>
      <c r="Q529" s="257"/>
      <c r="R529" s="257"/>
      <c r="S529" s="257"/>
      <c r="T529" s="257"/>
      <c r="U529" s="257"/>
      <c r="V529" s="257"/>
      <c r="W529" s="257"/>
      <c r="X529" s="257"/>
      <c r="Y529" s="257"/>
      <c r="Z529" s="257"/>
    </row>
    <row r="530" spans="1:26" ht="12.75" customHeight="1" x14ac:dyDescent="0.25">
      <c r="A530" s="257"/>
      <c r="B530" s="255"/>
      <c r="C530" s="255"/>
      <c r="D530" s="255"/>
      <c r="E530" s="255"/>
      <c r="F530" s="256"/>
      <c r="G530" s="256"/>
      <c r="H530" s="256"/>
      <c r="I530" s="256"/>
      <c r="J530" s="256"/>
      <c r="K530" s="257"/>
      <c r="L530" s="257"/>
      <c r="M530" s="257"/>
      <c r="N530" s="257"/>
      <c r="O530" s="257"/>
      <c r="P530" s="257"/>
      <c r="Q530" s="257"/>
      <c r="R530" s="257"/>
      <c r="S530" s="257"/>
      <c r="T530" s="257"/>
      <c r="U530" s="257"/>
      <c r="V530" s="257"/>
      <c r="W530" s="257"/>
      <c r="X530" s="257"/>
      <c r="Y530" s="257"/>
      <c r="Z530" s="257"/>
    </row>
    <row r="531" spans="1:26" ht="12.75" customHeight="1" x14ac:dyDescent="0.25">
      <c r="A531" s="257"/>
      <c r="B531" s="255"/>
      <c r="C531" s="255"/>
      <c r="D531" s="255"/>
      <c r="E531" s="255"/>
      <c r="F531" s="256"/>
      <c r="G531" s="256"/>
      <c r="H531" s="256"/>
      <c r="I531" s="256"/>
      <c r="J531" s="256"/>
      <c r="K531" s="257"/>
      <c r="L531" s="257"/>
      <c r="M531" s="257"/>
      <c r="N531" s="257"/>
      <c r="O531" s="257"/>
      <c r="P531" s="257"/>
      <c r="Q531" s="257"/>
      <c r="R531" s="257"/>
      <c r="S531" s="257"/>
      <c r="T531" s="257"/>
      <c r="U531" s="257"/>
      <c r="V531" s="257"/>
      <c r="W531" s="257"/>
      <c r="X531" s="257"/>
      <c r="Y531" s="257"/>
      <c r="Z531" s="257"/>
    </row>
    <row r="532" spans="1:26" ht="12.75" customHeight="1" x14ac:dyDescent="0.25">
      <c r="A532" s="257"/>
      <c r="B532" s="255"/>
      <c r="C532" s="255"/>
      <c r="D532" s="255"/>
      <c r="E532" s="255"/>
      <c r="F532" s="256"/>
      <c r="G532" s="256"/>
      <c r="H532" s="256"/>
      <c r="I532" s="256"/>
      <c r="J532" s="256"/>
      <c r="K532" s="257"/>
      <c r="L532" s="257"/>
      <c r="M532" s="257"/>
      <c r="N532" s="257"/>
      <c r="O532" s="257"/>
      <c r="P532" s="257"/>
      <c r="Q532" s="257"/>
      <c r="R532" s="257"/>
      <c r="S532" s="257"/>
      <c r="T532" s="257"/>
      <c r="U532" s="257"/>
      <c r="V532" s="257"/>
      <c r="W532" s="257"/>
      <c r="X532" s="257"/>
      <c r="Y532" s="257"/>
      <c r="Z532" s="257"/>
    </row>
    <row r="533" spans="1:26" ht="12.75" customHeight="1" x14ac:dyDescent="0.25">
      <c r="A533" s="257"/>
      <c r="B533" s="255"/>
      <c r="C533" s="255"/>
      <c r="D533" s="255"/>
      <c r="E533" s="255"/>
      <c r="F533" s="256"/>
      <c r="G533" s="256"/>
      <c r="H533" s="256"/>
      <c r="I533" s="256"/>
      <c r="J533" s="256"/>
      <c r="K533" s="257"/>
      <c r="L533" s="257"/>
      <c r="M533" s="257"/>
      <c r="N533" s="257"/>
      <c r="O533" s="257"/>
      <c r="P533" s="257"/>
      <c r="Q533" s="257"/>
      <c r="R533" s="257"/>
      <c r="S533" s="257"/>
      <c r="T533" s="257"/>
      <c r="U533" s="257"/>
      <c r="V533" s="257"/>
      <c r="W533" s="257"/>
      <c r="X533" s="257"/>
      <c r="Y533" s="257"/>
      <c r="Z533" s="257"/>
    </row>
    <row r="534" spans="1:26" ht="12.75" customHeight="1" x14ac:dyDescent="0.25">
      <c r="A534" s="257"/>
      <c r="B534" s="255"/>
      <c r="C534" s="255"/>
      <c r="D534" s="255"/>
      <c r="E534" s="255"/>
      <c r="F534" s="256"/>
      <c r="G534" s="256"/>
      <c r="H534" s="256"/>
      <c r="I534" s="256"/>
      <c r="J534" s="256"/>
      <c r="K534" s="257"/>
      <c r="L534" s="257"/>
      <c r="M534" s="257"/>
      <c r="N534" s="257"/>
      <c r="O534" s="257"/>
      <c r="P534" s="257"/>
      <c r="Q534" s="257"/>
      <c r="R534" s="257"/>
      <c r="S534" s="257"/>
      <c r="T534" s="257"/>
      <c r="U534" s="257"/>
      <c r="V534" s="257"/>
      <c r="W534" s="257"/>
      <c r="X534" s="257"/>
      <c r="Y534" s="257"/>
      <c r="Z534" s="257"/>
    </row>
    <row r="535" spans="1:26" ht="12.75" customHeight="1" x14ac:dyDescent="0.25">
      <c r="A535" s="257"/>
      <c r="B535" s="255"/>
      <c r="C535" s="255"/>
      <c r="D535" s="255"/>
      <c r="E535" s="255"/>
      <c r="F535" s="256"/>
      <c r="G535" s="256"/>
      <c r="H535" s="256"/>
      <c r="I535" s="256"/>
      <c r="J535" s="256"/>
      <c r="K535" s="257"/>
      <c r="L535" s="257"/>
      <c r="M535" s="257"/>
      <c r="N535" s="257"/>
      <c r="O535" s="257"/>
      <c r="P535" s="257"/>
      <c r="Q535" s="257"/>
      <c r="R535" s="257"/>
      <c r="S535" s="257"/>
      <c r="T535" s="257"/>
      <c r="U535" s="257"/>
      <c r="V535" s="257"/>
      <c r="W535" s="257"/>
      <c r="X535" s="257"/>
      <c r="Y535" s="257"/>
      <c r="Z535" s="257"/>
    </row>
    <row r="536" spans="1:26" ht="12.75" customHeight="1" x14ac:dyDescent="0.25">
      <c r="A536" s="257"/>
      <c r="B536" s="255"/>
      <c r="C536" s="255"/>
      <c r="D536" s="255"/>
      <c r="E536" s="255"/>
      <c r="F536" s="256"/>
      <c r="G536" s="256"/>
      <c r="H536" s="256"/>
      <c r="I536" s="256"/>
      <c r="J536" s="256"/>
      <c r="K536" s="257"/>
      <c r="L536" s="257"/>
      <c r="M536" s="257"/>
      <c r="N536" s="257"/>
      <c r="O536" s="257"/>
      <c r="P536" s="257"/>
      <c r="Q536" s="257"/>
      <c r="R536" s="257"/>
      <c r="S536" s="257"/>
      <c r="T536" s="257"/>
      <c r="U536" s="257"/>
      <c r="V536" s="257"/>
      <c r="W536" s="257"/>
      <c r="X536" s="257"/>
      <c r="Y536" s="257"/>
      <c r="Z536" s="257"/>
    </row>
    <row r="537" spans="1:26" ht="12.75" customHeight="1" x14ac:dyDescent="0.25">
      <c r="A537" s="257"/>
      <c r="B537" s="255"/>
      <c r="C537" s="255"/>
      <c r="D537" s="255"/>
      <c r="E537" s="255"/>
      <c r="F537" s="256"/>
      <c r="G537" s="256"/>
      <c r="H537" s="256"/>
      <c r="I537" s="256"/>
      <c r="J537" s="256"/>
      <c r="K537" s="257"/>
      <c r="L537" s="257"/>
      <c r="M537" s="257"/>
      <c r="N537" s="257"/>
      <c r="O537" s="257"/>
      <c r="P537" s="257"/>
      <c r="Q537" s="257"/>
      <c r="R537" s="257"/>
      <c r="S537" s="257"/>
      <c r="T537" s="257"/>
      <c r="U537" s="257"/>
      <c r="V537" s="257"/>
      <c r="W537" s="257"/>
      <c r="X537" s="257"/>
      <c r="Y537" s="257"/>
      <c r="Z537" s="257"/>
    </row>
    <row r="538" spans="1:26" ht="12.75" customHeight="1" x14ac:dyDescent="0.25">
      <c r="A538" s="257"/>
      <c r="B538" s="255"/>
      <c r="C538" s="255"/>
      <c r="D538" s="255"/>
      <c r="E538" s="255"/>
      <c r="F538" s="256"/>
      <c r="G538" s="256"/>
      <c r="H538" s="256"/>
      <c r="I538" s="256"/>
      <c r="J538" s="256"/>
      <c r="K538" s="257"/>
      <c r="L538" s="257"/>
      <c r="M538" s="257"/>
      <c r="N538" s="257"/>
      <c r="O538" s="257"/>
      <c r="P538" s="257"/>
      <c r="Q538" s="257"/>
      <c r="R538" s="257"/>
      <c r="S538" s="257"/>
      <c r="T538" s="257"/>
      <c r="U538" s="257"/>
      <c r="V538" s="257"/>
      <c r="W538" s="257"/>
      <c r="X538" s="257"/>
      <c r="Y538" s="257"/>
      <c r="Z538" s="257"/>
    </row>
    <row r="539" spans="1:26" ht="12.75" customHeight="1" x14ac:dyDescent="0.25">
      <c r="A539" s="257"/>
      <c r="B539" s="255"/>
      <c r="C539" s="255"/>
      <c r="D539" s="255"/>
      <c r="E539" s="255"/>
      <c r="F539" s="256"/>
      <c r="G539" s="256"/>
      <c r="H539" s="256"/>
      <c r="I539" s="256"/>
      <c r="J539" s="256"/>
      <c r="K539" s="257"/>
      <c r="L539" s="257"/>
      <c r="M539" s="257"/>
      <c r="N539" s="257"/>
      <c r="O539" s="257"/>
      <c r="P539" s="257"/>
      <c r="Q539" s="257"/>
      <c r="R539" s="257"/>
      <c r="S539" s="257"/>
      <c r="T539" s="257"/>
      <c r="U539" s="257"/>
      <c r="V539" s="257"/>
      <c r="W539" s="257"/>
      <c r="X539" s="257"/>
      <c r="Y539" s="257"/>
      <c r="Z539" s="257"/>
    </row>
    <row r="540" spans="1:26" ht="12.75" customHeight="1" x14ac:dyDescent="0.25">
      <c r="A540" s="257"/>
      <c r="B540" s="255"/>
      <c r="C540" s="255"/>
      <c r="D540" s="255"/>
      <c r="E540" s="255"/>
      <c r="F540" s="256"/>
      <c r="G540" s="256"/>
      <c r="H540" s="256"/>
      <c r="I540" s="256"/>
      <c r="J540" s="256"/>
      <c r="K540" s="257"/>
      <c r="L540" s="257"/>
      <c r="M540" s="257"/>
      <c r="N540" s="257"/>
      <c r="O540" s="257"/>
      <c r="P540" s="257"/>
      <c r="Q540" s="257"/>
      <c r="R540" s="257"/>
      <c r="S540" s="257"/>
      <c r="T540" s="257"/>
      <c r="U540" s="257"/>
      <c r="V540" s="257"/>
      <c r="W540" s="257"/>
      <c r="X540" s="257"/>
      <c r="Y540" s="257"/>
      <c r="Z540" s="257"/>
    </row>
    <row r="541" spans="1:26" ht="12.75" customHeight="1" x14ac:dyDescent="0.25">
      <c r="A541" s="257"/>
      <c r="B541" s="255"/>
      <c r="C541" s="255"/>
      <c r="D541" s="255"/>
      <c r="E541" s="255"/>
      <c r="F541" s="256"/>
      <c r="G541" s="256"/>
      <c r="H541" s="256"/>
      <c r="I541" s="256"/>
      <c r="J541" s="256"/>
      <c r="K541" s="257"/>
      <c r="L541" s="257"/>
      <c r="M541" s="257"/>
      <c r="N541" s="257"/>
      <c r="O541" s="257"/>
      <c r="P541" s="257"/>
      <c r="Q541" s="257"/>
      <c r="R541" s="257"/>
      <c r="S541" s="257"/>
      <c r="T541" s="257"/>
      <c r="U541" s="257"/>
      <c r="V541" s="257"/>
      <c r="W541" s="257"/>
      <c r="X541" s="257"/>
      <c r="Y541" s="257"/>
      <c r="Z541" s="257"/>
    </row>
    <row r="542" spans="1:26" ht="12.75" customHeight="1" x14ac:dyDescent="0.25">
      <c r="A542" s="257"/>
      <c r="B542" s="255"/>
      <c r="C542" s="255"/>
      <c r="D542" s="255"/>
      <c r="E542" s="255"/>
      <c r="F542" s="256"/>
      <c r="G542" s="256"/>
      <c r="H542" s="256"/>
      <c r="I542" s="256"/>
      <c r="J542" s="256"/>
      <c r="K542" s="257"/>
      <c r="L542" s="257"/>
      <c r="M542" s="257"/>
      <c r="N542" s="257"/>
      <c r="O542" s="257"/>
      <c r="P542" s="257"/>
      <c r="Q542" s="257"/>
      <c r="R542" s="257"/>
      <c r="S542" s="257"/>
      <c r="T542" s="257"/>
      <c r="U542" s="257"/>
      <c r="V542" s="257"/>
      <c r="W542" s="257"/>
      <c r="X542" s="257"/>
      <c r="Y542" s="257"/>
      <c r="Z542" s="257"/>
    </row>
    <row r="543" spans="1:26" ht="12.75" customHeight="1" x14ac:dyDescent="0.25">
      <c r="A543" s="257"/>
      <c r="B543" s="255"/>
      <c r="C543" s="255"/>
      <c r="D543" s="255"/>
      <c r="E543" s="255"/>
      <c r="F543" s="256"/>
      <c r="G543" s="256"/>
      <c r="H543" s="256"/>
      <c r="I543" s="256"/>
      <c r="J543" s="256"/>
      <c r="K543" s="257"/>
      <c r="L543" s="257"/>
      <c r="M543" s="257"/>
      <c r="N543" s="257"/>
      <c r="O543" s="257"/>
      <c r="P543" s="257"/>
      <c r="Q543" s="257"/>
      <c r="R543" s="257"/>
      <c r="S543" s="257"/>
      <c r="T543" s="257"/>
      <c r="U543" s="257"/>
      <c r="V543" s="257"/>
      <c r="W543" s="257"/>
      <c r="X543" s="257"/>
      <c r="Y543" s="257"/>
      <c r="Z543" s="257"/>
    </row>
    <row r="544" spans="1:26" ht="12.75" customHeight="1" x14ac:dyDescent="0.25">
      <c r="A544" s="257"/>
      <c r="B544" s="255"/>
      <c r="C544" s="255"/>
      <c r="D544" s="255"/>
      <c r="E544" s="255"/>
      <c r="F544" s="256"/>
      <c r="G544" s="256"/>
      <c r="H544" s="256"/>
      <c r="I544" s="256"/>
      <c r="J544" s="256"/>
      <c r="K544" s="257"/>
      <c r="L544" s="257"/>
      <c r="M544" s="257"/>
      <c r="N544" s="257"/>
      <c r="O544" s="257"/>
      <c r="P544" s="257"/>
      <c r="Q544" s="257"/>
      <c r="R544" s="257"/>
      <c r="S544" s="257"/>
      <c r="T544" s="257"/>
      <c r="U544" s="257"/>
      <c r="V544" s="257"/>
      <c r="W544" s="257"/>
      <c r="X544" s="257"/>
      <c r="Y544" s="257"/>
      <c r="Z544" s="257"/>
    </row>
    <row r="545" spans="1:26" ht="12.75" customHeight="1" x14ac:dyDescent="0.25">
      <c r="A545" s="257"/>
      <c r="B545" s="255"/>
      <c r="C545" s="255"/>
      <c r="D545" s="255"/>
      <c r="E545" s="255"/>
      <c r="F545" s="256"/>
      <c r="G545" s="256"/>
      <c r="H545" s="256"/>
      <c r="I545" s="256"/>
      <c r="J545" s="256"/>
      <c r="K545" s="257"/>
      <c r="L545" s="257"/>
      <c r="M545" s="257"/>
      <c r="N545" s="257"/>
      <c r="O545" s="257"/>
      <c r="P545" s="257"/>
      <c r="Q545" s="257"/>
      <c r="R545" s="257"/>
      <c r="S545" s="257"/>
      <c r="T545" s="257"/>
      <c r="U545" s="257"/>
      <c r="V545" s="257"/>
      <c r="W545" s="257"/>
      <c r="X545" s="257"/>
      <c r="Y545" s="257"/>
      <c r="Z545" s="257"/>
    </row>
    <row r="546" spans="1:26" ht="12.75" customHeight="1" x14ac:dyDescent="0.25">
      <c r="A546" s="257"/>
      <c r="B546" s="255"/>
      <c r="C546" s="255"/>
      <c r="D546" s="255"/>
      <c r="E546" s="255"/>
      <c r="F546" s="256"/>
      <c r="G546" s="256"/>
      <c r="H546" s="256"/>
      <c r="I546" s="256"/>
      <c r="J546" s="256"/>
      <c r="K546" s="257"/>
      <c r="L546" s="257"/>
      <c r="M546" s="257"/>
      <c r="N546" s="257"/>
      <c r="O546" s="257"/>
      <c r="P546" s="257"/>
      <c r="Q546" s="257"/>
      <c r="R546" s="257"/>
      <c r="S546" s="257"/>
      <c r="T546" s="257"/>
      <c r="U546" s="257"/>
      <c r="V546" s="257"/>
      <c r="W546" s="257"/>
      <c r="X546" s="257"/>
      <c r="Y546" s="257"/>
      <c r="Z546" s="257"/>
    </row>
    <row r="547" spans="1:26" ht="12.75" customHeight="1" x14ac:dyDescent="0.25">
      <c r="A547" s="257"/>
      <c r="B547" s="255"/>
      <c r="C547" s="255"/>
      <c r="D547" s="255"/>
      <c r="E547" s="255"/>
      <c r="F547" s="256"/>
      <c r="G547" s="256"/>
      <c r="H547" s="256"/>
      <c r="I547" s="256"/>
      <c r="J547" s="256"/>
      <c r="K547" s="257"/>
      <c r="L547" s="257"/>
      <c r="M547" s="257"/>
      <c r="N547" s="257"/>
      <c r="O547" s="257"/>
      <c r="P547" s="257"/>
      <c r="Q547" s="257"/>
      <c r="R547" s="257"/>
      <c r="S547" s="257"/>
      <c r="T547" s="257"/>
      <c r="U547" s="257"/>
      <c r="V547" s="257"/>
      <c r="W547" s="257"/>
      <c r="X547" s="257"/>
      <c r="Y547" s="257"/>
      <c r="Z547" s="257"/>
    </row>
    <row r="548" spans="1:26" ht="12.75" customHeight="1" x14ac:dyDescent="0.25">
      <c r="A548" s="257"/>
      <c r="B548" s="255"/>
      <c r="C548" s="255"/>
      <c r="D548" s="255"/>
      <c r="E548" s="255"/>
      <c r="F548" s="256"/>
      <c r="G548" s="256"/>
      <c r="H548" s="256"/>
      <c r="I548" s="256"/>
      <c r="J548" s="256"/>
      <c r="K548" s="257"/>
      <c r="L548" s="257"/>
      <c r="M548" s="257"/>
      <c r="N548" s="257"/>
      <c r="O548" s="257"/>
      <c r="P548" s="257"/>
      <c r="Q548" s="257"/>
      <c r="R548" s="257"/>
      <c r="S548" s="257"/>
      <c r="T548" s="257"/>
      <c r="U548" s="257"/>
      <c r="V548" s="257"/>
      <c r="W548" s="257"/>
      <c r="X548" s="257"/>
      <c r="Y548" s="257"/>
      <c r="Z548" s="257"/>
    </row>
    <row r="549" spans="1:26" ht="12.75" customHeight="1" x14ac:dyDescent="0.25">
      <c r="A549" s="257"/>
      <c r="B549" s="255"/>
      <c r="C549" s="255"/>
      <c r="D549" s="255"/>
      <c r="E549" s="255"/>
      <c r="F549" s="256"/>
      <c r="G549" s="256"/>
      <c r="H549" s="256"/>
      <c r="I549" s="256"/>
      <c r="J549" s="256"/>
      <c r="K549" s="257"/>
      <c r="L549" s="257"/>
      <c r="M549" s="257"/>
      <c r="N549" s="257"/>
      <c r="O549" s="257"/>
      <c r="P549" s="257"/>
      <c r="Q549" s="257"/>
      <c r="R549" s="257"/>
      <c r="S549" s="257"/>
      <c r="T549" s="257"/>
      <c r="U549" s="257"/>
      <c r="V549" s="257"/>
      <c r="W549" s="257"/>
      <c r="X549" s="257"/>
      <c r="Y549" s="257"/>
      <c r="Z549" s="257"/>
    </row>
    <row r="550" spans="1:26" ht="12.75" customHeight="1" x14ac:dyDescent="0.25">
      <c r="A550" s="257"/>
      <c r="B550" s="255"/>
      <c r="C550" s="255"/>
      <c r="D550" s="255"/>
      <c r="E550" s="255"/>
      <c r="F550" s="256"/>
      <c r="G550" s="256"/>
      <c r="H550" s="256"/>
      <c r="I550" s="256"/>
      <c r="J550" s="256"/>
      <c r="K550" s="257"/>
      <c r="L550" s="257"/>
      <c r="M550" s="257"/>
      <c r="N550" s="257"/>
      <c r="O550" s="257"/>
      <c r="P550" s="257"/>
      <c r="Q550" s="257"/>
      <c r="R550" s="257"/>
      <c r="S550" s="257"/>
      <c r="T550" s="257"/>
      <c r="U550" s="257"/>
      <c r="V550" s="257"/>
      <c r="W550" s="257"/>
      <c r="X550" s="257"/>
      <c r="Y550" s="257"/>
      <c r="Z550" s="257"/>
    </row>
    <row r="551" spans="1:26" ht="12.75" customHeight="1" x14ac:dyDescent="0.25">
      <c r="A551" s="257"/>
      <c r="B551" s="255"/>
      <c r="C551" s="255"/>
      <c r="D551" s="255"/>
      <c r="E551" s="255"/>
      <c r="F551" s="256"/>
      <c r="G551" s="256"/>
      <c r="H551" s="256"/>
      <c r="I551" s="256"/>
      <c r="J551" s="256"/>
      <c r="K551" s="257"/>
      <c r="L551" s="257"/>
      <c r="M551" s="257"/>
      <c r="N551" s="257"/>
      <c r="O551" s="257"/>
      <c r="P551" s="257"/>
      <c r="Q551" s="257"/>
      <c r="R551" s="257"/>
      <c r="S551" s="257"/>
      <c r="T551" s="257"/>
      <c r="U551" s="257"/>
      <c r="V551" s="257"/>
      <c r="W551" s="257"/>
      <c r="X551" s="257"/>
      <c r="Y551" s="257"/>
      <c r="Z551" s="257"/>
    </row>
    <row r="552" spans="1:26" ht="12.75" customHeight="1" x14ac:dyDescent="0.25">
      <c r="A552" s="257"/>
      <c r="B552" s="255"/>
      <c r="C552" s="255"/>
      <c r="D552" s="255"/>
      <c r="E552" s="255"/>
      <c r="F552" s="256"/>
      <c r="G552" s="256"/>
      <c r="H552" s="256"/>
      <c r="I552" s="256"/>
      <c r="J552" s="256"/>
      <c r="K552" s="257"/>
      <c r="L552" s="257"/>
      <c r="M552" s="257"/>
      <c r="N552" s="257"/>
      <c r="O552" s="257"/>
      <c r="P552" s="257"/>
      <c r="Q552" s="257"/>
      <c r="R552" s="257"/>
      <c r="S552" s="257"/>
      <c r="T552" s="257"/>
      <c r="U552" s="257"/>
      <c r="V552" s="257"/>
      <c r="W552" s="257"/>
      <c r="X552" s="257"/>
      <c r="Y552" s="257"/>
      <c r="Z552" s="257"/>
    </row>
    <row r="553" spans="1:26" ht="12.75" customHeight="1" x14ac:dyDescent="0.25">
      <c r="A553" s="257"/>
      <c r="B553" s="255"/>
      <c r="C553" s="255"/>
      <c r="D553" s="255"/>
      <c r="E553" s="255"/>
      <c r="F553" s="256"/>
      <c r="G553" s="256"/>
      <c r="H553" s="256"/>
      <c r="I553" s="256"/>
      <c r="J553" s="256"/>
      <c r="K553" s="257"/>
      <c r="L553" s="257"/>
      <c r="M553" s="257"/>
      <c r="N553" s="257"/>
      <c r="O553" s="257"/>
      <c r="P553" s="257"/>
      <c r="Q553" s="257"/>
      <c r="R553" s="257"/>
      <c r="S553" s="257"/>
      <c r="T553" s="257"/>
      <c r="U553" s="257"/>
      <c r="V553" s="257"/>
      <c r="W553" s="257"/>
      <c r="X553" s="257"/>
      <c r="Y553" s="257"/>
      <c r="Z553" s="257"/>
    </row>
    <row r="554" spans="1:26" ht="12.75" customHeight="1" x14ac:dyDescent="0.25">
      <c r="A554" s="257"/>
      <c r="B554" s="255"/>
      <c r="C554" s="255"/>
      <c r="D554" s="255"/>
      <c r="E554" s="255"/>
      <c r="F554" s="256"/>
      <c r="G554" s="256"/>
      <c r="H554" s="256"/>
      <c r="I554" s="256"/>
      <c r="J554" s="256"/>
      <c r="K554" s="257"/>
      <c r="L554" s="257"/>
      <c r="M554" s="257"/>
      <c r="N554" s="257"/>
      <c r="O554" s="257"/>
      <c r="P554" s="257"/>
      <c r="Q554" s="257"/>
      <c r="R554" s="257"/>
      <c r="S554" s="257"/>
      <c r="T554" s="257"/>
      <c r="U554" s="257"/>
      <c r="V554" s="257"/>
      <c r="W554" s="257"/>
      <c r="X554" s="257"/>
      <c r="Y554" s="257"/>
      <c r="Z554" s="257"/>
    </row>
    <row r="555" spans="1:26" ht="12.75" customHeight="1" x14ac:dyDescent="0.25">
      <c r="A555" s="257"/>
      <c r="B555" s="255"/>
      <c r="C555" s="255"/>
      <c r="D555" s="255"/>
      <c r="E555" s="255"/>
      <c r="F555" s="256"/>
      <c r="G555" s="256"/>
      <c r="H555" s="256"/>
      <c r="I555" s="256"/>
      <c r="J555" s="256"/>
      <c r="K555" s="257"/>
      <c r="L555" s="257"/>
      <c r="M555" s="257"/>
      <c r="N555" s="257"/>
      <c r="O555" s="257"/>
      <c r="P555" s="257"/>
      <c r="Q555" s="257"/>
      <c r="R555" s="257"/>
      <c r="S555" s="257"/>
      <c r="T555" s="257"/>
      <c r="U555" s="257"/>
      <c r="V555" s="257"/>
      <c r="W555" s="257"/>
      <c r="X555" s="257"/>
      <c r="Y555" s="257"/>
      <c r="Z555" s="257"/>
    </row>
    <row r="556" spans="1:26" ht="12.75" customHeight="1" x14ac:dyDescent="0.25">
      <c r="A556" s="257"/>
      <c r="B556" s="255"/>
      <c r="C556" s="255"/>
      <c r="D556" s="255"/>
      <c r="E556" s="255"/>
      <c r="F556" s="256"/>
      <c r="G556" s="256"/>
      <c r="H556" s="256"/>
      <c r="I556" s="256"/>
      <c r="J556" s="256"/>
      <c r="K556" s="257"/>
      <c r="L556" s="257"/>
      <c r="M556" s="257"/>
      <c r="N556" s="257"/>
      <c r="O556" s="257"/>
      <c r="P556" s="257"/>
      <c r="Q556" s="257"/>
      <c r="R556" s="257"/>
      <c r="S556" s="257"/>
      <c r="T556" s="257"/>
      <c r="U556" s="257"/>
      <c r="V556" s="257"/>
      <c r="W556" s="257"/>
      <c r="X556" s="257"/>
      <c r="Y556" s="257"/>
      <c r="Z556" s="257"/>
    </row>
    <row r="557" spans="1:26" ht="12.75" customHeight="1" x14ac:dyDescent="0.25">
      <c r="A557" s="257"/>
      <c r="B557" s="255"/>
      <c r="C557" s="255"/>
      <c r="D557" s="255"/>
      <c r="E557" s="255"/>
      <c r="F557" s="256"/>
      <c r="G557" s="256"/>
      <c r="H557" s="256"/>
      <c r="I557" s="256"/>
      <c r="J557" s="256"/>
      <c r="K557" s="257"/>
      <c r="L557" s="257"/>
      <c r="M557" s="257"/>
      <c r="N557" s="257"/>
      <c r="O557" s="257"/>
      <c r="P557" s="257"/>
      <c r="Q557" s="257"/>
      <c r="R557" s="257"/>
      <c r="S557" s="257"/>
      <c r="T557" s="257"/>
      <c r="U557" s="257"/>
      <c r="V557" s="257"/>
      <c r="W557" s="257"/>
      <c r="X557" s="257"/>
      <c r="Y557" s="257"/>
      <c r="Z557" s="257"/>
    </row>
    <row r="558" spans="1:26" ht="12.75" customHeight="1" x14ac:dyDescent="0.25">
      <c r="A558" s="257"/>
      <c r="B558" s="255"/>
      <c r="C558" s="255"/>
      <c r="D558" s="255"/>
      <c r="E558" s="255"/>
      <c r="F558" s="256"/>
      <c r="G558" s="256"/>
      <c r="H558" s="256"/>
      <c r="I558" s="256"/>
      <c r="J558" s="256"/>
      <c r="K558" s="257"/>
      <c r="L558" s="257"/>
      <c r="M558" s="257"/>
      <c r="N558" s="257"/>
      <c r="O558" s="257"/>
      <c r="P558" s="257"/>
      <c r="Q558" s="257"/>
      <c r="R558" s="257"/>
      <c r="S558" s="257"/>
      <c r="T558" s="257"/>
      <c r="U558" s="257"/>
      <c r="V558" s="257"/>
      <c r="W558" s="257"/>
      <c r="X558" s="257"/>
      <c r="Y558" s="257"/>
      <c r="Z558" s="257"/>
    </row>
    <row r="559" spans="1:26" ht="12.75" customHeight="1" x14ac:dyDescent="0.25">
      <c r="A559" s="257"/>
      <c r="B559" s="255"/>
      <c r="C559" s="255"/>
      <c r="D559" s="255"/>
      <c r="E559" s="255"/>
      <c r="F559" s="256"/>
      <c r="G559" s="256"/>
      <c r="H559" s="256"/>
      <c r="I559" s="256"/>
      <c r="J559" s="256"/>
      <c r="K559" s="257"/>
      <c r="L559" s="257"/>
      <c r="M559" s="257"/>
      <c r="N559" s="257"/>
      <c r="O559" s="257"/>
      <c r="P559" s="257"/>
      <c r="Q559" s="257"/>
      <c r="R559" s="257"/>
      <c r="S559" s="257"/>
      <c r="T559" s="257"/>
      <c r="U559" s="257"/>
      <c r="V559" s="257"/>
      <c r="W559" s="257"/>
      <c r="X559" s="257"/>
      <c r="Y559" s="257"/>
      <c r="Z559" s="257"/>
    </row>
    <row r="560" spans="1:26" ht="12.75" customHeight="1" x14ac:dyDescent="0.25">
      <c r="A560" s="257"/>
      <c r="B560" s="255"/>
      <c r="C560" s="255"/>
      <c r="D560" s="255"/>
      <c r="E560" s="255"/>
      <c r="F560" s="256"/>
      <c r="G560" s="256"/>
      <c r="H560" s="256"/>
      <c r="I560" s="256"/>
      <c r="J560" s="256"/>
      <c r="K560" s="257"/>
      <c r="L560" s="257"/>
      <c r="M560" s="257"/>
      <c r="N560" s="257"/>
      <c r="O560" s="257"/>
      <c r="P560" s="257"/>
      <c r="Q560" s="257"/>
      <c r="R560" s="257"/>
      <c r="S560" s="257"/>
      <c r="T560" s="257"/>
      <c r="U560" s="257"/>
      <c r="V560" s="257"/>
      <c r="W560" s="257"/>
      <c r="X560" s="257"/>
      <c r="Y560" s="257"/>
      <c r="Z560" s="257"/>
    </row>
    <row r="561" spans="1:26" ht="12.75" customHeight="1" x14ac:dyDescent="0.25">
      <c r="A561" s="257"/>
      <c r="B561" s="255"/>
      <c r="C561" s="255"/>
      <c r="D561" s="255"/>
      <c r="E561" s="255"/>
      <c r="F561" s="256"/>
      <c r="G561" s="256"/>
      <c r="H561" s="256"/>
      <c r="I561" s="256"/>
      <c r="J561" s="256"/>
      <c r="K561" s="257"/>
      <c r="L561" s="257"/>
      <c r="M561" s="257"/>
      <c r="N561" s="257"/>
      <c r="O561" s="257"/>
      <c r="P561" s="257"/>
      <c r="Q561" s="257"/>
      <c r="R561" s="257"/>
      <c r="S561" s="257"/>
      <c r="T561" s="257"/>
      <c r="U561" s="257"/>
      <c r="V561" s="257"/>
      <c r="W561" s="257"/>
      <c r="X561" s="257"/>
      <c r="Y561" s="257"/>
      <c r="Z561" s="257"/>
    </row>
    <row r="562" spans="1:26" ht="12.75" customHeight="1" x14ac:dyDescent="0.25">
      <c r="A562" s="257"/>
      <c r="B562" s="255"/>
      <c r="C562" s="255"/>
      <c r="D562" s="255"/>
      <c r="E562" s="255"/>
      <c r="F562" s="256"/>
      <c r="G562" s="256"/>
      <c r="H562" s="256"/>
      <c r="I562" s="256"/>
      <c r="J562" s="256"/>
      <c r="K562" s="257"/>
      <c r="L562" s="257"/>
      <c r="M562" s="257"/>
      <c r="N562" s="257"/>
      <c r="O562" s="257"/>
      <c r="P562" s="257"/>
      <c r="Q562" s="257"/>
      <c r="R562" s="257"/>
      <c r="S562" s="257"/>
      <c r="T562" s="257"/>
      <c r="U562" s="257"/>
      <c r="V562" s="257"/>
      <c r="W562" s="257"/>
      <c r="X562" s="257"/>
      <c r="Y562" s="257"/>
      <c r="Z562" s="257"/>
    </row>
    <row r="563" spans="1:26" ht="12.75" customHeight="1" x14ac:dyDescent="0.25">
      <c r="A563" s="257"/>
      <c r="B563" s="255"/>
      <c r="C563" s="255"/>
      <c r="D563" s="255"/>
      <c r="E563" s="255"/>
      <c r="F563" s="256"/>
      <c r="G563" s="256"/>
      <c r="H563" s="256"/>
      <c r="I563" s="256"/>
      <c r="J563" s="256"/>
      <c r="K563" s="257"/>
      <c r="L563" s="257"/>
      <c r="M563" s="257"/>
      <c r="N563" s="257"/>
      <c r="O563" s="257"/>
      <c r="P563" s="257"/>
      <c r="Q563" s="257"/>
      <c r="R563" s="257"/>
      <c r="S563" s="257"/>
      <c r="T563" s="257"/>
      <c r="U563" s="257"/>
      <c r="V563" s="257"/>
      <c r="W563" s="257"/>
      <c r="X563" s="257"/>
      <c r="Y563" s="257"/>
      <c r="Z563" s="257"/>
    </row>
    <row r="564" spans="1:26" ht="12.75" customHeight="1" x14ac:dyDescent="0.25">
      <c r="A564" s="257"/>
      <c r="B564" s="255"/>
      <c r="C564" s="255"/>
      <c r="D564" s="255"/>
      <c r="E564" s="255"/>
      <c r="F564" s="256"/>
      <c r="G564" s="256"/>
      <c r="H564" s="256"/>
      <c r="I564" s="256"/>
      <c r="J564" s="256"/>
      <c r="K564" s="257"/>
      <c r="L564" s="257"/>
      <c r="M564" s="257"/>
      <c r="N564" s="257"/>
      <c r="O564" s="257"/>
      <c r="P564" s="257"/>
      <c r="Q564" s="257"/>
      <c r="R564" s="257"/>
      <c r="S564" s="257"/>
      <c r="T564" s="257"/>
      <c r="U564" s="257"/>
      <c r="V564" s="257"/>
      <c r="W564" s="257"/>
      <c r="X564" s="257"/>
      <c r="Y564" s="257"/>
      <c r="Z564" s="257"/>
    </row>
    <row r="565" spans="1:26" ht="12.75" customHeight="1" x14ac:dyDescent="0.25">
      <c r="A565" s="257"/>
      <c r="B565" s="255"/>
      <c r="C565" s="255"/>
      <c r="D565" s="255"/>
      <c r="E565" s="255"/>
      <c r="F565" s="256"/>
      <c r="G565" s="256"/>
      <c r="H565" s="256"/>
      <c r="I565" s="256"/>
      <c r="J565" s="256"/>
      <c r="K565" s="257"/>
      <c r="L565" s="257"/>
      <c r="M565" s="257"/>
      <c r="N565" s="257"/>
      <c r="O565" s="257"/>
      <c r="P565" s="257"/>
      <c r="Q565" s="257"/>
      <c r="R565" s="257"/>
      <c r="S565" s="257"/>
      <c r="T565" s="257"/>
      <c r="U565" s="257"/>
      <c r="V565" s="257"/>
      <c r="W565" s="257"/>
      <c r="X565" s="257"/>
      <c r="Y565" s="257"/>
      <c r="Z565" s="257"/>
    </row>
    <row r="566" spans="1:26" ht="12.75" customHeight="1" x14ac:dyDescent="0.25">
      <c r="A566" s="257"/>
      <c r="B566" s="255"/>
      <c r="C566" s="255"/>
      <c r="D566" s="255"/>
      <c r="E566" s="255"/>
      <c r="F566" s="256"/>
      <c r="G566" s="256"/>
      <c r="H566" s="256"/>
      <c r="I566" s="256"/>
      <c r="J566" s="256"/>
      <c r="K566" s="257"/>
      <c r="L566" s="257"/>
      <c r="M566" s="257"/>
      <c r="N566" s="257"/>
      <c r="O566" s="257"/>
      <c r="P566" s="257"/>
      <c r="Q566" s="257"/>
      <c r="R566" s="257"/>
      <c r="S566" s="257"/>
      <c r="T566" s="257"/>
      <c r="U566" s="257"/>
      <c r="V566" s="257"/>
      <c r="W566" s="257"/>
      <c r="X566" s="257"/>
      <c r="Y566" s="257"/>
      <c r="Z566" s="257"/>
    </row>
    <row r="567" spans="1:26" ht="12.75" customHeight="1" x14ac:dyDescent="0.25">
      <c r="A567" s="257"/>
      <c r="B567" s="255"/>
      <c r="C567" s="255"/>
      <c r="D567" s="255"/>
      <c r="E567" s="255"/>
      <c r="F567" s="256"/>
      <c r="G567" s="256"/>
      <c r="H567" s="256"/>
      <c r="I567" s="256"/>
      <c r="J567" s="256"/>
      <c r="K567" s="257"/>
      <c r="L567" s="257"/>
      <c r="M567" s="257"/>
      <c r="N567" s="257"/>
      <c r="O567" s="257"/>
      <c r="P567" s="257"/>
      <c r="Q567" s="257"/>
      <c r="R567" s="257"/>
      <c r="S567" s="257"/>
      <c r="T567" s="257"/>
      <c r="U567" s="257"/>
      <c r="V567" s="257"/>
      <c r="W567" s="257"/>
      <c r="X567" s="257"/>
      <c r="Y567" s="257"/>
      <c r="Z567" s="257"/>
    </row>
    <row r="568" spans="1:26" ht="12.75" customHeight="1" x14ac:dyDescent="0.25">
      <c r="A568" s="257"/>
      <c r="B568" s="255"/>
      <c r="C568" s="255"/>
      <c r="D568" s="255"/>
      <c r="E568" s="255"/>
      <c r="F568" s="256"/>
      <c r="G568" s="256"/>
      <c r="H568" s="256"/>
      <c r="I568" s="256"/>
      <c r="J568" s="256"/>
      <c r="K568" s="257"/>
      <c r="L568" s="257"/>
      <c r="M568" s="257"/>
      <c r="N568" s="257"/>
      <c r="O568" s="257"/>
      <c r="P568" s="257"/>
      <c r="Q568" s="257"/>
      <c r="R568" s="257"/>
      <c r="S568" s="257"/>
      <c r="T568" s="257"/>
      <c r="U568" s="257"/>
      <c r="V568" s="257"/>
      <c r="W568" s="257"/>
      <c r="X568" s="257"/>
      <c r="Y568" s="257"/>
      <c r="Z568" s="257"/>
    </row>
    <row r="569" spans="1:26" ht="12.75" customHeight="1" x14ac:dyDescent="0.25">
      <c r="A569" s="257"/>
      <c r="B569" s="255"/>
      <c r="C569" s="255"/>
      <c r="D569" s="255"/>
      <c r="E569" s="255"/>
      <c r="F569" s="256"/>
      <c r="G569" s="256"/>
      <c r="H569" s="256"/>
      <c r="I569" s="256"/>
      <c r="J569" s="256"/>
      <c r="K569" s="257"/>
      <c r="L569" s="257"/>
      <c r="M569" s="257"/>
      <c r="N569" s="257"/>
      <c r="O569" s="257"/>
      <c r="P569" s="257"/>
      <c r="Q569" s="257"/>
      <c r="R569" s="257"/>
      <c r="S569" s="257"/>
      <c r="T569" s="257"/>
      <c r="U569" s="257"/>
      <c r="V569" s="257"/>
      <c r="W569" s="257"/>
      <c r="X569" s="257"/>
      <c r="Y569" s="257"/>
      <c r="Z569" s="257"/>
    </row>
    <row r="570" spans="1:26" ht="12.75" customHeight="1" x14ac:dyDescent="0.25">
      <c r="A570" s="257"/>
      <c r="B570" s="255"/>
      <c r="C570" s="255"/>
      <c r="D570" s="255"/>
      <c r="E570" s="255"/>
      <c r="F570" s="256"/>
      <c r="G570" s="256"/>
      <c r="H570" s="256"/>
      <c r="I570" s="256"/>
      <c r="J570" s="256"/>
      <c r="K570" s="257"/>
      <c r="L570" s="257"/>
      <c r="M570" s="257"/>
      <c r="N570" s="257"/>
      <c r="O570" s="257"/>
      <c r="P570" s="257"/>
      <c r="Q570" s="257"/>
      <c r="R570" s="257"/>
      <c r="S570" s="257"/>
      <c r="T570" s="257"/>
      <c r="U570" s="257"/>
      <c r="V570" s="257"/>
      <c r="W570" s="257"/>
      <c r="X570" s="257"/>
      <c r="Y570" s="257"/>
      <c r="Z570" s="257"/>
    </row>
    <row r="571" spans="1:26" ht="12.75" customHeight="1" x14ac:dyDescent="0.25">
      <c r="A571" s="257"/>
      <c r="B571" s="255"/>
      <c r="C571" s="255"/>
      <c r="D571" s="255"/>
      <c r="E571" s="255"/>
      <c r="F571" s="256"/>
      <c r="G571" s="256"/>
      <c r="H571" s="256"/>
      <c r="I571" s="256"/>
      <c r="J571" s="256"/>
      <c r="K571" s="257"/>
      <c r="L571" s="257"/>
      <c r="M571" s="257"/>
      <c r="N571" s="257"/>
      <c r="O571" s="257"/>
      <c r="P571" s="257"/>
      <c r="Q571" s="257"/>
      <c r="R571" s="257"/>
      <c r="S571" s="257"/>
      <c r="T571" s="257"/>
      <c r="U571" s="257"/>
      <c r="V571" s="257"/>
      <c r="W571" s="257"/>
      <c r="X571" s="257"/>
      <c r="Y571" s="257"/>
      <c r="Z571" s="257"/>
    </row>
    <row r="572" spans="1:26" ht="12.75" customHeight="1" x14ac:dyDescent="0.25">
      <c r="A572" s="257"/>
      <c r="B572" s="255"/>
      <c r="C572" s="255"/>
      <c r="D572" s="255"/>
      <c r="E572" s="255"/>
      <c r="F572" s="256"/>
      <c r="G572" s="256"/>
      <c r="H572" s="256"/>
      <c r="I572" s="256"/>
      <c r="J572" s="256"/>
      <c r="K572" s="257"/>
      <c r="L572" s="257"/>
      <c r="M572" s="257"/>
      <c r="N572" s="257"/>
      <c r="O572" s="257"/>
      <c r="P572" s="257"/>
      <c r="Q572" s="257"/>
      <c r="R572" s="257"/>
      <c r="S572" s="257"/>
      <c r="T572" s="257"/>
      <c r="U572" s="257"/>
      <c r="V572" s="257"/>
      <c r="W572" s="257"/>
      <c r="X572" s="257"/>
      <c r="Y572" s="257"/>
      <c r="Z572" s="257"/>
    </row>
    <row r="573" spans="1:26" ht="12.75" customHeight="1" x14ac:dyDescent="0.25">
      <c r="A573" s="257"/>
      <c r="B573" s="255"/>
      <c r="C573" s="255"/>
      <c r="D573" s="255"/>
      <c r="E573" s="255"/>
      <c r="F573" s="256"/>
      <c r="G573" s="256"/>
      <c r="H573" s="256"/>
      <c r="I573" s="256"/>
      <c r="J573" s="256"/>
      <c r="K573" s="257"/>
      <c r="L573" s="257"/>
      <c r="M573" s="257"/>
      <c r="N573" s="257"/>
      <c r="O573" s="257"/>
      <c r="P573" s="257"/>
      <c r="Q573" s="257"/>
      <c r="R573" s="257"/>
      <c r="S573" s="257"/>
      <c r="T573" s="257"/>
      <c r="U573" s="257"/>
      <c r="V573" s="257"/>
      <c r="W573" s="257"/>
      <c r="X573" s="257"/>
      <c r="Y573" s="257"/>
      <c r="Z573" s="257"/>
    </row>
    <row r="574" spans="1:26" ht="12.75" customHeight="1" x14ac:dyDescent="0.25">
      <c r="A574" s="257"/>
      <c r="B574" s="255"/>
      <c r="C574" s="255"/>
      <c r="D574" s="255"/>
      <c r="E574" s="255"/>
      <c r="F574" s="256"/>
      <c r="G574" s="256"/>
      <c r="H574" s="256"/>
      <c r="I574" s="256"/>
      <c r="J574" s="256"/>
      <c r="K574" s="257"/>
      <c r="L574" s="257"/>
      <c r="M574" s="257"/>
      <c r="N574" s="257"/>
      <c r="O574" s="257"/>
      <c r="P574" s="257"/>
      <c r="Q574" s="257"/>
      <c r="R574" s="257"/>
      <c r="S574" s="257"/>
      <c r="T574" s="257"/>
      <c r="U574" s="257"/>
      <c r="V574" s="257"/>
      <c r="W574" s="257"/>
      <c r="X574" s="257"/>
      <c r="Y574" s="257"/>
      <c r="Z574" s="257"/>
    </row>
    <row r="575" spans="1:26" ht="12.75" customHeight="1" x14ac:dyDescent="0.25">
      <c r="A575" s="257"/>
      <c r="B575" s="255"/>
      <c r="C575" s="255"/>
      <c r="D575" s="255"/>
      <c r="E575" s="255"/>
      <c r="F575" s="256"/>
      <c r="G575" s="256"/>
      <c r="H575" s="256"/>
      <c r="I575" s="256"/>
      <c r="J575" s="256"/>
      <c r="K575" s="257"/>
      <c r="L575" s="257"/>
      <c r="M575" s="257"/>
      <c r="N575" s="257"/>
      <c r="O575" s="257"/>
      <c r="P575" s="257"/>
      <c r="Q575" s="257"/>
      <c r="R575" s="257"/>
      <c r="S575" s="257"/>
      <c r="T575" s="257"/>
      <c r="U575" s="257"/>
      <c r="V575" s="257"/>
      <c r="W575" s="257"/>
      <c r="X575" s="257"/>
      <c r="Y575" s="257"/>
      <c r="Z575" s="257"/>
    </row>
    <row r="576" spans="1:26" ht="12.75" customHeight="1" x14ac:dyDescent="0.25">
      <c r="A576" s="257"/>
      <c r="B576" s="255"/>
      <c r="C576" s="255"/>
      <c r="D576" s="255"/>
      <c r="E576" s="255"/>
      <c r="F576" s="256"/>
      <c r="G576" s="256"/>
      <c r="H576" s="256"/>
      <c r="I576" s="256"/>
      <c r="J576" s="256"/>
      <c r="K576" s="257"/>
      <c r="L576" s="257"/>
      <c r="M576" s="257"/>
      <c r="N576" s="257"/>
      <c r="O576" s="257"/>
      <c r="P576" s="257"/>
      <c r="Q576" s="257"/>
      <c r="R576" s="257"/>
      <c r="S576" s="257"/>
      <c r="T576" s="257"/>
      <c r="U576" s="257"/>
      <c r="V576" s="257"/>
      <c r="W576" s="257"/>
      <c r="X576" s="257"/>
      <c r="Y576" s="257"/>
      <c r="Z576" s="257"/>
    </row>
    <row r="577" spans="1:26" ht="12.75" customHeight="1" x14ac:dyDescent="0.25">
      <c r="A577" s="257"/>
      <c r="B577" s="255"/>
      <c r="C577" s="255"/>
      <c r="D577" s="255"/>
      <c r="E577" s="255"/>
      <c r="F577" s="256"/>
      <c r="G577" s="256"/>
      <c r="H577" s="256"/>
      <c r="I577" s="256"/>
      <c r="J577" s="256"/>
      <c r="K577" s="257"/>
      <c r="L577" s="257"/>
      <c r="M577" s="257"/>
      <c r="N577" s="257"/>
      <c r="O577" s="257"/>
      <c r="P577" s="257"/>
      <c r="Q577" s="257"/>
      <c r="R577" s="257"/>
      <c r="S577" s="257"/>
      <c r="T577" s="257"/>
      <c r="U577" s="257"/>
      <c r="V577" s="257"/>
      <c r="W577" s="257"/>
      <c r="X577" s="257"/>
      <c r="Y577" s="257"/>
      <c r="Z577" s="257"/>
    </row>
    <row r="578" spans="1:26" ht="12.75" customHeight="1" x14ac:dyDescent="0.25">
      <c r="A578" s="257"/>
      <c r="B578" s="255"/>
      <c r="C578" s="255"/>
      <c r="D578" s="255"/>
      <c r="E578" s="255"/>
      <c r="F578" s="256"/>
      <c r="G578" s="256"/>
      <c r="H578" s="256"/>
      <c r="I578" s="256"/>
      <c r="J578" s="256"/>
      <c r="K578" s="257"/>
      <c r="L578" s="257"/>
      <c r="M578" s="257"/>
      <c r="N578" s="257"/>
      <c r="O578" s="257"/>
      <c r="P578" s="257"/>
      <c r="Q578" s="257"/>
      <c r="R578" s="257"/>
      <c r="S578" s="257"/>
      <c r="T578" s="257"/>
      <c r="U578" s="257"/>
      <c r="V578" s="257"/>
      <c r="W578" s="257"/>
      <c r="X578" s="257"/>
      <c r="Y578" s="257"/>
      <c r="Z578" s="257"/>
    </row>
    <row r="579" spans="1:26" ht="12.75" customHeight="1" x14ac:dyDescent="0.25">
      <c r="A579" s="257"/>
      <c r="B579" s="255"/>
      <c r="C579" s="255"/>
      <c r="D579" s="255"/>
      <c r="E579" s="255"/>
      <c r="F579" s="256"/>
      <c r="G579" s="256"/>
      <c r="H579" s="256"/>
      <c r="I579" s="256"/>
      <c r="J579" s="256"/>
      <c r="K579" s="257"/>
      <c r="L579" s="257"/>
      <c r="M579" s="257"/>
      <c r="N579" s="257"/>
      <c r="O579" s="257"/>
      <c r="P579" s="257"/>
      <c r="Q579" s="257"/>
      <c r="R579" s="257"/>
      <c r="S579" s="257"/>
      <c r="T579" s="257"/>
      <c r="U579" s="257"/>
      <c r="V579" s="257"/>
      <c r="W579" s="257"/>
      <c r="X579" s="257"/>
      <c r="Y579" s="257"/>
      <c r="Z579" s="257"/>
    </row>
    <row r="580" spans="1:26" ht="12.75" customHeight="1" x14ac:dyDescent="0.25">
      <c r="A580" s="257"/>
      <c r="B580" s="255"/>
      <c r="C580" s="255"/>
      <c r="D580" s="255"/>
      <c r="E580" s="255"/>
      <c r="F580" s="256"/>
      <c r="G580" s="256"/>
      <c r="H580" s="256"/>
      <c r="I580" s="256"/>
      <c r="J580" s="256"/>
      <c r="K580" s="257"/>
      <c r="L580" s="257"/>
      <c r="M580" s="257"/>
      <c r="N580" s="257"/>
      <c r="O580" s="257"/>
      <c r="P580" s="257"/>
      <c r="Q580" s="257"/>
      <c r="R580" s="257"/>
      <c r="S580" s="257"/>
      <c r="T580" s="257"/>
      <c r="U580" s="257"/>
      <c r="V580" s="257"/>
      <c r="W580" s="257"/>
      <c r="X580" s="257"/>
      <c r="Y580" s="257"/>
      <c r="Z580" s="257"/>
    </row>
    <row r="581" spans="1:26" ht="12.75" customHeight="1" x14ac:dyDescent="0.25">
      <c r="A581" s="257"/>
      <c r="B581" s="255"/>
      <c r="C581" s="255"/>
      <c r="D581" s="255"/>
      <c r="E581" s="255"/>
      <c r="F581" s="256"/>
      <c r="G581" s="256"/>
      <c r="H581" s="256"/>
      <c r="I581" s="256"/>
      <c r="J581" s="256"/>
      <c r="K581" s="257"/>
      <c r="L581" s="257"/>
      <c r="M581" s="257"/>
      <c r="N581" s="257"/>
      <c r="O581" s="257"/>
      <c r="P581" s="257"/>
      <c r="Q581" s="257"/>
      <c r="R581" s="257"/>
      <c r="S581" s="257"/>
      <c r="T581" s="257"/>
      <c r="U581" s="257"/>
      <c r="V581" s="257"/>
      <c r="W581" s="257"/>
      <c r="X581" s="257"/>
      <c r="Y581" s="257"/>
      <c r="Z581" s="257"/>
    </row>
    <row r="582" spans="1:26" ht="12.75" customHeight="1" x14ac:dyDescent="0.25">
      <c r="A582" s="257"/>
      <c r="B582" s="255"/>
      <c r="C582" s="255"/>
      <c r="D582" s="255"/>
      <c r="E582" s="255"/>
      <c r="F582" s="256"/>
      <c r="G582" s="256"/>
      <c r="H582" s="256"/>
      <c r="I582" s="256"/>
      <c r="J582" s="256"/>
      <c r="K582" s="257"/>
      <c r="L582" s="257"/>
      <c r="M582" s="257"/>
      <c r="N582" s="257"/>
      <c r="O582" s="257"/>
      <c r="P582" s="257"/>
      <c r="Q582" s="257"/>
      <c r="R582" s="257"/>
      <c r="S582" s="257"/>
      <c r="T582" s="257"/>
      <c r="U582" s="257"/>
      <c r="V582" s="257"/>
      <c r="W582" s="257"/>
      <c r="X582" s="257"/>
      <c r="Y582" s="257"/>
      <c r="Z582" s="257"/>
    </row>
    <row r="583" spans="1:26" ht="12.75" customHeight="1" x14ac:dyDescent="0.25">
      <c r="A583" s="257"/>
      <c r="B583" s="255"/>
      <c r="C583" s="255"/>
      <c r="D583" s="255"/>
      <c r="E583" s="255"/>
      <c r="F583" s="256"/>
      <c r="G583" s="256"/>
      <c r="H583" s="256"/>
      <c r="I583" s="256"/>
      <c r="J583" s="256"/>
      <c r="K583" s="257"/>
      <c r="L583" s="257"/>
      <c r="M583" s="257"/>
      <c r="N583" s="257"/>
      <c r="O583" s="257"/>
      <c r="P583" s="257"/>
      <c r="Q583" s="257"/>
      <c r="R583" s="257"/>
      <c r="S583" s="257"/>
      <c r="T583" s="257"/>
      <c r="U583" s="257"/>
      <c r="V583" s="257"/>
      <c r="W583" s="257"/>
      <c r="X583" s="257"/>
      <c r="Y583" s="257"/>
      <c r="Z583" s="257"/>
    </row>
    <row r="584" spans="1:26" ht="12.75" customHeight="1" x14ac:dyDescent="0.25">
      <c r="A584" s="257"/>
      <c r="B584" s="255"/>
      <c r="C584" s="255"/>
      <c r="D584" s="255"/>
      <c r="E584" s="255"/>
      <c r="F584" s="256"/>
      <c r="G584" s="256"/>
      <c r="H584" s="256"/>
      <c r="I584" s="256"/>
      <c r="J584" s="256"/>
      <c r="K584" s="257"/>
      <c r="L584" s="257"/>
      <c r="M584" s="257"/>
      <c r="N584" s="257"/>
      <c r="O584" s="257"/>
      <c r="P584" s="257"/>
      <c r="Q584" s="257"/>
      <c r="R584" s="257"/>
      <c r="S584" s="257"/>
      <c r="T584" s="257"/>
      <c r="U584" s="257"/>
      <c r="V584" s="257"/>
      <c r="W584" s="257"/>
      <c r="X584" s="257"/>
      <c r="Y584" s="257"/>
      <c r="Z584" s="257"/>
    </row>
    <row r="585" spans="1:26" ht="12.75" customHeight="1" x14ac:dyDescent="0.25">
      <c r="A585" s="257"/>
      <c r="B585" s="255"/>
      <c r="C585" s="255"/>
      <c r="D585" s="255"/>
      <c r="E585" s="255"/>
      <c r="F585" s="256"/>
      <c r="G585" s="256"/>
      <c r="H585" s="256"/>
      <c r="I585" s="256"/>
      <c r="J585" s="256"/>
      <c r="K585" s="257"/>
      <c r="L585" s="257"/>
      <c r="M585" s="257"/>
      <c r="N585" s="257"/>
      <c r="O585" s="257"/>
      <c r="P585" s="257"/>
      <c r="Q585" s="257"/>
      <c r="R585" s="257"/>
      <c r="S585" s="257"/>
      <c r="T585" s="257"/>
      <c r="U585" s="257"/>
      <c r="V585" s="257"/>
      <c r="W585" s="257"/>
      <c r="X585" s="257"/>
      <c r="Y585" s="257"/>
      <c r="Z585" s="257"/>
    </row>
    <row r="586" spans="1:26" ht="12.75" customHeight="1" x14ac:dyDescent="0.25">
      <c r="A586" s="257"/>
      <c r="B586" s="255"/>
      <c r="C586" s="255"/>
      <c r="D586" s="255"/>
      <c r="E586" s="255"/>
      <c r="F586" s="256"/>
      <c r="G586" s="256"/>
      <c r="H586" s="256"/>
      <c r="I586" s="256"/>
      <c r="J586" s="256"/>
      <c r="K586" s="257"/>
      <c r="L586" s="257"/>
      <c r="M586" s="257"/>
      <c r="N586" s="257"/>
      <c r="O586" s="257"/>
      <c r="P586" s="257"/>
      <c r="Q586" s="257"/>
      <c r="R586" s="257"/>
      <c r="S586" s="257"/>
      <c r="T586" s="257"/>
      <c r="U586" s="257"/>
      <c r="V586" s="257"/>
      <c r="W586" s="257"/>
      <c r="X586" s="257"/>
      <c r="Y586" s="257"/>
      <c r="Z586" s="257"/>
    </row>
    <row r="587" spans="1:26" ht="12.75" customHeight="1" x14ac:dyDescent="0.25">
      <c r="A587" s="257"/>
      <c r="B587" s="255"/>
      <c r="C587" s="255"/>
      <c r="D587" s="255"/>
      <c r="E587" s="255"/>
      <c r="F587" s="256"/>
      <c r="G587" s="256"/>
      <c r="H587" s="256"/>
      <c r="I587" s="256"/>
      <c r="J587" s="256"/>
      <c r="K587" s="257"/>
      <c r="L587" s="257"/>
      <c r="M587" s="257"/>
      <c r="N587" s="257"/>
      <c r="O587" s="257"/>
      <c r="P587" s="257"/>
      <c r="Q587" s="257"/>
      <c r="R587" s="257"/>
      <c r="S587" s="257"/>
      <c r="T587" s="257"/>
      <c r="U587" s="257"/>
      <c r="V587" s="257"/>
      <c r="W587" s="257"/>
      <c r="X587" s="257"/>
      <c r="Y587" s="257"/>
      <c r="Z587" s="257"/>
    </row>
    <row r="588" spans="1:26" ht="12.75" customHeight="1" x14ac:dyDescent="0.25">
      <c r="A588" s="257"/>
      <c r="B588" s="255"/>
      <c r="C588" s="255"/>
      <c r="D588" s="255"/>
      <c r="E588" s="255"/>
      <c r="F588" s="256"/>
      <c r="G588" s="256"/>
      <c r="H588" s="256"/>
      <c r="I588" s="256"/>
      <c r="J588" s="256"/>
      <c r="K588" s="257"/>
      <c r="L588" s="257"/>
      <c r="M588" s="257"/>
      <c r="N588" s="257"/>
      <c r="O588" s="257"/>
      <c r="P588" s="257"/>
      <c r="Q588" s="257"/>
      <c r="R588" s="257"/>
      <c r="S588" s="257"/>
      <c r="T588" s="257"/>
      <c r="U588" s="257"/>
      <c r="V588" s="257"/>
      <c r="W588" s="257"/>
      <c r="X588" s="257"/>
      <c r="Y588" s="257"/>
      <c r="Z588" s="257"/>
    </row>
    <row r="589" spans="1:26" ht="12.75" customHeight="1" x14ac:dyDescent="0.25">
      <c r="A589" s="257"/>
      <c r="B589" s="255"/>
      <c r="C589" s="255"/>
      <c r="D589" s="255"/>
      <c r="E589" s="255"/>
      <c r="F589" s="256"/>
      <c r="G589" s="256"/>
      <c r="H589" s="256"/>
      <c r="I589" s="256"/>
      <c r="J589" s="256"/>
      <c r="K589" s="257"/>
      <c r="L589" s="257"/>
      <c r="M589" s="257"/>
      <c r="N589" s="257"/>
      <c r="O589" s="257"/>
      <c r="P589" s="257"/>
      <c r="Q589" s="257"/>
      <c r="R589" s="257"/>
      <c r="S589" s="257"/>
      <c r="T589" s="257"/>
      <c r="U589" s="257"/>
      <c r="V589" s="257"/>
      <c r="W589" s="257"/>
      <c r="X589" s="257"/>
      <c r="Y589" s="257"/>
      <c r="Z589" s="257"/>
    </row>
    <row r="590" spans="1:26" ht="12.75" customHeight="1" x14ac:dyDescent="0.25">
      <c r="A590" s="257"/>
      <c r="B590" s="255"/>
      <c r="C590" s="255"/>
      <c r="D590" s="255"/>
      <c r="E590" s="255"/>
      <c r="F590" s="256"/>
      <c r="G590" s="256"/>
      <c r="H590" s="256"/>
      <c r="I590" s="256"/>
      <c r="J590" s="256"/>
      <c r="K590" s="257"/>
      <c r="L590" s="257"/>
      <c r="M590" s="257"/>
      <c r="N590" s="257"/>
      <c r="O590" s="257"/>
      <c r="P590" s="257"/>
      <c r="Q590" s="257"/>
      <c r="R590" s="257"/>
      <c r="S590" s="257"/>
      <c r="T590" s="257"/>
      <c r="U590" s="257"/>
      <c r="V590" s="257"/>
      <c r="W590" s="257"/>
      <c r="X590" s="257"/>
      <c r="Y590" s="257"/>
      <c r="Z590" s="257"/>
    </row>
    <row r="591" spans="1:26" ht="12.75" customHeight="1" x14ac:dyDescent="0.25">
      <c r="A591" s="257"/>
      <c r="B591" s="255"/>
      <c r="C591" s="255"/>
      <c r="D591" s="255"/>
      <c r="E591" s="255"/>
      <c r="F591" s="256"/>
      <c r="G591" s="256"/>
      <c r="H591" s="256"/>
      <c r="I591" s="256"/>
      <c r="J591" s="256"/>
      <c r="K591" s="257"/>
      <c r="L591" s="257"/>
      <c r="M591" s="257"/>
      <c r="N591" s="257"/>
      <c r="O591" s="257"/>
      <c r="P591" s="257"/>
      <c r="Q591" s="257"/>
      <c r="R591" s="257"/>
      <c r="S591" s="257"/>
      <c r="T591" s="257"/>
      <c r="U591" s="257"/>
      <c r="V591" s="257"/>
      <c r="W591" s="257"/>
      <c r="X591" s="257"/>
      <c r="Y591" s="257"/>
      <c r="Z591" s="257"/>
    </row>
    <row r="592" spans="1:26" ht="12.75" customHeight="1" x14ac:dyDescent="0.25">
      <c r="A592" s="257"/>
      <c r="B592" s="255"/>
      <c r="C592" s="255"/>
      <c r="D592" s="255"/>
      <c r="E592" s="255"/>
      <c r="F592" s="256"/>
      <c r="G592" s="256"/>
      <c r="H592" s="256"/>
      <c r="I592" s="256"/>
      <c r="J592" s="256"/>
      <c r="K592" s="257"/>
      <c r="L592" s="257"/>
      <c r="M592" s="257"/>
      <c r="N592" s="257"/>
      <c r="O592" s="257"/>
      <c r="P592" s="257"/>
      <c r="Q592" s="257"/>
      <c r="R592" s="257"/>
      <c r="S592" s="257"/>
      <c r="T592" s="257"/>
      <c r="U592" s="257"/>
      <c r="V592" s="257"/>
      <c r="W592" s="257"/>
      <c r="X592" s="257"/>
      <c r="Y592" s="257"/>
      <c r="Z592" s="257"/>
    </row>
    <row r="593" spans="1:26" ht="12.75" customHeight="1" x14ac:dyDescent="0.25">
      <c r="A593" s="257"/>
      <c r="B593" s="255"/>
      <c r="C593" s="255"/>
      <c r="D593" s="255"/>
      <c r="E593" s="255"/>
      <c r="F593" s="256"/>
      <c r="G593" s="256"/>
      <c r="H593" s="256"/>
      <c r="I593" s="256"/>
      <c r="J593" s="256"/>
      <c r="K593" s="257"/>
      <c r="L593" s="257"/>
      <c r="M593" s="257"/>
      <c r="N593" s="257"/>
      <c r="O593" s="257"/>
      <c r="P593" s="257"/>
      <c r="Q593" s="257"/>
      <c r="R593" s="257"/>
      <c r="S593" s="257"/>
      <c r="T593" s="257"/>
      <c r="U593" s="257"/>
      <c r="V593" s="257"/>
      <c r="W593" s="257"/>
      <c r="X593" s="257"/>
      <c r="Y593" s="257"/>
      <c r="Z593" s="257"/>
    </row>
    <row r="594" spans="1:26" ht="12.75" customHeight="1" x14ac:dyDescent="0.25">
      <c r="A594" s="257"/>
      <c r="B594" s="255"/>
      <c r="C594" s="255"/>
      <c r="D594" s="255"/>
      <c r="E594" s="255"/>
      <c r="F594" s="256"/>
      <c r="G594" s="256"/>
      <c r="H594" s="256"/>
      <c r="I594" s="256"/>
      <c r="J594" s="256"/>
      <c r="K594" s="257"/>
      <c r="L594" s="257"/>
      <c r="M594" s="257"/>
      <c r="N594" s="257"/>
      <c r="O594" s="257"/>
      <c r="P594" s="257"/>
      <c r="Q594" s="257"/>
      <c r="R594" s="257"/>
      <c r="S594" s="257"/>
      <c r="T594" s="257"/>
      <c r="U594" s="257"/>
      <c r="V594" s="257"/>
      <c r="W594" s="257"/>
      <c r="X594" s="257"/>
      <c r="Y594" s="257"/>
      <c r="Z594" s="257"/>
    </row>
    <row r="595" spans="1:26" ht="12.75" customHeight="1" x14ac:dyDescent="0.25">
      <c r="A595" s="257"/>
      <c r="B595" s="255"/>
      <c r="C595" s="255"/>
      <c r="D595" s="255"/>
      <c r="E595" s="255"/>
      <c r="F595" s="256"/>
      <c r="G595" s="256"/>
      <c r="H595" s="256"/>
      <c r="I595" s="256"/>
      <c r="J595" s="256"/>
      <c r="K595" s="257"/>
      <c r="L595" s="257"/>
      <c r="M595" s="257"/>
      <c r="N595" s="257"/>
      <c r="O595" s="257"/>
      <c r="P595" s="257"/>
      <c r="Q595" s="257"/>
      <c r="R595" s="257"/>
      <c r="S595" s="257"/>
      <c r="T595" s="257"/>
      <c r="U595" s="257"/>
      <c r="V595" s="257"/>
      <c r="W595" s="257"/>
      <c r="X595" s="257"/>
      <c r="Y595" s="257"/>
      <c r="Z595" s="257"/>
    </row>
    <row r="596" spans="1:26" ht="12.75" customHeight="1" x14ac:dyDescent="0.25">
      <c r="A596" s="257"/>
      <c r="B596" s="255"/>
      <c r="C596" s="255"/>
      <c r="D596" s="255"/>
      <c r="E596" s="255"/>
      <c r="F596" s="256"/>
      <c r="G596" s="256"/>
      <c r="H596" s="256"/>
      <c r="I596" s="256"/>
      <c r="J596" s="256"/>
      <c r="K596" s="257"/>
      <c r="L596" s="257"/>
      <c r="M596" s="257"/>
      <c r="N596" s="257"/>
      <c r="O596" s="257"/>
      <c r="P596" s="257"/>
      <c r="Q596" s="257"/>
      <c r="R596" s="257"/>
      <c r="S596" s="257"/>
      <c r="T596" s="257"/>
      <c r="U596" s="257"/>
      <c r="V596" s="257"/>
      <c r="W596" s="257"/>
      <c r="X596" s="257"/>
      <c r="Y596" s="257"/>
      <c r="Z596" s="257"/>
    </row>
    <row r="597" spans="1:26" ht="12.75" customHeight="1" x14ac:dyDescent="0.25">
      <c r="A597" s="257"/>
      <c r="B597" s="255"/>
      <c r="C597" s="255"/>
      <c r="D597" s="255"/>
      <c r="E597" s="255"/>
      <c r="F597" s="256"/>
      <c r="G597" s="256"/>
      <c r="H597" s="256"/>
      <c r="I597" s="256"/>
      <c r="J597" s="256"/>
      <c r="K597" s="257"/>
      <c r="L597" s="257"/>
      <c r="M597" s="257"/>
      <c r="N597" s="257"/>
      <c r="O597" s="257"/>
      <c r="P597" s="257"/>
      <c r="Q597" s="257"/>
      <c r="R597" s="257"/>
      <c r="S597" s="257"/>
      <c r="T597" s="257"/>
      <c r="U597" s="257"/>
      <c r="V597" s="257"/>
      <c r="W597" s="257"/>
      <c r="X597" s="257"/>
      <c r="Y597" s="257"/>
      <c r="Z597" s="257"/>
    </row>
    <row r="598" spans="1:26" ht="12.75" customHeight="1" x14ac:dyDescent="0.25">
      <c r="A598" s="257"/>
      <c r="B598" s="255"/>
      <c r="C598" s="255"/>
      <c r="D598" s="255"/>
      <c r="E598" s="255"/>
      <c r="F598" s="256"/>
      <c r="G598" s="256"/>
      <c r="H598" s="256"/>
      <c r="I598" s="256"/>
      <c r="J598" s="256"/>
      <c r="K598" s="257"/>
      <c r="L598" s="257"/>
      <c r="M598" s="257"/>
      <c r="N598" s="257"/>
      <c r="O598" s="257"/>
      <c r="P598" s="257"/>
      <c r="Q598" s="257"/>
      <c r="R598" s="257"/>
      <c r="S598" s="257"/>
      <c r="T598" s="257"/>
      <c r="U598" s="257"/>
      <c r="V598" s="257"/>
      <c r="W598" s="257"/>
      <c r="X598" s="257"/>
      <c r="Y598" s="257"/>
      <c r="Z598" s="257"/>
    </row>
    <row r="599" spans="1:26" ht="12.75" customHeight="1" x14ac:dyDescent="0.25">
      <c r="A599" s="257"/>
      <c r="B599" s="255"/>
      <c r="C599" s="255"/>
      <c r="D599" s="255"/>
      <c r="E599" s="255"/>
      <c r="F599" s="256"/>
      <c r="G599" s="256"/>
      <c r="H599" s="256"/>
      <c r="I599" s="256"/>
      <c r="J599" s="256"/>
      <c r="K599" s="257"/>
      <c r="L599" s="257"/>
      <c r="M599" s="257"/>
      <c r="N599" s="257"/>
      <c r="O599" s="257"/>
      <c r="P599" s="257"/>
      <c r="Q599" s="257"/>
      <c r="R599" s="257"/>
      <c r="S599" s="257"/>
      <c r="T599" s="257"/>
      <c r="U599" s="257"/>
      <c r="V599" s="257"/>
      <c r="W599" s="257"/>
      <c r="X599" s="257"/>
      <c r="Y599" s="257"/>
      <c r="Z599" s="257"/>
    </row>
    <row r="600" spans="1:26" ht="12.75" customHeight="1" x14ac:dyDescent="0.25">
      <c r="A600" s="257"/>
      <c r="B600" s="255"/>
      <c r="C600" s="255"/>
      <c r="D600" s="255"/>
      <c r="E600" s="255"/>
      <c r="F600" s="256"/>
      <c r="G600" s="256"/>
      <c r="H600" s="256"/>
      <c r="I600" s="256"/>
      <c r="J600" s="256"/>
      <c r="K600" s="257"/>
      <c r="L600" s="257"/>
      <c r="M600" s="257"/>
      <c r="N600" s="257"/>
      <c r="O600" s="257"/>
      <c r="P600" s="257"/>
      <c r="Q600" s="257"/>
      <c r="R600" s="257"/>
      <c r="S600" s="257"/>
      <c r="T600" s="257"/>
      <c r="U600" s="257"/>
      <c r="V600" s="257"/>
      <c r="W600" s="257"/>
      <c r="X600" s="257"/>
      <c r="Y600" s="257"/>
      <c r="Z600" s="257"/>
    </row>
    <row r="601" spans="1:26" ht="12.75" customHeight="1" x14ac:dyDescent="0.25">
      <c r="A601" s="257"/>
      <c r="B601" s="255"/>
      <c r="C601" s="255"/>
      <c r="D601" s="255"/>
      <c r="E601" s="255"/>
      <c r="F601" s="256"/>
      <c r="G601" s="256"/>
      <c r="H601" s="256"/>
      <c r="I601" s="256"/>
      <c r="J601" s="256"/>
      <c r="K601" s="257"/>
      <c r="L601" s="257"/>
      <c r="M601" s="257"/>
      <c r="N601" s="257"/>
      <c r="O601" s="257"/>
      <c r="P601" s="257"/>
      <c r="Q601" s="257"/>
      <c r="R601" s="257"/>
      <c r="S601" s="257"/>
      <c r="T601" s="257"/>
      <c r="U601" s="257"/>
      <c r="V601" s="257"/>
      <c r="W601" s="257"/>
      <c r="X601" s="257"/>
      <c r="Y601" s="257"/>
      <c r="Z601" s="257"/>
    </row>
    <row r="602" spans="1:26" ht="12.75" customHeight="1" x14ac:dyDescent="0.25">
      <c r="A602" s="257"/>
      <c r="B602" s="255"/>
      <c r="C602" s="255"/>
      <c r="D602" s="255"/>
      <c r="E602" s="255"/>
      <c r="F602" s="256"/>
      <c r="G602" s="256"/>
      <c r="H602" s="256"/>
      <c r="I602" s="256"/>
      <c r="J602" s="256"/>
      <c r="K602" s="257"/>
      <c r="L602" s="257"/>
      <c r="M602" s="257"/>
      <c r="N602" s="257"/>
      <c r="O602" s="257"/>
      <c r="P602" s="257"/>
      <c r="Q602" s="257"/>
      <c r="R602" s="257"/>
      <c r="S602" s="257"/>
      <c r="T602" s="257"/>
      <c r="U602" s="257"/>
      <c r="V602" s="257"/>
      <c r="W602" s="257"/>
      <c r="X602" s="257"/>
      <c r="Y602" s="257"/>
      <c r="Z602" s="257"/>
    </row>
    <row r="603" spans="1:26" ht="12.75" customHeight="1" x14ac:dyDescent="0.25">
      <c r="A603" s="257"/>
      <c r="B603" s="255"/>
      <c r="C603" s="255"/>
      <c r="D603" s="255"/>
      <c r="E603" s="255"/>
      <c r="F603" s="256"/>
      <c r="G603" s="256"/>
      <c r="H603" s="256"/>
      <c r="I603" s="256"/>
      <c r="J603" s="256"/>
      <c r="K603" s="257"/>
      <c r="L603" s="257"/>
      <c r="M603" s="257"/>
      <c r="N603" s="257"/>
      <c r="O603" s="257"/>
      <c r="P603" s="257"/>
      <c r="Q603" s="257"/>
      <c r="R603" s="257"/>
      <c r="S603" s="257"/>
      <c r="T603" s="257"/>
      <c r="U603" s="257"/>
      <c r="V603" s="257"/>
      <c r="W603" s="257"/>
      <c r="X603" s="257"/>
      <c r="Y603" s="257"/>
      <c r="Z603" s="257"/>
    </row>
    <row r="604" spans="1:26" ht="12.75" customHeight="1" x14ac:dyDescent="0.25">
      <c r="A604" s="257"/>
      <c r="B604" s="255"/>
      <c r="C604" s="255"/>
      <c r="D604" s="255"/>
      <c r="E604" s="255"/>
      <c r="F604" s="256"/>
      <c r="G604" s="256"/>
      <c r="H604" s="256"/>
      <c r="I604" s="256"/>
      <c r="J604" s="256"/>
      <c r="K604" s="257"/>
      <c r="L604" s="257"/>
      <c r="M604" s="257"/>
      <c r="N604" s="257"/>
      <c r="O604" s="257"/>
      <c r="P604" s="257"/>
      <c r="Q604" s="257"/>
      <c r="R604" s="257"/>
      <c r="S604" s="257"/>
      <c r="T604" s="257"/>
      <c r="U604" s="257"/>
      <c r="V604" s="257"/>
      <c r="W604" s="257"/>
      <c r="X604" s="257"/>
      <c r="Y604" s="257"/>
      <c r="Z604" s="257"/>
    </row>
    <row r="605" spans="1:26" ht="12.75" customHeight="1" x14ac:dyDescent="0.25">
      <c r="A605" s="257"/>
      <c r="B605" s="255"/>
      <c r="C605" s="255"/>
      <c r="D605" s="255"/>
      <c r="E605" s="255"/>
      <c r="F605" s="256"/>
      <c r="G605" s="256"/>
      <c r="H605" s="256"/>
      <c r="I605" s="256"/>
      <c r="J605" s="256"/>
      <c r="K605" s="257"/>
      <c r="L605" s="257"/>
      <c r="M605" s="257"/>
      <c r="N605" s="257"/>
      <c r="O605" s="257"/>
      <c r="P605" s="257"/>
      <c r="Q605" s="257"/>
      <c r="R605" s="257"/>
      <c r="S605" s="257"/>
      <c r="T605" s="257"/>
      <c r="U605" s="257"/>
      <c r="V605" s="257"/>
      <c r="W605" s="257"/>
      <c r="X605" s="257"/>
      <c r="Y605" s="257"/>
      <c r="Z605" s="257"/>
    </row>
    <row r="606" spans="1:26" ht="12.75" customHeight="1" x14ac:dyDescent="0.25">
      <c r="A606" s="257"/>
      <c r="B606" s="255"/>
      <c r="C606" s="255"/>
      <c r="D606" s="255"/>
      <c r="E606" s="255"/>
      <c r="F606" s="256"/>
      <c r="G606" s="256"/>
      <c r="H606" s="256"/>
      <c r="I606" s="256"/>
      <c r="J606" s="256"/>
      <c r="K606" s="257"/>
      <c r="L606" s="257"/>
      <c r="M606" s="257"/>
      <c r="N606" s="257"/>
      <c r="O606" s="257"/>
      <c r="P606" s="257"/>
      <c r="Q606" s="257"/>
      <c r="R606" s="257"/>
      <c r="S606" s="257"/>
      <c r="T606" s="257"/>
      <c r="U606" s="257"/>
      <c r="V606" s="257"/>
      <c r="W606" s="257"/>
      <c r="X606" s="257"/>
      <c r="Y606" s="257"/>
      <c r="Z606" s="257"/>
    </row>
    <row r="607" spans="1:26" ht="12.75" customHeight="1" x14ac:dyDescent="0.25">
      <c r="A607" s="257"/>
      <c r="B607" s="255"/>
      <c r="C607" s="255"/>
      <c r="D607" s="255"/>
      <c r="E607" s="255"/>
      <c r="F607" s="256"/>
      <c r="G607" s="256"/>
      <c r="H607" s="256"/>
      <c r="I607" s="256"/>
      <c r="J607" s="256"/>
      <c r="K607" s="257"/>
      <c r="L607" s="257"/>
      <c r="M607" s="257"/>
      <c r="N607" s="257"/>
      <c r="O607" s="257"/>
      <c r="P607" s="257"/>
      <c r="Q607" s="257"/>
      <c r="R607" s="257"/>
      <c r="S607" s="257"/>
      <c r="T607" s="257"/>
      <c r="U607" s="257"/>
      <c r="V607" s="257"/>
      <c r="W607" s="257"/>
      <c r="X607" s="257"/>
      <c r="Y607" s="257"/>
      <c r="Z607" s="257"/>
    </row>
    <row r="608" spans="1:26" ht="12.75" customHeight="1" x14ac:dyDescent="0.25">
      <c r="A608" s="257"/>
      <c r="B608" s="255"/>
      <c r="C608" s="255"/>
      <c r="D608" s="255"/>
      <c r="E608" s="255"/>
      <c r="F608" s="256"/>
      <c r="G608" s="256"/>
      <c r="H608" s="256"/>
      <c r="I608" s="256"/>
      <c r="J608" s="256"/>
      <c r="K608" s="257"/>
      <c r="L608" s="257"/>
      <c r="M608" s="257"/>
      <c r="N608" s="257"/>
      <c r="O608" s="257"/>
      <c r="P608" s="257"/>
      <c r="Q608" s="257"/>
      <c r="R608" s="257"/>
      <c r="S608" s="257"/>
      <c r="T608" s="257"/>
      <c r="U608" s="257"/>
      <c r="V608" s="257"/>
      <c r="W608" s="257"/>
      <c r="X608" s="257"/>
      <c r="Y608" s="257"/>
      <c r="Z608" s="257"/>
    </row>
    <row r="609" spans="1:26" ht="12.75" customHeight="1" x14ac:dyDescent="0.25">
      <c r="A609" s="257"/>
      <c r="B609" s="255"/>
      <c r="C609" s="255"/>
      <c r="D609" s="255"/>
      <c r="E609" s="255"/>
      <c r="F609" s="256"/>
      <c r="G609" s="256"/>
      <c r="H609" s="256"/>
      <c r="I609" s="256"/>
      <c r="J609" s="256"/>
      <c r="K609" s="257"/>
      <c r="L609" s="257"/>
      <c r="M609" s="257"/>
      <c r="N609" s="257"/>
      <c r="O609" s="257"/>
      <c r="P609" s="257"/>
      <c r="Q609" s="257"/>
      <c r="R609" s="257"/>
      <c r="S609" s="257"/>
      <c r="T609" s="257"/>
      <c r="U609" s="257"/>
      <c r="V609" s="257"/>
      <c r="W609" s="257"/>
      <c r="X609" s="257"/>
      <c r="Y609" s="257"/>
      <c r="Z609" s="257"/>
    </row>
    <row r="610" spans="1:26" ht="12.75" customHeight="1" x14ac:dyDescent="0.25">
      <c r="A610" s="257"/>
      <c r="B610" s="255"/>
      <c r="C610" s="255"/>
      <c r="D610" s="255"/>
      <c r="E610" s="255"/>
      <c r="F610" s="256"/>
      <c r="G610" s="256"/>
      <c r="H610" s="256"/>
      <c r="I610" s="256"/>
      <c r="J610" s="256"/>
      <c r="K610" s="257"/>
      <c r="L610" s="257"/>
      <c r="M610" s="257"/>
      <c r="N610" s="257"/>
      <c r="O610" s="257"/>
      <c r="P610" s="257"/>
      <c r="Q610" s="257"/>
      <c r="R610" s="257"/>
      <c r="S610" s="257"/>
      <c r="T610" s="257"/>
      <c r="U610" s="257"/>
      <c r="V610" s="257"/>
      <c r="W610" s="257"/>
      <c r="X610" s="257"/>
      <c r="Y610" s="257"/>
      <c r="Z610" s="257"/>
    </row>
    <row r="611" spans="1:26" ht="12.75" customHeight="1" x14ac:dyDescent="0.25">
      <c r="A611" s="257"/>
      <c r="B611" s="255"/>
      <c r="C611" s="255"/>
      <c r="D611" s="255"/>
      <c r="E611" s="255"/>
      <c r="F611" s="256"/>
      <c r="G611" s="256"/>
      <c r="H611" s="256"/>
      <c r="I611" s="256"/>
      <c r="J611" s="256"/>
      <c r="K611" s="257"/>
      <c r="L611" s="257"/>
      <c r="M611" s="257"/>
      <c r="N611" s="257"/>
      <c r="O611" s="257"/>
      <c r="P611" s="257"/>
      <c r="Q611" s="257"/>
      <c r="R611" s="257"/>
      <c r="S611" s="257"/>
      <c r="T611" s="257"/>
      <c r="U611" s="257"/>
      <c r="V611" s="257"/>
      <c r="W611" s="257"/>
      <c r="X611" s="257"/>
      <c r="Y611" s="257"/>
      <c r="Z611" s="257"/>
    </row>
    <row r="612" spans="1:26" ht="12.75" customHeight="1" x14ac:dyDescent="0.25">
      <c r="A612" s="257"/>
      <c r="B612" s="255"/>
      <c r="C612" s="255"/>
      <c r="D612" s="255"/>
      <c r="E612" s="255"/>
      <c r="F612" s="256"/>
      <c r="G612" s="256"/>
      <c r="H612" s="256"/>
      <c r="I612" s="256"/>
      <c r="J612" s="256"/>
      <c r="K612" s="257"/>
      <c r="L612" s="257"/>
      <c r="M612" s="257"/>
      <c r="N612" s="257"/>
      <c r="O612" s="257"/>
      <c r="P612" s="257"/>
      <c r="Q612" s="257"/>
      <c r="R612" s="257"/>
      <c r="S612" s="257"/>
      <c r="T612" s="257"/>
      <c r="U612" s="257"/>
      <c r="V612" s="257"/>
      <c r="W612" s="257"/>
      <c r="X612" s="257"/>
      <c r="Y612" s="257"/>
      <c r="Z612" s="257"/>
    </row>
    <row r="613" spans="1:26" ht="12.75" customHeight="1" x14ac:dyDescent="0.25">
      <c r="A613" s="257"/>
      <c r="B613" s="255"/>
      <c r="C613" s="255"/>
      <c r="D613" s="255"/>
      <c r="E613" s="255"/>
      <c r="F613" s="256"/>
      <c r="G613" s="256"/>
      <c r="H613" s="256"/>
      <c r="I613" s="256"/>
      <c r="J613" s="256"/>
      <c r="K613" s="257"/>
      <c r="L613" s="257"/>
      <c r="M613" s="257"/>
      <c r="N613" s="257"/>
      <c r="O613" s="257"/>
      <c r="P613" s="257"/>
      <c r="Q613" s="257"/>
      <c r="R613" s="257"/>
      <c r="S613" s="257"/>
      <c r="T613" s="257"/>
      <c r="U613" s="257"/>
      <c r="V613" s="257"/>
      <c r="W613" s="257"/>
      <c r="X613" s="257"/>
      <c r="Y613" s="257"/>
      <c r="Z613" s="257"/>
    </row>
    <row r="614" spans="1:26" ht="12.75" customHeight="1" x14ac:dyDescent="0.25">
      <c r="A614" s="257"/>
      <c r="B614" s="255"/>
      <c r="C614" s="255"/>
      <c r="D614" s="255"/>
      <c r="E614" s="255"/>
      <c r="F614" s="256"/>
      <c r="G614" s="256"/>
      <c r="H614" s="256"/>
      <c r="I614" s="256"/>
      <c r="J614" s="256"/>
      <c r="K614" s="257"/>
      <c r="L614" s="257"/>
      <c r="M614" s="257"/>
      <c r="N614" s="257"/>
      <c r="O614" s="257"/>
      <c r="P614" s="257"/>
      <c r="Q614" s="257"/>
      <c r="R614" s="257"/>
      <c r="S614" s="257"/>
      <c r="T614" s="257"/>
      <c r="U614" s="257"/>
      <c r="V614" s="257"/>
      <c r="W614" s="257"/>
      <c r="X614" s="257"/>
      <c r="Y614" s="257"/>
      <c r="Z614" s="257"/>
    </row>
    <row r="615" spans="1:26" ht="12.75" customHeight="1" x14ac:dyDescent="0.25">
      <c r="A615" s="257"/>
      <c r="B615" s="255"/>
      <c r="C615" s="255"/>
      <c r="D615" s="255"/>
      <c r="E615" s="255"/>
      <c r="F615" s="256"/>
      <c r="G615" s="256"/>
      <c r="H615" s="256"/>
      <c r="I615" s="256"/>
      <c r="J615" s="256"/>
      <c r="K615" s="257"/>
      <c r="L615" s="257"/>
      <c r="M615" s="257"/>
      <c r="N615" s="257"/>
      <c r="O615" s="257"/>
      <c r="P615" s="257"/>
      <c r="Q615" s="257"/>
      <c r="R615" s="257"/>
      <c r="S615" s="257"/>
      <c r="T615" s="257"/>
      <c r="U615" s="257"/>
      <c r="V615" s="257"/>
      <c r="W615" s="257"/>
      <c r="X615" s="257"/>
      <c r="Y615" s="257"/>
      <c r="Z615" s="257"/>
    </row>
    <row r="616" spans="1:26" ht="12.75" customHeight="1" x14ac:dyDescent="0.25">
      <c r="A616" s="257"/>
      <c r="B616" s="255"/>
      <c r="C616" s="255"/>
      <c r="D616" s="255"/>
      <c r="E616" s="255"/>
      <c r="F616" s="256"/>
      <c r="G616" s="256"/>
      <c r="H616" s="256"/>
      <c r="I616" s="256"/>
      <c r="J616" s="256"/>
      <c r="K616" s="257"/>
      <c r="L616" s="257"/>
      <c r="M616" s="257"/>
      <c r="N616" s="257"/>
      <c r="O616" s="257"/>
      <c r="P616" s="257"/>
      <c r="Q616" s="257"/>
      <c r="R616" s="257"/>
      <c r="S616" s="257"/>
      <c r="T616" s="257"/>
      <c r="U616" s="257"/>
      <c r="V616" s="257"/>
      <c r="W616" s="257"/>
      <c r="X616" s="257"/>
      <c r="Y616" s="257"/>
      <c r="Z616" s="257"/>
    </row>
    <row r="617" spans="1:26" ht="12.75" customHeight="1" x14ac:dyDescent="0.25">
      <c r="A617" s="257"/>
      <c r="B617" s="255"/>
      <c r="C617" s="255"/>
      <c r="D617" s="255"/>
      <c r="E617" s="255"/>
      <c r="F617" s="256"/>
      <c r="G617" s="256"/>
      <c r="H617" s="256"/>
      <c r="I617" s="256"/>
      <c r="J617" s="256"/>
      <c r="K617" s="257"/>
      <c r="L617" s="257"/>
      <c r="M617" s="257"/>
      <c r="N617" s="257"/>
      <c r="O617" s="257"/>
      <c r="P617" s="257"/>
      <c r="Q617" s="257"/>
      <c r="R617" s="257"/>
      <c r="S617" s="257"/>
      <c r="T617" s="257"/>
      <c r="U617" s="257"/>
      <c r="V617" s="257"/>
      <c r="W617" s="257"/>
      <c r="X617" s="257"/>
      <c r="Y617" s="257"/>
      <c r="Z617" s="257"/>
    </row>
    <row r="618" spans="1:26" ht="12.75" customHeight="1" x14ac:dyDescent="0.25">
      <c r="A618" s="257"/>
      <c r="B618" s="255"/>
      <c r="C618" s="255"/>
      <c r="D618" s="255"/>
      <c r="E618" s="255"/>
      <c r="F618" s="256"/>
      <c r="G618" s="256"/>
      <c r="H618" s="256"/>
      <c r="I618" s="256"/>
      <c r="J618" s="256"/>
      <c r="K618" s="257"/>
      <c r="L618" s="257"/>
      <c r="M618" s="257"/>
      <c r="N618" s="257"/>
      <c r="O618" s="257"/>
      <c r="P618" s="257"/>
      <c r="Q618" s="257"/>
      <c r="R618" s="257"/>
      <c r="S618" s="257"/>
      <c r="T618" s="257"/>
      <c r="U618" s="257"/>
      <c r="V618" s="257"/>
      <c r="W618" s="257"/>
      <c r="X618" s="257"/>
      <c r="Y618" s="257"/>
      <c r="Z618" s="257"/>
    </row>
    <row r="619" spans="1:26" ht="12.75" customHeight="1" x14ac:dyDescent="0.25">
      <c r="A619" s="257"/>
      <c r="B619" s="255"/>
      <c r="C619" s="255"/>
      <c r="D619" s="255"/>
      <c r="E619" s="255"/>
      <c r="F619" s="256"/>
      <c r="G619" s="256"/>
      <c r="H619" s="256"/>
      <c r="I619" s="256"/>
      <c r="J619" s="256"/>
      <c r="K619" s="257"/>
      <c r="L619" s="257"/>
      <c r="M619" s="257"/>
      <c r="N619" s="257"/>
      <c r="O619" s="257"/>
      <c r="P619" s="257"/>
      <c r="Q619" s="257"/>
      <c r="R619" s="257"/>
      <c r="S619" s="257"/>
      <c r="T619" s="257"/>
      <c r="U619" s="257"/>
      <c r="V619" s="257"/>
      <c r="W619" s="257"/>
      <c r="X619" s="257"/>
      <c r="Y619" s="257"/>
      <c r="Z619" s="257"/>
    </row>
    <row r="620" spans="1:26" ht="12.75" customHeight="1" x14ac:dyDescent="0.25">
      <c r="A620" s="257"/>
      <c r="B620" s="255"/>
      <c r="C620" s="255"/>
      <c r="D620" s="255"/>
      <c r="E620" s="255"/>
      <c r="F620" s="256"/>
      <c r="G620" s="256"/>
      <c r="H620" s="256"/>
      <c r="I620" s="256"/>
      <c r="J620" s="256"/>
      <c r="K620" s="257"/>
      <c r="L620" s="257"/>
      <c r="M620" s="257"/>
      <c r="N620" s="257"/>
      <c r="O620" s="257"/>
      <c r="P620" s="257"/>
      <c r="Q620" s="257"/>
      <c r="R620" s="257"/>
      <c r="S620" s="257"/>
      <c r="T620" s="257"/>
      <c r="U620" s="257"/>
      <c r="V620" s="257"/>
      <c r="W620" s="257"/>
      <c r="X620" s="257"/>
      <c r="Y620" s="257"/>
      <c r="Z620" s="257"/>
    </row>
    <row r="621" spans="1:26" ht="12.75" customHeight="1" x14ac:dyDescent="0.25">
      <c r="A621" s="257"/>
      <c r="B621" s="255"/>
      <c r="C621" s="255"/>
      <c r="D621" s="255"/>
      <c r="E621" s="255"/>
      <c r="F621" s="256"/>
      <c r="G621" s="256"/>
      <c r="H621" s="256"/>
      <c r="I621" s="256"/>
      <c r="J621" s="256"/>
      <c r="K621" s="257"/>
      <c r="L621" s="257"/>
      <c r="M621" s="257"/>
      <c r="N621" s="257"/>
      <c r="O621" s="257"/>
      <c r="P621" s="257"/>
      <c r="Q621" s="257"/>
      <c r="R621" s="257"/>
      <c r="S621" s="257"/>
      <c r="T621" s="257"/>
      <c r="U621" s="257"/>
      <c r="V621" s="257"/>
      <c r="W621" s="257"/>
      <c r="X621" s="257"/>
      <c r="Y621" s="257"/>
      <c r="Z621" s="257"/>
    </row>
    <row r="622" spans="1:26" ht="12.75" customHeight="1" x14ac:dyDescent="0.25">
      <c r="A622" s="257"/>
      <c r="B622" s="255"/>
      <c r="C622" s="255"/>
      <c r="D622" s="255"/>
      <c r="E622" s="255"/>
      <c r="F622" s="256"/>
      <c r="G622" s="256"/>
      <c r="H622" s="256"/>
      <c r="I622" s="256"/>
      <c r="J622" s="256"/>
      <c r="K622" s="257"/>
      <c r="L622" s="257"/>
      <c r="M622" s="257"/>
      <c r="N622" s="257"/>
      <c r="O622" s="257"/>
      <c r="P622" s="257"/>
      <c r="Q622" s="257"/>
      <c r="R622" s="257"/>
      <c r="S622" s="257"/>
      <c r="T622" s="257"/>
      <c r="U622" s="257"/>
      <c r="V622" s="257"/>
      <c r="W622" s="257"/>
      <c r="X622" s="257"/>
      <c r="Y622" s="257"/>
      <c r="Z622" s="257"/>
    </row>
    <row r="623" spans="1:26" ht="12.75" customHeight="1" x14ac:dyDescent="0.25">
      <c r="A623" s="257"/>
      <c r="B623" s="255"/>
      <c r="C623" s="255"/>
      <c r="D623" s="255"/>
      <c r="E623" s="255"/>
      <c r="F623" s="256"/>
      <c r="G623" s="256"/>
      <c r="H623" s="256"/>
      <c r="I623" s="256"/>
      <c r="J623" s="256"/>
      <c r="K623" s="257"/>
      <c r="L623" s="257"/>
      <c r="M623" s="257"/>
      <c r="N623" s="257"/>
      <c r="O623" s="257"/>
      <c r="P623" s="257"/>
      <c r="Q623" s="257"/>
      <c r="R623" s="257"/>
      <c r="S623" s="257"/>
      <c r="T623" s="257"/>
      <c r="U623" s="257"/>
      <c r="V623" s="257"/>
      <c r="W623" s="257"/>
      <c r="X623" s="257"/>
      <c r="Y623" s="257"/>
      <c r="Z623" s="257"/>
    </row>
    <row r="624" spans="1:26" ht="12.75" customHeight="1" x14ac:dyDescent="0.25">
      <c r="A624" s="257"/>
      <c r="B624" s="255"/>
      <c r="C624" s="255"/>
      <c r="D624" s="255"/>
      <c r="E624" s="255"/>
      <c r="F624" s="256"/>
      <c r="G624" s="256"/>
      <c r="H624" s="256"/>
      <c r="I624" s="256"/>
      <c r="J624" s="256"/>
      <c r="K624" s="257"/>
      <c r="L624" s="257"/>
      <c r="M624" s="257"/>
      <c r="N624" s="257"/>
      <c r="O624" s="257"/>
      <c r="P624" s="257"/>
      <c r="Q624" s="257"/>
      <c r="R624" s="257"/>
      <c r="S624" s="257"/>
      <c r="T624" s="257"/>
      <c r="U624" s="257"/>
      <c r="V624" s="257"/>
      <c r="W624" s="257"/>
      <c r="X624" s="257"/>
      <c r="Y624" s="257"/>
      <c r="Z624" s="257"/>
    </row>
    <row r="625" spans="1:26" ht="12.75" customHeight="1" x14ac:dyDescent="0.25">
      <c r="A625" s="257"/>
      <c r="B625" s="255"/>
      <c r="C625" s="255"/>
      <c r="D625" s="255"/>
      <c r="E625" s="255"/>
      <c r="F625" s="256"/>
      <c r="G625" s="256"/>
      <c r="H625" s="256"/>
      <c r="I625" s="256"/>
      <c r="J625" s="256"/>
      <c r="K625" s="257"/>
      <c r="L625" s="257"/>
      <c r="M625" s="257"/>
      <c r="N625" s="257"/>
      <c r="O625" s="257"/>
      <c r="P625" s="257"/>
      <c r="Q625" s="257"/>
      <c r="R625" s="257"/>
      <c r="S625" s="257"/>
      <c r="T625" s="257"/>
      <c r="U625" s="257"/>
      <c r="V625" s="257"/>
      <c r="W625" s="257"/>
      <c r="X625" s="257"/>
      <c r="Y625" s="257"/>
      <c r="Z625" s="257"/>
    </row>
    <row r="626" spans="1:26" ht="12.75" customHeight="1" x14ac:dyDescent="0.25">
      <c r="A626" s="257"/>
      <c r="B626" s="255"/>
      <c r="C626" s="255"/>
      <c r="D626" s="255"/>
      <c r="E626" s="255"/>
      <c r="F626" s="256"/>
      <c r="G626" s="256"/>
      <c r="H626" s="256"/>
      <c r="I626" s="256"/>
      <c r="J626" s="256"/>
      <c r="K626" s="257"/>
      <c r="L626" s="257"/>
      <c r="M626" s="257"/>
      <c r="N626" s="257"/>
      <c r="O626" s="257"/>
      <c r="P626" s="257"/>
      <c r="Q626" s="257"/>
      <c r="R626" s="257"/>
      <c r="S626" s="257"/>
      <c r="T626" s="257"/>
      <c r="U626" s="257"/>
      <c r="V626" s="257"/>
      <c r="W626" s="257"/>
      <c r="X626" s="257"/>
      <c r="Y626" s="257"/>
      <c r="Z626" s="257"/>
    </row>
    <row r="627" spans="1:26" ht="12.75" customHeight="1" x14ac:dyDescent="0.25">
      <c r="A627" s="257"/>
      <c r="B627" s="255"/>
      <c r="C627" s="255"/>
      <c r="D627" s="255"/>
      <c r="E627" s="255"/>
      <c r="F627" s="256"/>
      <c r="G627" s="256"/>
      <c r="H627" s="256"/>
      <c r="I627" s="256"/>
      <c r="J627" s="256"/>
      <c r="K627" s="257"/>
      <c r="L627" s="257"/>
      <c r="M627" s="257"/>
      <c r="N627" s="257"/>
      <c r="O627" s="257"/>
      <c r="P627" s="257"/>
      <c r="Q627" s="257"/>
      <c r="R627" s="257"/>
      <c r="S627" s="257"/>
      <c r="T627" s="257"/>
      <c r="U627" s="257"/>
      <c r="V627" s="257"/>
      <c r="W627" s="257"/>
      <c r="X627" s="257"/>
      <c r="Y627" s="257"/>
      <c r="Z627" s="257"/>
    </row>
    <row r="628" spans="1:26" ht="12.75" customHeight="1" x14ac:dyDescent="0.25">
      <c r="A628" s="257"/>
      <c r="B628" s="255"/>
      <c r="C628" s="255"/>
      <c r="D628" s="255"/>
      <c r="E628" s="255"/>
      <c r="F628" s="256"/>
      <c r="G628" s="256"/>
      <c r="H628" s="256"/>
      <c r="I628" s="256"/>
      <c r="J628" s="256"/>
      <c r="K628" s="257"/>
      <c r="L628" s="257"/>
      <c r="M628" s="257"/>
      <c r="N628" s="257"/>
      <c r="O628" s="257"/>
      <c r="P628" s="257"/>
      <c r="Q628" s="257"/>
      <c r="R628" s="257"/>
      <c r="S628" s="257"/>
      <c r="T628" s="257"/>
      <c r="U628" s="257"/>
      <c r="V628" s="257"/>
      <c r="W628" s="257"/>
      <c r="X628" s="257"/>
      <c r="Y628" s="257"/>
      <c r="Z628" s="257"/>
    </row>
    <row r="629" spans="1:26" ht="12.75" customHeight="1" x14ac:dyDescent="0.25">
      <c r="A629" s="257"/>
      <c r="B629" s="255"/>
      <c r="C629" s="255"/>
      <c r="D629" s="255"/>
      <c r="E629" s="255"/>
      <c r="F629" s="256"/>
      <c r="G629" s="256"/>
      <c r="H629" s="256"/>
      <c r="I629" s="256"/>
      <c r="J629" s="256"/>
      <c r="K629" s="257"/>
      <c r="L629" s="257"/>
      <c r="M629" s="257"/>
      <c r="N629" s="257"/>
      <c r="O629" s="257"/>
      <c r="P629" s="257"/>
      <c r="Q629" s="257"/>
      <c r="R629" s="257"/>
      <c r="S629" s="257"/>
      <c r="T629" s="257"/>
      <c r="U629" s="257"/>
      <c r="V629" s="257"/>
      <c r="W629" s="257"/>
      <c r="X629" s="257"/>
      <c r="Y629" s="257"/>
      <c r="Z629" s="257"/>
    </row>
    <row r="630" spans="1:26" ht="12.75" customHeight="1" x14ac:dyDescent="0.25">
      <c r="A630" s="257"/>
      <c r="B630" s="255"/>
      <c r="C630" s="255"/>
      <c r="D630" s="255"/>
      <c r="E630" s="255"/>
      <c r="F630" s="256"/>
      <c r="G630" s="256"/>
      <c r="H630" s="256"/>
      <c r="I630" s="256"/>
      <c r="J630" s="256"/>
      <c r="K630" s="257"/>
      <c r="L630" s="257"/>
      <c r="M630" s="257"/>
      <c r="N630" s="257"/>
      <c r="O630" s="257"/>
      <c r="P630" s="257"/>
      <c r="Q630" s="257"/>
      <c r="R630" s="257"/>
      <c r="S630" s="257"/>
      <c r="T630" s="257"/>
      <c r="U630" s="257"/>
      <c r="V630" s="257"/>
      <c r="W630" s="257"/>
      <c r="X630" s="257"/>
      <c r="Y630" s="257"/>
      <c r="Z630" s="257"/>
    </row>
    <row r="631" spans="1:26" ht="12.75" customHeight="1" x14ac:dyDescent="0.25">
      <c r="A631" s="257"/>
      <c r="B631" s="255"/>
      <c r="C631" s="255"/>
      <c r="D631" s="255"/>
      <c r="E631" s="255"/>
      <c r="F631" s="256"/>
      <c r="G631" s="256"/>
      <c r="H631" s="256"/>
      <c r="I631" s="256"/>
      <c r="J631" s="256"/>
      <c r="K631" s="257"/>
      <c r="L631" s="257"/>
      <c r="M631" s="257"/>
      <c r="N631" s="257"/>
      <c r="O631" s="257"/>
      <c r="P631" s="257"/>
      <c r="Q631" s="257"/>
      <c r="R631" s="257"/>
      <c r="S631" s="257"/>
      <c r="T631" s="257"/>
      <c r="U631" s="257"/>
      <c r="V631" s="257"/>
      <c r="W631" s="257"/>
      <c r="X631" s="257"/>
      <c r="Y631" s="257"/>
      <c r="Z631" s="257"/>
    </row>
    <row r="632" spans="1:26" ht="12.75" customHeight="1" x14ac:dyDescent="0.25">
      <c r="A632" s="257"/>
      <c r="B632" s="255"/>
      <c r="C632" s="255"/>
      <c r="D632" s="255"/>
      <c r="E632" s="255"/>
      <c r="F632" s="256"/>
      <c r="G632" s="256"/>
      <c r="H632" s="256"/>
      <c r="I632" s="256"/>
      <c r="J632" s="256"/>
      <c r="K632" s="257"/>
      <c r="L632" s="257"/>
      <c r="M632" s="257"/>
      <c r="N632" s="257"/>
      <c r="O632" s="257"/>
      <c r="P632" s="257"/>
      <c r="Q632" s="257"/>
      <c r="R632" s="257"/>
      <c r="S632" s="257"/>
      <c r="T632" s="257"/>
      <c r="U632" s="257"/>
      <c r="V632" s="257"/>
      <c r="W632" s="257"/>
      <c r="X632" s="257"/>
      <c r="Y632" s="257"/>
      <c r="Z632" s="257"/>
    </row>
    <row r="633" spans="1:26" ht="12.75" customHeight="1" x14ac:dyDescent="0.25">
      <c r="A633" s="257"/>
      <c r="B633" s="255"/>
      <c r="C633" s="255"/>
      <c r="D633" s="255"/>
      <c r="E633" s="255"/>
      <c r="F633" s="256"/>
      <c r="G633" s="256"/>
      <c r="H633" s="256"/>
      <c r="I633" s="256"/>
      <c r="J633" s="256"/>
      <c r="K633" s="257"/>
      <c r="L633" s="257"/>
      <c r="M633" s="257"/>
      <c r="N633" s="257"/>
      <c r="O633" s="257"/>
      <c r="P633" s="257"/>
      <c r="Q633" s="257"/>
      <c r="R633" s="257"/>
      <c r="S633" s="257"/>
      <c r="T633" s="257"/>
      <c r="U633" s="257"/>
      <c r="V633" s="257"/>
      <c r="W633" s="257"/>
      <c r="X633" s="257"/>
      <c r="Y633" s="257"/>
      <c r="Z633" s="257"/>
    </row>
    <row r="634" spans="1:26" ht="12.75" customHeight="1" x14ac:dyDescent="0.25">
      <c r="A634" s="257"/>
      <c r="B634" s="255"/>
      <c r="C634" s="255"/>
      <c r="D634" s="255"/>
      <c r="E634" s="255"/>
      <c r="F634" s="256"/>
      <c r="G634" s="256"/>
      <c r="H634" s="256"/>
      <c r="I634" s="256"/>
      <c r="J634" s="256"/>
      <c r="K634" s="257"/>
      <c r="L634" s="257"/>
      <c r="M634" s="257"/>
      <c r="N634" s="257"/>
      <c r="O634" s="257"/>
      <c r="P634" s="257"/>
      <c r="Q634" s="257"/>
      <c r="R634" s="257"/>
      <c r="S634" s="257"/>
      <c r="T634" s="257"/>
      <c r="U634" s="257"/>
      <c r="V634" s="257"/>
      <c r="W634" s="257"/>
      <c r="X634" s="257"/>
      <c r="Y634" s="257"/>
      <c r="Z634" s="257"/>
    </row>
    <row r="635" spans="1:26" ht="12.75" customHeight="1" x14ac:dyDescent="0.25">
      <c r="A635" s="257"/>
      <c r="B635" s="255"/>
      <c r="C635" s="255"/>
      <c r="D635" s="255"/>
      <c r="E635" s="255"/>
      <c r="F635" s="256"/>
      <c r="G635" s="256"/>
      <c r="H635" s="256"/>
      <c r="I635" s="256"/>
      <c r="J635" s="256"/>
      <c r="K635" s="257"/>
      <c r="L635" s="257"/>
      <c r="M635" s="257"/>
      <c r="N635" s="257"/>
      <c r="O635" s="257"/>
      <c r="P635" s="257"/>
      <c r="Q635" s="257"/>
      <c r="R635" s="257"/>
      <c r="S635" s="257"/>
      <c r="T635" s="257"/>
      <c r="U635" s="257"/>
      <c r="V635" s="257"/>
      <c r="W635" s="257"/>
      <c r="X635" s="257"/>
      <c r="Y635" s="257"/>
      <c r="Z635" s="257"/>
    </row>
    <row r="636" spans="1:26" ht="12.75" customHeight="1" x14ac:dyDescent="0.25">
      <c r="A636" s="257"/>
      <c r="B636" s="255"/>
      <c r="C636" s="255"/>
      <c r="D636" s="255"/>
      <c r="E636" s="255"/>
      <c r="F636" s="256"/>
      <c r="G636" s="256"/>
      <c r="H636" s="256"/>
      <c r="I636" s="256"/>
      <c r="J636" s="256"/>
      <c r="K636" s="257"/>
      <c r="L636" s="257"/>
      <c r="M636" s="257"/>
      <c r="N636" s="257"/>
      <c r="O636" s="257"/>
      <c r="P636" s="257"/>
      <c r="Q636" s="257"/>
      <c r="R636" s="257"/>
      <c r="S636" s="257"/>
      <c r="T636" s="257"/>
      <c r="U636" s="257"/>
      <c r="V636" s="257"/>
      <c r="W636" s="257"/>
      <c r="X636" s="257"/>
      <c r="Y636" s="257"/>
      <c r="Z636" s="257"/>
    </row>
    <row r="637" spans="1:26" ht="12.75" customHeight="1" x14ac:dyDescent="0.25">
      <c r="A637" s="257"/>
      <c r="B637" s="255"/>
      <c r="C637" s="255"/>
      <c r="D637" s="255"/>
      <c r="E637" s="255"/>
      <c r="F637" s="256"/>
      <c r="G637" s="256"/>
      <c r="H637" s="256"/>
      <c r="I637" s="256"/>
      <c r="J637" s="256"/>
      <c r="K637" s="257"/>
      <c r="L637" s="257"/>
      <c r="M637" s="257"/>
      <c r="N637" s="257"/>
      <c r="O637" s="257"/>
      <c r="P637" s="257"/>
      <c r="Q637" s="257"/>
      <c r="R637" s="257"/>
      <c r="S637" s="257"/>
      <c r="T637" s="257"/>
      <c r="U637" s="257"/>
      <c r="V637" s="257"/>
      <c r="W637" s="257"/>
      <c r="X637" s="257"/>
      <c r="Y637" s="257"/>
      <c r="Z637" s="257"/>
    </row>
    <row r="638" spans="1:26" ht="12.75" customHeight="1" x14ac:dyDescent="0.25">
      <c r="A638" s="257"/>
      <c r="B638" s="255"/>
      <c r="C638" s="255"/>
      <c r="D638" s="255"/>
      <c r="E638" s="255"/>
      <c r="F638" s="256"/>
      <c r="G638" s="256"/>
      <c r="H638" s="256"/>
      <c r="I638" s="256"/>
      <c r="J638" s="256"/>
      <c r="K638" s="257"/>
      <c r="L638" s="257"/>
      <c r="M638" s="257"/>
      <c r="N638" s="257"/>
      <c r="O638" s="257"/>
      <c r="P638" s="257"/>
      <c r="Q638" s="257"/>
      <c r="R638" s="257"/>
      <c r="S638" s="257"/>
      <c r="T638" s="257"/>
      <c r="U638" s="257"/>
      <c r="V638" s="257"/>
      <c r="W638" s="257"/>
      <c r="X638" s="257"/>
      <c r="Y638" s="257"/>
      <c r="Z638" s="257"/>
    </row>
    <row r="639" spans="1:26" ht="12.75" customHeight="1" x14ac:dyDescent="0.25">
      <c r="A639" s="257"/>
      <c r="B639" s="255"/>
      <c r="C639" s="255"/>
      <c r="D639" s="255"/>
      <c r="E639" s="255"/>
      <c r="F639" s="256"/>
      <c r="G639" s="256"/>
      <c r="H639" s="256"/>
      <c r="I639" s="256"/>
      <c r="J639" s="256"/>
      <c r="K639" s="257"/>
      <c r="L639" s="257"/>
      <c r="M639" s="257"/>
      <c r="N639" s="257"/>
      <c r="O639" s="257"/>
      <c r="P639" s="257"/>
      <c r="Q639" s="257"/>
      <c r="R639" s="257"/>
      <c r="S639" s="257"/>
      <c r="T639" s="257"/>
      <c r="U639" s="257"/>
      <c r="V639" s="257"/>
      <c r="W639" s="257"/>
      <c r="X639" s="257"/>
      <c r="Y639" s="257"/>
      <c r="Z639" s="257"/>
    </row>
    <row r="640" spans="1:26" ht="12.75" customHeight="1" x14ac:dyDescent="0.25">
      <c r="A640" s="257"/>
      <c r="B640" s="255"/>
      <c r="C640" s="255"/>
      <c r="D640" s="255"/>
      <c r="E640" s="255"/>
      <c r="F640" s="256"/>
      <c r="G640" s="256"/>
      <c r="H640" s="256"/>
      <c r="I640" s="256"/>
      <c r="J640" s="256"/>
      <c r="K640" s="257"/>
      <c r="L640" s="257"/>
      <c r="M640" s="257"/>
      <c r="N640" s="257"/>
      <c r="O640" s="257"/>
      <c r="P640" s="257"/>
      <c r="Q640" s="257"/>
      <c r="R640" s="257"/>
      <c r="S640" s="257"/>
      <c r="T640" s="257"/>
      <c r="U640" s="257"/>
      <c r="V640" s="257"/>
      <c r="W640" s="257"/>
      <c r="X640" s="257"/>
      <c r="Y640" s="257"/>
      <c r="Z640" s="257"/>
    </row>
    <row r="641" spans="1:26" ht="12.75" customHeight="1" x14ac:dyDescent="0.25">
      <c r="A641" s="257"/>
      <c r="B641" s="255"/>
      <c r="C641" s="255"/>
      <c r="D641" s="255"/>
      <c r="E641" s="255"/>
      <c r="F641" s="256"/>
      <c r="G641" s="256"/>
      <c r="H641" s="256"/>
      <c r="I641" s="256"/>
      <c r="J641" s="256"/>
      <c r="K641" s="257"/>
      <c r="L641" s="257"/>
      <c r="M641" s="257"/>
      <c r="N641" s="257"/>
      <c r="O641" s="257"/>
      <c r="P641" s="257"/>
      <c r="Q641" s="257"/>
      <c r="R641" s="257"/>
      <c r="S641" s="257"/>
      <c r="T641" s="257"/>
      <c r="U641" s="257"/>
      <c r="V641" s="257"/>
      <c r="W641" s="257"/>
      <c r="X641" s="257"/>
      <c r="Y641" s="257"/>
      <c r="Z641" s="257"/>
    </row>
    <row r="642" spans="1:26" ht="12.75" customHeight="1" x14ac:dyDescent="0.25">
      <c r="A642" s="257"/>
      <c r="B642" s="255"/>
      <c r="C642" s="255"/>
      <c r="D642" s="255"/>
      <c r="E642" s="255"/>
      <c r="F642" s="256"/>
      <c r="G642" s="256"/>
      <c r="H642" s="256"/>
      <c r="I642" s="256"/>
      <c r="J642" s="256"/>
      <c r="K642" s="257"/>
      <c r="L642" s="257"/>
      <c r="M642" s="257"/>
      <c r="N642" s="257"/>
      <c r="O642" s="257"/>
      <c r="P642" s="257"/>
      <c r="Q642" s="257"/>
      <c r="R642" s="257"/>
      <c r="S642" s="257"/>
      <c r="T642" s="257"/>
      <c r="U642" s="257"/>
      <c r="V642" s="257"/>
      <c r="W642" s="257"/>
      <c r="X642" s="257"/>
      <c r="Y642" s="257"/>
      <c r="Z642" s="257"/>
    </row>
    <row r="643" spans="1:26" ht="12.75" customHeight="1" x14ac:dyDescent="0.25">
      <c r="A643" s="257"/>
      <c r="B643" s="255"/>
      <c r="C643" s="255"/>
      <c r="D643" s="255"/>
      <c r="E643" s="255"/>
      <c r="F643" s="256"/>
      <c r="G643" s="256"/>
      <c r="H643" s="256"/>
      <c r="I643" s="256"/>
      <c r="J643" s="256"/>
      <c r="K643" s="257"/>
      <c r="L643" s="257"/>
      <c r="M643" s="257"/>
      <c r="N643" s="257"/>
      <c r="O643" s="257"/>
      <c r="P643" s="257"/>
      <c r="Q643" s="257"/>
      <c r="R643" s="257"/>
      <c r="S643" s="257"/>
      <c r="T643" s="257"/>
      <c r="U643" s="257"/>
      <c r="V643" s="257"/>
      <c r="W643" s="257"/>
      <c r="X643" s="257"/>
      <c r="Y643" s="257"/>
      <c r="Z643" s="257"/>
    </row>
    <row r="644" spans="1:26" ht="12.75" customHeight="1" x14ac:dyDescent="0.25">
      <c r="A644" s="257"/>
      <c r="B644" s="255"/>
      <c r="C644" s="255"/>
      <c r="D644" s="255"/>
      <c r="E644" s="255"/>
      <c r="F644" s="256"/>
      <c r="G644" s="256"/>
      <c r="H644" s="256"/>
      <c r="I644" s="256"/>
      <c r="J644" s="256"/>
      <c r="K644" s="257"/>
      <c r="L644" s="257"/>
      <c r="M644" s="257"/>
      <c r="N644" s="257"/>
      <c r="O644" s="257"/>
      <c r="P644" s="257"/>
      <c r="Q644" s="257"/>
      <c r="R644" s="257"/>
      <c r="S644" s="257"/>
      <c r="T644" s="257"/>
      <c r="U644" s="257"/>
      <c r="V644" s="257"/>
      <c r="W644" s="257"/>
      <c r="X644" s="257"/>
      <c r="Y644" s="257"/>
      <c r="Z644" s="257"/>
    </row>
    <row r="645" spans="1:26" ht="12.75" customHeight="1" x14ac:dyDescent="0.25">
      <c r="A645" s="257"/>
      <c r="B645" s="255"/>
      <c r="C645" s="255"/>
      <c r="D645" s="255"/>
      <c r="E645" s="255"/>
      <c r="F645" s="256"/>
      <c r="G645" s="256"/>
      <c r="H645" s="256"/>
      <c r="I645" s="256"/>
      <c r="J645" s="256"/>
      <c r="K645" s="257"/>
      <c r="L645" s="257"/>
      <c r="M645" s="257"/>
      <c r="N645" s="257"/>
      <c r="O645" s="257"/>
      <c r="P645" s="257"/>
      <c r="Q645" s="257"/>
      <c r="R645" s="257"/>
      <c r="S645" s="257"/>
      <c r="T645" s="257"/>
      <c r="U645" s="257"/>
      <c r="V645" s="257"/>
      <c r="W645" s="257"/>
      <c r="X645" s="257"/>
      <c r="Y645" s="257"/>
      <c r="Z645" s="257"/>
    </row>
    <row r="646" spans="1:26" ht="12.75" customHeight="1" x14ac:dyDescent="0.25">
      <c r="A646" s="257"/>
      <c r="B646" s="255"/>
      <c r="C646" s="255"/>
      <c r="D646" s="255"/>
      <c r="E646" s="255"/>
      <c r="F646" s="256"/>
      <c r="G646" s="256"/>
      <c r="H646" s="256"/>
      <c r="I646" s="256"/>
      <c r="J646" s="256"/>
      <c r="K646" s="257"/>
      <c r="L646" s="257"/>
      <c r="M646" s="257"/>
      <c r="N646" s="257"/>
      <c r="O646" s="257"/>
      <c r="P646" s="257"/>
      <c r="Q646" s="257"/>
      <c r="R646" s="257"/>
      <c r="S646" s="257"/>
      <c r="T646" s="257"/>
      <c r="U646" s="257"/>
      <c r="V646" s="257"/>
      <c r="W646" s="257"/>
      <c r="X646" s="257"/>
      <c r="Y646" s="257"/>
      <c r="Z646" s="257"/>
    </row>
    <row r="647" spans="1:26" ht="12.75" customHeight="1" x14ac:dyDescent="0.25">
      <c r="A647" s="257"/>
      <c r="B647" s="255"/>
      <c r="C647" s="255"/>
      <c r="D647" s="255"/>
      <c r="E647" s="255"/>
      <c r="F647" s="256"/>
      <c r="G647" s="256"/>
      <c r="H647" s="256"/>
      <c r="I647" s="256"/>
      <c r="J647" s="256"/>
      <c r="K647" s="257"/>
      <c r="L647" s="257"/>
      <c r="M647" s="257"/>
      <c r="N647" s="257"/>
      <c r="O647" s="257"/>
      <c r="P647" s="257"/>
      <c r="Q647" s="257"/>
      <c r="R647" s="257"/>
      <c r="S647" s="257"/>
      <c r="T647" s="257"/>
      <c r="U647" s="257"/>
      <c r="V647" s="257"/>
      <c r="W647" s="257"/>
      <c r="X647" s="257"/>
      <c r="Y647" s="257"/>
      <c r="Z647" s="257"/>
    </row>
    <row r="648" spans="1:26" ht="12.75" customHeight="1" x14ac:dyDescent="0.25">
      <c r="A648" s="257"/>
      <c r="B648" s="255"/>
      <c r="C648" s="255"/>
      <c r="D648" s="255"/>
      <c r="E648" s="255"/>
      <c r="F648" s="256"/>
      <c r="G648" s="256"/>
      <c r="H648" s="256"/>
      <c r="I648" s="256"/>
      <c r="J648" s="256"/>
      <c r="K648" s="257"/>
      <c r="L648" s="257"/>
      <c r="M648" s="257"/>
      <c r="N648" s="257"/>
      <c r="O648" s="257"/>
      <c r="P648" s="257"/>
      <c r="Q648" s="257"/>
      <c r="R648" s="257"/>
      <c r="S648" s="257"/>
      <c r="T648" s="257"/>
      <c r="U648" s="257"/>
      <c r="V648" s="257"/>
      <c r="W648" s="257"/>
      <c r="X648" s="257"/>
      <c r="Y648" s="257"/>
      <c r="Z648" s="257"/>
    </row>
    <row r="649" spans="1:26" ht="12.75" customHeight="1" x14ac:dyDescent="0.25">
      <c r="A649" s="257"/>
      <c r="B649" s="255"/>
      <c r="C649" s="255"/>
      <c r="D649" s="255"/>
      <c r="E649" s="255"/>
      <c r="F649" s="256"/>
      <c r="G649" s="256"/>
      <c r="H649" s="256"/>
      <c r="I649" s="256"/>
      <c r="J649" s="256"/>
      <c r="K649" s="257"/>
      <c r="L649" s="257"/>
      <c r="M649" s="257"/>
      <c r="N649" s="257"/>
      <c r="O649" s="257"/>
      <c r="P649" s="257"/>
      <c r="Q649" s="257"/>
      <c r="R649" s="257"/>
      <c r="S649" s="257"/>
      <c r="T649" s="257"/>
      <c r="U649" s="257"/>
      <c r="V649" s="257"/>
      <c r="W649" s="257"/>
      <c r="X649" s="257"/>
      <c r="Y649" s="257"/>
      <c r="Z649" s="257"/>
    </row>
    <row r="650" spans="1:26" ht="12.75" customHeight="1" x14ac:dyDescent="0.25">
      <c r="A650" s="257"/>
      <c r="B650" s="255"/>
      <c r="C650" s="255"/>
      <c r="D650" s="255"/>
      <c r="E650" s="255"/>
      <c r="F650" s="256"/>
      <c r="G650" s="256"/>
      <c r="H650" s="256"/>
      <c r="I650" s="256"/>
      <c r="J650" s="256"/>
      <c r="K650" s="257"/>
      <c r="L650" s="257"/>
      <c r="M650" s="257"/>
      <c r="N650" s="257"/>
      <c r="O650" s="257"/>
      <c r="P650" s="257"/>
      <c r="Q650" s="257"/>
      <c r="R650" s="257"/>
      <c r="S650" s="257"/>
      <c r="T650" s="257"/>
      <c r="U650" s="257"/>
      <c r="V650" s="257"/>
      <c r="W650" s="257"/>
      <c r="X650" s="257"/>
      <c r="Y650" s="257"/>
      <c r="Z650" s="257"/>
    </row>
    <row r="651" spans="1:26" ht="12.75" customHeight="1" x14ac:dyDescent="0.25">
      <c r="A651" s="257"/>
      <c r="B651" s="255"/>
      <c r="C651" s="255"/>
      <c r="D651" s="255"/>
      <c r="E651" s="255"/>
      <c r="F651" s="256"/>
      <c r="G651" s="256"/>
      <c r="H651" s="256"/>
      <c r="I651" s="256"/>
      <c r="J651" s="256"/>
      <c r="K651" s="257"/>
      <c r="L651" s="257"/>
      <c r="M651" s="257"/>
      <c r="N651" s="257"/>
      <c r="O651" s="257"/>
      <c r="P651" s="257"/>
      <c r="Q651" s="257"/>
      <c r="R651" s="257"/>
      <c r="S651" s="257"/>
      <c r="T651" s="257"/>
      <c r="U651" s="257"/>
      <c r="V651" s="257"/>
      <c r="W651" s="257"/>
      <c r="X651" s="257"/>
      <c r="Y651" s="257"/>
      <c r="Z651" s="257"/>
    </row>
    <row r="652" spans="1:26" ht="12.75" customHeight="1" x14ac:dyDescent="0.25">
      <c r="A652" s="257"/>
      <c r="B652" s="255"/>
      <c r="C652" s="255"/>
      <c r="D652" s="255"/>
      <c r="E652" s="255"/>
      <c r="F652" s="256"/>
      <c r="G652" s="256"/>
      <c r="H652" s="256"/>
      <c r="I652" s="256"/>
      <c r="J652" s="256"/>
      <c r="K652" s="257"/>
      <c r="L652" s="257"/>
      <c r="M652" s="257"/>
      <c r="N652" s="257"/>
      <c r="O652" s="257"/>
      <c r="P652" s="257"/>
      <c r="Q652" s="257"/>
      <c r="R652" s="257"/>
      <c r="S652" s="257"/>
      <c r="T652" s="257"/>
      <c r="U652" s="257"/>
      <c r="V652" s="257"/>
      <c r="W652" s="257"/>
      <c r="X652" s="257"/>
      <c r="Y652" s="257"/>
      <c r="Z652" s="257"/>
    </row>
    <row r="653" spans="1:26" ht="12.75" customHeight="1" x14ac:dyDescent="0.25">
      <c r="A653" s="257"/>
      <c r="B653" s="255"/>
      <c r="C653" s="255"/>
      <c r="D653" s="255"/>
      <c r="E653" s="255"/>
      <c r="F653" s="256"/>
      <c r="G653" s="256"/>
      <c r="H653" s="256"/>
      <c r="I653" s="256"/>
      <c r="J653" s="256"/>
      <c r="K653" s="257"/>
      <c r="L653" s="257"/>
      <c r="M653" s="257"/>
      <c r="N653" s="257"/>
      <c r="O653" s="257"/>
      <c r="P653" s="257"/>
      <c r="Q653" s="257"/>
      <c r="R653" s="257"/>
      <c r="S653" s="257"/>
      <c r="T653" s="257"/>
      <c r="U653" s="257"/>
      <c r="V653" s="257"/>
      <c r="W653" s="257"/>
      <c r="X653" s="257"/>
      <c r="Y653" s="257"/>
      <c r="Z653" s="257"/>
    </row>
    <row r="654" spans="1:26" ht="12.75" customHeight="1" x14ac:dyDescent="0.25">
      <c r="A654" s="257"/>
      <c r="B654" s="255"/>
      <c r="C654" s="255"/>
      <c r="D654" s="255"/>
      <c r="E654" s="255"/>
      <c r="F654" s="256"/>
      <c r="G654" s="256"/>
      <c r="H654" s="256"/>
      <c r="I654" s="256"/>
      <c r="J654" s="256"/>
      <c r="K654" s="257"/>
      <c r="L654" s="257"/>
      <c r="M654" s="257"/>
      <c r="N654" s="257"/>
      <c r="O654" s="257"/>
      <c r="P654" s="257"/>
      <c r="Q654" s="257"/>
      <c r="R654" s="257"/>
      <c r="S654" s="257"/>
      <c r="T654" s="257"/>
      <c r="U654" s="257"/>
      <c r="V654" s="257"/>
      <c r="W654" s="257"/>
      <c r="X654" s="257"/>
      <c r="Y654" s="257"/>
      <c r="Z654" s="257"/>
    </row>
    <row r="655" spans="1:26" ht="12.75" customHeight="1" x14ac:dyDescent="0.25">
      <c r="A655" s="257"/>
      <c r="B655" s="255"/>
      <c r="C655" s="255"/>
      <c r="D655" s="255"/>
      <c r="E655" s="255"/>
      <c r="F655" s="256"/>
      <c r="G655" s="256"/>
      <c r="H655" s="256"/>
      <c r="I655" s="256"/>
      <c r="J655" s="256"/>
      <c r="K655" s="257"/>
      <c r="L655" s="257"/>
      <c r="M655" s="257"/>
      <c r="N655" s="257"/>
      <c r="O655" s="257"/>
      <c r="P655" s="257"/>
      <c r="Q655" s="257"/>
      <c r="R655" s="257"/>
      <c r="S655" s="257"/>
      <c r="T655" s="257"/>
      <c r="U655" s="257"/>
      <c r="V655" s="257"/>
      <c r="W655" s="257"/>
      <c r="X655" s="257"/>
      <c r="Y655" s="257"/>
      <c r="Z655" s="257"/>
    </row>
    <row r="656" spans="1:26" ht="12.75" customHeight="1" x14ac:dyDescent="0.25">
      <c r="A656" s="257"/>
      <c r="B656" s="255"/>
      <c r="C656" s="255"/>
      <c r="D656" s="255"/>
      <c r="E656" s="255"/>
      <c r="F656" s="256"/>
      <c r="G656" s="256"/>
      <c r="H656" s="256"/>
      <c r="I656" s="256"/>
      <c r="J656" s="256"/>
      <c r="K656" s="257"/>
      <c r="L656" s="257"/>
      <c r="M656" s="257"/>
      <c r="N656" s="257"/>
      <c r="O656" s="257"/>
      <c r="P656" s="257"/>
      <c r="Q656" s="257"/>
      <c r="R656" s="257"/>
      <c r="S656" s="257"/>
      <c r="T656" s="257"/>
      <c r="U656" s="257"/>
      <c r="V656" s="257"/>
      <c r="W656" s="257"/>
      <c r="X656" s="257"/>
      <c r="Y656" s="257"/>
      <c r="Z656" s="257"/>
    </row>
    <row r="657" spans="1:26" ht="12.75" customHeight="1" x14ac:dyDescent="0.25">
      <c r="A657" s="257"/>
      <c r="B657" s="255"/>
      <c r="C657" s="255"/>
      <c r="D657" s="255"/>
      <c r="E657" s="255"/>
      <c r="F657" s="256"/>
      <c r="G657" s="256"/>
      <c r="H657" s="256"/>
      <c r="I657" s="256"/>
      <c r="J657" s="256"/>
      <c r="K657" s="257"/>
      <c r="L657" s="257"/>
      <c r="M657" s="257"/>
      <c r="N657" s="257"/>
      <c r="O657" s="257"/>
      <c r="P657" s="257"/>
      <c r="Q657" s="257"/>
      <c r="R657" s="257"/>
      <c r="S657" s="257"/>
      <c r="T657" s="257"/>
      <c r="U657" s="257"/>
      <c r="V657" s="257"/>
      <c r="W657" s="257"/>
      <c r="X657" s="257"/>
      <c r="Y657" s="257"/>
      <c r="Z657" s="257"/>
    </row>
    <row r="658" spans="1:26" ht="12.75" customHeight="1" x14ac:dyDescent="0.25">
      <c r="A658" s="257"/>
      <c r="B658" s="255"/>
      <c r="C658" s="255"/>
      <c r="D658" s="255"/>
      <c r="E658" s="255"/>
      <c r="F658" s="256"/>
      <c r="G658" s="256"/>
      <c r="H658" s="256"/>
      <c r="I658" s="256"/>
      <c r="J658" s="256"/>
      <c r="K658" s="257"/>
      <c r="L658" s="257"/>
      <c r="M658" s="257"/>
      <c r="N658" s="257"/>
      <c r="O658" s="257"/>
      <c r="P658" s="257"/>
      <c r="Q658" s="257"/>
      <c r="R658" s="257"/>
      <c r="S658" s="257"/>
      <c r="T658" s="257"/>
      <c r="U658" s="257"/>
      <c r="V658" s="257"/>
      <c r="W658" s="257"/>
      <c r="X658" s="257"/>
      <c r="Y658" s="257"/>
      <c r="Z658" s="257"/>
    </row>
    <row r="659" spans="1:26" ht="12.75" customHeight="1" x14ac:dyDescent="0.25">
      <c r="A659" s="257"/>
      <c r="B659" s="255"/>
      <c r="C659" s="255"/>
      <c r="D659" s="255"/>
      <c r="E659" s="255"/>
      <c r="F659" s="256"/>
      <c r="G659" s="256"/>
      <c r="H659" s="256"/>
      <c r="I659" s="256"/>
      <c r="J659" s="256"/>
      <c r="K659" s="257"/>
      <c r="L659" s="257"/>
      <c r="M659" s="257"/>
      <c r="N659" s="257"/>
      <c r="O659" s="257"/>
      <c r="P659" s="257"/>
      <c r="Q659" s="257"/>
      <c r="R659" s="257"/>
      <c r="S659" s="257"/>
      <c r="T659" s="257"/>
      <c r="U659" s="257"/>
      <c r="V659" s="257"/>
      <c r="W659" s="257"/>
      <c r="X659" s="257"/>
      <c r="Y659" s="257"/>
      <c r="Z659" s="257"/>
    </row>
    <row r="660" spans="1:26" ht="12.75" customHeight="1" x14ac:dyDescent="0.25">
      <c r="A660" s="257"/>
      <c r="B660" s="255"/>
      <c r="C660" s="255"/>
      <c r="D660" s="255"/>
      <c r="E660" s="255"/>
      <c r="F660" s="256"/>
      <c r="G660" s="256"/>
      <c r="H660" s="256"/>
      <c r="I660" s="256"/>
      <c r="J660" s="256"/>
      <c r="K660" s="257"/>
      <c r="L660" s="257"/>
      <c r="M660" s="257"/>
      <c r="N660" s="257"/>
      <c r="O660" s="257"/>
      <c r="P660" s="257"/>
      <c r="Q660" s="257"/>
      <c r="R660" s="257"/>
      <c r="S660" s="257"/>
      <c r="T660" s="257"/>
      <c r="U660" s="257"/>
      <c r="V660" s="257"/>
      <c r="W660" s="257"/>
      <c r="X660" s="257"/>
      <c r="Y660" s="257"/>
      <c r="Z660" s="257"/>
    </row>
    <row r="661" spans="1:26" ht="12.75" customHeight="1" x14ac:dyDescent="0.25">
      <c r="A661" s="257"/>
      <c r="B661" s="255"/>
      <c r="C661" s="255"/>
      <c r="D661" s="255"/>
      <c r="E661" s="255"/>
      <c r="F661" s="256"/>
      <c r="G661" s="256"/>
      <c r="H661" s="256"/>
      <c r="I661" s="256"/>
      <c r="J661" s="256"/>
      <c r="K661" s="257"/>
      <c r="L661" s="257"/>
      <c r="M661" s="257"/>
      <c r="N661" s="257"/>
      <c r="O661" s="257"/>
      <c r="P661" s="257"/>
      <c r="Q661" s="257"/>
      <c r="R661" s="257"/>
      <c r="S661" s="257"/>
      <c r="T661" s="257"/>
      <c r="U661" s="257"/>
      <c r="V661" s="257"/>
      <c r="W661" s="257"/>
      <c r="X661" s="257"/>
      <c r="Y661" s="257"/>
      <c r="Z661" s="257"/>
    </row>
    <row r="662" spans="1:26" ht="12.75" customHeight="1" x14ac:dyDescent="0.25">
      <c r="A662" s="257"/>
      <c r="B662" s="255"/>
      <c r="C662" s="255"/>
      <c r="D662" s="255"/>
      <c r="E662" s="255"/>
      <c r="F662" s="256"/>
      <c r="G662" s="256"/>
      <c r="H662" s="256"/>
      <c r="I662" s="256"/>
      <c r="J662" s="256"/>
      <c r="K662" s="257"/>
      <c r="L662" s="257"/>
      <c r="M662" s="257"/>
      <c r="N662" s="257"/>
      <c r="O662" s="257"/>
      <c r="P662" s="257"/>
      <c r="Q662" s="257"/>
      <c r="R662" s="257"/>
      <c r="S662" s="257"/>
      <c r="T662" s="257"/>
      <c r="U662" s="257"/>
      <c r="V662" s="257"/>
      <c r="W662" s="257"/>
      <c r="X662" s="257"/>
      <c r="Y662" s="257"/>
      <c r="Z662" s="257"/>
    </row>
    <row r="663" spans="1:26" ht="12.75" customHeight="1" x14ac:dyDescent="0.25">
      <c r="A663" s="257"/>
      <c r="B663" s="255"/>
      <c r="C663" s="255"/>
      <c r="D663" s="255"/>
      <c r="E663" s="255"/>
      <c r="F663" s="256"/>
      <c r="G663" s="256"/>
      <c r="H663" s="256"/>
      <c r="I663" s="256"/>
      <c r="J663" s="256"/>
      <c r="K663" s="257"/>
      <c r="L663" s="257"/>
      <c r="M663" s="257"/>
      <c r="N663" s="257"/>
      <c r="O663" s="257"/>
      <c r="P663" s="257"/>
      <c r="Q663" s="257"/>
      <c r="R663" s="257"/>
      <c r="S663" s="257"/>
      <c r="T663" s="257"/>
      <c r="U663" s="257"/>
      <c r="V663" s="257"/>
      <c r="W663" s="257"/>
      <c r="X663" s="257"/>
      <c r="Y663" s="257"/>
      <c r="Z663" s="257"/>
    </row>
    <row r="664" spans="1:26" ht="12.75" customHeight="1" x14ac:dyDescent="0.25">
      <c r="A664" s="257"/>
      <c r="B664" s="255"/>
      <c r="C664" s="255"/>
      <c r="D664" s="255"/>
      <c r="E664" s="255"/>
      <c r="F664" s="256"/>
      <c r="G664" s="256"/>
      <c r="H664" s="256"/>
      <c r="I664" s="256"/>
      <c r="J664" s="256"/>
      <c r="K664" s="257"/>
      <c r="L664" s="257"/>
      <c r="M664" s="257"/>
      <c r="N664" s="257"/>
      <c r="O664" s="257"/>
      <c r="P664" s="257"/>
      <c r="Q664" s="257"/>
      <c r="R664" s="257"/>
      <c r="S664" s="257"/>
      <c r="T664" s="257"/>
      <c r="U664" s="257"/>
      <c r="V664" s="257"/>
      <c r="W664" s="257"/>
      <c r="X664" s="257"/>
      <c r="Y664" s="257"/>
      <c r="Z664" s="257"/>
    </row>
    <row r="665" spans="1:26" ht="12.75" customHeight="1" x14ac:dyDescent="0.25">
      <c r="A665" s="257"/>
      <c r="B665" s="255"/>
      <c r="C665" s="255"/>
      <c r="D665" s="255"/>
      <c r="E665" s="255"/>
      <c r="F665" s="256"/>
      <c r="G665" s="256"/>
      <c r="H665" s="256"/>
      <c r="I665" s="256"/>
      <c r="J665" s="256"/>
      <c r="K665" s="257"/>
      <c r="L665" s="257"/>
      <c r="M665" s="257"/>
      <c r="N665" s="257"/>
      <c r="O665" s="257"/>
      <c r="P665" s="257"/>
      <c r="Q665" s="257"/>
      <c r="R665" s="257"/>
      <c r="S665" s="257"/>
      <c r="T665" s="257"/>
      <c r="U665" s="257"/>
      <c r="V665" s="257"/>
      <c r="W665" s="257"/>
      <c r="X665" s="257"/>
      <c r="Y665" s="257"/>
      <c r="Z665" s="257"/>
    </row>
    <row r="666" spans="1:26" ht="12.75" customHeight="1" x14ac:dyDescent="0.25">
      <c r="A666" s="257"/>
      <c r="B666" s="255"/>
      <c r="C666" s="255"/>
      <c r="D666" s="255"/>
      <c r="E666" s="255"/>
      <c r="F666" s="256"/>
      <c r="G666" s="256"/>
      <c r="H666" s="256"/>
      <c r="I666" s="256"/>
      <c r="J666" s="256"/>
      <c r="K666" s="257"/>
      <c r="L666" s="257"/>
      <c r="M666" s="257"/>
      <c r="N666" s="257"/>
      <c r="O666" s="257"/>
      <c r="P666" s="257"/>
      <c r="Q666" s="257"/>
      <c r="R666" s="257"/>
      <c r="S666" s="257"/>
      <c r="T666" s="257"/>
      <c r="U666" s="257"/>
      <c r="V666" s="257"/>
      <c r="W666" s="257"/>
      <c r="X666" s="257"/>
      <c r="Y666" s="257"/>
      <c r="Z666" s="257"/>
    </row>
    <row r="667" spans="1:26" ht="12.75" customHeight="1" x14ac:dyDescent="0.25">
      <c r="A667" s="257"/>
      <c r="B667" s="255"/>
      <c r="C667" s="255"/>
      <c r="D667" s="255"/>
      <c r="E667" s="255"/>
      <c r="F667" s="256"/>
      <c r="G667" s="256"/>
      <c r="H667" s="256"/>
      <c r="I667" s="256"/>
      <c r="J667" s="256"/>
      <c r="K667" s="257"/>
      <c r="L667" s="257"/>
      <c r="M667" s="257"/>
      <c r="N667" s="257"/>
      <c r="O667" s="257"/>
      <c r="P667" s="257"/>
      <c r="Q667" s="257"/>
      <c r="R667" s="257"/>
      <c r="S667" s="257"/>
      <c r="T667" s="257"/>
      <c r="U667" s="257"/>
      <c r="V667" s="257"/>
      <c r="W667" s="257"/>
      <c r="X667" s="257"/>
      <c r="Y667" s="257"/>
      <c r="Z667" s="257"/>
    </row>
    <row r="668" spans="1:26" ht="12.75" customHeight="1" x14ac:dyDescent="0.25">
      <c r="A668" s="257"/>
      <c r="B668" s="255"/>
      <c r="C668" s="255"/>
      <c r="D668" s="255"/>
      <c r="E668" s="255"/>
      <c r="F668" s="256"/>
      <c r="G668" s="256"/>
      <c r="H668" s="256"/>
      <c r="I668" s="256"/>
      <c r="J668" s="256"/>
      <c r="K668" s="257"/>
      <c r="L668" s="257"/>
      <c r="M668" s="257"/>
      <c r="N668" s="257"/>
      <c r="O668" s="257"/>
      <c r="P668" s="257"/>
      <c r="Q668" s="257"/>
      <c r="R668" s="257"/>
      <c r="S668" s="257"/>
      <c r="T668" s="257"/>
      <c r="U668" s="257"/>
      <c r="V668" s="257"/>
      <c r="W668" s="257"/>
      <c r="X668" s="257"/>
      <c r="Y668" s="257"/>
      <c r="Z668" s="257"/>
    </row>
    <row r="669" spans="1:26" ht="12.75" customHeight="1" x14ac:dyDescent="0.25">
      <c r="A669" s="257"/>
      <c r="B669" s="255"/>
      <c r="C669" s="255"/>
      <c r="D669" s="255"/>
      <c r="E669" s="255"/>
      <c r="F669" s="256"/>
      <c r="G669" s="256"/>
      <c r="H669" s="256"/>
      <c r="I669" s="256"/>
      <c r="J669" s="256"/>
      <c r="K669" s="257"/>
      <c r="L669" s="257"/>
      <c r="M669" s="257"/>
      <c r="N669" s="257"/>
      <c r="O669" s="257"/>
      <c r="P669" s="257"/>
      <c r="Q669" s="257"/>
      <c r="R669" s="257"/>
      <c r="S669" s="257"/>
      <c r="T669" s="257"/>
      <c r="U669" s="257"/>
      <c r="V669" s="257"/>
      <c r="W669" s="257"/>
      <c r="X669" s="257"/>
      <c r="Y669" s="257"/>
      <c r="Z669" s="257"/>
    </row>
    <row r="670" spans="1:26" ht="12.75" customHeight="1" x14ac:dyDescent="0.25">
      <c r="A670" s="257"/>
      <c r="B670" s="255"/>
      <c r="C670" s="255"/>
      <c r="D670" s="255"/>
      <c r="E670" s="255"/>
      <c r="F670" s="256"/>
      <c r="G670" s="256"/>
      <c r="H670" s="256"/>
      <c r="I670" s="256"/>
      <c r="J670" s="256"/>
      <c r="K670" s="257"/>
      <c r="L670" s="257"/>
      <c r="M670" s="257"/>
      <c r="N670" s="257"/>
      <c r="O670" s="257"/>
      <c r="P670" s="257"/>
      <c r="Q670" s="257"/>
      <c r="R670" s="257"/>
      <c r="S670" s="257"/>
      <c r="T670" s="257"/>
      <c r="U670" s="257"/>
      <c r="V670" s="257"/>
      <c r="W670" s="257"/>
      <c r="X670" s="257"/>
      <c r="Y670" s="257"/>
      <c r="Z670" s="257"/>
    </row>
    <row r="671" spans="1:26" ht="12.75" customHeight="1" x14ac:dyDescent="0.25">
      <c r="A671" s="257"/>
      <c r="B671" s="255"/>
      <c r="C671" s="255"/>
      <c r="D671" s="255"/>
      <c r="E671" s="255"/>
      <c r="F671" s="256"/>
      <c r="G671" s="256"/>
      <c r="H671" s="256"/>
      <c r="I671" s="256"/>
      <c r="J671" s="256"/>
      <c r="K671" s="257"/>
      <c r="L671" s="257"/>
      <c r="M671" s="257"/>
      <c r="N671" s="257"/>
      <c r="O671" s="257"/>
      <c r="P671" s="257"/>
      <c r="Q671" s="257"/>
      <c r="R671" s="257"/>
      <c r="S671" s="257"/>
      <c r="T671" s="257"/>
      <c r="U671" s="257"/>
      <c r="V671" s="257"/>
      <c r="W671" s="257"/>
      <c r="X671" s="257"/>
      <c r="Y671" s="257"/>
      <c r="Z671" s="257"/>
    </row>
    <row r="672" spans="1:26" ht="12.75" customHeight="1" x14ac:dyDescent="0.25">
      <c r="A672" s="257"/>
      <c r="B672" s="255"/>
      <c r="C672" s="255"/>
      <c r="D672" s="255"/>
      <c r="E672" s="255"/>
      <c r="F672" s="256"/>
      <c r="G672" s="256"/>
      <c r="H672" s="256"/>
      <c r="I672" s="256"/>
      <c r="J672" s="256"/>
      <c r="K672" s="257"/>
      <c r="L672" s="257"/>
      <c r="M672" s="257"/>
      <c r="N672" s="257"/>
      <c r="O672" s="257"/>
      <c r="P672" s="257"/>
      <c r="Q672" s="257"/>
      <c r="R672" s="257"/>
      <c r="S672" s="257"/>
      <c r="T672" s="257"/>
      <c r="U672" s="257"/>
      <c r="V672" s="257"/>
      <c r="W672" s="257"/>
      <c r="X672" s="257"/>
      <c r="Y672" s="257"/>
      <c r="Z672" s="257"/>
    </row>
    <row r="673" spans="1:26" ht="12.75" customHeight="1" x14ac:dyDescent="0.25">
      <c r="A673" s="257"/>
      <c r="B673" s="255"/>
      <c r="C673" s="255"/>
      <c r="D673" s="255"/>
      <c r="E673" s="255"/>
      <c r="F673" s="256"/>
      <c r="G673" s="256"/>
      <c r="H673" s="256"/>
      <c r="I673" s="256"/>
      <c r="J673" s="256"/>
      <c r="K673" s="257"/>
      <c r="L673" s="257"/>
      <c r="M673" s="257"/>
      <c r="N673" s="257"/>
      <c r="O673" s="257"/>
      <c r="P673" s="257"/>
      <c r="Q673" s="257"/>
      <c r="R673" s="257"/>
      <c r="S673" s="257"/>
      <c r="T673" s="257"/>
      <c r="U673" s="257"/>
      <c r="V673" s="257"/>
      <c r="W673" s="257"/>
      <c r="X673" s="257"/>
      <c r="Y673" s="257"/>
      <c r="Z673" s="257"/>
    </row>
    <row r="674" spans="1:26" ht="12.75" customHeight="1" x14ac:dyDescent="0.25">
      <c r="A674" s="257"/>
      <c r="B674" s="255"/>
      <c r="C674" s="255"/>
      <c r="D674" s="255"/>
      <c r="E674" s="255"/>
      <c r="F674" s="256"/>
      <c r="G674" s="256"/>
      <c r="H674" s="256"/>
      <c r="I674" s="256"/>
      <c r="J674" s="256"/>
      <c r="K674" s="257"/>
      <c r="L674" s="257"/>
      <c r="M674" s="257"/>
      <c r="N674" s="257"/>
      <c r="O674" s="257"/>
      <c r="P674" s="257"/>
      <c r="Q674" s="257"/>
      <c r="R674" s="257"/>
      <c r="S674" s="257"/>
      <c r="T674" s="257"/>
      <c r="U674" s="257"/>
      <c r="V674" s="257"/>
      <c r="W674" s="257"/>
      <c r="X674" s="257"/>
      <c r="Y674" s="257"/>
      <c r="Z674" s="257"/>
    </row>
    <row r="675" spans="1:26" ht="12.75" customHeight="1" x14ac:dyDescent="0.25">
      <c r="A675" s="257"/>
      <c r="B675" s="255"/>
      <c r="C675" s="255"/>
      <c r="D675" s="255"/>
      <c r="E675" s="255"/>
      <c r="F675" s="256"/>
      <c r="G675" s="256"/>
      <c r="H675" s="256"/>
      <c r="I675" s="256"/>
      <c r="J675" s="256"/>
      <c r="K675" s="257"/>
      <c r="L675" s="257"/>
      <c r="M675" s="257"/>
      <c r="N675" s="257"/>
      <c r="O675" s="257"/>
      <c r="P675" s="257"/>
      <c r="Q675" s="257"/>
      <c r="R675" s="257"/>
      <c r="S675" s="257"/>
      <c r="T675" s="257"/>
      <c r="U675" s="257"/>
      <c r="V675" s="257"/>
      <c r="W675" s="257"/>
      <c r="X675" s="257"/>
      <c r="Y675" s="257"/>
      <c r="Z675" s="257"/>
    </row>
    <row r="676" spans="1:26" ht="12.75" customHeight="1" x14ac:dyDescent="0.25">
      <c r="A676" s="257"/>
      <c r="B676" s="255"/>
      <c r="C676" s="255"/>
      <c r="D676" s="255"/>
      <c r="E676" s="255"/>
      <c r="F676" s="256"/>
      <c r="G676" s="256"/>
      <c r="H676" s="256"/>
      <c r="I676" s="256"/>
      <c r="J676" s="256"/>
      <c r="K676" s="257"/>
      <c r="L676" s="257"/>
      <c r="M676" s="257"/>
      <c r="N676" s="257"/>
      <c r="O676" s="257"/>
      <c r="P676" s="257"/>
      <c r="Q676" s="257"/>
      <c r="R676" s="257"/>
      <c r="S676" s="257"/>
      <c r="T676" s="257"/>
      <c r="U676" s="257"/>
      <c r="V676" s="257"/>
      <c r="W676" s="257"/>
      <c r="X676" s="257"/>
      <c r="Y676" s="257"/>
      <c r="Z676" s="257"/>
    </row>
    <row r="677" spans="1:26" ht="12.75" customHeight="1" x14ac:dyDescent="0.25">
      <c r="A677" s="257"/>
      <c r="B677" s="255"/>
      <c r="C677" s="255"/>
      <c r="D677" s="255"/>
      <c r="E677" s="255"/>
      <c r="F677" s="256"/>
      <c r="G677" s="256"/>
      <c r="H677" s="256"/>
      <c r="I677" s="256"/>
      <c r="J677" s="256"/>
      <c r="K677" s="257"/>
      <c r="L677" s="257"/>
      <c r="M677" s="257"/>
      <c r="N677" s="257"/>
      <c r="O677" s="257"/>
      <c r="P677" s="257"/>
      <c r="Q677" s="257"/>
      <c r="R677" s="257"/>
      <c r="S677" s="257"/>
      <c r="T677" s="257"/>
      <c r="U677" s="257"/>
      <c r="V677" s="257"/>
      <c r="W677" s="257"/>
      <c r="X677" s="257"/>
      <c r="Y677" s="257"/>
      <c r="Z677" s="257"/>
    </row>
    <row r="678" spans="1:26" ht="12.75" customHeight="1" x14ac:dyDescent="0.25">
      <c r="A678" s="257"/>
      <c r="B678" s="255"/>
      <c r="C678" s="255"/>
      <c r="D678" s="255"/>
      <c r="E678" s="255"/>
      <c r="F678" s="256"/>
      <c r="G678" s="256"/>
      <c r="H678" s="256"/>
      <c r="I678" s="256"/>
      <c r="J678" s="256"/>
      <c r="K678" s="257"/>
      <c r="L678" s="257"/>
      <c r="M678" s="257"/>
      <c r="N678" s="257"/>
      <c r="O678" s="257"/>
      <c r="P678" s="257"/>
      <c r="Q678" s="257"/>
      <c r="R678" s="257"/>
      <c r="S678" s="257"/>
      <c r="T678" s="257"/>
      <c r="U678" s="257"/>
      <c r="V678" s="257"/>
      <c r="W678" s="257"/>
      <c r="X678" s="257"/>
      <c r="Y678" s="257"/>
      <c r="Z678" s="257"/>
    </row>
    <row r="679" spans="1:26" ht="12.75" customHeight="1" x14ac:dyDescent="0.25">
      <c r="A679" s="257"/>
      <c r="B679" s="255"/>
      <c r="C679" s="255"/>
      <c r="D679" s="255"/>
      <c r="E679" s="255"/>
      <c r="F679" s="256"/>
      <c r="G679" s="256"/>
      <c r="H679" s="256"/>
      <c r="I679" s="256"/>
      <c r="J679" s="256"/>
      <c r="K679" s="257"/>
      <c r="L679" s="257"/>
      <c r="M679" s="257"/>
      <c r="N679" s="257"/>
      <c r="O679" s="257"/>
      <c r="P679" s="257"/>
      <c r="Q679" s="257"/>
      <c r="R679" s="257"/>
      <c r="S679" s="257"/>
      <c r="T679" s="257"/>
      <c r="U679" s="257"/>
      <c r="V679" s="257"/>
      <c r="W679" s="257"/>
      <c r="X679" s="257"/>
      <c r="Y679" s="257"/>
      <c r="Z679" s="257"/>
    </row>
    <row r="680" spans="1:26" ht="12.75" customHeight="1" x14ac:dyDescent="0.25">
      <c r="A680" s="257"/>
      <c r="B680" s="255"/>
      <c r="C680" s="255"/>
      <c r="D680" s="255"/>
      <c r="E680" s="255"/>
      <c r="F680" s="256"/>
      <c r="G680" s="256"/>
      <c r="H680" s="256"/>
      <c r="I680" s="256"/>
      <c r="J680" s="256"/>
      <c r="K680" s="257"/>
      <c r="L680" s="257"/>
      <c r="M680" s="257"/>
      <c r="N680" s="257"/>
      <c r="O680" s="257"/>
      <c r="P680" s="257"/>
      <c r="Q680" s="257"/>
      <c r="R680" s="257"/>
      <c r="S680" s="257"/>
      <c r="T680" s="257"/>
      <c r="U680" s="257"/>
      <c r="V680" s="257"/>
      <c r="W680" s="257"/>
      <c r="X680" s="257"/>
      <c r="Y680" s="257"/>
      <c r="Z680" s="257"/>
    </row>
    <row r="681" spans="1:26" ht="12.75" customHeight="1" x14ac:dyDescent="0.25">
      <c r="A681" s="257"/>
      <c r="B681" s="255"/>
      <c r="C681" s="255"/>
      <c r="D681" s="255"/>
      <c r="E681" s="255"/>
      <c r="F681" s="256"/>
      <c r="G681" s="256"/>
      <c r="H681" s="256"/>
      <c r="I681" s="256"/>
      <c r="J681" s="256"/>
      <c r="K681" s="257"/>
      <c r="L681" s="257"/>
      <c r="M681" s="257"/>
      <c r="N681" s="257"/>
      <c r="O681" s="257"/>
      <c r="P681" s="257"/>
      <c r="Q681" s="257"/>
      <c r="R681" s="257"/>
      <c r="S681" s="257"/>
      <c r="T681" s="257"/>
      <c r="U681" s="257"/>
      <c r="V681" s="257"/>
      <c r="W681" s="257"/>
      <c r="X681" s="257"/>
      <c r="Y681" s="257"/>
      <c r="Z681" s="257"/>
    </row>
    <row r="682" spans="1:26" ht="12.75" customHeight="1" x14ac:dyDescent="0.25">
      <c r="A682" s="257"/>
      <c r="B682" s="255"/>
      <c r="C682" s="255"/>
      <c r="D682" s="255"/>
      <c r="E682" s="255"/>
      <c r="F682" s="256"/>
      <c r="G682" s="256"/>
      <c r="H682" s="256"/>
      <c r="I682" s="256"/>
      <c r="J682" s="256"/>
      <c r="K682" s="257"/>
      <c r="L682" s="257"/>
      <c r="M682" s="257"/>
      <c r="N682" s="257"/>
      <c r="O682" s="257"/>
      <c r="P682" s="257"/>
      <c r="Q682" s="257"/>
      <c r="R682" s="257"/>
      <c r="S682" s="257"/>
      <c r="T682" s="257"/>
      <c r="U682" s="257"/>
      <c r="V682" s="257"/>
      <c r="W682" s="257"/>
      <c r="X682" s="257"/>
      <c r="Y682" s="257"/>
      <c r="Z682" s="257"/>
    </row>
    <row r="683" spans="1:26" ht="12.75" customHeight="1" x14ac:dyDescent="0.25">
      <c r="A683" s="257"/>
      <c r="B683" s="255"/>
      <c r="C683" s="255"/>
      <c r="D683" s="255"/>
      <c r="E683" s="255"/>
      <c r="F683" s="256"/>
      <c r="G683" s="256"/>
      <c r="H683" s="256"/>
      <c r="I683" s="256"/>
      <c r="J683" s="256"/>
      <c r="K683" s="257"/>
      <c r="L683" s="257"/>
      <c r="M683" s="257"/>
      <c r="N683" s="257"/>
      <c r="O683" s="257"/>
      <c r="P683" s="257"/>
      <c r="Q683" s="257"/>
      <c r="R683" s="257"/>
      <c r="S683" s="257"/>
      <c r="T683" s="257"/>
      <c r="U683" s="257"/>
      <c r="V683" s="257"/>
      <c r="W683" s="257"/>
      <c r="X683" s="257"/>
      <c r="Y683" s="257"/>
      <c r="Z683" s="257"/>
    </row>
    <row r="684" spans="1:26" ht="12.75" customHeight="1" x14ac:dyDescent="0.25">
      <c r="A684" s="257"/>
      <c r="B684" s="255"/>
      <c r="C684" s="255"/>
      <c r="D684" s="255"/>
      <c r="E684" s="255"/>
      <c r="F684" s="256"/>
      <c r="G684" s="256"/>
      <c r="H684" s="256"/>
      <c r="I684" s="256"/>
      <c r="J684" s="256"/>
      <c r="K684" s="257"/>
      <c r="L684" s="257"/>
      <c r="M684" s="257"/>
      <c r="N684" s="257"/>
      <c r="O684" s="257"/>
      <c r="P684" s="257"/>
      <c r="Q684" s="257"/>
      <c r="R684" s="257"/>
      <c r="S684" s="257"/>
      <c r="T684" s="257"/>
      <c r="U684" s="257"/>
      <c r="V684" s="257"/>
      <c r="W684" s="257"/>
      <c r="X684" s="257"/>
      <c r="Y684" s="257"/>
      <c r="Z684" s="257"/>
    </row>
    <row r="685" spans="1:26" ht="12.75" customHeight="1" x14ac:dyDescent="0.25">
      <c r="A685" s="257"/>
      <c r="B685" s="255"/>
      <c r="C685" s="255"/>
      <c r="D685" s="255"/>
      <c r="E685" s="255"/>
      <c r="F685" s="256"/>
      <c r="G685" s="256"/>
      <c r="H685" s="256"/>
      <c r="I685" s="256"/>
      <c r="J685" s="256"/>
      <c r="K685" s="257"/>
      <c r="L685" s="257"/>
      <c r="M685" s="257"/>
      <c r="N685" s="257"/>
      <c r="O685" s="257"/>
      <c r="P685" s="257"/>
      <c r="Q685" s="257"/>
      <c r="R685" s="257"/>
      <c r="S685" s="257"/>
      <c r="T685" s="257"/>
      <c r="U685" s="257"/>
      <c r="V685" s="257"/>
      <c r="W685" s="257"/>
      <c r="X685" s="257"/>
      <c r="Y685" s="257"/>
      <c r="Z685" s="257"/>
    </row>
    <row r="686" spans="1:26" ht="12.75" customHeight="1" x14ac:dyDescent="0.25">
      <c r="A686" s="257"/>
      <c r="B686" s="255"/>
      <c r="C686" s="255"/>
      <c r="D686" s="255"/>
      <c r="E686" s="255"/>
      <c r="F686" s="256"/>
      <c r="G686" s="256"/>
      <c r="H686" s="256"/>
      <c r="I686" s="256"/>
      <c r="J686" s="256"/>
      <c r="K686" s="257"/>
      <c r="L686" s="257"/>
      <c r="M686" s="257"/>
      <c r="N686" s="257"/>
      <c r="O686" s="257"/>
      <c r="P686" s="257"/>
      <c r="Q686" s="257"/>
      <c r="R686" s="257"/>
      <c r="S686" s="257"/>
      <c r="T686" s="257"/>
      <c r="U686" s="257"/>
      <c r="V686" s="257"/>
      <c r="W686" s="257"/>
      <c r="X686" s="257"/>
      <c r="Y686" s="257"/>
      <c r="Z686" s="257"/>
    </row>
    <row r="687" spans="1:26" ht="12.75" customHeight="1" x14ac:dyDescent="0.25">
      <c r="A687" s="257"/>
      <c r="B687" s="255"/>
      <c r="C687" s="255"/>
      <c r="D687" s="255"/>
      <c r="E687" s="255"/>
      <c r="F687" s="256"/>
      <c r="G687" s="256"/>
      <c r="H687" s="256"/>
      <c r="I687" s="256"/>
      <c r="J687" s="256"/>
      <c r="K687" s="257"/>
      <c r="L687" s="257"/>
      <c r="M687" s="257"/>
      <c r="N687" s="257"/>
      <c r="O687" s="257"/>
      <c r="P687" s="257"/>
      <c r="Q687" s="257"/>
      <c r="R687" s="257"/>
      <c r="S687" s="257"/>
      <c r="T687" s="257"/>
      <c r="U687" s="257"/>
      <c r="V687" s="257"/>
      <c r="W687" s="257"/>
      <c r="X687" s="257"/>
      <c r="Y687" s="257"/>
      <c r="Z687" s="257"/>
    </row>
    <row r="688" spans="1:26" ht="12.75" customHeight="1" x14ac:dyDescent="0.25">
      <c r="A688" s="257"/>
      <c r="B688" s="255"/>
      <c r="C688" s="255"/>
      <c r="D688" s="255"/>
      <c r="E688" s="255"/>
      <c r="F688" s="256"/>
      <c r="G688" s="256"/>
      <c r="H688" s="256"/>
      <c r="I688" s="256"/>
      <c r="J688" s="256"/>
      <c r="K688" s="257"/>
      <c r="L688" s="257"/>
      <c r="M688" s="257"/>
      <c r="N688" s="257"/>
      <c r="O688" s="257"/>
      <c r="P688" s="257"/>
      <c r="Q688" s="257"/>
      <c r="R688" s="257"/>
      <c r="S688" s="257"/>
      <c r="T688" s="257"/>
      <c r="U688" s="257"/>
      <c r="V688" s="257"/>
      <c r="W688" s="257"/>
      <c r="X688" s="257"/>
      <c r="Y688" s="257"/>
      <c r="Z688" s="257"/>
    </row>
    <row r="689" spans="1:26" ht="12.75" customHeight="1" x14ac:dyDescent="0.25">
      <c r="A689" s="257"/>
      <c r="B689" s="255"/>
      <c r="C689" s="255"/>
      <c r="D689" s="255"/>
      <c r="E689" s="255"/>
      <c r="F689" s="256"/>
      <c r="G689" s="256"/>
      <c r="H689" s="256"/>
      <c r="I689" s="256"/>
      <c r="J689" s="256"/>
      <c r="K689" s="257"/>
      <c r="L689" s="257"/>
      <c r="M689" s="257"/>
      <c r="N689" s="257"/>
      <c r="O689" s="257"/>
      <c r="P689" s="257"/>
      <c r="Q689" s="257"/>
      <c r="R689" s="257"/>
      <c r="S689" s="257"/>
      <c r="T689" s="257"/>
      <c r="U689" s="257"/>
      <c r="V689" s="257"/>
      <c r="W689" s="257"/>
      <c r="X689" s="257"/>
      <c r="Y689" s="257"/>
      <c r="Z689" s="257"/>
    </row>
    <row r="690" spans="1:26" ht="12.75" customHeight="1" x14ac:dyDescent="0.25">
      <c r="A690" s="257"/>
      <c r="B690" s="255"/>
      <c r="C690" s="255"/>
      <c r="D690" s="255"/>
      <c r="E690" s="255"/>
      <c r="F690" s="256"/>
      <c r="G690" s="256"/>
      <c r="H690" s="256"/>
      <c r="I690" s="256"/>
      <c r="J690" s="256"/>
      <c r="K690" s="257"/>
      <c r="L690" s="257"/>
      <c r="M690" s="257"/>
      <c r="N690" s="257"/>
      <c r="O690" s="257"/>
      <c r="P690" s="257"/>
      <c r="Q690" s="257"/>
      <c r="R690" s="257"/>
      <c r="S690" s="257"/>
      <c r="T690" s="257"/>
      <c r="U690" s="257"/>
      <c r="V690" s="257"/>
      <c r="W690" s="257"/>
      <c r="X690" s="257"/>
      <c r="Y690" s="257"/>
      <c r="Z690" s="257"/>
    </row>
    <row r="691" spans="1:26" ht="12.75" customHeight="1" x14ac:dyDescent="0.25">
      <c r="A691" s="257"/>
      <c r="B691" s="255"/>
      <c r="C691" s="255"/>
      <c r="D691" s="255"/>
      <c r="E691" s="255"/>
      <c r="F691" s="256"/>
      <c r="G691" s="256"/>
      <c r="H691" s="256"/>
      <c r="I691" s="256"/>
      <c r="J691" s="256"/>
      <c r="K691" s="257"/>
      <c r="L691" s="257"/>
      <c r="M691" s="257"/>
      <c r="N691" s="257"/>
      <c r="O691" s="257"/>
      <c r="P691" s="257"/>
      <c r="Q691" s="257"/>
      <c r="R691" s="257"/>
      <c r="S691" s="257"/>
      <c r="T691" s="257"/>
      <c r="U691" s="257"/>
      <c r="V691" s="257"/>
      <c r="W691" s="257"/>
      <c r="X691" s="257"/>
      <c r="Y691" s="257"/>
      <c r="Z691" s="257"/>
    </row>
    <row r="692" spans="1:26" ht="12.75" customHeight="1" x14ac:dyDescent="0.25">
      <c r="A692" s="257"/>
      <c r="B692" s="255"/>
      <c r="C692" s="255"/>
      <c r="D692" s="255"/>
      <c r="E692" s="255"/>
      <c r="F692" s="256"/>
      <c r="G692" s="256"/>
      <c r="H692" s="256"/>
      <c r="I692" s="256"/>
      <c r="J692" s="256"/>
      <c r="K692" s="257"/>
      <c r="L692" s="257"/>
      <c r="M692" s="257"/>
      <c r="N692" s="257"/>
      <c r="O692" s="257"/>
      <c r="P692" s="257"/>
      <c r="Q692" s="257"/>
      <c r="R692" s="257"/>
      <c r="S692" s="257"/>
      <c r="T692" s="257"/>
      <c r="U692" s="257"/>
      <c r="V692" s="257"/>
      <c r="W692" s="257"/>
      <c r="X692" s="257"/>
      <c r="Y692" s="257"/>
      <c r="Z692" s="257"/>
    </row>
    <row r="693" spans="1:26" ht="12.75" customHeight="1" x14ac:dyDescent="0.25">
      <c r="A693" s="257"/>
      <c r="B693" s="255"/>
      <c r="C693" s="255"/>
      <c r="D693" s="255"/>
      <c r="E693" s="255"/>
      <c r="F693" s="256"/>
      <c r="G693" s="256"/>
      <c r="H693" s="256"/>
      <c r="I693" s="256"/>
      <c r="J693" s="256"/>
      <c r="K693" s="257"/>
      <c r="L693" s="257"/>
      <c r="M693" s="257"/>
      <c r="N693" s="257"/>
      <c r="O693" s="257"/>
      <c r="P693" s="257"/>
      <c r="Q693" s="257"/>
      <c r="R693" s="257"/>
      <c r="S693" s="257"/>
      <c r="T693" s="257"/>
      <c r="U693" s="257"/>
      <c r="V693" s="257"/>
      <c r="W693" s="257"/>
      <c r="X693" s="257"/>
      <c r="Y693" s="257"/>
      <c r="Z693" s="257"/>
    </row>
    <row r="694" spans="1:26" ht="12.75" customHeight="1" x14ac:dyDescent="0.25">
      <c r="A694" s="257"/>
      <c r="B694" s="255"/>
      <c r="C694" s="255"/>
      <c r="D694" s="255"/>
      <c r="E694" s="255"/>
      <c r="F694" s="256"/>
      <c r="G694" s="256"/>
      <c r="H694" s="256"/>
      <c r="I694" s="256"/>
      <c r="J694" s="256"/>
      <c r="K694" s="257"/>
      <c r="L694" s="257"/>
      <c r="M694" s="257"/>
      <c r="N694" s="257"/>
      <c r="O694" s="257"/>
      <c r="P694" s="257"/>
      <c r="Q694" s="257"/>
      <c r="R694" s="257"/>
      <c r="S694" s="257"/>
      <c r="T694" s="257"/>
      <c r="U694" s="257"/>
      <c r="V694" s="257"/>
      <c r="W694" s="257"/>
      <c r="X694" s="257"/>
      <c r="Y694" s="257"/>
      <c r="Z694" s="257"/>
    </row>
    <row r="695" spans="1:26" ht="12.75" customHeight="1" x14ac:dyDescent="0.25">
      <c r="A695" s="257"/>
      <c r="B695" s="255"/>
      <c r="C695" s="255"/>
      <c r="D695" s="255"/>
      <c r="E695" s="255"/>
      <c r="F695" s="256"/>
      <c r="G695" s="256"/>
      <c r="H695" s="256"/>
      <c r="I695" s="256"/>
      <c r="J695" s="256"/>
      <c r="K695" s="257"/>
      <c r="L695" s="257"/>
      <c r="M695" s="257"/>
      <c r="N695" s="257"/>
      <c r="O695" s="257"/>
      <c r="P695" s="257"/>
      <c r="Q695" s="257"/>
      <c r="R695" s="257"/>
      <c r="S695" s="257"/>
      <c r="T695" s="257"/>
      <c r="U695" s="257"/>
      <c r="V695" s="257"/>
      <c r="W695" s="257"/>
      <c r="X695" s="257"/>
      <c r="Y695" s="257"/>
      <c r="Z695" s="257"/>
    </row>
    <row r="696" spans="1:26" ht="12.75" customHeight="1" x14ac:dyDescent="0.25">
      <c r="A696" s="257"/>
      <c r="B696" s="255"/>
      <c r="C696" s="255"/>
      <c r="D696" s="255"/>
      <c r="E696" s="255"/>
      <c r="F696" s="256"/>
      <c r="G696" s="256"/>
      <c r="H696" s="256"/>
      <c r="I696" s="256"/>
      <c r="J696" s="256"/>
      <c r="K696" s="257"/>
      <c r="L696" s="257"/>
      <c r="M696" s="257"/>
      <c r="N696" s="257"/>
      <c r="O696" s="257"/>
      <c r="P696" s="257"/>
      <c r="Q696" s="257"/>
      <c r="R696" s="257"/>
      <c r="S696" s="257"/>
      <c r="T696" s="257"/>
      <c r="U696" s="257"/>
      <c r="V696" s="257"/>
      <c r="W696" s="257"/>
      <c r="X696" s="257"/>
      <c r="Y696" s="257"/>
      <c r="Z696" s="257"/>
    </row>
    <row r="697" spans="1:26" ht="12.75" customHeight="1" x14ac:dyDescent="0.25">
      <c r="A697" s="257"/>
      <c r="B697" s="255"/>
      <c r="C697" s="255"/>
      <c r="D697" s="255"/>
      <c r="E697" s="255"/>
      <c r="F697" s="256"/>
      <c r="G697" s="256"/>
      <c r="H697" s="256"/>
      <c r="I697" s="256"/>
      <c r="J697" s="256"/>
      <c r="K697" s="257"/>
      <c r="L697" s="257"/>
      <c r="M697" s="257"/>
      <c r="N697" s="257"/>
      <c r="O697" s="257"/>
      <c r="P697" s="257"/>
      <c r="Q697" s="257"/>
      <c r="R697" s="257"/>
      <c r="S697" s="257"/>
      <c r="T697" s="257"/>
      <c r="U697" s="257"/>
      <c r="V697" s="257"/>
      <c r="W697" s="257"/>
      <c r="X697" s="257"/>
      <c r="Y697" s="257"/>
      <c r="Z697" s="257"/>
    </row>
    <row r="698" spans="1:26" ht="12.75" customHeight="1" x14ac:dyDescent="0.25">
      <c r="A698" s="257"/>
      <c r="B698" s="255"/>
      <c r="C698" s="255"/>
      <c r="D698" s="255"/>
      <c r="E698" s="255"/>
      <c r="F698" s="256"/>
      <c r="G698" s="256"/>
      <c r="H698" s="256"/>
      <c r="I698" s="256"/>
      <c r="J698" s="256"/>
      <c r="K698" s="257"/>
      <c r="L698" s="257"/>
      <c r="M698" s="257"/>
      <c r="N698" s="257"/>
      <c r="O698" s="257"/>
      <c r="P698" s="257"/>
      <c r="Q698" s="257"/>
      <c r="R698" s="257"/>
      <c r="S698" s="257"/>
      <c r="T698" s="257"/>
      <c r="U698" s="257"/>
      <c r="V698" s="257"/>
      <c r="W698" s="257"/>
      <c r="X698" s="257"/>
      <c r="Y698" s="257"/>
      <c r="Z698" s="257"/>
    </row>
    <row r="699" spans="1:26" ht="12.75" customHeight="1" x14ac:dyDescent="0.25">
      <c r="A699" s="257"/>
      <c r="B699" s="255"/>
      <c r="C699" s="255"/>
      <c r="D699" s="255"/>
      <c r="E699" s="255"/>
      <c r="F699" s="256"/>
      <c r="G699" s="256"/>
      <c r="H699" s="256"/>
      <c r="I699" s="256"/>
      <c r="J699" s="256"/>
      <c r="K699" s="257"/>
      <c r="L699" s="257"/>
      <c r="M699" s="257"/>
      <c r="N699" s="257"/>
      <c r="O699" s="257"/>
      <c r="P699" s="257"/>
      <c r="Q699" s="257"/>
      <c r="R699" s="257"/>
      <c r="S699" s="257"/>
      <c r="T699" s="257"/>
      <c r="U699" s="257"/>
      <c r="V699" s="257"/>
      <c r="W699" s="257"/>
      <c r="X699" s="257"/>
      <c r="Y699" s="257"/>
      <c r="Z699" s="257"/>
    </row>
    <row r="700" spans="1:26" ht="12.75" customHeight="1" x14ac:dyDescent="0.25">
      <c r="A700" s="257"/>
      <c r="B700" s="255"/>
      <c r="C700" s="255"/>
      <c r="D700" s="255"/>
      <c r="E700" s="255"/>
      <c r="F700" s="256"/>
      <c r="G700" s="256"/>
      <c r="H700" s="256"/>
      <c r="I700" s="256"/>
      <c r="J700" s="256"/>
      <c r="K700" s="257"/>
      <c r="L700" s="257"/>
      <c r="M700" s="257"/>
      <c r="N700" s="257"/>
      <c r="O700" s="257"/>
      <c r="P700" s="257"/>
      <c r="Q700" s="257"/>
      <c r="R700" s="257"/>
      <c r="S700" s="257"/>
      <c r="T700" s="257"/>
      <c r="U700" s="257"/>
      <c r="V700" s="257"/>
      <c r="W700" s="257"/>
      <c r="X700" s="257"/>
      <c r="Y700" s="257"/>
      <c r="Z700" s="257"/>
    </row>
    <row r="701" spans="1:26" ht="12.75" customHeight="1" x14ac:dyDescent="0.25">
      <c r="A701" s="257"/>
      <c r="B701" s="255"/>
      <c r="C701" s="255"/>
      <c r="D701" s="255"/>
      <c r="E701" s="255"/>
      <c r="F701" s="256"/>
      <c r="G701" s="256"/>
      <c r="H701" s="256"/>
      <c r="I701" s="256"/>
      <c r="J701" s="256"/>
      <c r="K701" s="257"/>
      <c r="L701" s="257"/>
      <c r="M701" s="257"/>
      <c r="N701" s="257"/>
      <c r="O701" s="257"/>
      <c r="P701" s="257"/>
      <c r="Q701" s="257"/>
      <c r="R701" s="257"/>
      <c r="S701" s="257"/>
      <c r="T701" s="257"/>
      <c r="U701" s="257"/>
      <c r="V701" s="257"/>
      <c r="W701" s="257"/>
      <c r="X701" s="257"/>
      <c r="Y701" s="257"/>
      <c r="Z701" s="257"/>
    </row>
    <row r="702" spans="1:26" ht="12.75" customHeight="1" x14ac:dyDescent="0.25">
      <c r="A702" s="257"/>
      <c r="B702" s="255"/>
      <c r="C702" s="255"/>
      <c r="D702" s="255"/>
      <c r="E702" s="255"/>
      <c r="F702" s="256"/>
      <c r="G702" s="256"/>
      <c r="H702" s="256"/>
      <c r="I702" s="256"/>
      <c r="J702" s="256"/>
      <c r="K702" s="257"/>
      <c r="L702" s="257"/>
      <c r="M702" s="257"/>
      <c r="N702" s="257"/>
      <c r="O702" s="257"/>
      <c r="P702" s="257"/>
      <c r="Q702" s="257"/>
      <c r="R702" s="257"/>
      <c r="S702" s="257"/>
      <c r="T702" s="257"/>
      <c r="U702" s="257"/>
      <c r="V702" s="257"/>
      <c r="W702" s="257"/>
      <c r="X702" s="257"/>
      <c r="Y702" s="257"/>
      <c r="Z702" s="257"/>
    </row>
    <row r="703" spans="1:26" ht="12.75" customHeight="1" x14ac:dyDescent="0.25">
      <c r="A703" s="257"/>
      <c r="B703" s="255"/>
      <c r="C703" s="255"/>
      <c r="D703" s="255"/>
      <c r="E703" s="255"/>
      <c r="F703" s="256"/>
      <c r="G703" s="256"/>
      <c r="H703" s="256"/>
      <c r="I703" s="256"/>
      <c r="J703" s="256"/>
      <c r="K703" s="257"/>
      <c r="L703" s="257"/>
      <c r="M703" s="257"/>
      <c r="N703" s="257"/>
      <c r="O703" s="257"/>
      <c r="P703" s="257"/>
      <c r="Q703" s="257"/>
      <c r="R703" s="257"/>
      <c r="S703" s="257"/>
      <c r="T703" s="257"/>
      <c r="U703" s="257"/>
      <c r="V703" s="257"/>
      <c r="W703" s="257"/>
      <c r="X703" s="257"/>
      <c r="Y703" s="257"/>
      <c r="Z703" s="257"/>
    </row>
    <row r="704" spans="1:26" ht="12.75" customHeight="1" x14ac:dyDescent="0.25">
      <c r="A704" s="257"/>
      <c r="B704" s="255"/>
      <c r="C704" s="255"/>
      <c r="D704" s="255"/>
      <c r="E704" s="255"/>
      <c r="F704" s="256"/>
      <c r="G704" s="256"/>
      <c r="H704" s="256"/>
      <c r="I704" s="256"/>
      <c r="J704" s="256"/>
      <c r="K704" s="257"/>
      <c r="L704" s="257"/>
      <c r="M704" s="257"/>
      <c r="N704" s="257"/>
      <c r="O704" s="257"/>
      <c r="P704" s="257"/>
      <c r="Q704" s="257"/>
      <c r="R704" s="257"/>
      <c r="S704" s="257"/>
      <c r="T704" s="257"/>
      <c r="U704" s="257"/>
      <c r="V704" s="257"/>
      <c r="W704" s="257"/>
      <c r="X704" s="257"/>
      <c r="Y704" s="257"/>
      <c r="Z704" s="257"/>
    </row>
    <row r="705" spans="1:26" ht="12.75" customHeight="1" x14ac:dyDescent="0.25">
      <c r="A705" s="257"/>
      <c r="B705" s="255"/>
      <c r="C705" s="255"/>
      <c r="D705" s="255"/>
      <c r="E705" s="255"/>
      <c r="F705" s="256"/>
      <c r="G705" s="256"/>
      <c r="H705" s="256"/>
      <c r="I705" s="256"/>
      <c r="J705" s="256"/>
      <c r="K705" s="257"/>
      <c r="L705" s="257"/>
      <c r="M705" s="257"/>
      <c r="N705" s="257"/>
      <c r="O705" s="257"/>
      <c r="P705" s="257"/>
      <c r="Q705" s="257"/>
      <c r="R705" s="257"/>
      <c r="S705" s="257"/>
      <c r="T705" s="257"/>
      <c r="U705" s="257"/>
      <c r="V705" s="257"/>
      <c r="W705" s="257"/>
      <c r="X705" s="257"/>
      <c r="Y705" s="257"/>
      <c r="Z705" s="257"/>
    </row>
    <row r="706" spans="1:26" ht="12.75" customHeight="1" x14ac:dyDescent="0.25">
      <c r="A706" s="257"/>
      <c r="B706" s="255"/>
      <c r="C706" s="255"/>
      <c r="D706" s="255"/>
      <c r="E706" s="255"/>
      <c r="F706" s="256"/>
      <c r="G706" s="256"/>
      <c r="H706" s="256"/>
      <c r="I706" s="256"/>
      <c r="J706" s="256"/>
      <c r="K706" s="257"/>
      <c r="L706" s="257"/>
      <c r="M706" s="257"/>
      <c r="N706" s="257"/>
      <c r="O706" s="257"/>
      <c r="P706" s="257"/>
      <c r="Q706" s="257"/>
      <c r="R706" s="257"/>
      <c r="S706" s="257"/>
      <c r="T706" s="257"/>
      <c r="U706" s="257"/>
      <c r="V706" s="257"/>
      <c r="W706" s="257"/>
      <c r="X706" s="257"/>
      <c r="Y706" s="257"/>
      <c r="Z706" s="257"/>
    </row>
    <row r="707" spans="1:26" ht="12.75" customHeight="1" x14ac:dyDescent="0.25">
      <c r="A707" s="257"/>
      <c r="B707" s="255"/>
      <c r="C707" s="255"/>
      <c r="D707" s="255"/>
      <c r="E707" s="255"/>
      <c r="F707" s="256"/>
      <c r="G707" s="256"/>
      <c r="H707" s="256"/>
      <c r="I707" s="256"/>
      <c r="J707" s="256"/>
      <c r="K707" s="257"/>
      <c r="L707" s="257"/>
      <c r="M707" s="257"/>
      <c r="N707" s="257"/>
      <c r="O707" s="257"/>
      <c r="P707" s="257"/>
      <c r="Q707" s="257"/>
      <c r="R707" s="257"/>
      <c r="S707" s="257"/>
      <c r="T707" s="257"/>
      <c r="U707" s="257"/>
      <c r="V707" s="257"/>
      <c r="W707" s="257"/>
      <c r="X707" s="257"/>
      <c r="Y707" s="257"/>
      <c r="Z707" s="257"/>
    </row>
    <row r="708" spans="1:26" ht="12.75" customHeight="1" x14ac:dyDescent="0.25">
      <c r="A708" s="257"/>
      <c r="B708" s="255"/>
      <c r="C708" s="255"/>
      <c r="D708" s="255"/>
      <c r="E708" s="255"/>
      <c r="F708" s="256"/>
      <c r="G708" s="256"/>
      <c r="H708" s="256"/>
      <c r="I708" s="256"/>
      <c r="J708" s="256"/>
      <c r="K708" s="257"/>
      <c r="L708" s="257"/>
      <c r="M708" s="257"/>
      <c r="N708" s="257"/>
      <c r="O708" s="257"/>
      <c r="P708" s="257"/>
      <c r="Q708" s="257"/>
      <c r="R708" s="257"/>
      <c r="S708" s="257"/>
      <c r="T708" s="257"/>
      <c r="U708" s="257"/>
      <c r="V708" s="257"/>
      <c r="W708" s="257"/>
      <c r="X708" s="257"/>
      <c r="Y708" s="257"/>
      <c r="Z708" s="257"/>
    </row>
    <row r="709" spans="1:26" ht="12.75" customHeight="1" x14ac:dyDescent="0.25">
      <c r="A709" s="257"/>
      <c r="B709" s="255"/>
      <c r="C709" s="255"/>
      <c r="D709" s="255"/>
      <c r="E709" s="255"/>
      <c r="F709" s="256"/>
      <c r="G709" s="256"/>
      <c r="H709" s="256"/>
      <c r="I709" s="256"/>
      <c r="J709" s="256"/>
      <c r="K709" s="257"/>
      <c r="L709" s="257"/>
      <c r="M709" s="257"/>
      <c r="N709" s="257"/>
      <c r="O709" s="257"/>
      <c r="P709" s="257"/>
      <c r="Q709" s="257"/>
      <c r="R709" s="257"/>
      <c r="S709" s="257"/>
      <c r="T709" s="257"/>
      <c r="U709" s="257"/>
      <c r="V709" s="257"/>
      <c r="W709" s="257"/>
      <c r="X709" s="257"/>
      <c r="Y709" s="257"/>
      <c r="Z709" s="257"/>
    </row>
    <row r="710" spans="1:26" ht="12.75" customHeight="1" x14ac:dyDescent="0.25">
      <c r="A710" s="257"/>
      <c r="B710" s="255"/>
      <c r="C710" s="255"/>
      <c r="D710" s="255"/>
      <c r="E710" s="255"/>
      <c r="F710" s="256"/>
      <c r="G710" s="256"/>
      <c r="H710" s="256"/>
      <c r="I710" s="256"/>
      <c r="J710" s="256"/>
      <c r="K710" s="257"/>
      <c r="L710" s="257"/>
      <c r="M710" s="257"/>
      <c r="N710" s="257"/>
      <c r="O710" s="257"/>
      <c r="P710" s="257"/>
      <c r="Q710" s="257"/>
      <c r="R710" s="257"/>
      <c r="S710" s="257"/>
      <c r="T710" s="257"/>
      <c r="U710" s="257"/>
      <c r="V710" s="257"/>
      <c r="W710" s="257"/>
      <c r="X710" s="257"/>
      <c r="Y710" s="257"/>
      <c r="Z710" s="257"/>
    </row>
    <row r="711" spans="1:26" ht="12.75" customHeight="1" x14ac:dyDescent="0.25">
      <c r="A711" s="257"/>
      <c r="B711" s="255"/>
      <c r="C711" s="255"/>
      <c r="D711" s="255"/>
      <c r="E711" s="255"/>
      <c r="F711" s="256"/>
      <c r="G711" s="256"/>
      <c r="H711" s="256"/>
      <c r="I711" s="256"/>
      <c r="J711" s="256"/>
      <c r="K711" s="257"/>
      <c r="L711" s="257"/>
      <c r="M711" s="257"/>
      <c r="N711" s="257"/>
      <c r="O711" s="257"/>
      <c r="P711" s="257"/>
      <c r="Q711" s="257"/>
      <c r="R711" s="257"/>
      <c r="S711" s="257"/>
      <c r="T711" s="257"/>
      <c r="U711" s="257"/>
      <c r="V711" s="257"/>
      <c r="W711" s="257"/>
      <c r="X711" s="257"/>
      <c r="Y711" s="257"/>
      <c r="Z711" s="257"/>
    </row>
    <row r="712" spans="1:26" ht="12.75" customHeight="1" x14ac:dyDescent="0.25">
      <c r="A712" s="257"/>
      <c r="B712" s="255"/>
      <c r="C712" s="255"/>
      <c r="D712" s="255"/>
      <c r="E712" s="255"/>
      <c r="F712" s="256"/>
      <c r="G712" s="256"/>
      <c r="H712" s="256"/>
      <c r="I712" s="256"/>
      <c r="J712" s="256"/>
      <c r="K712" s="257"/>
      <c r="L712" s="257"/>
      <c r="M712" s="257"/>
      <c r="N712" s="257"/>
      <c r="O712" s="257"/>
      <c r="P712" s="257"/>
      <c r="Q712" s="257"/>
      <c r="R712" s="257"/>
      <c r="S712" s="257"/>
      <c r="T712" s="257"/>
      <c r="U712" s="257"/>
      <c r="V712" s="257"/>
      <c r="W712" s="257"/>
      <c r="X712" s="257"/>
      <c r="Y712" s="257"/>
      <c r="Z712" s="257"/>
    </row>
    <row r="713" spans="1:26" ht="12.75" customHeight="1" x14ac:dyDescent="0.25">
      <c r="A713" s="257"/>
      <c r="B713" s="255"/>
      <c r="C713" s="255"/>
      <c r="D713" s="255"/>
      <c r="E713" s="255"/>
      <c r="F713" s="256"/>
      <c r="G713" s="256"/>
      <c r="H713" s="256"/>
      <c r="I713" s="256"/>
      <c r="J713" s="256"/>
      <c r="K713" s="257"/>
      <c r="L713" s="257"/>
      <c r="M713" s="257"/>
      <c r="N713" s="257"/>
      <c r="O713" s="257"/>
      <c r="P713" s="257"/>
      <c r="Q713" s="257"/>
      <c r="R713" s="257"/>
      <c r="S713" s="257"/>
      <c r="T713" s="257"/>
      <c r="U713" s="257"/>
      <c r="V713" s="257"/>
      <c r="W713" s="257"/>
      <c r="X713" s="257"/>
      <c r="Y713" s="257"/>
      <c r="Z713" s="257"/>
    </row>
    <row r="714" spans="1:26" ht="12.75" customHeight="1" x14ac:dyDescent="0.25">
      <c r="A714" s="257"/>
      <c r="B714" s="255"/>
      <c r="C714" s="255"/>
      <c r="D714" s="255"/>
      <c r="E714" s="255"/>
      <c r="F714" s="256"/>
      <c r="G714" s="256"/>
      <c r="H714" s="256"/>
      <c r="I714" s="256"/>
      <c r="J714" s="256"/>
      <c r="K714" s="257"/>
      <c r="L714" s="257"/>
      <c r="M714" s="257"/>
      <c r="N714" s="257"/>
      <c r="O714" s="257"/>
      <c r="P714" s="257"/>
      <c r="Q714" s="257"/>
      <c r="R714" s="257"/>
      <c r="S714" s="257"/>
      <c r="T714" s="257"/>
      <c r="U714" s="257"/>
      <c r="V714" s="257"/>
      <c r="W714" s="257"/>
      <c r="X714" s="257"/>
      <c r="Y714" s="257"/>
      <c r="Z714" s="257"/>
    </row>
    <row r="715" spans="1:26" ht="12.75" customHeight="1" x14ac:dyDescent="0.25">
      <c r="A715" s="257"/>
      <c r="B715" s="255"/>
      <c r="C715" s="255"/>
      <c r="D715" s="255"/>
      <c r="E715" s="255"/>
      <c r="F715" s="256"/>
      <c r="G715" s="256"/>
      <c r="H715" s="256"/>
      <c r="I715" s="256"/>
      <c r="J715" s="256"/>
      <c r="K715" s="257"/>
      <c r="L715" s="257"/>
      <c r="M715" s="257"/>
      <c r="N715" s="257"/>
      <c r="O715" s="257"/>
      <c r="P715" s="257"/>
      <c r="Q715" s="257"/>
      <c r="R715" s="257"/>
      <c r="S715" s="257"/>
      <c r="T715" s="257"/>
      <c r="U715" s="257"/>
      <c r="V715" s="257"/>
      <c r="W715" s="257"/>
      <c r="X715" s="257"/>
      <c r="Y715" s="257"/>
      <c r="Z715" s="257"/>
    </row>
    <row r="716" spans="1:26" ht="12.75" customHeight="1" x14ac:dyDescent="0.25">
      <c r="A716" s="257"/>
      <c r="B716" s="255"/>
      <c r="C716" s="255"/>
      <c r="D716" s="255"/>
      <c r="E716" s="255"/>
      <c r="F716" s="256"/>
      <c r="G716" s="256"/>
      <c r="H716" s="256"/>
      <c r="I716" s="256"/>
      <c r="J716" s="256"/>
      <c r="K716" s="257"/>
      <c r="L716" s="257"/>
      <c r="M716" s="257"/>
      <c r="N716" s="257"/>
      <c r="O716" s="257"/>
      <c r="P716" s="257"/>
      <c r="Q716" s="257"/>
      <c r="R716" s="257"/>
      <c r="S716" s="257"/>
      <c r="T716" s="257"/>
      <c r="U716" s="257"/>
      <c r="V716" s="257"/>
      <c r="W716" s="257"/>
      <c r="X716" s="257"/>
      <c r="Y716" s="257"/>
      <c r="Z716" s="257"/>
    </row>
    <row r="717" spans="1:26" ht="12.75" customHeight="1" x14ac:dyDescent="0.25">
      <c r="A717" s="257"/>
      <c r="B717" s="255"/>
      <c r="C717" s="255"/>
      <c r="D717" s="255"/>
      <c r="E717" s="255"/>
      <c r="F717" s="256"/>
      <c r="G717" s="256"/>
      <c r="H717" s="256"/>
      <c r="I717" s="256"/>
      <c r="J717" s="256"/>
      <c r="K717" s="257"/>
      <c r="L717" s="257"/>
      <c r="M717" s="257"/>
      <c r="N717" s="257"/>
      <c r="O717" s="257"/>
      <c r="P717" s="257"/>
      <c r="Q717" s="257"/>
      <c r="R717" s="257"/>
      <c r="S717" s="257"/>
      <c r="T717" s="257"/>
      <c r="U717" s="257"/>
      <c r="V717" s="257"/>
      <c r="W717" s="257"/>
      <c r="X717" s="257"/>
      <c r="Y717" s="257"/>
      <c r="Z717" s="257"/>
    </row>
    <row r="718" spans="1:26" ht="12.75" customHeight="1" x14ac:dyDescent="0.25">
      <c r="A718" s="257"/>
      <c r="B718" s="255"/>
      <c r="C718" s="255"/>
      <c r="D718" s="255"/>
      <c r="E718" s="255"/>
      <c r="F718" s="256"/>
      <c r="G718" s="256"/>
      <c r="H718" s="256"/>
      <c r="I718" s="256"/>
      <c r="J718" s="256"/>
      <c r="K718" s="257"/>
      <c r="L718" s="257"/>
      <c r="M718" s="257"/>
      <c r="N718" s="257"/>
      <c r="O718" s="257"/>
      <c r="P718" s="257"/>
      <c r="Q718" s="257"/>
      <c r="R718" s="257"/>
      <c r="S718" s="257"/>
      <c r="T718" s="257"/>
      <c r="U718" s="257"/>
      <c r="V718" s="257"/>
      <c r="W718" s="257"/>
      <c r="X718" s="257"/>
      <c r="Y718" s="257"/>
      <c r="Z718" s="257"/>
    </row>
    <row r="719" spans="1:26" ht="12.75" customHeight="1" x14ac:dyDescent="0.25">
      <c r="A719" s="257"/>
      <c r="B719" s="255"/>
      <c r="C719" s="255"/>
      <c r="D719" s="255"/>
      <c r="E719" s="255"/>
      <c r="F719" s="256"/>
      <c r="G719" s="256"/>
      <c r="H719" s="256"/>
      <c r="I719" s="256"/>
      <c r="J719" s="256"/>
      <c r="K719" s="257"/>
      <c r="L719" s="257"/>
      <c r="M719" s="257"/>
      <c r="N719" s="257"/>
      <c r="O719" s="257"/>
      <c r="P719" s="257"/>
      <c r="Q719" s="257"/>
      <c r="R719" s="257"/>
      <c r="S719" s="257"/>
      <c r="T719" s="257"/>
      <c r="U719" s="257"/>
      <c r="V719" s="257"/>
      <c r="W719" s="257"/>
      <c r="X719" s="257"/>
      <c r="Y719" s="257"/>
      <c r="Z719" s="257"/>
    </row>
    <row r="720" spans="1:26" ht="12.75" customHeight="1" x14ac:dyDescent="0.25">
      <c r="A720" s="257"/>
      <c r="B720" s="255"/>
      <c r="C720" s="255"/>
      <c r="D720" s="255"/>
      <c r="E720" s="255"/>
      <c r="F720" s="256"/>
      <c r="G720" s="256"/>
      <c r="H720" s="256"/>
      <c r="I720" s="256"/>
      <c r="J720" s="256"/>
      <c r="K720" s="257"/>
      <c r="L720" s="257"/>
      <c r="M720" s="257"/>
      <c r="N720" s="257"/>
      <c r="O720" s="257"/>
      <c r="P720" s="257"/>
      <c r="Q720" s="257"/>
      <c r="R720" s="257"/>
      <c r="S720" s="257"/>
      <c r="T720" s="257"/>
      <c r="U720" s="257"/>
      <c r="V720" s="257"/>
      <c r="W720" s="257"/>
      <c r="X720" s="257"/>
      <c r="Y720" s="257"/>
      <c r="Z720" s="257"/>
    </row>
    <row r="721" spans="1:26" ht="12.75" customHeight="1" x14ac:dyDescent="0.25">
      <c r="A721" s="257"/>
      <c r="B721" s="255"/>
      <c r="C721" s="255"/>
      <c r="D721" s="255"/>
      <c r="E721" s="255"/>
      <c r="F721" s="256"/>
      <c r="G721" s="256"/>
      <c r="H721" s="256"/>
      <c r="I721" s="256"/>
      <c r="J721" s="256"/>
      <c r="K721" s="257"/>
      <c r="L721" s="257"/>
      <c r="M721" s="257"/>
      <c r="N721" s="257"/>
      <c r="O721" s="257"/>
      <c r="P721" s="257"/>
      <c r="Q721" s="257"/>
      <c r="R721" s="257"/>
      <c r="S721" s="257"/>
      <c r="T721" s="257"/>
      <c r="U721" s="257"/>
      <c r="V721" s="257"/>
      <c r="W721" s="257"/>
      <c r="X721" s="257"/>
      <c r="Y721" s="257"/>
      <c r="Z721" s="257"/>
    </row>
    <row r="722" spans="1:26" ht="12.75" customHeight="1" x14ac:dyDescent="0.25">
      <c r="A722" s="257"/>
      <c r="B722" s="255"/>
      <c r="C722" s="255"/>
      <c r="D722" s="255"/>
      <c r="E722" s="255"/>
      <c r="F722" s="256"/>
      <c r="G722" s="256"/>
      <c r="H722" s="256"/>
      <c r="I722" s="256"/>
      <c r="J722" s="256"/>
      <c r="K722" s="257"/>
      <c r="L722" s="257"/>
      <c r="M722" s="257"/>
      <c r="N722" s="257"/>
      <c r="O722" s="257"/>
      <c r="P722" s="257"/>
      <c r="Q722" s="257"/>
      <c r="R722" s="257"/>
      <c r="S722" s="257"/>
      <c r="T722" s="257"/>
      <c r="U722" s="257"/>
      <c r="V722" s="257"/>
      <c r="W722" s="257"/>
      <c r="X722" s="257"/>
      <c r="Y722" s="257"/>
      <c r="Z722" s="257"/>
    </row>
    <row r="723" spans="1:26" ht="12.75" customHeight="1" x14ac:dyDescent="0.25">
      <c r="A723" s="257"/>
      <c r="B723" s="255"/>
      <c r="C723" s="255"/>
      <c r="D723" s="255"/>
      <c r="E723" s="255"/>
      <c r="F723" s="256"/>
      <c r="G723" s="256"/>
      <c r="H723" s="256"/>
      <c r="I723" s="256"/>
      <c r="J723" s="256"/>
      <c r="K723" s="257"/>
      <c r="L723" s="257"/>
      <c r="M723" s="257"/>
      <c r="N723" s="257"/>
      <c r="O723" s="257"/>
      <c r="P723" s="257"/>
      <c r="Q723" s="257"/>
      <c r="R723" s="257"/>
      <c r="S723" s="257"/>
      <c r="T723" s="257"/>
      <c r="U723" s="257"/>
      <c r="V723" s="257"/>
      <c r="W723" s="257"/>
      <c r="X723" s="257"/>
      <c r="Y723" s="257"/>
      <c r="Z723" s="257"/>
    </row>
    <row r="724" spans="1:26" ht="12.75" customHeight="1" x14ac:dyDescent="0.25">
      <c r="A724" s="257"/>
      <c r="B724" s="255"/>
      <c r="C724" s="255"/>
      <c r="D724" s="255"/>
      <c r="E724" s="255"/>
      <c r="F724" s="256"/>
      <c r="G724" s="256"/>
      <c r="H724" s="256"/>
      <c r="I724" s="256"/>
      <c r="J724" s="256"/>
      <c r="K724" s="257"/>
      <c r="L724" s="257"/>
      <c r="M724" s="257"/>
      <c r="N724" s="257"/>
      <c r="O724" s="257"/>
      <c r="P724" s="257"/>
      <c r="Q724" s="257"/>
      <c r="R724" s="257"/>
      <c r="S724" s="257"/>
      <c r="T724" s="257"/>
      <c r="U724" s="257"/>
      <c r="V724" s="257"/>
      <c r="W724" s="257"/>
      <c r="X724" s="257"/>
      <c r="Y724" s="257"/>
      <c r="Z724" s="257"/>
    </row>
    <row r="725" spans="1:26" ht="12.75" customHeight="1" x14ac:dyDescent="0.25">
      <c r="A725" s="257"/>
      <c r="B725" s="255"/>
      <c r="C725" s="255"/>
      <c r="D725" s="255"/>
      <c r="E725" s="255"/>
      <c r="F725" s="256"/>
      <c r="G725" s="256"/>
      <c r="H725" s="256"/>
      <c r="I725" s="256"/>
      <c r="J725" s="256"/>
      <c r="K725" s="257"/>
      <c r="L725" s="257"/>
      <c r="M725" s="257"/>
      <c r="N725" s="257"/>
      <c r="O725" s="257"/>
      <c r="P725" s="257"/>
      <c r="Q725" s="257"/>
      <c r="R725" s="257"/>
      <c r="S725" s="257"/>
      <c r="T725" s="257"/>
      <c r="U725" s="257"/>
      <c r="V725" s="257"/>
      <c r="W725" s="257"/>
      <c r="X725" s="257"/>
      <c r="Y725" s="257"/>
      <c r="Z725" s="257"/>
    </row>
    <row r="726" spans="1:26" ht="12.75" customHeight="1" x14ac:dyDescent="0.25">
      <c r="A726" s="257"/>
      <c r="B726" s="255"/>
      <c r="C726" s="255"/>
      <c r="D726" s="255"/>
      <c r="E726" s="255"/>
      <c r="F726" s="256"/>
      <c r="G726" s="256"/>
      <c r="H726" s="256"/>
      <c r="I726" s="256"/>
      <c r="J726" s="256"/>
      <c r="K726" s="257"/>
      <c r="L726" s="257"/>
      <c r="M726" s="257"/>
      <c r="N726" s="257"/>
      <c r="O726" s="257"/>
      <c r="P726" s="257"/>
      <c r="Q726" s="257"/>
      <c r="R726" s="257"/>
      <c r="S726" s="257"/>
      <c r="T726" s="257"/>
      <c r="U726" s="257"/>
      <c r="V726" s="257"/>
      <c r="W726" s="257"/>
      <c r="X726" s="257"/>
      <c r="Y726" s="257"/>
      <c r="Z726" s="257"/>
    </row>
    <row r="727" spans="1:26" ht="12.75" customHeight="1" x14ac:dyDescent="0.25">
      <c r="A727" s="257"/>
      <c r="B727" s="255"/>
      <c r="C727" s="255"/>
      <c r="D727" s="255"/>
      <c r="E727" s="255"/>
      <c r="F727" s="256"/>
      <c r="G727" s="256"/>
      <c r="H727" s="256"/>
      <c r="I727" s="256"/>
      <c r="J727" s="256"/>
      <c r="K727" s="257"/>
      <c r="L727" s="257"/>
      <c r="M727" s="257"/>
      <c r="N727" s="257"/>
      <c r="O727" s="257"/>
      <c r="P727" s="257"/>
      <c r="Q727" s="257"/>
      <c r="R727" s="257"/>
      <c r="S727" s="257"/>
      <c r="T727" s="257"/>
      <c r="U727" s="257"/>
      <c r="V727" s="257"/>
      <c r="W727" s="257"/>
      <c r="X727" s="257"/>
      <c r="Y727" s="257"/>
      <c r="Z727" s="257"/>
    </row>
    <row r="728" spans="1:26" ht="12.75" customHeight="1" x14ac:dyDescent="0.25">
      <c r="A728" s="257"/>
      <c r="B728" s="255"/>
      <c r="C728" s="255"/>
      <c r="D728" s="255"/>
      <c r="E728" s="255"/>
      <c r="F728" s="256"/>
      <c r="G728" s="256"/>
      <c r="H728" s="256"/>
      <c r="I728" s="256"/>
      <c r="J728" s="256"/>
      <c r="K728" s="257"/>
      <c r="L728" s="257"/>
      <c r="M728" s="257"/>
      <c r="N728" s="257"/>
      <c r="O728" s="257"/>
      <c r="P728" s="257"/>
      <c r="Q728" s="257"/>
      <c r="R728" s="257"/>
      <c r="S728" s="257"/>
      <c r="T728" s="257"/>
      <c r="U728" s="257"/>
      <c r="V728" s="257"/>
      <c r="W728" s="257"/>
      <c r="X728" s="257"/>
      <c r="Y728" s="257"/>
      <c r="Z728" s="257"/>
    </row>
    <row r="729" spans="1:26" ht="12.75" customHeight="1" x14ac:dyDescent="0.25">
      <c r="A729" s="257"/>
      <c r="B729" s="255"/>
      <c r="C729" s="255"/>
      <c r="D729" s="255"/>
      <c r="E729" s="255"/>
      <c r="F729" s="256"/>
      <c r="G729" s="256"/>
      <c r="H729" s="256"/>
      <c r="I729" s="256"/>
      <c r="J729" s="256"/>
      <c r="K729" s="257"/>
      <c r="L729" s="257"/>
      <c r="M729" s="257"/>
      <c r="N729" s="257"/>
      <c r="O729" s="257"/>
      <c r="P729" s="257"/>
      <c r="Q729" s="257"/>
      <c r="R729" s="257"/>
      <c r="S729" s="257"/>
      <c r="T729" s="257"/>
      <c r="U729" s="257"/>
      <c r="V729" s="257"/>
      <c r="W729" s="257"/>
      <c r="X729" s="257"/>
      <c r="Y729" s="257"/>
      <c r="Z729" s="257"/>
    </row>
    <row r="730" spans="1:26" ht="12.75" customHeight="1" x14ac:dyDescent="0.25">
      <c r="A730" s="257"/>
      <c r="B730" s="255"/>
      <c r="C730" s="255"/>
      <c r="D730" s="255"/>
      <c r="E730" s="255"/>
      <c r="F730" s="256"/>
      <c r="G730" s="256"/>
      <c r="H730" s="256"/>
      <c r="I730" s="256"/>
      <c r="J730" s="256"/>
      <c r="K730" s="257"/>
      <c r="L730" s="257"/>
      <c r="M730" s="257"/>
      <c r="N730" s="257"/>
      <c r="O730" s="257"/>
      <c r="P730" s="257"/>
      <c r="Q730" s="257"/>
      <c r="R730" s="257"/>
      <c r="S730" s="257"/>
      <c r="T730" s="257"/>
      <c r="U730" s="257"/>
      <c r="V730" s="257"/>
      <c r="W730" s="257"/>
      <c r="X730" s="257"/>
      <c r="Y730" s="257"/>
      <c r="Z730" s="257"/>
    </row>
    <row r="731" spans="1:26" ht="12.75" customHeight="1" x14ac:dyDescent="0.25">
      <c r="A731" s="257"/>
      <c r="B731" s="255"/>
      <c r="C731" s="255"/>
      <c r="D731" s="255"/>
      <c r="E731" s="255"/>
      <c r="F731" s="256"/>
      <c r="G731" s="256"/>
      <c r="H731" s="256"/>
      <c r="I731" s="256"/>
      <c r="J731" s="256"/>
      <c r="K731" s="257"/>
      <c r="L731" s="257"/>
      <c r="M731" s="257"/>
      <c r="N731" s="257"/>
      <c r="O731" s="257"/>
      <c r="P731" s="257"/>
      <c r="Q731" s="257"/>
      <c r="R731" s="257"/>
      <c r="S731" s="257"/>
      <c r="T731" s="257"/>
      <c r="U731" s="257"/>
      <c r="V731" s="257"/>
      <c r="W731" s="257"/>
      <c r="X731" s="257"/>
      <c r="Y731" s="257"/>
      <c r="Z731" s="257"/>
    </row>
    <row r="732" spans="1:26" ht="12.75" customHeight="1" x14ac:dyDescent="0.25">
      <c r="A732" s="257"/>
      <c r="B732" s="255"/>
      <c r="C732" s="255"/>
      <c r="D732" s="255"/>
      <c r="E732" s="255"/>
      <c r="F732" s="256"/>
      <c r="G732" s="256"/>
      <c r="H732" s="256"/>
      <c r="I732" s="256"/>
      <c r="J732" s="256"/>
      <c r="K732" s="257"/>
      <c r="L732" s="257"/>
      <c r="M732" s="257"/>
      <c r="N732" s="257"/>
      <c r="O732" s="257"/>
      <c r="P732" s="257"/>
      <c r="Q732" s="257"/>
      <c r="R732" s="257"/>
      <c r="S732" s="257"/>
      <c r="T732" s="257"/>
      <c r="U732" s="257"/>
      <c r="V732" s="257"/>
      <c r="W732" s="257"/>
      <c r="X732" s="257"/>
      <c r="Y732" s="257"/>
      <c r="Z732" s="257"/>
    </row>
    <row r="733" spans="1:26" ht="12.75" customHeight="1" x14ac:dyDescent="0.25">
      <c r="A733" s="257"/>
      <c r="B733" s="255"/>
      <c r="C733" s="255"/>
      <c r="D733" s="255"/>
      <c r="E733" s="255"/>
      <c r="F733" s="256"/>
      <c r="G733" s="256"/>
      <c r="H733" s="256"/>
      <c r="I733" s="256"/>
      <c r="J733" s="256"/>
      <c r="K733" s="257"/>
      <c r="L733" s="257"/>
      <c r="M733" s="257"/>
      <c r="N733" s="257"/>
      <c r="O733" s="257"/>
      <c r="P733" s="257"/>
      <c r="Q733" s="257"/>
      <c r="R733" s="257"/>
      <c r="S733" s="257"/>
      <c r="T733" s="257"/>
      <c r="U733" s="257"/>
      <c r="V733" s="257"/>
      <c r="W733" s="257"/>
      <c r="X733" s="257"/>
      <c r="Y733" s="257"/>
      <c r="Z733" s="257"/>
    </row>
    <row r="734" spans="1:26" ht="12.75" customHeight="1" x14ac:dyDescent="0.25">
      <c r="A734" s="257"/>
      <c r="B734" s="255"/>
      <c r="C734" s="255"/>
      <c r="D734" s="255"/>
      <c r="E734" s="255"/>
      <c r="F734" s="256"/>
      <c r="G734" s="256"/>
      <c r="H734" s="256"/>
      <c r="I734" s="256"/>
      <c r="J734" s="256"/>
      <c r="K734" s="257"/>
      <c r="L734" s="257"/>
      <c r="M734" s="257"/>
      <c r="N734" s="257"/>
      <c r="O734" s="257"/>
      <c r="P734" s="257"/>
      <c r="Q734" s="257"/>
      <c r="R734" s="257"/>
      <c r="S734" s="257"/>
      <c r="T734" s="257"/>
      <c r="U734" s="257"/>
      <c r="V734" s="257"/>
      <c r="W734" s="257"/>
      <c r="X734" s="257"/>
      <c r="Y734" s="257"/>
      <c r="Z734" s="257"/>
    </row>
    <row r="735" spans="1:26" ht="12.75" customHeight="1" x14ac:dyDescent="0.25">
      <c r="A735" s="257"/>
      <c r="B735" s="255"/>
      <c r="C735" s="255"/>
      <c r="D735" s="255"/>
      <c r="E735" s="255"/>
      <c r="F735" s="256"/>
      <c r="G735" s="256"/>
      <c r="H735" s="256"/>
      <c r="I735" s="256"/>
      <c r="J735" s="256"/>
      <c r="K735" s="257"/>
      <c r="L735" s="257"/>
      <c r="M735" s="257"/>
      <c r="N735" s="257"/>
      <c r="O735" s="257"/>
      <c r="P735" s="257"/>
      <c r="Q735" s="257"/>
      <c r="R735" s="257"/>
      <c r="S735" s="257"/>
      <c r="T735" s="257"/>
      <c r="U735" s="257"/>
      <c r="V735" s="257"/>
      <c r="W735" s="257"/>
      <c r="X735" s="257"/>
      <c r="Y735" s="257"/>
      <c r="Z735" s="257"/>
    </row>
    <row r="736" spans="1:26" ht="12.75" customHeight="1" x14ac:dyDescent="0.25">
      <c r="A736" s="257"/>
      <c r="B736" s="255"/>
      <c r="C736" s="255"/>
      <c r="D736" s="255"/>
      <c r="E736" s="255"/>
      <c r="F736" s="256"/>
      <c r="G736" s="256"/>
      <c r="H736" s="256"/>
      <c r="I736" s="256"/>
      <c r="J736" s="256"/>
      <c r="K736" s="257"/>
      <c r="L736" s="257"/>
      <c r="M736" s="257"/>
      <c r="N736" s="257"/>
      <c r="O736" s="257"/>
      <c r="P736" s="257"/>
      <c r="Q736" s="257"/>
      <c r="R736" s="257"/>
      <c r="S736" s="257"/>
      <c r="T736" s="257"/>
      <c r="U736" s="257"/>
      <c r="V736" s="257"/>
      <c r="W736" s="257"/>
      <c r="X736" s="257"/>
      <c r="Y736" s="257"/>
      <c r="Z736" s="257"/>
    </row>
    <row r="737" spans="1:26" ht="12.75" customHeight="1" x14ac:dyDescent="0.25">
      <c r="A737" s="257"/>
      <c r="B737" s="255"/>
      <c r="C737" s="255"/>
      <c r="D737" s="255"/>
      <c r="E737" s="255"/>
      <c r="F737" s="256"/>
      <c r="G737" s="256"/>
      <c r="H737" s="256"/>
      <c r="I737" s="256"/>
      <c r="J737" s="256"/>
      <c r="K737" s="257"/>
      <c r="L737" s="257"/>
      <c r="M737" s="257"/>
      <c r="N737" s="257"/>
      <c r="O737" s="257"/>
      <c r="P737" s="257"/>
      <c r="Q737" s="257"/>
      <c r="R737" s="257"/>
      <c r="S737" s="257"/>
      <c r="T737" s="257"/>
      <c r="U737" s="257"/>
      <c r="V737" s="257"/>
      <c r="W737" s="257"/>
      <c r="X737" s="257"/>
      <c r="Y737" s="257"/>
      <c r="Z737" s="257"/>
    </row>
    <row r="738" spans="1:26" ht="12.75" customHeight="1" x14ac:dyDescent="0.25">
      <c r="A738" s="257"/>
      <c r="B738" s="255"/>
      <c r="C738" s="255"/>
      <c r="D738" s="255"/>
      <c r="E738" s="255"/>
      <c r="F738" s="256"/>
      <c r="G738" s="256"/>
      <c r="H738" s="256"/>
      <c r="I738" s="256"/>
      <c r="J738" s="256"/>
      <c r="K738" s="257"/>
      <c r="L738" s="257"/>
      <c r="M738" s="257"/>
      <c r="N738" s="257"/>
      <c r="O738" s="257"/>
      <c r="P738" s="257"/>
      <c r="Q738" s="257"/>
      <c r="R738" s="257"/>
      <c r="S738" s="257"/>
      <c r="T738" s="257"/>
      <c r="U738" s="257"/>
      <c r="V738" s="257"/>
      <c r="W738" s="257"/>
      <c r="X738" s="257"/>
      <c r="Y738" s="257"/>
      <c r="Z738" s="257"/>
    </row>
    <row r="739" spans="1:26" ht="12.75" customHeight="1" x14ac:dyDescent="0.25">
      <c r="A739" s="257"/>
      <c r="B739" s="255"/>
      <c r="C739" s="255"/>
      <c r="D739" s="255"/>
      <c r="E739" s="255"/>
      <c r="F739" s="256"/>
      <c r="G739" s="256"/>
      <c r="H739" s="256"/>
      <c r="I739" s="256"/>
      <c r="J739" s="256"/>
      <c r="K739" s="257"/>
      <c r="L739" s="257"/>
      <c r="M739" s="257"/>
      <c r="N739" s="257"/>
      <c r="O739" s="257"/>
      <c r="P739" s="257"/>
      <c r="Q739" s="257"/>
      <c r="R739" s="257"/>
      <c r="S739" s="257"/>
      <c r="T739" s="257"/>
      <c r="U739" s="257"/>
      <c r="V739" s="257"/>
      <c r="W739" s="257"/>
      <c r="X739" s="257"/>
      <c r="Y739" s="257"/>
      <c r="Z739" s="257"/>
    </row>
    <row r="740" spans="1:26" ht="12.75" customHeight="1" x14ac:dyDescent="0.25">
      <c r="A740" s="257"/>
      <c r="B740" s="255"/>
      <c r="C740" s="255"/>
      <c r="D740" s="255"/>
      <c r="E740" s="255"/>
      <c r="F740" s="256"/>
      <c r="G740" s="256"/>
      <c r="H740" s="256"/>
      <c r="I740" s="256"/>
      <c r="J740" s="256"/>
      <c r="K740" s="257"/>
      <c r="L740" s="257"/>
      <c r="M740" s="257"/>
      <c r="N740" s="257"/>
      <c r="O740" s="257"/>
      <c r="P740" s="257"/>
      <c r="Q740" s="257"/>
      <c r="R740" s="257"/>
      <c r="S740" s="257"/>
      <c r="T740" s="257"/>
      <c r="U740" s="257"/>
      <c r="V740" s="257"/>
      <c r="W740" s="257"/>
      <c r="X740" s="257"/>
      <c r="Y740" s="257"/>
      <c r="Z740" s="257"/>
    </row>
    <row r="741" spans="1:26" ht="12.75" customHeight="1" x14ac:dyDescent="0.25">
      <c r="A741" s="257"/>
      <c r="B741" s="255"/>
      <c r="C741" s="255"/>
      <c r="D741" s="255"/>
      <c r="E741" s="255"/>
      <c r="F741" s="256"/>
      <c r="G741" s="256"/>
      <c r="H741" s="256"/>
      <c r="I741" s="256"/>
      <c r="J741" s="256"/>
      <c r="K741" s="257"/>
      <c r="L741" s="257"/>
      <c r="M741" s="257"/>
      <c r="N741" s="257"/>
      <c r="O741" s="257"/>
      <c r="P741" s="257"/>
      <c r="Q741" s="257"/>
      <c r="R741" s="257"/>
      <c r="S741" s="257"/>
      <c r="T741" s="257"/>
      <c r="U741" s="257"/>
      <c r="V741" s="257"/>
      <c r="W741" s="257"/>
      <c r="X741" s="257"/>
      <c r="Y741" s="257"/>
      <c r="Z741" s="257"/>
    </row>
    <row r="742" spans="1:26" ht="12.75" customHeight="1" x14ac:dyDescent="0.25">
      <c r="A742" s="257"/>
      <c r="B742" s="255"/>
      <c r="C742" s="255"/>
      <c r="D742" s="255"/>
      <c r="E742" s="255"/>
      <c r="F742" s="256"/>
      <c r="G742" s="256"/>
      <c r="H742" s="256"/>
      <c r="I742" s="256"/>
      <c r="J742" s="256"/>
      <c r="K742" s="257"/>
      <c r="L742" s="257"/>
      <c r="M742" s="257"/>
      <c r="N742" s="257"/>
      <c r="O742" s="257"/>
      <c r="P742" s="257"/>
      <c r="Q742" s="257"/>
      <c r="R742" s="257"/>
      <c r="S742" s="257"/>
      <c r="T742" s="257"/>
      <c r="U742" s="257"/>
      <c r="V742" s="257"/>
      <c r="W742" s="257"/>
      <c r="X742" s="257"/>
      <c r="Y742" s="257"/>
      <c r="Z742" s="257"/>
    </row>
    <row r="743" spans="1:26" ht="12.75" customHeight="1" x14ac:dyDescent="0.25">
      <c r="A743" s="257"/>
      <c r="B743" s="255"/>
      <c r="C743" s="255"/>
      <c r="D743" s="255"/>
      <c r="E743" s="255"/>
      <c r="F743" s="256"/>
      <c r="G743" s="256"/>
      <c r="H743" s="256"/>
      <c r="I743" s="256"/>
      <c r="J743" s="256"/>
      <c r="K743" s="257"/>
      <c r="L743" s="257"/>
      <c r="M743" s="257"/>
      <c r="N743" s="257"/>
      <c r="O743" s="257"/>
      <c r="P743" s="257"/>
      <c r="Q743" s="257"/>
      <c r="R743" s="257"/>
      <c r="S743" s="257"/>
      <c r="T743" s="257"/>
      <c r="U743" s="257"/>
      <c r="V743" s="257"/>
      <c r="W743" s="257"/>
      <c r="X743" s="257"/>
      <c r="Y743" s="257"/>
      <c r="Z743" s="257"/>
    </row>
    <row r="744" spans="1:26" ht="12.75" customHeight="1" x14ac:dyDescent="0.25">
      <c r="A744" s="257"/>
      <c r="B744" s="255"/>
      <c r="C744" s="255"/>
      <c r="D744" s="255"/>
      <c r="E744" s="255"/>
      <c r="F744" s="256"/>
      <c r="G744" s="256"/>
      <c r="H744" s="256"/>
      <c r="I744" s="256"/>
      <c r="J744" s="256"/>
      <c r="K744" s="257"/>
      <c r="L744" s="257"/>
      <c r="M744" s="257"/>
      <c r="N744" s="257"/>
      <c r="O744" s="257"/>
      <c r="P744" s="257"/>
      <c r="Q744" s="257"/>
      <c r="R744" s="257"/>
      <c r="S744" s="257"/>
      <c r="T744" s="257"/>
      <c r="U744" s="257"/>
      <c r="V744" s="257"/>
      <c r="W744" s="257"/>
      <c r="X744" s="257"/>
      <c r="Y744" s="257"/>
      <c r="Z744" s="257"/>
    </row>
    <row r="745" spans="1:26" ht="12.75" customHeight="1" x14ac:dyDescent="0.25">
      <c r="A745" s="257"/>
      <c r="B745" s="255"/>
      <c r="C745" s="255"/>
      <c r="D745" s="255"/>
      <c r="E745" s="255"/>
      <c r="F745" s="256"/>
      <c r="G745" s="256"/>
      <c r="H745" s="256"/>
      <c r="I745" s="256"/>
      <c r="J745" s="256"/>
      <c r="K745" s="257"/>
      <c r="L745" s="257"/>
      <c r="M745" s="257"/>
      <c r="N745" s="257"/>
      <c r="O745" s="257"/>
      <c r="P745" s="257"/>
      <c r="Q745" s="257"/>
      <c r="R745" s="257"/>
      <c r="S745" s="257"/>
      <c r="T745" s="257"/>
      <c r="U745" s="257"/>
      <c r="V745" s="257"/>
      <c r="W745" s="257"/>
      <c r="X745" s="257"/>
      <c r="Y745" s="257"/>
      <c r="Z745" s="257"/>
    </row>
    <row r="746" spans="1:26" ht="12.75" customHeight="1" x14ac:dyDescent="0.25">
      <c r="A746" s="257"/>
      <c r="B746" s="255"/>
      <c r="C746" s="255"/>
      <c r="D746" s="255"/>
      <c r="E746" s="255"/>
      <c r="F746" s="256"/>
      <c r="G746" s="256"/>
      <c r="H746" s="256"/>
      <c r="I746" s="256"/>
      <c r="J746" s="256"/>
      <c r="K746" s="257"/>
      <c r="L746" s="257"/>
      <c r="M746" s="257"/>
      <c r="N746" s="257"/>
      <c r="O746" s="257"/>
      <c r="P746" s="257"/>
      <c r="Q746" s="257"/>
      <c r="R746" s="257"/>
      <c r="S746" s="257"/>
      <c r="T746" s="257"/>
      <c r="U746" s="257"/>
      <c r="V746" s="257"/>
      <c r="W746" s="257"/>
      <c r="X746" s="257"/>
      <c r="Y746" s="257"/>
      <c r="Z746" s="257"/>
    </row>
    <row r="747" spans="1:26" ht="12.75" customHeight="1" x14ac:dyDescent="0.25">
      <c r="A747" s="257"/>
      <c r="B747" s="255"/>
      <c r="C747" s="255"/>
      <c r="D747" s="255"/>
      <c r="E747" s="255"/>
      <c r="F747" s="256"/>
      <c r="G747" s="256"/>
      <c r="H747" s="256"/>
      <c r="I747" s="256"/>
      <c r="J747" s="256"/>
      <c r="K747" s="257"/>
      <c r="L747" s="257"/>
      <c r="M747" s="257"/>
      <c r="N747" s="257"/>
      <c r="O747" s="257"/>
      <c r="P747" s="257"/>
      <c r="Q747" s="257"/>
      <c r="R747" s="257"/>
      <c r="S747" s="257"/>
      <c r="T747" s="257"/>
      <c r="U747" s="257"/>
      <c r="V747" s="257"/>
      <c r="W747" s="257"/>
      <c r="X747" s="257"/>
      <c r="Y747" s="257"/>
      <c r="Z747" s="257"/>
    </row>
    <row r="748" spans="1:26" ht="12.75" customHeight="1" x14ac:dyDescent="0.25">
      <c r="A748" s="257"/>
      <c r="B748" s="255"/>
      <c r="C748" s="255"/>
      <c r="D748" s="255"/>
      <c r="E748" s="255"/>
      <c r="F748" s="256"/>
      <c r="G748" s="256"/>
      <c r="H748" s="256"/>
      <c r="I748" s="256"/>
      <c r="J748" s="256"/>
      <c r="K748" s="257"/>
      <c r="L748" s="257"/>
      <c r="M748" s="257"/>
      <c r="N748" s="257"/>
      <c r="O748" s="257"/>
      <c r="P748" s="257"/>
      <c r="Q748" s="257"/>
      <c r="R748" s="257"/>
      <c r="S748" s="257"/>
      <c r="T748" s="257"/>
      <c r="U748" s="257"/>
      <c r="V748" s="257"/>
      <c r="W748" s="257"/>
      <c r="X748" s="257"/>
      <c r="Y748" s="257"/>
      <c r="Z748" s="257"/>
    </row>
    <row r="749" spans="1:26" ht="12.75" customHeight="1" x14ac:dyDescent="0.25">
      <c r="A749" s="257"/>
      <c r="B749" s="255"/>
      <c r="C749" s="255"/>
      <c r="D749" s="255"/>
      <c r="E749" s="255"/>
      <c r="F749" s="256"/>
      <c r="G749" s="256"/>
      <c r="H749" s="256"/>
      <c r="I749" s="256"/>
      <c r="J749" s="256"/>
      <c r="K749" s="257"/>
      <c r="L749" s="257"/>
      <c r="M749" s="257"/>
      <c r="N749" s="257"/>
      <c r="O749" s="257"/>
      <c r="P749" s="257"/>
      <c r="Q749" s="257"/>
      <c r="R749" s="257"/>
      <c r="S749" s="257"/>
      <c r="T749" s="257"/>
      <c r="U749" s="257"/>
      <c r="V749" s="257"/>
      <c r="W749" s="257"/>
      <c r="X749" s="257"/>
      <c r="Y749" s="257"/>
      <c r="Z749" s="257"/>
    </row>
    <row r="750" spans="1:26" ht="12.75" customHeight="1" x14ac:dyDescent="0.25">
      <c r="A750" s="257"/>
      <c r="B750" s="255"/>
      <c r="C750" s="255"/>
      <c r="D750" s="255"/>
      <c r="E750" s="255"/>
      <c r="F750" s="256"/>
      <c r="G750" s="256"/>
      <c r="H750" s="256"/>
      <c r="I750" s="256"/>
      <c r="J750" s="256"/>
      <c r="K750" s="257"/>
      <c r="L750" s="257"/>
      <c r="M750" s="257"/>
      <c r="N750" s="257"/>
      <c r="O750" s="257"/>
      <c r="P750" s="257"/>
      <c r="Q750" s="257"/>
      <c r="R750" s="257"/>
      <c r="S750" s="257"/>
      <c r="T750" s="257"/>
      <c r="U750" s="257"/>
      <c r="V750" s="257"/>
      <c r="W750" s="257"/>
      <c r="X750" s="257"/>
      <c r="Y750" s="257"/>
      <c r="Z750" s="257"/>
    </row>
    <row r="751" spans="1:26" ht="12.75" customHeight="1" x14ac:dyDescent="0.25">
      <c r="A751" s="257"/>
      <c r="B751" s="255"/>
      <c r="C751" s="255"/>
      <c r="D751" s="255"/>
      <c r="E751" s="255"/>
      <c r="F751" s="256"/>
      <c r="G751" s="256"/>
      <c r="H751" s="256"/>
      <c r="I751" s="256"/>
      <c r="J751" s="256"/>
      <c r="K751" s="257"/>
      <c r="L751" s="257"/>
      <c r="M751" s="257"/>
      <c r="N751" s="257"/>
      <c r="O751" s="257"/>
      <c r="P751" s="257"/>
      <c r="Q751" s="257"/>
      <c r="R751" s="257"/>
      <c r="S751" s="257"/>
      <c r="T751" s="257"/>
      <c r="U751" s="257"/>
      <c r="V751" s="257"/>
      <c r="W751" s="257"/>
      <c r="X751" s="257"/>
      <c r="Y751" s="257"/>
      <c r="Z751" s="257"/>
    </row>
    <row r="752" spans="1:26" ht="12.75" customHeight="1" x14ac:dyDescent="0.25">
      <c r="A752" s="257"/>
      <c r="B752" s="255"/>
      <c r="C752" s="255"/>
      <c r="D752" s="255"/>
      <c r="E752" s="255"/>
      <c r="F752" s="256"/>
      <c r="G752" s="256"/>
      <c r="H752" s="256"/>
      <c r="I752" s="256"/>
      <c r="J752" s="256"/>
      <c r="K752" s="257"/>
      <c r="L752" s="257"/>
      <c r="M752" s="257"/>
      <c r="N752" s="257"/>
      <c r="O752" s="257"/>
      <c r="P752" s="257"/>
      <c r="Q752" s="257"/>
      <c r="R752" s="257"/>
      <c r="S752" s="257"/>
      <c r="T752" s="257"/>
      <c r="U752" s="257"/>
      <c r="V752" s="257"/>
      <c r="W752" s="257"/>
      <c r="X752" s="257"/>
      <c r="Y752" s="257"/>
      <c r="Z752" s="257"/>
    </row>
    <row r="753" spans="1:26" ht="12.75" customHeight="1" x14ac:dyDescent="0.25">
      <c r="A753" s="257"/>
      <c r="B753" s="255"/>
      <c r="C753" s="255"/>
      <c r="D753" s="255"/>
      <c r="E753" s="255"/>
      <c r="F753" s="256"/>
      <c r="G753" s="256"/>
      <c r="H753" s="256"/>
      <c r="I753" s="256"/>
      <c r="J753" s="256"/>
      <c r="K753" s="257"/>
      <c r="L753" s="257"/>
      <c r="M753" s="257"/>
      <c r="N753" s="257"/>
      <c r="O753" s="257"/>
      <c r="P753" s="257"/>
      <c r="Q753" s="257"/>
      <c r="R753" s="257"/>
      <c r="S753" s="257"/>
      <c r="T753" s="257"/>
      <c r="U753" s="257"/>
      <c r="V753" s="257"/>
      <c r="W753" s="257"/>
      <c r="X753" s="257"/>
      <c r="Y753" s="257"/>
      <c r="Z753" s="257"/>
    </row>
    <row r="754" spans="1:26" ht="12.75" customHeight="1" x14ac:dyDescent="0.25">
      <c r="A754" s="257"/>
      <c r="B754" s="255"/>
      <c r="C754" s="255"/>
      <c r="D754" s="255"/>
      <c r="E754" s="255"/>
      <c r="F754" s="256"/>
      <c r="G754" s="256"/>
      <c r="H754" s="256"/>
      <c r="I754" s="256"/>
      <c r="J754" s="256"/>
      <c r="K754" s="257"/>
      <c r="L754" s="257"/>
      <c r="M754" s="257"/>
      <c r="N754" s="257"/>
      <c r="O754" s="257"/>
      <c r="P754" s="257"/>
      <c r="Q754" s="257"/>
      <c r="R754" s="257"/>
      <c r="S754" s="257"/>
      <c r="T754" s="257"/>
      <c r="U754" s="257"/>
      <c r="V754" s="257"/>
      <c r="W754" s="257"/>
      <c r="X754" s="257"/>
      <c r="Y754" s="257"/>
      <c r="Z754" s="257"/>
    </row>
    <row r="755" spans="1:26" ht="12.75" customHeight="1" x14ac:dyDescent="0.25">
      <c r="A755" s="257"/>
      <c r="B755" s="255"/>
      <c r="C755" s="255"/>
      <c r="D755" s="255"/>
      <c r="E755" s="255"/>
      <c r="F755" s="256"/>
      <c r="G755" s="256"/>
      <c r="H755" s="256"/>
      <c r="I755" s="256"/>
      <c r="J755" s="256"/>
      <c r="K755" s="257"/>
      <c r="L755" s="257"/>
      <c r="M755" s="257"/>
      <c r="N755" s="257"/>
      <c r="O755" s="257"/>
      <c r="P755" s="257"/>
      <c r="Q755" s="257"/>
      <c r="R755" s="257"/>
      <c r="S755" s="257"/>
      <c r="T755" s="257"/>
      <c r="U755" s="257"/>
      <c r="V755" s="257"/>
      <c r="W755" s="257"/>
      <c r="X755" s="257"/>
      <c r="Y755" s="257"/>
      <c r="Z755" s="257"/>
    </row>
    <row r="756" spans="1:26" ht="12.75" customHeight="1" x14ac:dyDescent="0.25">
      <c r="A756" s="257"/>
      <c r="B756" s="255"/>
      <c r="C756" s="255"/>
      <c r="D756" s="255"/>
      <c r="E756" s="255"/>
      <c r="F756" s="256"/>
      <c r="G756" s="256"/>
      <c r="H756" s="256"/>
      <c r="I756" s="256"/>
      <c r="J756" s="256"/>
      <c r="K756" s="257"/>
      <c r="L756" s="257"/>
      <c r="M756" s="257"/>
      <c r="N756" s="257"/>
      <c r="O756" s="257"/>
      <c r="P756" s="257"/>
      <c r="Q756" s="257"/>
      <c r="R756" s="257"/>
      <c r="S756" s="257"/>
      <c r="T756" s="257"/>
      <c r="U756" s="257"/>
      <c r="V756" s="257"/>
      <c r="W756" s="257"/>
      <c r="X756" s="257"/>
      <c r="Y756" s="257"/>
      <c r="Z756" s="257"/>
    </row>
    <row r="757" spans="1:26" ht="12.75" customHeight="1" x14ac:dyDescent="0.25">
      <c r="A757" s="257"/>
      <c r="B757" s="255"/>
      <c r="C757" s="255"/>
      <c r="D757" s="255"/>
      <c r="E757" s="255"/>
      <c r="F757" s="256"/>
      <c r="G757" s="256"/>
      <c r="H757" s="256"/>
      <c r="I757" s="256"/>
      <c r="J757" s="256"/>
      <c r="K757" s="257"/>
      <c r="L757" s="257"/>
      <c r="M757" s="257"/>
      <c r="N757" s="257"/>
      <c r="O757" s="257"/>
      <c r="P757" s="257"/>
      <c r="Q757" s="257"/>
      <c r="R757" s="257"/>
      <c r="S757" s="257"/>
      <c r="T757" s="257"/>
      <c r="U757" s="257"/>
      <c r="V757" s="257"/>
      <c r="W757" s="257"/>
      <c r="X757" s="257"/>
      <c r="Y757" s="257"/>
      <c r="Z757" s="257"/>
    </row>
    <row r="758" spans="1:26" ht="12.75" customHeight="1" x14ac:dyDescent="0.25">
      <c r="A758" s="257"/>
      <c r="B758" s="255"/>
      <c r="C758" s="255"/>
      <c r="D758" s="255"/>
      <c r="E758" s="255"/>
      <c r="F758" s="256"/>
      <c r="G758" s="256"/>
      <c r="H758" s="256"/>
      <c r="I758" s="256"/>
      <c r="J758" s="256"/>
      <c r="K758" s="257"/>
      <c r="L758" s="257"/>
      <c r="M758" s="257"/>
      <c r="N758" s="257"/>
      <c r="O758" s="257"/>
      <c r="P758" s="257"/>
      <c r="Q758" s="257"/>
      <c r="R758" s="257"/>
      <c r="S758" s="257"/>
      <c r="T758" s="257"/>
      <c r="U758" s="257"/>
      <c r="V758" s="257"/>
      <c r="W758" s="257"/>
      <c r="X758" s="257"/>
      <c r="Y758" s="257"/>
      <c r="Z758" s="257"/>
    </row>
    <row r="759" spans="1:26" ht="12.75" customHeight="1" x14ac:dyDescent="0.25">
      <c r="A759" s="257"/>
      <c r="B759" s="255"/>
      <c r="C759" s="255"/>
      <c r="D759" s="255"/>
      <c r="E759" s="255"/>
      <c r="F759" s="256"/>
      <c r="G759" s="256"/>
      <c r="H759" s="256"/>
      <c r="I759" s="256"/>
      <c r="J759" s="256"/>
      <c r="K759" s="257"/>
      <c r="L759" s="257"/>
      <c r="M759" s="257"/>
      <c r="N759" s="257"/>
      <c r="O759" s="257"/>
      <c r="P759" s="257"/>
      <c r="Q759" s="257"/>
      <c r="R759" s="257"/>
      <c r="S759" s="257"/>
      <c r="T759" s="257"/>
      <c r="U759" s="257"/>
      <c r="V759" s="257"/>
      <c r="W759" s="257"/>
      <c r="X759" s="257"/>
      <c r="Y759" s="257"/>
      <c r="Z759" s="257"/>
    </row>
    <row r="760" spans="1:26" ht="12.75" customHeight="1" x14ac:dyDescent="0.25">
      <c r="A760" s="257"/>
      <c r="B760" s="255"/>
      <c r="C760" s="255"/>
      <c r="D760" s="255"/>
      <c r="E760" s="255"/>
      <c r="F760" s="256"/>
      <c r="G760" s="256"/>
      <c r="H760" s="256"/>
      <c r="I760" s="256"/>
      <c r="J760" s="256"/>
      <c r="K760" s="257"/>
      <c r="L760" s="257"/>
      <c r="M760" s="257"/>
      <c r="N760" s="257"/>
      <c r="O760" s="257"/>
      <c r="P760" s="257"/>
      <c r="Q760" s="257"/>
      <c r="R760" s="257"/>
      <c r="S760" s="257"/>
      <c r="T760" s="257"/>
      <c r="U760" s="257"/>
      <c r="V760" s="257"/>
      <c r="W760" s="257"/>
      <c r="X760" s="257"/>
      <c r="Y760" s="257"/>
      <c r="Z760" s="257"/>
    </row>
    <row r="761" spans="1:26" ht="12.75" customHeight="1" x14ac:dyDescent="0.25">
      <c r="A761" s="257"/>
      <c r="B761" s="255"/>
      <c r="C761" s="255"/>
      <c r="D761" s="255"/>
      <c r="E761" s="255"/>
      <c r="F761" s="256"/>
      <c r="G761" s="256"/>
      <c r="H761" s="256"/>
      <c r="I761" s="256"/>
      <c r="J761" s="256"/>
      <c r="K761" s="257"/>
      <c r="L761" s="257"/>
      <c r="M761" s="257"/>
      <c r="N761" s="257"/>
      <c r="O761" s="257"/>
      <c r="P761" s="257"/>
      <c r="Q761" s="257"/>
      <c r="R761" s="257"/>
      <c r="S761" s="257"/>
      <c r="T761" s="257"/>
      <c r="U761" s="257"/>
      <c r="V761" s="257"/>
      <c r="W761" s="257"/>
      <c r="X761" s="257"/>
      <c r="Y761" s="257"/>
      <c r="Z761" s="257"/>
    </row>
    <row r="762" spans="1:26" ht="12.75" customHeight="1" x14ac:dyDescent="0.25">
      <c r="A762" s="257"/>
      <c r="B762" s="255"/>
      <c r="C762" s="255"/>
      <c r="D762" s="255"/>
      <c r="E762" s="255"/>
      <c r="F762" s="256"/>
      <c r="G762" s="256"/>
      <c r="H762" s="256"/>
      <c r="I762" s="256"/>
      <c r="J762" s="256"/>
      <c r="K762" s="257"/>
      <c r="L762" s="257"/>
      <c r="M762" s="257"/>
      <c r="N762" s="257"/>
      <c r="O762" s="257"/>
      <c r="P762" s="257"/>
      <c r="Q762" s="257"/>
      <c r="R762" s="257"/>
      <c r="S762" s="257"/>
      <c r="T762" s="257"/>
      <c r="U762" s="257"/>
      <c r="V762" s="257"/>
      <c r="W762" s="257"/>
      <c r="X762" s="257"/>
      <c r="Y762" s="257"/>
      <c r="Z762" s="257"/>
    </row>
    <row r="763" spans="1:26" ht="12.75" customHeight="1" x14ac:dyDescent="0.25">
      <c r="A763" s="257"/>
      <c r="B763" s="255"/>
      <c r="C763" s="255"/>
      <c r="D763" s="255"/>
      <c r="E763" s="255"/>
      <c r="F763" s="256"/>
      <c r="G763" s="256"/>
      <c r="H763" s="256"/>
      <c r="I763" s="256"/>
      <c r="J763" s="256"/>
      <c r="K763" s="257"/>
      <c r="L763" s="257"/>
      <c r="M763" s="257"/>
      <c r="N763" s="257"/>
      <c r="O763" s="257"/>
      <c r="P763" s="257"/>
      <c r="Q763" s="257"/>
      <c r="R763" s="257"/>
      <c r="S763" s="257"/>
      <c r="T763" s="257"/>
      <c r="U763" s="257"/>
      <c r="V763" s="257"/>
      <c r="W763" s="257"/>
      <c r="X763" s="257"/>
      <c r="Y763" s="257"/>
      <c r="Z763" s="257"/>
    </row>
    <row r="764" spans="1:26" ht="12.75" customHeight="1" x14ac:dyDescent="0.25">
      <c r="A764" s="257"/>
      <c r="B764" s="255"/>
      <c r="C764" s="255"/>
      <c r="D764" s="255"/>
      <c r="E764" s="255"/>
      <c r="F764" s="256"/>
      <c r="G764" s="256"/>
      <c r="H764" s="256"/>
      <c r="I764" s="256"/>
      <c r="J764" s="256"/>
      <c r="K764" s="257"/>
      <c r="L764" s="257"/>
      <c r="M764" s="257"/>
      <c r="N764" s="257"/>
      <c r="O764" s="257"/>
      <c r="P764" s="257"/>
      <c r="Q764" s="257"/>
      <c r="R764" s="257"/>
      <c r="S764" s="257"/>
      <c r="T764" s="257"/>
      <c r="U764" s="257"/>
      <c r="V764" s="257"/>
      <c r="W764" s="257"/>
      <c r="X764" s="257"/>
      <c r="Y764" s="257"/>
      <c r="Z764" s="257"/>
    </row>
    <row r="765" spans="1:26" ht="12.75" customHeight="1" x14ac:dyDescent="0.25">
      <c r="A765" s="257"/>
      <c r="B765" s="255"/>
      <c r="C765" s="255"/>
      <c r="D765" s="255"/>
      <c r="E765" s="255"/>
      <c r="F765" s="256"/>
      <c r="G765" s="256"/>
      <c r="H765" s="256"/>
      <c r="I765" s="256"/>
      <c r="J765" s="256"/>
      <c r="K765" s="257"/>
      <c r="L765" s="257"/>
      <c r="M765" s="257"/>
      <c r="N765" s="257"/>
      <c r="O765" s="257"/>
      <c r="P765" s="257"/>
      <c r="Q765" s="257"/>
      <c r="R765" s="257"/>
      <c r="S765" s="257"/>
      <c r="T765" s="257"/>
      <c r="U765" s="257"/>
      <c r="V765" s="257"/>
      <c r="W765" s="257"/>
      <c r="X765" s="257"/>
      <c r="Y765" s="257"/>
      <c r="Z765" s="257"/>
    </row>
    <row r="766" spans="1:26" ht="12.75" customHeight="1" x14ac:dyDescent="0.25">
      <c r="A766" s="257"/>
      <c r="B766" s="255"/>
      <c r="C766" s="255"/>
      <c r="D766" s="255"/>
      <c r="E766" s="255"/>
      <c r="F766" s="256"/>
      <c r="G766" s="256"/>
      <c r="H766" s="256"/>
      <c r="I766" s="256"/>
      <c r="J766" s="256"/>
      <c r="K766" s="257"/>
      <c r="L766" s="257"/>
      <c r="M766" s="257"/>
      <c r="N766" s="257"/>
      <c r="O766" s="257"/>
      <c r="P766" s="257"/>
      <c r="Q766" s="257"/>
      <c r="R766" s="257"/>
      <c r="S766" s="257"/>
      <c r="T766" s="257"/>
      <c r="U766" s="257"/>
      <c r="V766" s="257"/>
      <c r="W766" s="257"/>
      <c r="X766" s="257"/>
      <c r="Y766" s="257"/>
      <c r="Z766" s="257"/>
    </row>
    <row r="767" spans="1:26" ht="12.75" customHeight="1" x14ac:dyDescent="0.25">
      <c r="A767" s="257"/>
      <c r="B767" s="255"/>
      <c r="C767" s="255"/>
      <c r="D767" s="255"/>
      <c r="E767" s="255"/>
      <c r="F767" s="256"/>
      <c r="G767" s="256"/>
      <c r="H767" s="256"/>
      <c r="I767" s="256"/>
      <c r="J767" s="256"/>
      <c r="K767" s="257"/>
      <c r="L767" s="257"/>
      <c r="M767" s="257"/>
      <c r="N767" s="257"/>
      <c r="O767" s="257"/>
      <c r="P767" s="257"/>
      <c r="Q767" s="257"/>
      <c r="R767" s="257"/>
      <c r="S767" s="257"/>
      <c r="T767" s="257"/>
      <c r="U767" s="257"/>
      <c r="V767" s="257"/>
      <c r="W767" s="257"/>
      <c r="X767" s="257"/>
      <c r="Y767" s="257"/>
      <c r="Z767" s="257"/>
    </row>
    <row r="768" spans="1:26" ht="12.75" customHeight="1" x14ac:dyDescent="0.25">
      <c r="A768" s="257"/>
      <c r="B768" s="255"/>
      <c r="C768" s="255"/>
      <c r="D768" s="255"/>
      <c r="E768" s="255"/>
      <c r="F768" s="256"/>
      <c r="G768" s="256"/>
      <c r="H768" s="256"/>
      <c r="I768" s="256"/>
      <c r="J768" s="256"/>
      <c r="K768" s="257"/>
      <c r="L768" s="257"/>
      <c r="M768" s="257"/>
      <c r="N768" s="257"/>
      <c r="O768" s="257"/>
      <c r="P768" s="257"/>
      <c r="Q768" s="257"/>
      <c r="R768" s="257"/>
      <c r="S768" s="257"/>
      <c r="T768" s="257"/>
      <c r="U768" s="257"/>
      <c r="V768" s="257"/>
      <c r="W768" s="257"/>
      <c r="X768" s="257"/>
      <c r="Y768" s="257"/>
      <c r="Z768" s="257"/>
    </row>
    <row r="769" spans="1:26" ht="12.75" customHeight="1" x14ac:dyDescent="0.25">
      <c r="A769" s="257"/>
      <c r="B769" s="255"/>
      <c r="C769" s="255"/>
      <c r="D769" s="255"/>
      <c r="E769" s="255"/>
      <c r="F769" s="256"/>
      <c r="G769" s="256"/>
      <c r="H769" s="256"/>
      <c r="I769" s="256"/>
      <c r="J769" s="256"/>
      <c r="K769" s="257"/>
      <c r="L769" s="257"/>
      <c r="M769" s="257"/>
      <c r="N769" s="257"/>
      <c r="O769" s="257"/>
      <c r="P769" s="257"/>
      <c r="Q769" s="257"/>
      <c r="R769" s="257"/>
      <c r="S769" s="257"/>
      <c r="T769" s="257"/>
      <c r="U769" s="257"/>
      <c r="V769" s="257"/>
      <c r="W769" s="257"/>
      <c r="X769" s="257"/>
      <c r="Y769" s="257"/>
      <c r="Z769" s="257"/>
    </row>
    <row r="770" spans="1:26" ht="12.75" customHeight="1" x14ac:dyDescent="0.25">
      <c r="A770" s="257"/>
      <c r="B770" s="255"/>
      <c r="C770" s="255"/>
      <c r="D770" s="255"/>
      <c r="E770" s="255"/>
      <c r="F770" s="256"/>
      <c r="G770" s="256"/>
      <c r="H770" s="256"/>
      <c r="I770" s="256"/>
      <c r="J770" s="256"/>
      <c r="K770" s="257"/>
      <c r="L770" s="257"/>
      <c r="M770" s="257"/>
      <c r="N770" s="257"/>
      <c r="O770" s="257"/>
      <c r="P770" s="257"/>
      <c r="Q770" s="257"/>
      <c r="R770" s="257"/>
      <c r="S770" s="257"/>
      <c r="T770" s="257"/>
      <c r="U770" s="257"/>
      <c r="V770" s="257"/>
      <c r="W770" s="257"/>
      <c r="X770" s="257"/>
      <c r="Y770" s="257"/>
      <c r="Z770" s="257"/>
    </row>
    <row r="771" spans="1:26" ht="12.75" customHeight="1" x14ac:dyDescent="0.25">
      <c r="A771" s="257"/>
      <c r="B771" s="255"/>
      <c r="C771" s="255"/>
      <c r="D771" s="255"/>
      <c r="E771" s="255"/>
      <c r="F771" s="256"/>
      <c r="G771" s="256"/>
      <c r="H771" s="256"/>
      <c r="I771" s="256"/>
      <c r="J771" s="256"/>
      <c r="K771" s="257"/>
      <c r="L771" s="257"/>
      <c r="M771" s="257"/>
      <c r="N771" s="257"/>
      <c r="O771" s="257"/>
      <c r="P771" s="257"/>
      <c r="Q771" s="257"/>
      <c r="R771" s="257"/>
      <c r="S771" s="257"/>
      <c r="T771" s="257"/>
      <c r="U771" s="257"/>
      <c r="V771" s="257"/>
      <c r="W771" s="257"/>
      <c r="X771" s="257"/>
      <c r="Y771" s="257"/>
      <c r="Z771" s="257"/>
    </row>
    <row r="772" spans="1:26" ht="12.75" customHeight="1" x14ac:dyDescent="0.25">
      <c r="A772" s="257"/>
      <c r="B772" s="255"/>
      <c r="C772" s="255"/>
      <c r="D772" s="255"/>
      <c r="E772" s="255"/>
      <c r="F772" s="256"/>
      <c r="G772" s="256"/>
      <c r="H772" s="256"/>
      <c r="I772" s="256"/>
      <c r="J772" s="256"/>
      <c r="K772" s="257"/>
      <c r="L772" s="257"/>
      <c r="M772" s="257"/>
      <c r="N772" s="257"/>
      <c r="O772" s="257"/>
      <c r="P772" s="257"/>
      <c r="Q772" s="257"/>
      <c r="R772" s="257"/>
      <c r="S772" s="257"/>
      <c r="T772" s="257"/>
      <c r="U772" s="257"/>
      <c r="V772" s="257"/>
      <c r="W772" s="257"/>
      <c r="X772" s="257"/>
      <c r="Y772" s="257"/>
      <c r="Z772" s="257"/>
    </row>
    <row r="773" spans="1:26" ht="12.75" customHeight="1" x14ac:dyDescent="0.25">
      <c r="A773" s="257"/>
      <c r="B773" s="255"/>
      <c r="C773" s="255"/>
      <c r="D773" s="255"/>
      <c r="E773" s="255"/>
      <c r="F773" s="256"/>
      <c r="G773" s="256"/>
      <c r="H773" s="256"/>
      <c r="I773" s="256"/>
      <c r="J773" s="256"/>
      <c r="K773" s="257"/>
      <c r="L773" s="257"/>
      <c r="M773" s="257"/>
      <c r="N773" s="257"/>
      <c r="O773" s="257"/>
      <c r="P773" s="257"/>
      <c r="Q773" s="257"/>
      <c r="R773" s="257"/>
      <c r="S773" s="257"/>
      <c r="T773" s="257"/>
      <c r="U773" s="257"/>
      <c r="V773" s="257"/>
      <c r="W773" s="257"/>
      <c r="X773" s="257"/>
      <c r="Y773" s="257"/>
      <c r="Z773" s="257"/>
    </row>
    <row r="774" spans="1:26" ht="12.75" customHeight="1" x14ac:dyDescent="0.25">
      <c r="A774" s="257"/>
      <c r="B774" s="255"/>
      <c r="C774" s="255"/>
      <c r="D774" s="255"/>
      <c r="E774" s="255"/>
      <c r="F774" s="256"/>
      <c r="G774" s="256"/>
      <c r="H774" s="256"/>
      <c r="I774" s="256"/>
      <c r="J774" s="256"/>
      <c r="K774" s="257"/>
      <c r="L774" s="257"/>
      <c r="M774" s="257"/>
      <c r="N774" s="257"/>
      <c r="O774" s="257"/>
      <c r="P774" s="257"/>
      <c r="Q774" s="257"/>
      <c r="R774" s="257"/>
      <c r="S774" s="257"/>
      <c r="T774" s="257"/>
      <c r="U774" s="257"/>
      <c r="V774" s="257"/>
      <c r="W774" s="257"/>
      <c r="X774" s="257"/>
      <c r="Y774" s="257"/>
      <c r="Z774" s="257"/>
    </row>
    <row r="775" spans="1:26" ht="12.75" customHeight="1" x14ac:dyDescent="0.25">
      <c r="A775" s="257"/>
      <c r="B775" s="255"/>
      <c r="C775" s="255"/>
      <c r="D775" s="255"/>
      <c r="E775" s="255"/>
      <c r="F775" s="256"/>
      <c r="G775" s="256"/>
      <c r="H775" s="256"/>
      <c r="I775" s="256"/>
      <c r="J775" s="256"/>
      <c r="K775" s="257"/>
      <c r="L775" s="257"/>
      <c r="M775" s="257"/>
      <c r="N775" s="257"/>
      <c r="O775" s="257"/>
      <c r="P775" s="257"/>
      <c r="Q775" s="257"/>
      <c r="R775" s="257"/>
      <c r="S775" s="257"/>
      <c r="T775" s="257"/>
      <c r="U775" s="257"/>
      <c r="V775" s="257"/>
      <c r="W775" s="257"/>
      <c r="X775" s="257"/>
      <c r="Y775" s="257"/>
      <c r="Z775" s="257"/>
    </row>
    <row r="776" spans="1:26" ht="12.75" customHeight="1" x14ac:dyDescent="0.25">
      <c r="A776" s="257"/>
      <c r="B776" s="255"/>
      <c r="C776" s="255"/>
      <c r="D776" s="255"/>
      <c r="E776" s="255"/>
      <c r="F776" s="256"/>
      <c r="G776" s="256"/>
      <c r="H776" s="256"/>
      <c r="I776" s="256"/>
      <c r="J776" s="256"/>
      <c r="K776" s="257"/>
      <c r="L776" s="257"/>
      <c r="M776" s="257"/>
      <c r="N776" s="257"/>
      <c r="O776" s="257"/>
      <c r="P776" s="257"/>
      <c r="Q776" s="257"/>
      <c r="R776" s="257"/>
      <c r="S776" s="257"/>
      <c r="T776" s="257"/>
      <c r="U776" s="257"/>
      <c r="V776" s="257"/>
      <c r="W776" s="257"/>
      <c r="X776" s="257"/>
      <c r="Y776" s="257"/>
      <c r="Z776" s="257"/>
    </row>
    <row r="777" spans="1:26" ht="12.75" customHeight="1" x14ac:dyDescent="0.25">
      <c r="A777" s="257"/>
      <c r="B777" s="255"/>
      <c r="C777" s="255"/>
      <c r="D777" s="255"/>
      <c r="E777" s="255"/>
      <c r="F777" s="256"/>
      <c r="G777" s="256"/>
      <c r="H777" s="256"/>
      <c r="I777" s="256"/>
      <c r="J777" s="256"/>
      <c r="K777" s="257"/>
      <c r="L777" s="257"/>
      <c r="M777" s="257"/>
      <c r="N777" s="257"/>
      <c r="O777" s="257"/>
      <c r="P777" s="257"/>
      <c r="Q777" s="257"/>
      <c r="R777" s="257"/>
      <c r="S777" s="257"/>
      <c r="T777" s="257"/>
      <c r="U777" s="257"/>
      <c r="V777" s="257"/>
      <c r="W777" s="257"/>
      <c r="X777" s="257"/>
      <c r="Y777" s="257"/>
      <c r="Z777" s="257"/>
    </row>
    <row r="778" spans="1:26" ht="12.75" customHeight="1" x14ac:dyDescent="0.25">
      <c r="A778" s="257"/>
      <c r="B778" s="255"/>
      <c r="C778" s="255"/>
      <c r="D778" s="255"/>
      <c r="E778" s="255"/>
      <c r="F778" s="256"/>
      <c r="G778" s="256"/>
      <c r="H778" s="256"/>
      <c r="I778" s="256"/>
      <c r="J778" s="256"/>
      <c r="K778" s="257"/>
      <c r="L778" s="257"/>
      <c r="M778" s="257"/>
      <c r="N778" s="257"/>
      <c r="O778" s="257"/>
      <c r="P778" s="257"/>
      <c r="Q778" s="257"/>
      <c r="R778" s="257"/>
      <c r="S778" s="257"/>
      <c r="T778" s="257"/>
      <c r="U778" s="257"/>
      <c r="V778" s="257"/>
      <c r="W778" s="257"/>
      <c r="X778" s="257"/>
      <c r="Y778" s="257"/>
      <c r="Z778" s="257"/>
    </row>
    <row r="779" spans="1:26" ht="12.75" customHeight="1" x14ac:dyDescent="0.25">
      <c r="A779" s="257"/>
      <c r="B779" s="255"/>
      <c r="C779" s="255"/>
      <c r="D779" s="255"/>
      <c r="E779" s="255"/>
      <c r="F779" s="256"/>
      <c r="G779" s="256"/>
      <c r="H779" s="256"/>
      <c r="I779" s="256"/>
      <c r="J779" s="256"/>
      <c r="K779" s="257"/>
      <c r="L779" s="257"/>
      <c r="M779" s="257"/>
      <c r="N779" s="257"/>
      <c r="O779" s="257"/>
      <c r="P779" s="257"/>
      <c r="Q779" s="257"/>
      <c r="R779" s="257"/>
      <c r="S779" s="257"/>
      <c r="T779" s="257"/>
      <c r="U779" s="257"/>
      <c r="V779" s="257"/>
      <c r="W779" s="257"/>
      <c r="X779" s="257"/>
      <c r="Y779" s="257"/>
      <c r="Z779" s="257"/>
    </row>
    <row r="780" spans="1:26" ht="12.75" customHeight="1" x14ac:dyDescent="0.25">
      <c r="A780" s="257"/>
      <c r="B780" s="255"/>
      <c r="C780" s="255"/>
      <c r="D780" s="255"/>
      <c r="E780" s="255"/>
      <c r="F780" s="256"/>
      <c r="G780" s="256"/>
      <c r="H780" s="256"/>
      <c r="I780" s="256"/>
      <c r="J780" s="256"/>
      <c r="K780" s="257"/>
      <c r="L780" s="257"/>
      <c r="M780" s="257"/>
      <c r="N780" s="257"/>
      <c r="O780" s="257"/>
      <c r="P780" s="257"/>
      <c r="Q780" s="257"/>
      <c r="R780" s="257"/>
      <c r="S780" s="257"/>
      <c r="T780" s="257"/>
      <c r="U780" s="257"/>
      <c r="V780" s="257"/>
      <c r="W780" s="257"/>
      <c r="X780" s="257"/>
      <c r="Y780" s="257"/>
      <c r="Z780" s="257"/>
    </row>
    <row r="781" spans="1:26" ht="12.75" customHeight="1" x14ac:dyDescent="0.25">
      <c r="A781" s="257"/>
      <c r="B781" s="255"/>
      <c r="C781" s="255"/>
      <c r="D781" s="255"/>
      <c r="E781" s="255"/>
      <c r="F781" s="256"/>
      <c r="G781" s="256"/>
      <c r="H781" s="256"/>
      <c r="I781" s="256"/>
      <c r="J781" s="256"/>
      <c r="K781" s="257"/>
      <c r="L781" s="257"/>
      <c r="M781" s="257"/>
      <c r="N781" s="257"/>
      <c r="O781" s="257"/>
      <c r="P781" s="257"/>
      <c r="Q781" s="257"/>
      <c r="R781" s="257"/>
      <c r="S781" s="257"/>
      <c r="T781" s="257"/>
      <c r="U781" s="257"/>
      <c r="V781" s="257"/>
      <c r="W781" s="257"/>
      <c r="X781" s="257"/>
      <c r="Y781" s="257"/>
      <c r="Z781" s="257"/>
    </row>
    <row r="782" spans="1:26" ht="12.75" customHeight="1" x14ac:dyDescent="0.25">
      <c r="A782" s="257"/>
      <c r="B782" s="255"/>
      <c r="C782" s="255"/>
      <c r="D782" s="255"/>
      <c r="E782" s="255"/>
      <c r="F782" s="256"/>
      <c r="G782" s="256"/>
      <c r="H782" s="256"/>
      <c r="I782" s="256"/>
      <c r="J782" s="256"/>
      <c r="K782" s="257"/>
      <c r="L782" s="257"/>
      <c r="M782" s="257"/>
      <c r="N782" s="257"/>
      <c r="O782" s="257"/>
      <c r="P782" s="257"/>
      <c r="Q782" s="257"/>
      <c r="R782" s="257"/>
      <c r="S782" s="257"/>
      <c r="T782" s="257"/>
      <c r="U782" s="257"/>
      <c r="V782" s="257"/>
      <c r="W782" s="257"/>
      <c r="X782" s="257"/>
      <c r="Y782" s="257"/>
      <c r="Z782" s="257"/>
    </row>
    <row r="783" spans="1:26" ht="12.75" customHeight="1" x14ac:dyDescent="0.25">
      <c r="A783" s="257"/>
      <c r="B783" s="255"/>
      <c r="C783" s="255"/>
      <c r="D783" s="255"/>
      <c r="E783" s="255"/>
      <c r="F783" s="256"/>
      <c r="G783" s="256"/>
      <c r="H783" s="256"/>
      <c r="I783" s="256"/>
      <c r="J783" s="256"/>
      <c r="K783" s="257"/>
      <c r="L783" s="257"/>
      <c r="M783" s="257"/>
      <c r="N783" s="257"/>
      <c r="O783" s="257"/>
      <c r="P783" s="257"/>
      <c r="Q783" s="257"/>
      <c r="R783" s="257"/>
      <c r="S783" s="257"/>
      <c r="T783" s="257"/>
      <c r="U783" s="257"/>
      <c r="V783" s="257"/>
      <c r="W783" s="257"/>
      <c r="X783" s="257"/>
      <c r="Y783" s="257"/>
      <c r="Z783" s="257"/>
    </row>
    <row r="784" spans="1:26" ht="12.75" customHeight="1" x14ac:dyDescent="0.25">
      <c r="A784" s="257"/>
      <c r="B784" s="255"/>
      <c r="C784" s="255"/>
      <c r="D784" s="255"/>
      <c r="E784" s="255"/>
      <c r="F784" s="256"/>
      <c r="G784" s="256"/>
      <c r="H784" s="256"/>
      <c r="I784" s="256"/>
      <c r="J784" s="256"/>
      <c r="K784" s="257"/>
      <c r="L784" s="257"/>
      <c r="M784" s="257"/>
      <c r="N784" s="257"/>
      <c r="O784" s="257"/>
      <c r="P784" s="257"/>
      <c r="Q784" s="257"/>
      <c r="R784" s="257"/>
      <c r="S784" s="257"/>
      <c r="T784" s="257"/>
      <c r="U784" s="257"/>
      <c r="V784" s="257"/>
      <c r="W784" s="257"/>
      <c r="X784" s="257"/>
      <c r="Y784" s="257"/>
      <c r="Z784" s="257"/>
    </row>
    <row r="785" spans="1:26" ht="12.75" customHeight="1" x14ac:dyDescent="0.25">
      <c r="A785" s="257"/>
      <c r="B785" s="255"/>
      <c r="C785" s="255"/>
      <c r="D785" s="255"/>
      <c r="E785" s="255"/>
      <c r="F785" s="256"/>
      <c r="G785" s="256"/>
      <c r="H785" s="256"/>
      <c r="I785" s="256"/>
      <c r="J785" s="256"/>
      <c r="K785" s="257"/>
      <c r="L785" s="257"/>
      <c r="M785" s="257"/>
      <c r="N785" s="257"/>
      <c r="O785" s="257"/>
      <c r="P785" s="257"/>
      <c r="Q785" s="257"/>
      <c r="R785" s="257"/>
      <c r="S785" s="257"/>
      <c r="T785" s="257"/>
      <c r="U785" s="257"/>
      <c r="V785" s="257"/>
      <c r="W785" s="257"/>
      <c r="X785" s="257"/>
      <c r="Y785" s="257"/>
      <c r="Z785" s="257"/>
    </row>
    <row r="786" spans="1:26" ht="12.75" customHeight="1" x14ac:dyDescent="0.25">
      <c r="A786" s="257"/>
      <c r="B786" s="255"/>
      <c r="C786" s="255"/>
      <c r="D786" s="255"/>
      <c r="E786" s="255"/>
      <c r="F786" s="256"/>
      <c r="G786" s="256"/>
      <c r="H786" s="256"/>
      <c r="I786" s="256"/>
      <c r="J786" s="256"/>
      <c r="K786" s="257"/>
      <c r="L786" s="257"/>
      <c r="M786" s="257"/>
      <c r="N786" s="257"/>
      <c r="O786" s="257"/>
      <c r="P786" s="257"/>
      <c r="Q786" s="257"/>
      <c r="R786" s="257"/>
      <c r="S786" s="257"/>
      <c r="T786" s="257"/>
      <c r="U786" s="257"/>
      <c r="V786" s="257"/>
      <c r="W786" s="257"/>
      <c r="X786" s="257"/>
      <c r="Y786" s="257"/>
      <c r="Z786" s="257"/>
    </row>
    <row r="787" spans="1:26" ht="12.75" customHeight="1" x14ac:dyDescent="0.25">
      <c r="A787" s="257"/>
      <c r="B787" s="255"/>
      <c r="C787" s="255"/>
      <c r="D787" s="255"/>
      <c r="E787" s="255"/>
      <c r="F787" s="256"/>
      <c r="G787" s="256"/>
      <c r="H787" s="256"/>
      <c r="I787" s="256"/>
      <c r="J787" s="256"/>
      <c r="K787" s="257"/>
      <c r="L787" s="257"/>
      <c r="M787" s="257"/>
      <c r="N787" s="257"/>
      <c r="O787" s="257"/>
      <c r="P787" s="257"/>
      <c r="Q787" s="257"/>
      <c r="R787" s="257"/>
      <c r="S787" s="257"/>
      <c r="T787" s="257"/>
      <c r="U787" s="257"/>
      <c r="V787" s="257"/>
      <c r="W787" s="257"/>
      <c r="X787" s="257"/>
      <c r="Y787" s="257"/>
      <c r="Z787" s="257"/>
    </row>
    <row r="788" spans="1:26" ht="12.75" customHeight="1" x14ac:dyDescent="0.25">
      <c r="A788" s="257"/>
      <c r="B788" s="255"/>
      <c r="C788" s="255"/>
      <c r="D788" s="255"/>
      <c r="E788" s="255"/>
      <c r="F788" s="256"/>
      <c r="G788" s="256"/>
      <c r="H788" s="256"/>
      <c r="I788" s="256"/>
      <c r="J788" s="256"/>
      <c r="K788" s="257"/>
      <c r="L788" s="257"/>
      <c r="M788" s="257"/>
      <c r="N788" s="257"/>
      <c r="O788" s="257"/>
      <c r="P788" s="257"/>
      <c r="Q788" s="257"/>
      <c r="R788" s="257"/>
      <c r="S788" s="257"/>
      <c r="T788" s="257"/>
      <c r="U788" s="257"/>
      <c r="V788" s="257"/>
      <c r="W788" s="257"/>
      <c r="X788" s="257"/>
      <c r="Y788" s="257"/>
      <c r="Z788" s="257"/>
    </row>
    <row r="789" spans="1:26" ht="12.75" customHeight="1" x14ac:dyDescent="0.25">
      <c r="A789" s="257"/>
      <c r="B789" s="255"/>
      <c r="C789" s="255"/>
      <c r="D789" s="255"/>
      <c r="E789" s="255"/>
      <c r="F789" s="256"/>
      <c r="G789" s="256"/>
      <c r="H789" s="256"/>
      <c r="I789" s="256"/>
      <c r="J789" s="256"/>
      <c r="K789" s="257"/>
      <c r="L789" s="257"/>
      <c r="M789" s="257"/>
      <c r="N789" s="257"/>
      <c r="O789" s="257"/>
      <c r="P789" s="257"/>
      <c r="Q789" s="257"/>
      <c r="R789" s="257"/>
      <c r="S789" s="257"/>
      <c r="T789" s="257"/>
      <c r="U789" s="257"/>
      <c r="V789" s="257"/>
      <c r="W789" s="257"/>
      <c r="X789" s="257"/>
      <c r="Y789" s="257"/>
      <c r="Z789" s="257"/>
    </row>
    <row r="790" spans="1:26" ht="12.75" customHeight="1" x14ac:dyDescent="0.25">
      <c r="A790" s="257"/>
      <c r="B790" s="255"/>
      <c r="C790" s="255"/>
      <c r="D790" s="255"/>
      <c r="E790" s="255"/>
      <c r="F790" s="256"/>
      <c r="G790" s="256"/>
      <c r="H790" s="256"/>
      <c r="I790" s="256"/>
      <c r="J790" s="256"/>
      <c r="K790" s="257"/>
      <c r="L790" s="257"/>
      <c r="M790" s="257"/>
      <c r="N790" s="257"/>
      <c r="O790" s="257"/>
      <c r="P790" s="257"/>
      <c r="Q790" s="257"/>
      <c r="R790" s="257"/>
      <c r="S790" s="257"/>
      <c r="T790" s="257"/>
      <c r="U790" s="257"/>
      <c r="V790" s="257"/>
      <c r="W790" s="257"/>
      <c r="X790" s="257"/>
      <c r="Y790" s="257"/>
      <c r="Z790" s="257"/>
    </row>
    <row r="791" spans="1:26" ht="12.75" customHeight="1" x14ac:dyDescent="0.25">
      <c r="A791" s="257"/>
      <c r="B791" s="255"/>
      <c r="C791" s="255"/>
      <c r="D791" s="255"/>
      <c r="E791" s="255"/>
      <c r="F791" s="256"/>
      <c r="G791" s="256"/>
      <c r="H791" s="256"/>
      <c r="I791" s="256"/>
      <c r="J791" s="256"/>
      <c r="K791" s="257"/>
      <c r="L791" s="257"/>
      <c r="M791" s="257"/>
      <c r="N791" s="257"/>
      <c r="O791" s="257"/>
      <c r="P791" s="257"/>
      <c r="Q791" s="257"/>
      <c r="R791" s="257"/>
      <c r="S791" s="257"/>
      <c r="T791" s="257"/>
      <c r="U791" s="257"/>
      <c r="V791" s="257"/>
      <c r="W791" s="257"/>
      <c r="X791" s="257"/>
      <c r="Y791" s="257"/>
      <c r="Z791" s="257"/>
    </row>
    <row r="792" spans="1:26" ht="12.75" customHeight="1" x14ac:dyDescent="0.25">
      <c r="A792" s="257"/>
      <c r="B792" s="255"/>
      <c r="C792" s="255"/>
      <c r="D792" s="255"/>
      <c r="E792" s="255"/>
      <c r="F792" s="256"/>
      <c r="G792" s="256"/>
      <c r="H792" s="256"/>
      <c r="I792" s="256"/>
      <c r="J792" s="256"/>
      <c r="K792" s="257"/>
      <c r="L792" s="257"/>
      <c r="M792" s="257"/>
      <c r="N792" s="257"/>
      <c r="O792" s="257"/>
      <c r="P792" s="257"/>
      <c r="Q792" s="257"/>
      <c r="R792" s="257"/>
      <c r="S792" s="257"/>
      <c r="T792" s="257"/>
      <c r="U792" s="257"/>
      <c r="V792" s="257"/>
      <c r="W792" s="257"/>
      <c r="X792" s="257"/>
      <c r="Y792" s="257"/>
      <c r="Z792" s="257"/>
    </row>
    <row r="793" spans="1:26" ht="12.75" customHeight="1" x14ac:dyDescent="0.25">
      <c r="A793" s="257"/>
      <c r="B793" s="255"/>
      <c r="C793" s="255"/>
      <c r="D793" s="255"/>
      <c r="E793" s="255"/>
      <c r="F793" s="256"/>
      <c r="G793" s="256"/>
      <c r="H793" s="256"/>
      <c r="I793" s="256"/>
      <c r="J793" s="256"/>
      <c r="K793" s="257"/>
      <c r="L793" s="257"/>
      <c r="M793" s="257"/>
      <c r="N793" s="257"/>
      <c r="O793" s="257"/>
      <c r="P793" s="257"/>
      <c r="Q793" s="257"/>
      <c r="R793" s="257"/>
      <c r="S793" s="257"/>
      <c r="T793" s="257"/>
      <c r="U793" s="257"/>
      <c r="V793" s="257"/>
      <c r="W793" s="257"/>
      <c r="X793" s="257"/>
      <c r="Y793" s="257"/>
      <c r="Z793" s="257"/>
    </row>
    <row r="794" spans="1:26" ht="12.75" customHeight="1" x14ac:dyDescent="0.25">
      <c r="A794" s="257"/>
      <c r="B794" s="255"/>
      <c r="C794" s="255"/>
      <c r="D794" s="255"/>
      <c r="E794" s="255"/>
      <c r="F794" s="256"/>
      <c r="G794" s="256"/>
      <c r="H794" s="256"/>
      <c r="I794" s="256"/>
      <c r="J794" s="256"/>
      <c r="K794" s="257"/>
      <c r="L794" s="257"/>
      <c r="M794" s="257"/>
      <c r="N794" s="257"/>
      <c r="O794" s="257"/>
      <c r="P794" s="257"/>
      <c r="Q794" s="257"/>
      <c r="R794" s="257"/>
      <c r="S794" s="257"/>
      <c r="T794" s="257"/>
      <c r="U794" s="257"/>
      <c r="V794" s="257"/>
      <c r="W794" s="257"/>
      <c r="X794" s="257"/>
      <c r="Y794" s="257"/>
      <c r="Z794" s="257"/>
    </row>
    <row r="795" spans="1:26" ht="12.75" customHeight="1" x14ac:dyDescent="0.25">
      <c r="A795" s="257"/>
      <c r="B795" s="255"/>
      <c r="C795" s="255"/>
      <c r="D795" s="255"/>
      <c r="E795" s="255"/>
      <c r="F795" s="256"/>
      <c r="G795" s="256"/>
      <c r="H795" s="256"/>
      <c r="I795" s="256"/>
      <c r="J795" s="256"/>
      <c r="K795" s="257"/>
      <c r="L795" s="257"/>
      <c r="M795" s="257"/>
      <c r="N795" s="257"/>
      <c r="O795" s="257"/>
      <c r="P795" s="257"/>
      <c r="Q795" s="257"/>
      <c r="R795" s="257"/>
      <c r="S795" s="257"/>
      <c r="T795" s="257"/>
      <c r="U795" s="257"/>
      <c r="V795" s="257"/>
      <c r="W795" s="257"/>
      <c r="X795" s="257"/>
      <c r="Y795" s="257"/>
      <c r="Z795" s="257"/>
    </row>
    <row r="796" spans="1:26" ht="12.75" customHeight="1" x14ac:dyDescent="0.25">
      <c r="A796" s="257"/>
      <c r="B796" s="255"/>
      <c r="C796" s="255"/>
      <c r="D796" s="255"/>
      <c r="E796" s="255"/>
      <c r="F796" s="256"/>
      <c r="G796" s="256"/>
      <c r="H796" s="256"/>
      <c r="I796" s="256"/>
      <c r="J796" s="256"/>
      <c r="K796" s="257"/>
      <c r="L796" s="257"/>
      <c r="M796" s="257"/>
      <c r="N796" s="257"/>
      <c r="O796" s="257"/>
      <c r="P796" s="257"/>
      <c r="Q796" s="257"/>
      <c r="R796" s="257"/>
      <c r="S796" s="257"/>
      <c r="T796" s="257"/>
      <c r="U796" s="257"/>
      <c r="V796" s="257"/>
      <c r="W796" s="257"/>
      <c r="X796" s="257"/>
      <c r="Y796" s="257"/>
      <c r="Z796" s="257"/>
    </row>
    <row r="797" spans="1:26" ht="12.75" customHeight="1" x14ac:dyDescent="0.25">
      <c r="A797" s="257"/>
      <c r="B797" s="255"/>
      <c r="C797" s="255"/>
      <c r="D797" s="255"/>
      <c r="E797" s="255"/>
      <c r="F797" s="256"/>
      <c r="G797" s="256"/>
      <c r="H797" s="256"/>
      <c r="I797" s="256"/>
      <c r="J797" s="256"/>
      <c r="K797" s="257"/>
      <c r="L797" s="257"/>
      <c r="M797" s="257"/>
      <c r="N797" s="257"/>
      <c r="O797" s="257"/>
      <c r="P797" s="257"/>
      <c r="Q797" s="257"/>
      <c r="R797" s="257"/>
      <c r="S797" s="257"/>
      <c r="T797" s="257"/>
      <c r="U797" s="257"/>
      <c r="V797" s="257"/>
      <c r="W797" s="257"/>
      <c r="X797" s="257"/>
      <c r="Y797" s="257"/>
      <c r="Z797" s="257"/>
    </row>
    <row r="798" spans="1:26" ht="12.75" customHeight="1" x14ac:dyDescent="0.25">
      <c r="A798" s="257"/>
      <c r="B798" s="255"/>
      <c r="C798" s="255"/>
      <c r="D798" s="255"/>
      <c r="E798" s="255"/>
      <c r="F798" s="256"/>
      <c r="G798" s="256"/>
      <c r="H798" s="256"/>
      <c r="I798" s="256"/>
      <c r="J798" s="256"/>
      <c r="K798" s="257"/>
      <c r="L798" s="257"/>
      <c r="M798" s="257"/>
      <c r="N798" s="257"/>
      <c r="O798" s="257"/>
      <c r="P798" s="257"/>
      <c r="Q798" s="257"/>
      <c r="R798" s="257"/>
      <c r="S798" s="257"/>
      <c r="T798" s="257"/>
      <c r="U798" s="257"/>
      <c r="V798" s="257"/>
      <c r="W798" s="257"/>
      <c r="X798" s="257"/>
      <c r="Y798" s="257"/>
      <c r="Z798" s="257"/>
    </row>
    <row r="799" spans="1:26" ht="12.75" customHeight="1" x14ac:dyDescent="0.25">
      <c r="A799" s="257"/>
      <c r="B799" s="255"/>
      <c r="C799" s="255"/>
      <c r="D799" s="255"/>
      <c r="E799" s="255"/>
      <c r="F799" s="256"/>
      <c r="G799" s="256"/>
      <c r="H799" s="256"/>
      <c r="I799" s="256"/>
      <c r="J799" s="256"/>
      <c r="K799" s="257"/>
      <c r="L799" s="257"/>
      <c r="M799" s="257"/>
      <c r="N799" s="257"/>
      <c r="O799" s="257"/>
      <c r="P799" s="257"/>
      <c r="Q799" s="257"/>
      <c r="R799" s="257"/>
      <c r="S799" s="257"/>
      <c r="T799" s="257"/>
      <c r="U799" s="257"/>
      <c r="V799" s="257"/>
      <c r="W799" s="257"/>
      <c r="X799" s="257"/>
      <c r="Y799" s="257"/>
      <c r="Z799" s="257"/>
    </row>
    <row r="800" spans="1:26" ht="12.75" customHeight="1" x14ac:dyDescent="0.25">
      <c r="A800" s="257"/>
      <c r="B800" s="255"/>
      <c r="C800" s="255"/>
      <c r="D800" s="255"/>
      <c r="E800" s="255"/>
      <c r="F800" s="256"/>
      <c r="G800" s="256"/>
      <c r="H800" s="256"/>
      <c r="I800" s="256"/>
      <c r="J800" s="256"/>
      <c r="K800" s="257"/>
      <c r="L800" s="257"/>
      <c r="M800" s="257"/>
      <c r="N800" s="257"/>
      <c r="O800" s="257"/>
      <c r="P800" s="257"/>
      <c r="Q800" s="257"/>
      <c r="R800" s="257"/>
      <c r="S800" s="257"/>
      <c r="T800" s="257"/>
      <c r="U800" s="257"/>
      <c r="V800" s="257"/>
      <c r="W800" s="257"/>
      <c r="X800" s="257"/>
      <c r="Y800" s="257"/>
      <c r="Z800" s="257"/>
    </row>
    <row r="801" spans="1:26" ht="12.75" customHeight="1" x14ac:dyDescent="0.25">
      <c r="A801" s="257"/>
      <c r="B801" s="255"/>
      <c r="C801" s="255"/>
      <c r="D801" s="255"/>
      <c r="E801" s="255"/>
      <c r="F801" s="256"/>
      <c r="G801" s="256"/>
      <c r="H801" s="256"/>
      <c r="I801" s="256"/>
      <c r="J801" s="256"/>
      <c r="K801" s="257"/>
      <c r="L801" s="257"/>
      <c r="M801" s="257"/>
      <c r="N801" s="257"/>
      <c r="O801" s="257"/>
      <c r="P801" s="257"/>
      <c r="Q801" s="257"/>
      <c r="R801" s="257"/>
      <c r="S801" s="257"/>
      <c r="T801" s="257"/>
      <c r="U801" s="257"/>
      <c r="V801" s="257"/>
      <c r="W801" s="257"/>
      <c r="X801" s="257"/>
      <c r="Y801" s="257"/>
      <c r="Z801" s="257"/>
    </row>
    <row r="802" spans="1:26" ht="12.75" customHeight="1" x14ac:dyDescent="0.25">
      <c r="A802" s="257"/>
      <c r="B802" s="255"/>
      <c r="C802" s="255"/>
      <c r="D802" s="255"/>
      <c r="E802" s="255"/>
      <c r="F802" s="256"/>
      <c r="G802" s="256"/>
      <c r="H802" s="256"/>
      <c r="I802" s="256"/>
      <c r="J802" s="256"/>
      <c r="K802" s="257"/>
      <c r="L802" s="257"/>
      <c r="M802" s="257"/>
      <c r="N802" s="257"/>
      <c r="O802" s="257"/>
      <c r="P802" s="257"/>
      <c r="Q802" s="257"/>
      <c r="R802" s="257"/>
      <c r="S802" s="257"/>
      <c r="T802" s="257"/>
      <c r="U802" s="257"/>
      <c r="V802" s="257"/>
      <c r="W802" s="257"/>
      <c r="X802" s="257"/>
      <c r="Y802" s="257"/>
      <c r="Z802" s="257"/>
    </row>
    <row r="803" spans="1:26" ht="12.75" customHeight="1" x14ac:dyDescent="0.25">
      <c r="A803" s="257"/>
      <c r="B803" s="255"/>
      <c r="C803" s="255"/>
      <c r="D803" s="255"/>
      <c r="E803" s="255"/>
      <c r="F803" s="256"/>
      <c r="G803" s="256"/>
      <c r="H803" s="256"/>
      <c r="I803" s="256"/>
      <c r="J803" s="256"/>
      <c r="K803" s="257"/>
      <c r="L803" s="257"/>
      <c r="M803" s="257"/>
      <c r="N803" s="257"/>
      <c r="O803" s="257"/>
      <c r="P803" s="257"/>
      <c r="Q803" s="257"/>
      <c r="R803" s="257"/>
      <c r="S803" s="257"/>
      <c r="T803" s="257"/>
      <c r="U803" s="257"/>
      <c r="V803" s="257"/>
      <c r="W803" s="257"/>
      <c r="X803" s="257"/>
      <c r="Y803" s="257"/>
      <c r="Z803" s="257"/>
    </row>
    <row r="804" spans="1:26" ht="12.75" customHeight="1" x14ac:dyDescent="0.25">
      <c r="A804" s="257"/>
      <c r="B804" s="255"/>
      <c r="C804" s="255"/>
      <c r="D804" s="255"/>
      <c r="E804" s="255"/>
      <c r="F804" s="256"/>
      <c r="G804" s="256"/>
      <c r="H804" s="256"/>
      <c r="I804" s="256"/>
      <c r="J804" s="256"/>
      <c r="K804" s="257"/>
      <c r="L804" s="257"/>
      <c r="M804" s="257"/>
      <c r="N804" s="257"/>
      <c r="O804" s="257"/>
      <c r="P804" s="257"/>
      <c r="Q804" s="257"/>
      <c r="R804" s="257"/>
      <c r="S804" s="257"/>
      <c r="T804" s="257"/>
      <c r="U804" s="257"/>
      <c r="V804" s="257"/>
      <c r="W804" s="257"/>
      <c r="X804" s="257"/>
      <c r="Y804" s="257"/>
      <c r="Z804" s="257"/>
    </row>
    <row r="805" spans="1:26" ht="12.75" customHeight="1" x14ac:dyDescent="0.25">
      <c r="A805" s="257"/>
      <c r="B805" s="255"/>
      <c r="C805" s="255"/>
      <c r="D805" s="255"/>
      <c r="E805" s="255"/>
      <c r="F805" s="256"/>
      <c r="G805" s="256"/>
      <c r="H805" s="256"/>
      <c r="I805" s="256"/>
      <c r="J805" s="256"/>
      <c r="K805" s="257"/>
      <c r="L805" s="257"/>
      <c r="M805" s="257"/>
      <c r="N805" s="257"/>
      <c r="O805" s="257"/>
      <c r="P805" s="257"/>
      <c r="Q805" s="257"/>
      <c r="R805" s="257"/>
      <c r="S805" s="257"/>
      <c r="T805" s="257"/>
      <c r="U805" s="257"/>
      <c r="V805" s="257"/>
      <c r="W805" s="257"/>
      <c r="X805" s="257"/>
      <c r="Y805" s="257"/>
      <c r="Z805" s="257"/>
    </row>
    <row r="806" spans="1:26" ht="12.75" customHeight="1" x14ac:dyDescent="0.25">
      <c r="A806" s="257"/>
      <c r="B806" s="255"/>
      <c r="C806" s="255"/>
      <c r="D806" s="255"/>
      <c r="E806" s="255"/>
      <c r="F806" s="256"/>
      <c r="G806" s="256"/>
      <c r="H806" s="256"/>
      <c r="I806" s="256"/>
      <c r="J806" s="256"/>
      <c r="K806" s="257"/>
      <c r="L806" s="257"/>
      <c r="M806" s="257"/>
      <c r="N806" s="257"/>
      <c r="O806" s="257"/>
      <c r="P806" s="257"/>
      <c r="Q806" s="257"/>
      <c r="R806" s="257"/>
      <c r="S806" s="257"/>
      <c r="T806" s="257"/>
      <c r="U806" s="257"/>
      <c r="V806" s="257"/>
      <c r="W806" s="257"/>
      <c r="X806" s="257"/>
      <c r="Y806" s="257"/>
      <c r="Z806" s="257"/>
    </row>
    <row r="807" spans="1:26" ht="12.75" customHeight="1" x14ac:dyDescent="0.25">
      <c r="A807" s="257"/>
      <c r="B807" s="255"/>
      <c r="C807" s="255"/>
      <c r="D807" s="255"/>
      <c r="E807" s="255"/>
      <c r="F807" s="256"/>
      <c r="G807" s="256"/>
      <c r="H807" s="256"/>
      <c r="I807" s="256"/>
      <c r="J807" s="256"/>
      <c r="K807" s="257"/>
      <c r="L807" s="257"/>
      <c r="M807" s="257"/>
      <c r="N807" s="257"/>
      <c r="O807" s="257"/>
      <c r="P807" s="257"/>
      <c r="Q807" s="257"/>
      <c r="R807" s="257"/>
      <c r="S807" s="257"/>
      <c r="T807" s="257"/>
      <c r="U807" s="257"/>
      <c r="V807" s="257"/>
      <c r="W807" s="257"/>
      <c r="X807" s="257"/>
      <c r="Y807" s="257"/>
      <c r="Z807" s="257"/>
    </row>
    <row r="808" spans="1:26" ht="12.75" customHeight="1" x14ac:dyDescent="0.25">
      <c r="A808" s="257"/>
      <c r="B808" s="255"/>
      <c r="C808" s="255"/>
      <c r="D808" s="255"/>
      <c r="E808" s="255"/>
      <c r="F808" s="256"/>
      <c r="G808" s="256"/>
      <c r="H808" s="256"/>
      <c r="I808" s="256"/>
      <c r="J808" s="256"/>
      <c r="K808" s="257"/>
      <c r="L808" s="257"/>
      <c r="M808" s="257"/>
      <c r="N808" s="257"/>
      <c r="O808" s="257"/>
      <c r="P808" s="257"/>
      <c r="Q808" s="257"/>
      <c r="R808" s="257"/>
      <c r="S808" s="257"/>
      <c r="T808" s="257"/>
      <c r="U808" s="257"/>
      <c r="V808" s="257"/>
      <c r="W808" s="257"/>
      <c r="X808" s="257"/>
      <c r="Y808" s="257"/>
      <c r="Z808" s="257"/>
    </row>
    <row r="809" spans="1:26" ht="12.75" customHeight="1" x14ac:dyDescent="0.25">
      <c r="A809" s="257"/>
      <c r="B809" s="255"/>
      <c r="C809" s="255"/>
      <c r="D809" s="255"/>
      <c r="E809" s="255"/>
      <c r="F809" s="256"/>
      <c r="G809" s="256"/>
      <c r="H809" s="256"/>
      <c r="I809" s="256"/>
      <c r="J809" s="256"/>
      <c r="K809" s="257"/>
      <c r="L809" s="257"/>
      <c r="M809" s="257"/>
      <c r="N809" s="257"/>
      <c r="O809" s="257"/>
      <c r="P809" s="257"/>
      <c r="Q809" s="257"/>
      <c r="R809" s="257"/>
      <c r="S809" s="257"/>
      <c r="T809" s="257"/>
      <c r="U809" s="257"/>
      <c r="V809" s="257"/>
      <c r="W809" s="257"/>
      <c r="X809" s="257"/>
      <c r="Y809" s="257"/>
      <c r="Z809" s="257"/>
    </row>
    <row r="810" spans="1:26" ht="12.75" customHeight="1" x14ac:dyDescent="0.25">
      <c r="A810" s="257"/>
      <c r="B810" s="255"/>
      <c r="C810" s="255"/>
      <c r="D810" s="255"/>
      <c r="E810" s="255"/>
      <c r="F810" s="256"/>
      <c r="G810" s="256"/>
      <c r="H810" s="256"/>
      <c r="I810" s="256"/>
      <c r="J810" s="256"/>
      <c r="K810" s="257"/>
      <c r="L810" s="257"/>
      <c r="M810" s="257"/>
      <c r="N810" s="257"/>
      <c r="O810" s="257"/>
      <c r="P810" s="257"/>
      <c r="Q810" s="257"/>
      <c r="R810" s="257"/>
      <c r="S810" s="257"/>
      <c r="T810" s="257"/>
      <c r="U810" s="257"/>
      <c r="V810" s="257"/>
      <c r="W810" s="257"/>
      <c r="X810" s="257"/>
      <c r="Y810" s="257"/>
      <c r="Z810" s="257"/>
    </row>
    <row r="811" spans="1:26" ht="12.75" customHeight="1" x14ac:dyDescent="0.25">
      <c r="A811" s="257"/>
      <c r="B811" s="255"/>
      <c r="C811" s="255"/>
      <c r="D811" s="255"/>
      <c r="E811" s="255"/>
      <c r="F811" s="256"/>
      <c r="G811" s="256"/>
      <c r="H811" s="256"/>
      <c r="I811" s="256"/>
      <c r="J811" s="256"/>
      <c r="K811" s="257"/>
      <c r="L811" s="257"/>
      <c r="M811" s="257"/>
      <c r="N811" s="257"/>
      <c r="O811" s="257"/>
      <c r="P811" s="257"/>
      <c r="Q811" s="257"/>
      <c r="R811" s="257"/>
      <c r="S811" s="257"/>
      <c r="T811" s="257"/>
      <c r="U811" s="257"/>
      <c r="V811" s="257"/>
      <c r="W811" s="257"/>
      <c r="X811" s="257"/>
      <c r="Y811" s="257"/>
      <c r="Z811" s="257"/>
    </row>
    <row r="812" spans="1:26" ht="12.75" customHeight="1" x14ac:dyDescent="0.25">
      <c r="A812" s="257"/>
      <c r="B812" s="255"/>
      <c r="C812" s="255"/>
      <c r="D812" s="255"/>
      <c r="E812" s="255"/>
      <c r="F812" s="256"/>
      <c r="G812" s="256"/>
      <c r="H812" s="256"/>
      <c r="I812" s="256"/>
      <c r="J812" s="256"/>
      <c r="K812" s="257"/>
      <c r="L812" s="257"/>
      <c r="M812" s="257"/>
      <c r="N812" s="257"/>
      <c r="O812" s="257"/>
      <c r="P812" s="257"/>
      <c r="Q812" s="257"/>
      <c r="R812" s="257"/>
      <c r="S812" s="257"/>
      <c r="T812" s="257"/>
      <c r="U812" s="257"/>
      <c r="V812" s="257"/>
      <c r="W812" s="257"/>
      <c r="X812" s="257"/>
      <c r="Y812" s="257"/>
      <c r="Z812" s="257"/>
    </row>
    <row r="813" spans="1:26" ht="12.75" customHeight="1" x14ac:dyDescent="0.25">
      <c r="A813" s="257"/>
      <c r="B813" s="255"/>
      <c r="C813" s="255"/>
      <c r="D813" s="255"/>
      <c r="E813" s="255"/>
      <c r="F813" s="256"/>
      <c r="G813" s="256"/>
      <c r="H813" s="256"/>
      <c r="I813" s="256"/>
      <c r="J813" s="256"/>
      <c r="K813" s="257"/>
      <c r="L813" s="257"/>
      <c r="M813" s="257"/>
      <c r="N813" s="257"/>
      <c r="O813" s="257"/>
      <c r="P813" s="257"/>
      <c r="Q813" s="257"/>
      <c r="R813" s="257"/>
      <c r="S813" s="257"/>
      <c r="T813" s="257"/>
      <c r="U813" s="257"/>
      <c r="V813" s="257"/>
      <c r="W813" s="257"/>
      <c r="X813" s="257"/>
      <c r="Y813" s="257"/>
      <c r="Z813" s="257"/>
    </row>
    <row r="814" spans="1:26" ht="12.75" customHeight="1" x14ac:dyDescent="0.25">
      <c r="A814" s="257"/>
      <c r="B814" s="255"/>
      <c r="C814" s="255"/>
      <c r="D814" s="255"/>
      <c r="E814" s="255"/>
      <c r="F814" s="256"/>
      <c r="G814" s="256"/>
      <c r="H814" s="256"/>
      <c r="I814" s="256"/>
      <c r="J814" s="256"/>
      <c r="K814" s="257"/>
      <c r="L814" s="257"/>
      <c r="M814" s="257"/>
      <c r="N814" s="257"/>
      <c r="O814" s="257"/>
      <c r="P814" s="257"/>
      <c r="Q814" s="257"/>
      <c r="R814" s="257"/>
      <c r="S814" s="257"/>
      <c r="T814" s="257"/>
      <c r="U814" s="257"/>
      <c r="V814" s="257"/>
      <c r="W814" s="257"/>
      <c r="X814" s="257"/>
      <c r="Y814" s="257"/>
      <c r="Z814" s="257"/>
    </row>
    <row r="815" spans="1:26" ht="12.75" customHeight="1" x14ac:dyDescent="0.25">
      <c r="A815" s="257"/>
      <c r="B815" s="255"/>
      <c r="C815" s="255"/>
      <c r="D815" s="255"/>
      <c r="E815" s="255"/>
      <c r="F815" s="256"/>
      <c r="G815" s="256"/>
      <c r="H815" s="256"/>
      <c r="I815" s="256"/>
      <c r="J815" s="256"/>
      <c r="K815" s="257"/>
      <c r="L815" s="257"/>
      <c r="M815" s="257"/>
      <c r="N815" s="257"/>
      <c r="O815" s="257"/>
      <c r="P815" s="257"/>
      <c r="Q815" s="257"/>
      <c r="R815" s="257"/>
      <c r="S815" s="257"/>
      <c r="T815" s="257"/>
      <c r="U815" s="257"/>
      <c r="V815" s="257"/>
      <c r="W815" s="257"/>
      <c r="X815" s="257"/>
      <c r="Y815" s="257"/>
      <c r="Z815" s="257"/>
    </row>
    <row r="816" spans="1:26" ht="12.75" customHeight="1" x14ac:dyDescent="0.25">
      <c r="A816" s="257"/>
      <c r="B816" s="255"/>
      <c r="C816" s="255"/>
      <c r="D816" s="255"/>
      <c r="E816" s="255"/>
      <c r="F816" s="256"/>
      <c r="G816" s="256"/>
      <c r="H816" s="256"/>
      <c r="I816" s="256"/>
      <c r="J816" s="256"/>
      <c r="K816" s="257"/>
      <c r="L816" s="257"/>
      <c r="M816" s="257"/>
      <c r="N816" s="257"/>
      <c r="O816" s="257"/>
      <c r="P816" s="257"/>
      <c r="Q816" s="257"/>
      <c r="R816" s="257"/>
      <c r="S816" s="257"/>
      <c r="T816" s="257"/>
      <c r="U816" s="257"/>
      <c r="V816" s="257"/>
      <c r="W816" s="257"/>
      <c r="X816" s="257"/>
      <c r="Y816" s="257"/>
      <c r="Z816" s="257"/>
    </row>
    <row r="817" spans="1:26" ht="12.75" customHeight="1" x14ac:dyDescent="0.25">
      <c r="A817" s="257"/>
      <c r="B817" s="255"/>
      <c r="C817" s="255"/>
      <c r="D817" s="255"/>
      <c r="E817" s="255"/>
      <c r="F817" s="256"/>
      <c r="G817" s="256"/>
      <c r="H817" s="256"/>
      <c r="I817" s="256"/>
      <c r="J817" s="256"/>
      <c r="K817" s="257"/>
      <c r="L817" s="257"/>
      <c r="M817" s="257"/>
      <c r="N817" s="257"/>
      <c r="O817" s="257"/>
      <c r="P817" s="257"/>
      <c r="Q817" s="257"/>
      <c r="R817" s="257"/>
      <c r="S817" s="257"/>
      <c r="T817" s="257"/>
      <c r="U817" s="257"/>
      <c r="V817" s="257"/>
      <c r="W817" s="257"/>
      <c r="X817" s="257"/>
      <c r="Y817" s="257"/>
      <c r="Z817" s="257"/>
    </row>
    <row r="818" spans="1:26" ht="12.75" customHeight="1" x14ac:dyDescent="0.25">
      <c r="A818" s="257"/>
      <c r="B818" s="255"/>
      <c r="C818" s="255"/>
      <c r="D818" s="255"/>
      <c r="E818" s="255"/>
      <c r="F818" s="256"/>
      <c r="G818" s="256"/>
      <c r="H818" s="256"/>
      <c r="I818" s="256"/>
      <c r="J818" s="256"/>
      <c r="K818" s="257"/>
      <c r="L818" s="257"/>
      <c r="M818" s="257"/>
      <c r="N818" s="257"/>
      <c r="O818" s="257"/>
      <c r="P818" s="257"/>
      <c r="Q818" s="257"/>
      <c r="R818" s="257"/>
      <c r="S818" s="257"/>
      <c r="T818" s="257"/>
      <c r="U818" s="257"/>
      <c r="V818" s="257"/>
      <c r="W818" s="257"/>
      <c r="X818" s="257"/>
      <c r="Y818" s="257"/>
      <c r="Z818" s="257"/>
    </row>
    <row r="819" spans="1:26" ht="12.75" customHeight="1" x14ac:dyDescent="0.25">
      <c r="A819" s="257"/>
      <c r="B819" s="255"/>
      <c r="C819" s="255"/>
      <c r="D819" s="255"/>
      <c r="E819" s="255"/>
      <c r="F819" s="256"/>
      <c r="G819" s="256"/>
      <c r="H819" s="256"/>
      <c r="I819" s="256"/>
      <c r="J819" s="256"/>
      <c r="K819" s="257"/>
      <c r="L819" s="257"/>
      <c r="M819" s="257"/>
      <c r="N819" s="257"/>
      <c r="O819" s="257"/>
      <c r="P819" s="257"/>
      <c r="Q819" s="257"/>
      <c r="R819" s="257"/>
      <c r="S819" s="257"/>
      <c r="T819" s="257"/>
      <c r="U819" s="257"/>
      <c r="V819" s="257"/>
      <c r="W819" s="257"/>
      <c r="X819" s="257"/>
      <c r="Y819" s="257"/>
      <c r="Z819" s="257"/>
    </row>
    <row r="820" spans="1:26" ht="12.75" customHeight="1" x14ac:dyDescent="0.25">
      <c r="A820" s="257"/>
      <c r="B820" s="255"/>
      <c r="C820" s="255"/>
      <c r="D820" s="255"/>
      <c r="E820" s="255"/>
      <c r="F820" s="256"/>
      <c r="G820" s="256"/>
      <c r="H820" s="256"/>
      <c r="I820" s="256"/>
      <c r="J820" s="256"/>
      <c r="K820" s="257"/>
      <c r="L820" s="257"/>
      <c r="M820" s="257"/>
      <c r="N820" s="257"/>
      <c r="O820" s="257"/>
      <c r="P820" s="257"/>
      <c r="Q820" s="257"/>
      <c r="R820" s="257"/>
      <c r="S820" s="257"/>
      <c r="T820" s="257"/>
      <c r="U820" s="257"/>
      <c r="V820" s="257"/>
      <c r="W820" s="257"/>
      <c r="X820" s="257"/>
      <c r="Y820" s="257"/>
      <c r="Z820" s="257"/>
    </row>
    <row r="821" spans="1:26" ht="12.75" customHeight="1" x14ac:dyDescent="0.25">
      <c r="A821" s="257"/>
      <c r="B821" s="255"/>
      <c r="C821" s="255"/>
      <c r="D821" s="255"/>
      <c r="E821" s="255"/>
      <c r="F821" s="256"/>
      <c r="G821" s="256"/>
      <c r="H821" s="256"/>
      <c r="I821" s="256"/>
      <c r="J821" s="256"/>
      <c r="K821" s="257"/>
      <c r="L821" s="257"/>
      <c r="M821" s="257"/>
      <c r="N821" s="257"/>
      <c r="O821" s="257"/>
      <c r="P821" s="257"/>
      <c r="Q821" s="257"/>
      <c r="R821" s="257"/>
      <c r="S821" s="257"/>
      <c r="T821" s="257"/>
      <c r="U821" s="257"/>
      <c r="V821" s="257"/>
      <c r="W821" s="257"/>
      <c r="X821" s="257"/>
      <c r="Y821" s="257"/>
      <c r="Z821" s="257"/>
    </row>
    <row r="822" spans="1:26" ht="12.75" customHeight="1" x14ac:dyDescent="0.25">
      <c r="A822" s="257"/>
      <c r="B822" s="255"/>
      <c r="C822" s="255"/>
      <c r="D822" s="255"/>
      <c r="E822" s="255"/>
      <c r="F822" s="256"/>
      <c r="G822" s="256"/>
      <c r="H822" s="256"/>
      <c r="I822" s="256"/>
      <c r="J822" s="256"/>
      <c r="K822" s="257"/>
      <c r="L822" s="257"/>
      <c r="M822" s="257"/>
      <c r="N822" s="257"/>
      <c r="O822" s="257"/>
      <c r="P822" s="257"/>
      <c r="Q822" s="257"/>
      <c r="R822" s="257"/>
      <c r="S822" s="257"/>
      <c r="T822" s="257"/>
      <c r="U822" s="257"/>
      <c r="V822" s="257"/>
      <c r="W822" s="257"/>
      <c r="X822" s="257"/>
      <c r="Y822" s="257"/>
      <c r="Z822" s="257"/>
    </row>
    <row r="823" spans="1:26" ht="12.75" customHeight="1" x14ac:dyDescent="0.25">
      <c r="A823" s="257"/>
      <c r="B823" s="255"/>
      <c r="C823" s="255"/>
      <c r="D823" s="255"/>
      <c r="E823" s="255"/>
      <c r="F823" s="256"/>
      <c r="G823" s="256"/>
      <c r="H823" s="256"/>
      <c r="I823" s="256"/>
      <c r="J823" s="256"/>
      <c r="K823" s="257"/>
      <c r="L823" s="257"/>
      <c r="M823" s="257"/>
      <c r="N823" s="257"/>
      <c r="O823" s="257"/>
      <c r="P823" s="257"/>
      <c r="Q823" s="257"/>
      <c r="R823" s="257"/>
      <c r="S823" s="257"/>
      <c r="T823" s="257"/>
      <c r="U823" s="257"/>
      <c r="V823" s="257"/>
      <c r="W823" s="257"/>
      <c r="X823" s="257"/>
      <c r="Y823" s="257"/>
      <c r="Z823" s="257"/>
    </row>
    <row r="824" spans="1:26" ht="12.75" customHeight="1" x14ac:dyDescent="0.25">
      <c r="A824" s="257"/>
      <c r="B824" s="255"/>
      <c r="C824" s="255"/>
      <c r="D824" s="255"/>
      <c r="E824" s="255"/>
      <c r="F824" s="256"/>
      <c r="G824" s="256"/>
      <c r="H824" s="256"/>
      <c r="I824" s="256"/>
      <c r="J824" s="256"/>
      <c r="K824" s="257"/>
      <c r="L824" s="257"/>
      <c r="M824" s="257"/>
      <c r="N824" s="257"/>
      <c r="O824" s="257"/>
      <c r="P824" s="257"/>
      <c r="Q824" s="257"/>
      <c r="R824" s="257"/>
      <c r="S824" s="257"/>
      <c r="T824" s="257"/>
      <c r="U824" s="257"/>
      <c r="V824" s="257"/>
      <c r="W824" s="257"/>
      <c r="X824" s="257"/>
      <c r="Y824" s="257"/>
      <c r="Z824" s="257"/>
    </row>
    <row r="825" spans="1:26" ht="12.75" customHeight="1" x14ac:dyDescent="0.25">
      <c r="A825" s="257"/>
      <c r="B825" s="255"/>
      <c r="C825" s="255"/>
      <c r="D825" s="255"/>
      <c r="E825" s="255"/>
      <c r="F825" s="256"/>
      <c r="G825" s="256"/>
      <c r="H825" s="256"/>
      <c r="I825" s="256"/>
      <c r="J825" s="256"/>
      <c r="K825" s="257"/>
      <c r="L825" s="257"/>
      <c r="M825" s="257"/>
      <c r="N825" s="257"/>
      <c r="O825" s="257"/>
      <c r="P825" s="257"/>
      <c r="Q825" s="257"/>
      <c r="R825" s="257"/>
      <c r="S825" s="257"/>
      <c r="T825" s="257"/>
      <c r="U825" s="257"/>
      <c r="V825" s="257"/>
      <c r="W825" s="257"/>
      <c r="X825" s="257"/>
      <c r="Y825" s="257"/>
      <c r="Z825" s="257"/>
    </row>
    <row r="826" spans="1:26" ht="12.75" customHeight="1" x14ac:dyDescent="0.25">
      <c r="A826" s="257"/>
      <c r="B826" s="255"/>
      <c r="C826" s="255"/>
      <c r="D826" s="255"/>
      <c r="E826" s="255"/>
      <c r="F826" s="256"/>
      <c r="G826" s="256"/>
      <c r="H826" s="256"/>
      <c r="I826" s="256"/>
      <c r="J826" s="256"/>
      <c r="K826" s="257"/>
      <c r="L826" s="257"/>
      <c r="M826" s="257"/>
      <c r="N826" s="257"/>
      <c r="O826" s="257"/>
      <c r="P826" s="257"/>
      <c r="Q826" s="257"/>
      <c r="R826" s="257"/>
      <c r="S826" s="257"/>
      <c r="T826" s="257"/>
      <c r="U826" s="257"/>
      <c r="V826" s="257"/>
      <c r="W826" s="257"/>
      <c r="X826" s="257"/>
      <c r="Y826" s="257"/>
      <c r="Z826" s="257"/>
    </row>
    <row r="827" spans="1:26" ht="12.75" customHeight="1" x14ac:dyDescent="0.25">
      <c r="A827" s="257"/>
      <c r="B827" s="255"/>
      <c r="C827" s="255"/>
      <c r="D827" s="255"/>
      <c r="E827" s="255"/>
      <c r="F827" s="256"/>
      <c r="G827" s="256"/>
      <c r="H827" s="256"/>
      <c r="I827" s="256"/>
      <c r="J827" s="256"/>
      <c r="K827" s="257"/>
      <c r="L827" s="257"/>
      <c r="M827" s="257"/>
      <c r="N827" s="257"/>
      <c r="O827" s="257"/>
      <c r="P827" s="257"/>
      <c r="Q827" s="257"/>
      <c r="R827" s="257"/>
      <c r="S827" s="257"/>
      <c r="T827" s="257"/>
      <c r="U827" s="257"/>
      <c r="V827" s="257"/>
      <c r="W827" s="257"/>
      <c r="X827" s="257"/>
      <c r="Y827" s="257"/>
      <c r="Z827" s="257"/>
    </row>
    <row r="828" spans="1:26" ht="12.75" customHeight="1" x14ac:dyDescent="0.25">
      <c r="A828" s="257"/>
      <c r="B828" s="255"/>
      <c r="C828" s="255"/>
      <c r="D828" s="255"/>
      <c r="E828" s="255"/>
      <c r="F828" s="256"/>
      <c r="G828" s="256"/>
      <c r="H828" s="256"/>
      <c r="I828" s="256"/>
      <c r="J828" s="256"/>
      <c r="K828" s="257"/>
      <c r="L828" s="257"/>
      <c r="M828" s="257"/>
      <c r="N828" s="257"/>
      <c r="O828" s="257"/>
      <c r="P828" s="257"/>
      <c r="Q828" s="257"/>
      <c r="R828" s="257"/>
      <c r="S828" s="257"/>
      <c r="T828" s="257"/>
      <c r="U828" s="257"/>
      <c r="V828" s="257"/>
      <c r="W828" s="257"/>
      <c r="X828" s="257"/>
      <c r="Y828" s="257"/>
      <c r="Z828" s="257"/>
    </row>
    <row r="829" spans="1:26" ht="12.75" customHeight="1" x14ac:dyDescent="0.25">
      <c r="A829" s="257"/>
      <c r="B829" s="255"/>
      <c r="C829" s="255"/>
      <c r="D829" s="255"/>
      <c r="E829" s="255"/>
      <c r="F829" s="256"/>
      <c r="G829" s="256"/>
      <c r="H829" s="256"/>
      <c r="I829" s="256"/>
      <c r="J829" s="256"/>
      <c r="K829" s="257"/>
      <c r="L829" s="257"/>
      <c r="M829" s="257"/>
      <c r="N829" s="257"/>
      <c r="O829" s="257"/>
      <c r="P829" s="257"/>
      <c r="Q829" s="257"/>
      <c r="R829" s="257"/>
      <c r="S829" s="257"/>
      <c r="T829" s="257"/>
      <c r="U829" s="257"/>
      <c r="V829" s="257"/>
      <c r="W829" s="257"/>
      <c r="X829" s="257"/>
      <c r="Y829" s="257"/>
      <c r="Z829" s="257"/>
    </row>
    <row r="830" spans="1:26" ht="12.75" customHeight="1" x14ac:dyDescent="0.25">
      <c r="A830" s="257"/>
      <c r="B830" s="255"/>
      <c r="C830" s="255"/>
      <c r="D830" s="255"/>
      <c r="E830" s="255"/>
      <c r="F830" s="256"/>
      <c r="G830" s="256"/>
      <c r="H830" s="256"/>
      <c r="I830" s="256"/>
      <c r="J830" s="256"/>
      <c r="K830" s="257"/>
      <c r="L830" s="257"/>
      <c r="M830" s="257"/>
      <c r="N830" s="257"/>
      <c r="O830" s="257"/>
      <c r="P830" s="257"/>
      <c r="Q830" s="257"/>
      <c r="R830" s="257"/>
      <c r="S830" s="257"/>
      <c r="T830" s="257"/>
      <c r="U830" s="257"/>
      <c r="V830" s="257"/>
      <c r="W830" s="257"/>
      <c r="X830" s="257"/>
      <c r="Y830" s="257"/>
      <c r="Z830" s="257"/>
    </row>
    <row r="831" spans="1:26" ht="12.75" customHeight="1" x14ac:dyDescent="0.25">
      <c r="A831" s="257"/>
      <c r="B831" s="255"/>
      <c r="C831" s="255"/>
      <c r="D831" s="255"/>
      <c r="E831" s="255"/>
      <c r="F831" s="256"/>
      <c r="G831" s="256"/>
      <c r="H831" s="256"/>
      <c r="I831" s="256"/>
      <c r="J831" s="256"/>
      <c r="K831" s="257"/>
      <c r="L831" s="257"/>
      <c r="M831" s="257"/>
      <c r="N831" s="257"/>
      <c r="O831" s="257"/>
      <c r="P831" s="257"/>
      <c r="Q831" s="257"/>
      <c r="R831" s="257"/>
      <c r="S831" s="257"/>
      <c r="T831" s="257"/>
      <c r="U831" s="257"/>
      <c r="V831" s="257"/>
      <c r="W831" s="257"/>
      <c r="X831" s="257"/>
      <c r="Y831" s="257"/>
      <c r="Z831" s="257"/>
    </row>
    <row r="832" spans="1:26" ht="12.75" customHeight="1" x14ac:dyDescent="0.25">
      <c r="A832" s="257"/>
      <c r="B832" s="255"/>
      <c r="C832" s="255"/>
      <c r="D832" s="255"/>
      <c r="E832" s="255"/>
      <c r="F832" s="256"/>
      <c r="G832" s="256"/>
      <c r="H832" s="256"/>
      <c r="I832" s="256"/>
      <c r="J832" s="256"/>
      <c r="K832" s="257"/>
      <c r="L832" s="257"/>
      <c r="M832" s="257"/>
      <c r="N832" s="257"/>
      <c r="O832" s="257"/>
      <c r="P832" s="257"/>
      <c r="Q832" s="257"/>
      <c r="R832" s="257"/>
      <c r="S832" s="257"/>
      <c r="T832" s="257"/>
      <c r="U832" s="257"/>
      <c r="V832" s="257"/>
      <c r="W832" s="257"/>
      <c r="X832" s="257"/>
      <c r="Y832" s="257"/>
      <c r="Z832" s="257"/>
    </row>
    <row r="833" spans="1:26" ht="12.75" customHeight="1" x14ac:dyDescent="0.25">
      <c r="A833" s="257"/>
      <c r="B833" s="255"/>
      <c r="C833" s="255"/>
      <c r="D833" s="255"/>
      <c r="E833" s="255"/>
      <c r="F833" s="256"/>
      <c r="G833" s="256"/>
      <c r="H833" s="256"/>
      <c r="I833" s="256"/>
      <c r="J833" s="256"/>
      <c r="K833" s="257"/>
      <c r="L833" s="257"/>
      <c r="M833" s="257"/>
      <c r="N833" s="257"/>
      <c r="O833" s="257"/>
      <c r="P833" s="257"/>
      <c r="Q833" s="257"/>
      <c r="R833" s="257"/>
      <c r="S833" s="257"/>
      <c r="T833" s="257"/>
      <c r="U833" s="257"/>
      <c r="V833" s="257"/>
      <c r="W833" s="257"/>
      <c r="X833" s="257"/>
      <c r="Y833" s="257"/>
      <c r="Z833" s="257"/>
    </row>
    <row r="834" spans="1:26" ht="12.75" customHeight="1" x14ac:dyDescent="0.25">
      <c r="A834" s="257"/>
      <c r="B834" s="255"/>
      <c r="C834" s="255"/>
      <c r="D834" s="255"/>
      <c r="E834" s="255"/>
      <c r="F834" s="256"/>
      <c r="G834" s="256"/>
      <c r="H834" s="256"/>
      <c r="I834" s="256"/>
      <c r="J834" s="256"/>
      <c r="K834" s="257"/>
      <c r="L834" s="257"/>
      <c r="M834" s="257"/>
      <c r="N834" s="257"/>
      <c r="O834" s="257"/>
      <c r="P834" s="257"/>
      <c r="Q834" s="257"/>
      <c r="R834" s="257"/>
      <c r="S834" s="257"/>
      <c r="T834" s="257"/>
      <c r="U834" s="257"/>
      <c r="V834" s="257"/>
      <c r="W834" s="257"/>
      <c r="X834" s="257"/>
      <c r="Y834" s="257"/>
      <c r="Z834" s="257"/>
    </row>
    <row r="835" spans="1:26" ht="12.75" customHeight="1" x14ac:dyDescent="0.25">
      <c r="A835" s="257"/>
      <c r="B835" s="255"/>
      <c r="C835" s="255"/>
      <c r="D835" s="255"/>
      <c r="E835" s="255"/>
      <c r="F835" s="256"/>
      <c r="G835" s="256"/>
      <c r="H835" s="256"/>
      <c r="I835" s="256"/>
      <c r="J835" s="256"/>
      <c r="K835" s="257"/>
      <c r="L835" s="257"/>
      <c r="M835" s="257"/>
      <c r="N835" s="257"/>
      <c r="O835" s="257"/>
      <c r="P835" s="257"/>
      <c r="Q835" s="257"/>
      <c r="R835" s="257"/>
      <c r="S835" s="257"/>
      <c r="T835" s="257"/>
      <c r="U835" s="257"/>
      <c r="V835" s="257"/>
      <c r="W835" s="257"/>
      <c r="X835" s="257"/>
      <c r="Y835" s="257"/>
      <c r="Z835" s="257"/>
    </row>
    <row r="836" spans="1:26" ht="12.75" customHeight="1" x14ac:dyDescent="0.25">
      <c r="A836" s="257"/>
      <c r="B836" s="255"/>
      <c r="C836" s="255"/>
      <c r="D836" s="255"/>
      <c r="E836" s="255"/>
      <c r="F836" s="256"/>
      <c r="G836" s="256"/>
      <c r="H836" s="256"/>
      <c r="I836" s="256"/>
      <c r="J836" s="256"/>
      <c r="K836" s="257"/>
      <c r="L836" s="257"/>
      <c r="M836" s="257"/>
      <c r="N836" s="257"/>
      <c r="O836" s="257"/>
      <c r="P836" s="257"/>
      <c r="Q836" s="257"/>
      <c r="R836" s="257"/>
      <c r="S836" s="257"/>
      <c r="T836" s="257"/>
      <c r="U836" s="257"/>
      <c r="V836" s="257"/>
      <c r="W836" s="257"/>
      <c r="X836" s="257"/>
      <c r="Y836" s="257"/>
      <c r="Z836" s="257"/>
    </row>
    <row r="837" spans="1:26" ht="12.75" customHeight="1" x14ac:dyDescent="0.25">
      <c r="A837" s="257"/>
      <c r="B837" s="255"/>
      <c r="C837" s="255"/>
      <c r="D837" s="255"/>
      <c r="E837" s="255"/>
      <c r="F837" s="256"/>
      <c r="G837" s="256"/>
      <c r="H837" s="256"/>
      <c r="I837" s="256"/>
      <c r="J837" s="256"/>
      <c r="K837" s="257"/>
      <c r="L837" s="257"/>
      <c r="M837" s="257"/>
      <c r="N837" s="257"/>
      <c r="O837" s="257"/>
      <c r="P837" s="257"/>
      <c r="Q837" s="257"/>
      <c r="R837" s="257"/>
      <c r="S837" s="257"/>
      <c r="T837" s="257"/>
      <c r="U837" s="257"/>
      <c r="V837" s="257"/>
      <c r="W837" s="257"/>
      <c r="X837" s="257"/>
      <c r="Y837" s="257"/>
      <c r="Z837" s="257"/>
    </row>
    <row r="838" spans="1:26" ht="12.75" customHeight="1" x14ac:dyDescent="0.25">
      <c r="A838" s="257"/>
      <c r="B838" s="255"/>
      <c r="C838" s="255"/>
      <c r="D838" s="255"/>
      <c r="E838" s="255"/>
      <c r="F838" s="256"/>
      <c r="G838" s="256"/>
      <c r="H838" s="256"/>
      <c r="I838" s="256"/>
      <c r="J838" s="256"/>
      <c r="K838" s="257"/>
      <c r="L838" s="257"/>
      <c r="M838" s="257"/>
      <c r="N838" s="257"/>
      <c r="O838" s="257"/>
      <c r="P838" s="257"/>
      <c r="Q838" s="257"/>
      <c r="R838" s="257"/>
      <c r="S838" s="257"/>
      <c r="T838" s="257"/>
      <c r="U838" s="257"/>
      <c r="V838" s="257"/>
      <c r="W838" s="257"/>
      <c r="X838" s="257"/>
      <c r="Y838" s="257"/>
      <c r="Z838" s="257"/>
    </row>
    <row r="839" spans="1:26" ht="12.75" customHeight="1" x14ac:dyDescent="0.25">
      <c r="A839" s="257"/>
      <c r="B839" s="255"/>
      <c r="C839" s="255"/>
      <c r="D839" s="255"/>
      <c r="E839" s="255"/>
      <c r="F839" s="256"/>
      <c r="G839" s="256"/>
      <c r="H839" s="256"/>
      <c r="I839" s="256"/>
      <c r="J839" s="256"/>
      <c r="K839" s="257"/>
      <c r="L839" s="257"/>
      <c r="M839" s="257"/>
      <c r="N839" s="257"/>
      <c r="O839" s="257"/>
      <c r="P839" s="257"/>
      <c r="Q839" s="257"/>
      <c r="R839" s="257"/>
      <c r="S839" s="257"/>
      <c r="T839" s="257"/>
      <c r="U839" s="257"/>
      <c r="V839" s="257"/>
      <c r="W839" s="257"/>
      <c r="X839" s="257"/>
      <c r="Y839" s="257"/>
      <c r="Z839" s="257"/>
    </row>
    <row r="840" spans="1:26" ht="12.75" customHeight="1" x14ac:dyDescent="0.25">
      <c r="A840" s="257"/>
      <c r="B840" s="255"/>
      <c r="C840" s="255"/>
      <c r="D840" s="255"/>
      <c r="E840" s="255"/>
      <c r="F840" s="256"/>
      <c r="G840" s="256"/>
      <c r="H840" s="256"/>
      <c r="I840" s="256"/>
      <c r="J840" s="256"/>
      <c r="K840" s="257"/>
      <c r="L840" s="257"/>
      <c r="M840" s="257"/>
      <c r="N840" s="257"/>
      <c r="O840" s="257"/>
      <c r="P840" s="257"/>
      <c r="Q840" s="257"/>
      <c r="R840" s="257"/>
      <c r="S840" s="257"/>
      <c r="T840" s="257"/>
      <c r="U840" s="257"/>
      <c r="V840" s="257"/>
      <c r="W840" s="257"/>
      <c r="X840" s="257"/>
      <c r="Y840" s="257"/>
      <c r="Z840" s="257"/>
    </row>
    <row r="841" spans="1:26" ht="12.75" customHeight="1" x14ac:dyDescent="0.25">
      <c r="A841" s="257"/>
      <c r="B841" s="255"/>
      <c r="C841" s="255"/>
      <c r="D841" s="255"/>
      <c r="E841" s="255"/>
      <c r="F841" s="256"/>
      <c r="G841" s="256"/>
      <c r="H841" s="256"/>
      <c r="I841" s="256"/>
      <c r="J841" s="256"/>
      <c r="K841" s="257"/>
      <c r="L841" s="257"/>
      <c r="M841" s="257"/>
      <c r="N841" s="257"/>
      <c r="O841" s="257"/>
      <c r="P841" s="257"/>
      <c r="Q841" s="257"/>
      <c r="R841" s="257"/>
      <c r="S841" s="257"/>
      <c r="T841" s="257"/>
      <c r="U841" s="257"/>
      <c r="V841" s="257"/>
      <c r="W841" s="257"/>
      <c r="X841" s="257"/>
      <c r="Y841" s="257"/>
      <c r="Z841" s="257"/>
    </row>
    <row r="842" spans="1:26" ht="12.75" customHeight="1" x14ac:dyDescent="0.25">
      <c r="A842" s="257"/>
      <c r="B842" s="255"/>
      <c r="C842" s="255"/>
      <c r="D842" s="255"/>
      <c r="E842" s="255"/>
      <c r="F842" s="256"/>
      <c r="G842" s="256"/>
      <c r="H842" s="256"/>
      <c r="I842" s="256"/>
      <c r="J842" s="256"/>
      <c r="K842" s="257"/>
      <c r="L842" s="257"/>
      <c r="M842" s="257"/>
      <c r="N842" s="257"/>
      <c r="O842" s="257"/>
      <c r="P842" s="257"/>
      <c r="Q842" s="257"/>
      <c r="R842" s="257"/>
      <c r="S842" s="257"/>
      <c r="T842" s="257"/>
      <c r="U842" s="257"/>
      <c r="V842" s="257"/>
      <c r="W842" s="257"/>
      <c r="X842" s="257"/>
      <c r="Y842" s="257"/>
      <c r="Z842" s="257"/>
    </row>
    <row r="843" spans="1:26" ht="12.75" customHeight="1" x14ac:dyDescent="0.25">
      <c r="A843" s="257"/>
      <c r="B843" s="255"/>
      <c r="C843" s="255"/>
      <c r="D843" s="255"/>
      <c r="E843" s="255"/>
      <c r="F843" s="256"/>
      <c r="G843" s="256"/>
      <c r="H843" s="256"/>
      <c r="I843" s="256"/>
      <c r="J843" s="256"/>
      <c r="K843" s="257"/>
      <c r="L843" s="257"/>
      <c r="M843" s="257"/>
      <c r="N843" s="257"/>
      <c r="O843" s="257"/>
      <c r="P843" s="257"/>
      <c r="Q843" s="257"/>
      <c r="R843" s="257"/>
      <c r="S843" s="257"/>
      <c r="T843" s="257"/>
      <c r="U843" s="257"/>
      <c r="V843" s="257"/>
      <c r="W843" s="257"/>
      <c r="X843" s="257"/>
      <c r="Y843" s="257"/>
      <c r="Z843" s="257"/>
    </row>
    <row r="844" spans="1:26" ht="12.75" customHeight="1" x14ac:dyDescent="0.25">
      <c r="A844" s="257"/>
      <c r="B844" s="255"/>
      <c r="C844" s="255"/>
      <c r="D844" s="255"/>
      <c r="E844" s="255"/>
      <c r="F844" s="256"/>
      <c r="G844" s="256"/>
      <c r="H844" s="256"/>
      <c r="I844" s="256"/>
      <c r="J844" s="256"/>
      <c r="K844" s="257"/>
      <c r="L844" s="257"/>
      <c r="M844" s="257"/>
      <c r="N844" s="257"/>
      <c r="O844" s="257"/>
      <c r="P844" s="257"/>
      <c r="Q844" s="257"/>
      <c r="R844" s="257"/>
      <c r="S844" s="257"/>
      <c r="T844" s="257"/>
      <c r="U844" s="257"/>
      <c r="V844" s="257"/>
      <c r="W844" s="257"/>
      <c r="X844" s="257"/>
      <c r="Y844" s="257"/>
      <c r="Z844" s="257"/>
    </row>
    <row r="845" spans="1:26" ht="12.75" customHeight="1" x14ac:dyDescent="0.25">
      <c r="A845" s="257"/>
      <c r="B845" s="255"/>
      <c r="C845" s="255"/>
      <c r="D845" s="255"/>
      <c r="E845" s="255"/>
      <c r="F845" s="256"/>
      <c r="G845" s="256"/>
      <c r="H845" s="256"/>
      <c r="I845" s="256"/>
      <c r="J845" s="256"/>
      <c r="K845" s="257"/>
      <c r="L845" s="257"/>
      <c r="M845" s="257"/>
      <c r="N845" s="257"/>
      <c r="O845" s="257"/>
      <c r="P845" s="257"/>
      <c r="Q845" s="257"/>
      <c r="R845" s="257"/>
      <c r="S845" s="257"/>
      <c r="T845" s="257"/>
      <c r="U845" s="257"/>
      <c r="V845" s="257"/>
      <c r="W845" s="257"/>
      <c r="X845" s="257"/>
      <c r="Y845" s="257"/>
      <c r="Z845" s="257"/>
    </row>
    <row r="846" spans="1:26" ht="12.75" customHeight="1" x14ac:dyDescent="0.25">
      <c r="A846" s="257"/>
      <c r="B846" s="255"/>
      <c r="C846" s="255"/>
      <c r="D846" s="255"/>
      <c r="E846" s="255"/>
      <c r="F846" s="256"/>
      <c r="G846" s="256"/>
      <c r="H846" s="256"/>
      <c r="I846" s="256"/>
      <c r="J846" s="256"/>
      <c r="K846" s="257"/>
      <c r="L846" s="257"/>
      <c r="M846" s="257"/>
      <c r="N846" s="257"/>
      <c r="O846" s="257"/>
      <c r="P846" s="257"/>
      <c r="Q846" s="257"/>
      <c r="R846" s="257"/>
      <c r="S846" s="257"/>
      <c r="T846" s="257"/>
      <c r="U846" s="257"/>
      <c r="V846" s="257"/>
      <c r="W846" s="257"/>
      <c r="X846" s="257"/>
      <c r="Y846" s="257"/>
      <c r="Z846" s="257"/>
    </row>
    <row r="847" spans="1:26" ht="12.75" customHeight="1" x14ac:dyDescent="0.25">
      <c r="A847" s="257"/>
      <c r="B847" s="255"/>
      <c r="C847" s="255"/>
      <c r="D847" s="255"/>
      <c r="E847" s="255"/>
      <c r="F847" s="256"/>
      <c r="G847" s="256"/>
      <c r="H847" s="256"/>
      <c r="I847" s="256"/>
      <c r="J847" s="256"/>
      <c r="K847" s="257"/>
      <c r="L847" s="257"/>
      <c r="M847" s="257"/>
      <c r="N847" s="257"/>
      <c r="O847" s="257"/>
      <c r="P847" s="257"/>
      <c r="Q847" s="257"/>
      <c r="R847" s="257"/>
      <c r="S847" s="257"/>
      <c r="T847" s="257"/>
      <c r="U847" s="257"/>
      <c r="V847" s="257"/>
      <c r="W847" s="257"/>
      <c r="X847" s="257"/>
      <c r="Y847" s="257"/>
      <c r="Z847" s="257"/>
    </row>
    <row r="848" spans="1:26" ht="12.75" customHeight="1" x14ac:dyDescent="0.25">
      <c r="A848" s="257"/>
      <c r="B848" s="255"/>
      <c r="C848" s="255"/>
      <c r="D848" s="255"/>
      <c r="E848" s="255"/>
      <c r="F848" s="256"/>
      <c r="G848" s="256"/>
      <c r="H848" s="256"/>
      <c r="I848" s="256"/>
      <c r="J848" s="256"/>
      <c r="K848" s="257"/>
      <c r="L848" s="257"/>
      <c r="M848" s="257"/>
      <c r="N848" s="257"/>
      <c r="O848" s="257"/>
      <c r="P848" s="257"/>
      <c r="Q848" s="257"/>
      <c r="R848" s="257"/>
      <c r="S848" s="257"/>
      <c r="T848" s="257"/>
      <c r="U848" s="257"/>
      <c r="V848" s="257"/>
      <c r="W848" s="257"/>
      <c r="X848" s="257"/>
      <c r="Y848" s="257"/>
      <c r="Z848" s="257"/>
    </row>
    <row r="849" spans="1:26" ht="12.75" customHeight="1" x14ac:dyDescent="0.25">
      <c r="A849" s="257"/>
      <c r="B849" s="255"/>
      <c r="C849" s="255"/>
      <c r="D849" s="255"/>
      <c r="E849" s="255"/>
      <c r="F849" s="256"/>
      <c r="G849" s="256"/>
      <c r="H849" s="256"/>
      <c r="I849" s="256"/>
      <c r="J849" s="256"/>
      <c r="K849" s="257"/>
      <c r="L849" s="257"/>
      <c r="M849" s="257"/>
      <c r="N849" s="257"/>
      <c r="O849" s="257"/>
      <c r="P849" s="257"/>
      <c r="Q849" s="257"/>
      <c r="R849" s="257"/>
      <c r="S849" s="257"/>
      <c r="T849" s="257"/>
      <c r="U849" s="257"/>
      <c r="V849" s="257"/>
      <c r="W849" s="257"/>
      <c r="X849" s="257"/>
      <c r="Y849" s="257"/>
      <c r="Z849" s="257"/>
    </row>
    <row r="850" spans="1:26" ht="12.75" customHeight="1" x14ac:dyDescent="0.25">
      <c r="A850" s="257"/>
      <c r="B850" s="255"/>
      <c r="C850" s="255"/>
      <c r="D850" s="255"/>
      <c r="E850" s="255"/>
      <c r="F850" s="256"/>
      <c r="G850" s="256"/>
      <c r="H850" s="256"/>
      <c r="I850" s="256"/>
      <c r="J850" s="256"/>
      <c r="K850" s="257"/>
      <c r="L850" s="257"/>
      <c r="M850" s="257"/>
      <c r="N850" s="257"/>
      <c r="O850" s="257"/>
      <c r="P850" s="257"/>
      <c r="Q850" s="257"/>
      <c r="R850" s="257"/>
      <c r="S850" s="257"/>
      <c r="T850" s="257"/>
      <c r="U850" s="257"/>
      <c r="V850" s="257"/>
      <c r="W850" s="257"/>
      <c r="X850" s="257"/>
      <c r="Y850" s="257"/>
      <c r="Z850" s="257"/>
    </row>
    <row r="851" spans="1:26" ht="12.75" customHeight="1" x14ac:dyDescent="0.25">
      <c r="A851" s="257"/>
      <c r="B851" s="255"/>
      <c r="C851" s="255"/>
      <c r="D851" s="255"/>
      <c r="E851" s="255"/>
      <c r="F851" s="256"/>
      <c r="G851" s="256"/>
      <c r="H851" s="256"/>
      <c r="I851" s="256"/>
      <c r="J851" s="256"/>
      <c r="K851" s="257"/>
      <c r="L851" s="257"/>
      <c r="M851" s="257"/>
      <c r="N851" s="257"/>
      <c r="O851" s="257"/>
      <c r="P851" s="257"/>
      <c r="Q851" s="257"/>
      <c r="R851" s="257"/>
      <c r="S851" s="257"/>
      <c r="T851" s="257"/>
      <c r="U851" s="257"/>
      <c r="V851" s="257"/>
      <c r="W851" s="257"/>
      <c r="X851" s="257"/>
      <c r="Y851" s="257"/>
      <c r="Z851" s="257"/>
    </row>
    <row r="852" spans="1:26" ht="12.75" customHeight="1" x14ac:dyDescent="0.25">
      <c r="A852" s="257"/>
      <c r="B852" s="255"/>
      <c r="C852" s="255"/>
      <c r="D852" s="255"/>
      <c r="E852" s="255"/>
      <c r="F852" s="256"/>
      <c r="G852" s="256"/>
      <c r="H852" s="256"/>
      <c r="I852" s="256"/>
      <c r="J852" s="256"/>
      <c r="K852" s="257"/>
      <c r="L852" s="257"/>
      <c r="M852" s="257"/>
      <c r="N852" s="257"/>
      <c r="O852" s="257"/>
      <c r="P852" s="257"/>
      <c r="Q852" s="257"/>
      <c r="R852" s="257"/>
      <c r="S852" s="257"/>
      <c r="T852" s="257"/>
      <c r="U852" s="257"/>
      <c r="V852" s="257"/>
      <c r="W852" s="257"/>
      <c r="X852" s="257"/>
      <c r="Y852" s="257"/>
      <c r="Z852" s="257"/>
    </row>
    <row r="853" spans="1:26" ht="12.75" customHeight="1" x14ac:dyDescent="0.25">
      <c r="A853" s="257"/>
      <c r="B853" s="255"/>
      <c r="C853" s="255"/>
      <c r="D853" s="255"/>
      <c r="E853" s="255"/>
      <c r="F853" s="256"/>
      <c r="G853" s="256"/>
      <c r="H853" s="256"/>
      <c r="I853" s="256"/>
      <c r="J853" s="256"/>
      <c r="K853" s="257"/>
      <c r="L853" s="257"/>
      <c r="M853" s="257"/>
      <c r="N853" s="257"/>
      <c r="O853" s="257"/>
      <c r="P853" s="257"/>
      <c r="Q853" s="257"/>
      <c r="R853" s="257"/>
      <c r="S853" s="257"/>
      <c r="T853" s="257"/>
      <c r="U853" s="257"/>
      <c r="V853" s="257"/>
      <c r="W853" s="257"/>
      <c r="X853" s="257"/>
      <c r="Y853" s="257"/>
      <c r="Z853" s="257"/>
    </row>
    <row r="854" spans="1:26" ht="12.75" customHeight="1" x14ac:dyDescent="0.25">
      <c r="A854" s="257"/>
      <c r="B854" s="255"/>
      <c r="C854" s="255"/>
      <c r="D854" s="255"/>
      <c r="E854" s="255"/>
      <c r="F854" s="256"/>
      <c r="G854" s="256"/>
      <c r="H854" s="256"/>
      <c r="I854" s="256"/>
      <c r="J854" s="256"/>
      <c r="K854" s="257"/>
      <c r="L854" s="257"/>
      <c r="M854" s="257"/>
      <c r="N854" s="257"/>
      <c r="O854" s="257"/>
      <c r="P854" s="257"/>
      <c r="Q854" s="257"/>
      <c r="R854" s="257"/>
      <c r="S854" s="257"/>
      <c r="T854" s="257"/>
      <c r="U854" s="257"/>
      <c r="V854" s="257"/>
      <c r="W854" s="257"/>
      <c r="X854" s="257"/>
      <c r="Y854" s="257"/>
      <c r="Z854" s="257"/>
    </row>
    <row r="855" spans="1:26" ht="12.75" customHeight="1" x14ac:dyDescent="0.25">
      <c r="A855" s="257"/>
      <c r="B855" s="255"/>
      <c r="C855" s="255"/>
      <c r="D855" s="255"/>
      <c r="E855" s="255"/>
      <c r="F855" s="256"/>
      <c r="G855" s="256"/>
      <c r="H855" s="256"/>
      <c r="I855" s="256"/>
      <c r="J855" s="256"/>
      <c r="K855" s="257"/>
      <c r="L855" s="257"/>
      <c r="M855" s="257"/>
      <c r="N855" s="257"/>
      <c r="O855" s="257"/>
      <c r="P855" s="257"/>
      <c r="Q855" s="257"/>
      <c r="R855" s="257"/>
      <c r="S855" s="257"/>
      <c r="T855" s="257"/>
      <c r="U855" s="257"/>
      <c r="V855" s="257"/>
      <c r="W855" s="257"/>
      <c r="X855" s="257"/>
      <c r="Y855" s="257"/>
      <c r="Z855" s="257"/>
    </row>
    <row r="856" spans="1:26" ht="12.75" customHeight="1" x14ac:dyDescent="0.25">
      <c r="A856" s="257"/>
      <c r="B856" s="255"/>
      <c r="C856" s="255"/>
      <c r="D856" s="255"/>
      <c r="E856" s="255"/>
      <c r="F856" s="256"/>
      <c r="G856" s="256"/>
      <c r="H856" s="256"/>
      <c r="I856" s="256"/>
      <c r="J856" s="256"/>
      <c r="K856" s="257"/>
      <c r="L856" s="257"/>
      <c r="M856" s="257"/>
      <c r="N856" s="257"/>
      <c r="O856" s="257"/>
      <c r="P856" s="257"/>
      <c r="Q856" s="257"/>
      <c r="R856" s="257"/>
      <c r="S856" s="257"/>
      <c r="T856" s="257"/>
      <c r="U856" s="257"/>
      <c r="V856" s="257"/>
      <c r="W856" s="257"/>
      <c r="X856" s="257"/>
      <c r="Y856" s="257"/>
      <c r="Z856" s="257"/>
    </row>
    <row r="857" spans="1:26" ht="12.75" customHeight="1" x14ac:dyDescent="0.25">
      <c r="A857" s="257"/>
      <c r="B857" s="255"/>
      <c r="C857" s="255"/>
      <c r="D857" s="255"/>
      <c r="E857" s="255"/>
      <c r="F857" s="256"/>
      <c r="G857" s="256"/>
      <c r="H857" s="256"/>
      <c r="I857" s="256"/>
      <c r="J857" s="256"/>
      <c r="K857" s="257"/>
      <c r="L857" s="257"/>
      <c r="M857" s="257"/>
      <c r="N857" s="257"/>
      <c r="O857" s="257"/>
      <c r="P857" s="257"/>
      <c r="Q857" s="257"/>
      <c r="R857" s="257"/>
      <c r="S857" s="257"/>
      <c r="T857" s="257"/>
      <c r="U857" s="257"/>
      <c r="V857" s="257"/>
      <c r="W857" s="257"/>
      <c r="X857" s="257"/>
      <c r="Y857" s="257"/>
      <c r="Z857" s="257"/>
    </row>
    <row r="858" spans="1:26" ht="12.75" customHeight="1" x14ac:dyDescent="0.25">
      <c r="A858" s="257"/>
      <c r="B858" s="255"/>
      <c r="C858" s="255"/>
      <c r="D858" s="255"/>
      <c r="E858" s="255"/>
      <c r="F858" s="256"/>
      <c r="G858" s="256"/>
      <c r="H858" s="256"/>
      <c r="I858" s="256"/>
      <c r="J858" s="256"/>
      <c r="K858" s="257"/>
      <c r="L858" s="257"/>
      <c r="M858" s="257"/>
      <c r="N858" s="257"/>
      <c r="O858" s="257"/>
      <c r="P858" s="257"/>
      <c r="Q858" s="257"/>
      <c r="R858" s="257"/>
      <c r="S858" s="257"/>
      <c r="T858" s="257"/>
      <c r="U858" s="257"/>
      <c r="V858" s="257"/>
      <c r="W858" s="257"/>
      <c r="X858" s="257"/>
      <c r="Y858" s="257"/>
      <c r="Z858" s="257"/>
    </row>
    <row r="859" spans="1:26" ht="12.75" customHeight="1" x14ac:dyDescent="0.25">
      <c r="A859" s="257"/>
      <c r="B859" s="255"/>
      <c r="C859" s="255"/>
      <c r="D859" s="255"/>
      <c r="E859" s="255"/>
      <c r="F859" s="256"/>
      <c r="G859" s="256"/>
      <c r="H859" s="256"/>
      <c r="I859" s="256"/>
      <c r="J859" s="256"/>
      <c r="K859" s="257"/>
      <c r="L859" s="257"/>
      <c r="M859" s="257"/>
      <c r="N859" s="257"/>
      <c r="O859" s="257"/>
      <c r="P859" s="257"/>
      <c r="Q859" s="257"/>
      <c r="R859" s="257"/>
      <c r="S859" s="257"/>
      <c r="T859" s="257"/>
      <c r="U859" s="257"/>
      <c r="V859" s="257"/>
      <c r="W859" s="257"/>
      <c r="X859" s="257"/>
      <c r="Y859" s="257"/>
      <c r="Z859" s="257"/>
    </row>
    <row r="860" spans="1:26" ht="12.75" customHeight="1" x14ac:dyDescent="0.25">
      <c r="A860" s="257"/>
      <c r="B860" s="255"/>
      <c r="C860" s="255"/>
      <c r="D860" s="255"/>
      <c r="E860" s="255"/>
      <c r="F860" s="256"/>
      <c r="G860" s="256"/>
      <c r="H860" s="256"/>
      <c r="I860" s="256"/>
      <c r="J860" s="256"/>
      <c r="K860" s="257"/>
      <c r="L860" s="257"/>
      <c r="M860" s="257"/>
      <c r="N860" s="257"/>
      <c r="O860" s="257"/>
      <c r="P860" s="257"/>
      <c r="Q860" s="257"/>
      <c r="R860" s="257"/>
      <c r="S860" s="257"/>
      <c r="T860" s="257"/>
      <c r="U860" s="257"/>
      <c r="V860" s="257"/>
      <c r="W860" s="257"/>
      <c r="X860" s="257"/>
      <c r="Y860" s="257"/>
      <c r="Z860" s="257"/>
    </row>
    <row r="861" spans="1:26" ht="12.75" customHeight="1" x14ac:dyDescent="0.25">
      <c r="A861" s="257"/>
      <c r="B861" s="255"/>
      <c r="C861" s="255"/>
      <c r="D861" s="255"/>
      <c r="E861" s="255"/>
      <c r="F861" s="256"/>
      <c r="G861" s="256"/>
      <c r="H861" s="256"/>
      <c r="I861" s="256"/>
      <c r="J861" s="256"/>
      <c r="K861" s="257"/>
      <c r="L861" s="257"/>
      <c r="M861" s="257"/>
      <c r="N861" s="257"/>
      <c r="O861" s="257"/>
      <c r="P861" s="257"/>
      <c r="Q861" s="257"/>
      <c r="R861" s="257"/>
      <c r="S861" s="257"/>
      <c r="T861" s="257"/>
      <c r="U861" s="257"/>
      <c r="V861" s="257"/>
      <c r="W861" s="257"/>
      <c r="X861" s="257"/>
      <c r="Y861" s="257"/>
      <c r="Z861" s="257"/>
    </row>
    <row r="862" spans="1:26" ht="12.75" customHeight="1" x14ac:dyDescent="0.25">
      <c r="A862" s="257"/>
      <c r="B862" s="255"/>
      <c r="C862" s="255"/>
      <c r="D862" s="255"/>
      <c r="E862" s="255"/>
      <c r="F862" s="256"/>
      <c r="G862" s="256"/>
      <c r="H862" s="256"/>
      <c r="I862" s="256"/>
      <c r="J862" s="256"/>
      <c r="K862" s="257"/>
      <c r="L862" s="257"/>
      <c r="M862" s="257"/>
      <c r="N862" s="257"/>
      <c r="O862" s="257"/>
      <c r="P862" s="257"/>
      <c r="Q862" s="257"/>
      <c r="R862" s="257"/>
      <c r="S862" s="257"/>
      <c r="T862" s="257"/>
      <c r="U862" s="257"/>
      <c r="V862" s="257"/>
      <c r="W862" s="257"/>
      <c r="X862" s="257"/>
      <c r="Y862" s="257"/>
      <c r="Z862" s="257"/>
    </row>
    <row r="863" spans="1:26" ht="12.75" customHeight="1" x14ac:dyDescent="0.25">
      <c r="A863" s="257"/>
      <c r="B863" s="255"/>
      <c r="C863" s="255"/>
      <c r="D863" s="255"/>
      <c r="E863" s="255"/>
      <c r="F863" s="256"/>
      <c r="G863" s="256"/>
      <c r="H863" s="256"/>
      <c r="I863" s="256"/>
      <c r="J863" s="256"/>
      <c r="K863" s="257"/>
      <c r="L863" s="257"/>
      <c r="M863" s="257"/>
      <c r="N863" s="257"/>
      <c r="O863" s="257"/>
      <c r="P863" s="257"/>
      <c r="Q863" s="257"/>
      <c r="R863" s="257"/>
      <c r="S863" s="257"/>
      <c r="T863" s="257"/>
      <c r="U863" s="257"/>
      <c r="V863" s="257"/>
      <c r="W863" s="257"/>
      <c r="X863" s="257"/>
      <c r="Y863" s="257"/>
      <c r="Z863" s="257"/>
    </row>
    <row r="864" spans="1:26" ht="12.75" customHeight="1" x14ac:dyDescent="0.25">
      <c r="A864" s="257"/>
      <c r="B864" s="255"/>
      <c r="C864" s="255"/>
      <c r="D864" s="255"/>
      <c r="E864" s="255"/>
      <c r="F864" s="256"/>
      <c r="G864" s="256"/>
      <c r="H864" s="256"/>
      <c r="I864" s="256"/>
      <c r="J864" s="256"/>
      <c r="K864" s="257"/>
      <c r="L864" s="257"/>
      <c r="M864" s="257"/>
      <c r="N864" s="257"/>
      <c r="O864" s="257"/>
      <c r="P864" s="257"/>
      <c r="Q864" s="257"/>
      <c r="R864" s="257"/>
      <c r="S864" s="257"/>
      <c r="T864" s="257"/>
      <c r="U864" s="257"/>
      <c r="V864" s="257"/>
      <c r="W864" s="257"/>
      <c r="X864" s="257"/>
      <c r="Y864" s="257"/>
      <c r="Z864" s="257"/>
    </row>
    <row r="865" spans="1:26" ht="12.75" customHeight="1" x14ac:dyDescent="0.25">
      <c r="A865" s="257"/>
      <c r="B865" s="255"/>
      <c r="C865" s="255"/>
      <c r="D865" s="255"/>
      <c r="E865" s="255"/>
      <c r="F865" s="256"/>
      <c r="G865" s="256"/>
      <c r="H865" s="256"/>
      <c r="I865" s="256"/>
      <c r="J865" s="256"/>
      <c r="K865" s="257"/>
      <c r="L865" s="257"/>
      <c r="M865" s="257"/>
      <c r="N865" s="257"/>
      <c r="O865" s="257"/>
      <c r="P865" s="257"/>
      <c r="Q865" s="257"/>
      <c r="R865" s="257"/>
      <c r="S865" s="257"/>
      <c r="T865" s="257"/>
      <c r="U865" s="257"/>
      <c r="V865" s="257"/>
      <c r="W865" s="257"/>
      <c r="X865" s="257"/>
      <c r="Y865" s="257"/>
      <c r="Z865" s="257"/>
    </row>
    <row r="866" spans="1:26" ht="12.75" customHeight="1" x14ac:dyDescent="0.25">
      <c r="A866" s="257"/>
      <c r="B866" s="255"/>
      <c r="C866" s="255"/>
      <c r="D866" s="255"/>
      <c r="E866" s="255"/>
      <c r="F866" s="256"/>
      <c r="G866" s="256"/>
      <c r="H866" s="256"/>
      <c r="I866" s="256"/>
      <c r="J866" s="256"/>
      <c r="K866" s="257"/>
      <c r="L866" s="257"/>
      <c r="M866" s="257"/>
      <c r="N866" s="257"/>
      <c r="O866" s="257"/>
      <c r="P866" s="257"/>
      <c r="Q866" s="257"/>
      <c r="R866" s="257"/>
      <c r="S866" s="257"/>
      <c r="T866" s="257"/>
      <c r="U866" s="257"/>
      <c r="V866" s="257"/>
      <c r="W866" s="257"/>
      <c r="X866" s="257"/>
      <c r="Y866" s="257"/>
      <c r="Z866" s="257"/>
    </row>
    <row r="867" spans="1:26" ht="12.75" customHeight="1" x14ac:dyDescent="0.25">
      <c r="A867" s="257"/>
      <c r="B867" s="255"/>
      <c r="C867" s="255"/>
      <c r="D867" s="255"/>
      <c r="E867" s="255"/>
      <c r="F867" s="256"/>
      <c r="G867" s="256"/>
      <c r="H867" s="256"/>
      <c r="I867" s="256"/>
      <c r="J867" s="256"/>
      <c r="K867" s="257"/>
      <c r="L867" s="257"/>
      <c r="M867" s="257"/>
      <c r="N867" s="257"/>
      <c r="O867" s="257"/>
      <c r="P867" s="257"/>
      <c r="Q867" s="257"/>
      <c r="R867" s="257"/>
      <c r="S867" s="257"/>
      <c r="T867" s="257"/>
      <c r="U867" s="257"/>
      <c r="V867" s="257"/>
      <c r="W867" s="257"/>
      <c r="X867" s="257"/>
      <c r="Y867" s="257"/>
      <c r="Z867" s="257"/>
    </row>
    <row r="868" spans="1:26" ht="12.75" customHeight="1" x14ac:dyDescent="0.25">
      <c r="A868" s="257"/>
      <c r="B868" s="255"/>
      <c r="C868" s="255"/>
      <c r="D868" s="255"/>
      <c r="E868" s="255"/>
      <c r="F868" s="256"/>
      <c r="G868" s="256"/>
      <c r="H868" s="256"/>
      <c r="I868" s="256"/>
      <c r="J868" s="256"/>
      <c r="K868" s="257"/>
      <c r="L868" s="257"/>
      <c r="M868" s="257"/>
      <c r="N868" s="257"/>
      <c r="O868" s="257"/>
      <c r="P868" s="257"/>
      <c r="Q868" s="257"/>
      <c r="R868" s="257"/>
      <c r="S868" s="257"/>
      <c r="T868" s="257"/>
      <c r="U868" s="257"/>
      <c r="V868" s="257"/>
      <c r="W868" s="257"/>
      <c r="X868" s="257"/>
      <c r="Y868" s="257"/>
      <c r="Z868" s="257"/>
    </row>
    <row r="869" spans="1:26" ht="12.75" customHeight="1" x14ac:dyDescent="0.25">
      <c r="A869" s="257"/>
      <c r="B869" s="255"/>
      <c r="C869" s="255"/>
      <c r="D869" s="255"/>
      <c r="E869" s="255"/>
      <c r="F869" s="256"/>
      <c r="G869" s="256"/>
      <c r="H869" s="256"/>
      <c r="I869" s="256"/>
      <c r="J869" s="256"/>
      <c r="K869" s="257"/>
      <c r="L869" s="257"/>
      <c r="M869" s="257"/>
      <c r="N869" s="257"/>
      <c r="O869" s="257"/>
      <c r="P869" s="257"/>
      <c r="Q869" s="257"/>
      <c r="R869" s="257"/>
      <c r="S869" s="257"/>
      <c r="T869" s="257"/>
      <c r="U869" s="257"/>
      <c r="V869" s="257"/>
      <c r="W869" s="257"/>
      <c r="X869" s="257"/>
      <c r="Y869" s="257"/>
      <c r="Z869" s="257"/>
    </row>
    <row r="870" spans="1:26" ht="12.75" customHeight="1" x14ac:dyDescent="0.25">
      <c r="A870" s="257"/>
      <c r="B870" s="255"/>
      <c r="C870" s="255"/>
      <c r="D870" s="255"/>
      <c r="E870" s="255"/>
      <c r="F870" s="256"/>
      <c r="G870" s="256"/>
      <c r="H870" s="256"/>
      <c r="I870" s="256"/>
      <c r="J870" s="256"/>
      <c r="K870" s="257"/>
      <c r="L870" s="257"/>
      <c r="M870" s="257"/>
      <c r="N870" s="257"/>
      <c r="O870" s="257"/>
      <c r="P870" s="257"/>
      <c r="Q870" s="257"/>
      <c r="R870" s="257"/>
      <c r="S870" s="257"/>
      <c r="T870" s="257"/>
      <c r="U870" s="257"/>
      <c r="V870" s="257"/>
      <c r="W870" s="257"/>
      <c r="X870" s="257"/>
      <c r="Y870" s="257"/>
      <c r="Z870" s="257"/>
    </row>
    <row r="871" spans="1:26" ht="12.75" customHeight="1" x14ac:dyDescent="0.25">
      <c r="A871" s="257"/>
      <c r="B871" s="255"/>
      <c r="C871" s="255"/>
      <c r="D871" s="255"/>
      <c r="E871" s="255"/>
      <c r="F871" s="256"/>
      <c r="G871" s="256"/>
      <c r="H871" s="256"/>
      <c r="I871" s="256"/>
      <c r="J871" s="256"/>
      <c r="K871" s="257"/>
      <c r="L871" s="257"/>
      <c r="M871" s="257"/>
      <c r="N871" s="257"/>
      <c r="O871" s="257"/>
      <c r="P871" s="257"/>
      <c r="Q871" s="257"/>
      <c r="R871" s="257"/>
      <c r="S871" s="257"/>
      <c r="T871" s="257"/>
      <c r="U871" s="257"/>
      <c r="V871" s="257"/>
      <c r="W871" s="257"/>
      <c r="X871" s="257"/>
      <c r="Y871" s="257"/>
      <c r="Z871" s="257"/>
    </row>
    <row r="872" spans="1:26" ht="12.75" customHeight="1" x14ac:dyDescent="0.25">
      <c r="A872" s="257"/>
      <c r="B872" s="255"/>
      <c r="C872" s="255"/>
      <c r="D872" s="255"/>
      <c r="E872" s="255"/>
      <c r="F872" s="256"/>
      <c r="G872" s="256"/>
      <c r="H872" s="256"/>
      <c r="I872" s="256"/>
      <c r="J872" s="256"/>
      <c r="K872" s="257"/>
      <c r="L872" s="257"/>
      <c r="M872" s="257"/>
      <c r="N872" s="257"/>
      <c r="O872" s="257"/>
      <c r="P872" s="257"/>
      <c r="Q872" s="257"/>
      <c r="R872" s="257"/>
      <c r="S872" s="257"/>
      <c r="T872" s="257"/>
      <c r="U872" s="257"/>
      <c r="V872" s="257"/>
      <c r="W872" s="257"/>
      <c r="X872" s="257"/>
      <c r="Y872" s="257"/>
      <c r="Z872" s="257"/>
    </row>
    <row r="873" spans="1:26" ht="12.75" customHeight="1" x14ac:dyDescent="0.25">
      <c r="A873" s="257"/>
      <c r="B873" s="255"/>
      <c r="C873" s="255"/>
      <c r="D873" s="255"/>
      <c r="E873" s="255"/>
      <c r="F873" s="256"/>
      <c r="G873" s="256"/>
      <c r="H873" s="256"/>
      <c r="I873" s="256"/>
      <c r="J873" s="256"/>
      <c r="K873" s="257"/>
      <c r="L873" s="257"/>
      <c r="M873" s="257"/>
      <c r="N873" s="257"/>
      <c r="O873" s="257"/>
      <c r="P873" s="257"/>
      <c r="Q873" s="257"/>
      <c r="R873" s="257"/>
      <c r="S873" s="257"/>
      <c r="T873" s="257"/>
      <c r="U873" s="257"/>
      <c r="V873" s="257"/>
      <c r="W873" s="257"/>
      <c r="X873" s="257"/>
      <c r="Y873" s="257"/>
      <c r="Z873" s="257"/>
    </row>
    <row r="874" spans="1:26" ht="12.75" customHeight="1" x14ac:dyDescent="0.25">
      <c r="A874" s="257"/>
      <c r="B874" s="255"/>
      <c r="C874" s="255"/>
      <c r="D874" s="255"/>
      <c r="E874" s="255"/>
      <c r="F874" s="256"/>
      <c r="G874" s="256"/>
      <c r="H874" s="256"/>
      <c r="I874" s="256"/>
      <c r="J874" s="256"/>
      <c r="K874" s="257"/>
      <c r="L874" s="257"/>
      <c r="M874" s="257"/>
      <c r="N874" s="257"/>
      <c r="O874" s="257"/>
      <c r="P874" s="257"/>
      <c r="Q874" s="257"/>
      <c r="R874" s="257"/>
      <c r="S874" s="257"/>
      <c r="T874" s="257"/>
      <c r="U874" s="257"/>
      <c r="V874" s="257"/>
      <c r="W874" s="257"/>
      <c r="X874" s="257"/>
      <c r="Y874" s="257"/>
      <c r="Z874" s="257"/>
    </row>
    <row r="875" spans="1:26" ht="12.75" customHeight="1" x14ac:dyDescent="0.25">
      <c r="A875" s="257"/>
      <c r="B875" s="255"/>
      <c r="C875" s="255"/>
      <c r="D875" s="255"/>
      <c r="E875" s="255"/>
      <c r="F875" s="256"/>
      <c r="G875" s="256"/>
      <c r="H875" s="256"/>
      <c r="I875" s="256"/>
      <c r="J875" s="256"/>
      <c r="K875" s="257"/>
      <c r="L875" s="257"/>
      <c r="M875" s="257"/>
      <c r="N875" s="257"/>
      <c r="O875" s="257"/>
      <c r="P875" s="257"/>
      <c r="Q875" s="257"/>
      <c r="R875" s="257"/>
      <c r="S875" s="257"/>
      <c r="T875" s="257"/>
      <c r="U875" s="257"/>
      <c r="V875" s="257"/>
      <c r="W875" s="257"/>
      <c r="X875" s="257"/>
      <c r="Y875" s="257"/>
      <c r="Z875" s="257"/>
    </row>
    <row r="876" spans="1:26" ht="12.75" customHeight="1" x14ac:dyDescent="0.25">
      <c r="A876" s="257"/>
      <c r="B876" s="255"/>
      <c r="C876" s="255"/>
      <c r="D876" s="255"/>
      <c r="E876" s="255"/>
      <c r="F876" s="256"/>
      <c r="G876" s="256"/>
      <c r="H876" s="256"/>
      <c r="I876" s="256"/>
      <c r="J876" s="256"/>
      <c r="K876" s="257"/>
      <c r="L876" s="257"/>
      <c r="M876" s="257"/>
      <c r="N876" s="257"/>
      <c r="O876" s="257"/>
      <c r="P876" s="257"/>
      <c r="Q876" s="257"/>
      <c r="R876" s="257"/>
      <c r="S876" s="257"/>
      <c r="T876" s="257"/>
      <c r="U876" s="257"/>
      <c r="V876" s="257"/>
      <c r="W876" s="257"/>
      <c r="X876" s="257"/>
      <c r="Y876" s="257"/>
      <c r="Z876" s="257"/>
    </row>
    <row r="877" spans="1:26" ht="12.75" customHeight="1" x14ac:dyDescent="0.25">
      <c r="A877" s="257"/>
      <c r="B877" s="255"/>
      <c r="C877" s="255"/>
      <c r="D877" s="255"/>
      <c r="E877" s="255"/>
      <c r="F877" s="256"/>
      <c r="G877" s="256"/>
      <c r="H877" s="256"/>
      <c r="I877" s="256"/>
      <c r="J877" s="256"/>
      <c r="K877" s="257"/>
      <c r="L877" s="257"/>
      <c r="M877" s="257"/>
      <c r="N877" s="257"/>
      <c r="O877" s="257"/>
      <c r="P877" s="257"/>
      <c r="Q877" s="257"/>
      <c r="R877" s="257"/>
      <c r="S877" s="257"/>
      <c r="T877" s="257"/>
      <c r="U877" s="257"/>
      <c r="V877" s="257"/>
      <c r="W877" s="257"/>
      <c r="X877" s="257"/>
      <c r="Y877" s="257"/>
      <c r="Z877" s="257"/>
    </row>
    <row r="878" spans="1:26" ht="12.75" customHeight="1" x14ac:dyDescent="0.25">
      <c r="A878" s="257"/>
      <c r="B878" s="255"/>
      <c r="C878" s="255"/>
      <c r="D878" s="255"/>
      <c r="E878" s="255"/>
      <c r="F878" s="256"/>
      <c r="G878" s="256"/>
      <c r="H878" s="256"/>
      <c r="I878" s="256"/>
      <c r="J878" s="256"/>
      <c r="K878" s="257"/>
      <c r="L878" s="257"/>
      <c r="M878" s="257"/>
      <c r="N878" s="257"/>
      <c r="O878" s="257"/>
      <c r="P878" s="257"/>
      <c r="Q878" s="257"/>
      <c r="R878" s="257"/>
      <c r="S878" s="257"/>
      <c r="T878" s="257"/>
      <c r="U878" s="257"/>
      <c r="V878" s="257"/>
      <c r="W878" s="257"/>
      <c r="X878" s="257"/>
      <c r="Y878" s="257"/>
      <c r="Z878" s="257"/>
    </row>
    <row r="879" spans="1:26" ht="12.75" customHeight="1" x14ac:dyDescent="0.25">
      <c r="A879" s="257"/>
      <c r="B879" s="255"/>
      <c r="C879" s="255"/>
      <c r="D879" s="255"/>
      <c r="E879" s="255"/>
      <c r="F879" s="256"/>
      <c r="G879" s="256"/>
      <c r="H879" s="256"/>
      <c r="I879" s="256"/>
      <c r="J879" s="256"/>
      <c r="K879" s="257"/>
      <c r="L879" s="257"/>
      <c r="M879" s="257"/>
      <c r="N879" s="257"/>
      <c r="O879" s="257"/>
      <c r="P879" s="257"/>
      <c r="Q879" s="257"/>
      <c r="R879" s="257"/>
      <c r="S879" s="257"/>
      <c r="T879" s="257"/>
      <c r="U879" s="257"/>
      <c r="V879" s="257"/>
      <c r="W879" s="257"/>
      <c r="X879" s="257"/>
      <c r="Y879" s="257"/>
      <c r="Z879" s="257"/>
    </row>
    <row r="880" spans="1:26" ht="12.75" customHeight="1" x14ac:dyDescent="0.25">
      <c r="A880" s="257"/>
      <c r="B880" s="255"/>
      <c r="C880" s="255"/>
      <c r="D880" s="255"/>
      <c r="E880" s="255"/>
      <c r="F880" s="256"/>
      <c r="G880" s="256"/>
      <c r="H880" s="256"/>
      <c r="I880" s="256"/>
      <c r="J880" s="256"/>
      <c r="K880" s="257"/>
      <c r="L880" s="257"/>
      <c r="M880" s="257"/>
      <c r="N880" s="257"/>
      <c r="O880" s="257"/>
      <c r="P880" s="257"/>
      <c r="Q880" s="257"/>
      <c r="R880" s="257"/>
      <c r="S880" s="257"/>
      <c r="T880" s="257"/>
      <c r="U880" s="257"/>
      <c r="V880" s="257"/>
      <c r="W880" s="257"/>
      <c r="X880" s="257"/>
      <c r="Y880" s="257"/>
      <c r="Z880" s="257"/>
    </row>
    <row r="881" spans="1:26" ht="12.75" customHeight="1" x14ac:dyDescent="0.25">
      <c r="A881" s="257"/>
      <c r="B881" s="255"/>
      <c r="C881" s="255"/>
      <c r="D881" s="255"/>
      <c r="E881" s="255"/>
      <c r="F881" s="256"/>
      <c r="G881" s="256"/>
      <c r="H881" s="256"/>
      <c r="I881" s="256"/>
      <c r="J881" s="256"/>
      <c r="K881" s="257"/>
      <c r="L881" s="257"/>
      <c r="M881" s="257"/>
      <c r="N881" s="257"/>
      <c r="O881" s="257"/>
      <c r="P881" s="257"/>
      <c r="Q881" s="257"/>
      <c r="R881" s="257"/>
      <c r="S881" s="257"/>
      <c r="T881" s="257"/>
      <c r="U881" s="257"/>
      <c r="V881" s="257"/>
      <c r="W881" s="257"/>
      <c r="X881" s="257"/>
      <c r="Y881" s="257"/>
      <c r="Z881" s="257"/>
    </row>
    <row r="882" spans="1:26" ht="12.75" customHeight="1" x14ac:dyDescent="0.25">
      <c r="A882" s="257"/>
      <c r="B882" s="255"/>
      <c r="C882" s="255"/>
      <c r="D882" s="255"/>
      <c r="E882" s="255"/>
      <c r="F882" s="256"/>
      <c r="G882" s="256"/>
      <c r="H882" s="256"/>
      <c r="I882" s="256"/>
      <c r="J882" s="256"/>
      <c r="K882" s="257"/>
      <c r="L882" s="257"/>
      <c r="M882" s="257"/>
      <c r="N882" s="257"/>
      <c r="O882" s="257"/>
      <c r="P882" s="257"/>
      <c r="Q882" s="257"/>
      <c r="R882" s="257"/>
      <c r="S882" s="257"/>
      <c r="T882" s="257"/>
      <c r="U882" s="257"/>
      <c r="V882" s="257"/>
      <c r="W882" s="257"/>
      <c r="X882" s="257"/>
      <c r="Y882" s="257"/>
      <c r="Z882" s="257"/>
    </row>
    <row r="883" spans="1:26" ht="12.75" customHeight="1" x14ac:dyDescent="0.25">
      <c r="A883" s="257"/>
      <c r="B883" s="255"/>
      <c r="C883" s="255"/>
      <c r="D883" s="255"/>
      <c r="E883" s="255"/>
      <c r="F883" s="256"/>
      <c r="G883" s="256"/>
      <c r="H883" s="256"/>
      <c r="I883" s="256"/>
      <c r="J883" s="256"/>
      <c r="K883" s="257"/>
      <c r="L883" s="257"/>
      <c r="M883" s="257"/>
      <c r="N883" s="257"/>
      <c r="O883" s="257"/>
      <c r="P883" s="257"/>
      <c r="Q883" s="257"/>
      <c r="R883" s="257"/>
      <c r="S883" s="257"/>
      <c r="T883" s="257"/>
      <c r="U883" s="257"/>
      <c r="V883" s="257"/>
      <c r="W883" s="257"/>
      <c r="X883" s="257"/>
      <c r="Y883" s="257"/>
      <c r="Z883" s="257"/>
    </row>
    <row r="884" spans="1:26" ht="12.75" customHeight="1" x14ac:dyDescent="0.25">
      <c r="A884" s="257"/>
      <c r="B884" s="255"/>
      <c r="C884" s="255"/>
      <c r="D884" s="255"/>
      <c r="E884" s="255"/>
      <c r="F884" s="256"/>
      <c r="G884" s="256"/>
      <c r="H884" s="256"/>
      <c r="I884" s="256"/>
      <c r="J884" s="256"/>
      <c r="K884" s="257"/>
      <c r="L884" s="257"/>
      <c r="M884" s="257"/>
      <c r="N884" s="257"/>
      <c r="O884" s="257"/>
      <c r="P884" s="257"/>
      <c r="Q884" s="257"/>
      <c r="R884" s="257"/>
      <c r="S884" s="257"/>
      <c r="T884" s="257"/>
      <c r="U884" s="257"/>
      <c r="V884" s="257"/>
      <c r="W884" s="257"/>
      <c r="X884" s="257"/>
      <c r="Y884" s="257"/>
      <c r="Z884" s="257"/>
    </row>
    <row r="885" spans="1:26" ht="12.75" customHeight="1" x14ac:dyDescent="0.25">
      <c r="A885" s="257"/>
      <c r="B885" s="255"/>
      <c r="C885" s="255"/>
      <c r="D885" s="255"/>
      <c r="E885" s="255"/>
      <c r="F885" s="256"/>
      <c r="G885" s="256"/>
      <c r="H885" s="256"/>
      <c r="I885" s="256"/>
      <c r="J885" s="256"/>
      <c r="K885" s="257"/>
      <c r="L885" s="257"/>
      <c r="M885" s="257"/>
      <c r="N885" s="257"/>
      <c r="O885" s="257"/>
      <c r="P885" s="257"/>
      <c r="Q885" s="257"/>
      <c r="R885" s="257"/>
      <c r="S885" s="257"/>
      <c r="T885" s="257"/>
      <c r="U885" s="257"/>
      <c r="V885" s="257"/>
      <c r="W885" s="257"/>
      <c r="X885" s="257"/>
      <c r="Y885" s="257"/>
      <c r="Z885" s="257"/>
    </row>
    <row r="886" spans="1:26" ht="12.75" customHeight="1" x14ac:dyDescent="0.25">
      <c r="A886" s="257"/>
      <c r="B886" s="255"/>
      <c r="C886" s="255"/>
      <c r="D886" s="255"/>
      <c r="E886" s="255"/>
      <c r="F886" s="256"/>
      <c r="G886" s="256"/>
      <c r="H886" s="256"/>
      <c r="I886" s="256"/>
      <c r="J886" s="256"/>
      <c r="K886" s="257"/>
      <c r="L886" s="257"/>
      <c r="M886" s="257"/>
      <c r="N886" s="257"/>
      <c r="O886" s="257"/>
      <c r="P886" s="257"/>
      <c r="Q886" s="257"/>
      <c r="R886" s="257"/>
      <c r="S886" s="257"/>
      <c r="T886" s="257"/>
      <c r="U886" s="257"/>
      <c r="V886" s="257"/>
      <c r="W886" s="257"/>
      <c r="X886" s="257"/>
      <c r="Y886" s="257"/>
      <c r="Z886" s="257"/>
    </row>
    <row r="887" spans="1:26" ht="12.75" customHeight="1" x14ac:dyDescent="0.25">
      <c r="A887" s="257"/>
      <c r="B887" s="255"/>
      <c r="C887" s="255"/>
      <c r="D887" s="255"/>
      <c r="E887" s="255"/>
      <c r="F887" s="256"/>
      <c r="G887" s="256"/>
      <c r="H887" s="256"/>
      <c r="I887" s="256"/>
      <c r="J887" s="256"/>
      <c r="K887" s="257"/>
      <c r="L887" s="257"/>
      <c r="M887" s="257"/>
      <c r="N887" s="257"/>
      <c r="O887" s="257"/>
      <c r="P887" s="257"/>
      <c r="Q887" s="257"/>
      <c r="R887" s="257"/>
      <c r="S887" s="257"/>
      <c r="T887" s="257"/>
      <c r="U887" s="257"/>
      <c r="V887" s="257"/>
      <c r="W887" s="257"/>
      <c r="X887" s="257"/>
      <c r="Y887" s="257"/>
      <c r="Z887" s="257"/>
    </row>
    <row r="888" spans="1:26" ht="12.75" customHeight="1" x14ac:dyDescent="0.25">
      <c r="A888" s="257"/>
      <c r="B888" s="255"/>
      <c r="C888" s="255"/>
      <c r="D888" s="255"/>
      <c r="E888" s="255"/>
      <c r="F888" s="256"/>
      <c r="G888" s="256"/>
      <c r="H888" s="256"/>
      <c r="I888" s="256"/>
      <c r="J888" s="256"/>
      <c r="K888" s="257"/>
      <c r="L888" s="257"/>
      <c r="M888" s="257"/>
      <c r="N888" s="257"/>
      <c r="O888" s="257"/>
      <c r="P888" s="257"/>
      <c r="Q888" s="257"/>
      <c r="R888" s="257"/>
      <c r="S888" s="257"/>
      <c r="T888" s="257"/>
      <c r="U888" s="257"/>
      <c r="V888" s="257"/>
      <c r="W888" s="257"/>
      <c r="X888" s="257"/>
      <c r="Y888" s="257"/>
      <c r="Z888" s="257"/>
    </row>
    <row r="889" spans="1:26" ht="12.75" customHeight="1" x14ac:dyDescent="0.25">
      <c r="A889" s="257"/>
      <c r="B889" s="255"/>
      <c r="C889" s="255"/>
      <c r="D889" s="255"/>
      <c r="E889" s="255"/>
      <c r="F889" s="256"/>
      <c r="G889" s="256"/>
      <c r="H889" s="256"/>
      <c r="I889" s="256"/>
      <c r="J889" s="256"/>
      <c r="K889" s="257"/>
      <c r="L889" s="257"/>
      <c r="M889" s="257"/>
      <c r="N889" s="257"/>
      <c r="O889" s="257"/>
      <c r="P889" s="257"/>
      <c r="Q889" s="257"/>
      <c r="R889" s="257"/>
      <c r="S889" s="257"/>
      <c r="T889" s="257"/>
      <c r="U889" s="257"/>
      <c r="V889" s="257"/>
      <c r="W889" s="257"/>
      <c r="X889" s="257"/>
      <c r="Y889" s="257"/>
      <c r="Z889" s="257"/>
    </row>
    <row r="890" spans="1:26" ht="12.75" customHeight="1" x14ac:dyDescent="0.25">
      <c r="A890" s="257"/>
      <c r="B890" s="255"/>
      <c r="C890" s="255"/>
      <c r="D890" s="255"/>
      <c r="E890" s="255"/>
      <c r="F890" s="256"/>
      <c r="G890" s="256"/>
      <c r="H890" s="256"/>
      <c r="I890" s="256"/>
      <c r="J890" s="256"/>
      <c r="K890" s="257"/>
      <c r="L890" s="257"/>
      <c r="M890" s="257"/>
      <c r="N890" s="257"/>
      <c r="O890" s="257"/>
      <c r="P890" s="257"/>
      <c r="Q890" s="257"/>
      <c r="R890" s="257"/>
      <c r="S890" s="257"/>
      <c r="T890" s="257"/>
      <c r="U890" s="257"/>
      <c r="V890" s="257"/>
      <c r="W890" s="257"/>
      <c r="X890" s="257"/>
      <c r="Y890" s="257"/>
      <c r="Z890" s="257"/>
    </row>
    <row r="891" spans="1:26" ht="12.75" customHeight="1" x14ac:dyDescent="0.25">
      <c r="A891" s="257"/>
      <c r="B891" s="255"/>
      <c r="C891" s="255"/>
      <c r="D891" s="255"/>
      <c r="E891" s="255"/>
      <c r="F891" s="256"/>
      <c r="G891" s="256"/>
      <c r="H891" s="256"/>
      <c r="I891" s="256"/>
      <c r="J891" s="256"/>
      <c r="K891" s="257"/>
      <c r="L891" s="257"/>
      <c r="M891" s="257"/>
      <c r="N891" s="257"/>
      <c r="O891" s="257"/>
      <c r="P891" s="257"/>
      <c r="Q891" s="257"/>
      <c r="R891" s="257"/>
      <c r="S891" s="257"/>
      <c r="T891" s="257"/>
      <c r="U891" s="257"/>
      <c r="V891" s="257"/>
      <c r="W891" s="257"/>
      <c r="X891" s="257"/>
      <c r="Y891" s="257"/>
      <c r="Z891" s="257"/>
    </row>
    <row r="892" spans="1:26" ht="12.75" customHeight="1" x14ac:dyDescent="0.25">
      <c r="A892" s="257"/>
      <c r="B892" s="255"/>
      <c r="C892" s="255"/>
      <c r="D892" s="255"/>
      <c r="E892" s="255"/>
      <c r="F892" s="256"/>
      <c r="G892" s="256"/>
      <c r="H892" s="256"/>
      <c r="I892" s="256"/>
      <c r="J892" s="256"/>
      <c r="K892" s="257"/>
      <c r="L892" s="257"/>
      <c r="M892" s="257"/>
      <c r="N892" s="257"/>
      <c r="O892" s="257"/>
      <c r="P892" s="257"/>
      <c r="Q892" s="257"/>
      <c r="R892" s="257"/>
      <c r="S892" s="257"/>
      <c r="T892" s="257"/>
      <c r="U892" s="257"/>
      <c r="V892" s="257"/>
      <c r="W892" s="257"/>
      <c r="X892" s="257"/>
      <c r="Y892" s="257"/>
      <c r="Z892" s="257"/>
    </row>
    <row r="893" spans="1:26" ht="12.75" customHeight="1" x14ac:dyDescent="0.25">
      <c r="A893" s="257"/>
      <c r="B893" s="255"/>
      <c r="C893" s="255"/>
      <c r="D893" s="255"/>
      <c r="E893" s="255"/>
      <c r="F893" s="256"/>
      <c r="G893" s="256"/>
      <c r="H893" s="256"/>
      <c r="I893" s="256"/>
      <c r="J893" s="256"/>
      <c r="K893" s="257"/>
      <c r="L893" s="257"/>
      <c r="M893" s="257"/>
      <c r="N893" s="257"/>
      <c r="O893" s="257"/>
      <c r="P893" s="257"/>
      <c r="Q893" s="257"/>
      <c r="R893" s="257"/>
      <c r="S893" s="257"/>
      <c r="T893" s="257"/>
      <c r="U893" s="257"/>
      <c r="V893" s="257"/>
      <c r="W893" s="257"/>
      <c r="X893" s="257"/>
      <c r="Y893" s="257"/>
      <c r="Z893" s="257"/>
    </row>
    <row r="894" spans="1:26" ht="12.75" customHeight="1" x14ac:dyDescent="0.25">
      <c r="A894" s="257"/>
      <c r="B894" s="255"/>
      <c r="C894" s="255"/>
      <c r="D894" s="255"/>
      <c r="E894" s="255"/>
      <c r="F894" s="256"/>
      <c r="G894" s="256"/>
      <c r="H894" s="256"/>
      <c r="I894" s="256"/>
      <c r="J894" s="256"/>
      <c r="K894" s="257"/>
      <c r="L894" s="257"/>
      <c r="M894" s="257"/>
      <c r="N894" s="257"/>
      <c r="O894" s="257"/>
      <c r="P894" s="257"/>
      <c r="Q894" s="257"/>
      <c r="R894" s="257"/>
      <c r="S894" s="257"/>
      <c r="T894" s="257"/>
      <c r="U894" s="257"/>
      <c r="V894" s="257"/>
      <c r="W894" s="257"/>
      <c r="X894" s="257"/>
      <c r="Y894" s="257"/>
      <c r="Z894" s="257"/>
    </row>
    <row r="895" spans="1:26" ht="12.75" customHeight="1" x14ac:dyDescent="0.25">
      <c r="A895" s="257"/>
      <c r="B895" s="255"/>
      <c r="C895" s="255"/>
      <c r="D895" s="255"/>
      <c r="E895" s="255"/>
      <c r="F895" s="256"/>
      <c r="G895" s="256"/>
      <c r="H895" s="256"/>
      <c r="I895" s="256"/>
      <c r="J895" s="256"/>
      <c r="K895" s="257"/>
      <c r="L895" s="257"/>
      <c r="M895" s="257"/>
      <c r="N895" s="257"/>
      <c r="O895" s="257"/>
      <c r="P895" s="257"/>
      <c r="Q895" s="257"/>
      <c r="R895" s="257"/>
      <c r="S895" s="257"/>
      <c r="T895" s="257"/>
      <c r="U895" s="257"/>
      <c r="V895" s="257"/>
      <c r="W895" s="257"/>
      <c r="X895" s="257"/>
      <c r="Y895" s="257"/>
      <c r="Z895" s="257"/>
    </row>
    <row r="896" spans="1:26" ht="12.75" customHeight="1" x14ac:dyDescent="0.25">
      <c r="A896" s="257"/>
      <c r="B896" s="255"/>
      <c r="C896" s="255"/>
      <c r="D896" s="255"/>
      <c r="E896" s="255"/>
      <c r="F896" s="256"/>
      <c r="G896" s="256"/>
      <c r="H896" s="256"/>
      <c r="I896" s="256"/>
      <c r="J896" s="256"/>
      <c r="K896" s="257"/>
      <c r="L896" s="257"/>
      <c r="M896" s="257"/>
      <c r="N896" s="257"/>
      <c r="O896" s="257"/>
      <c r="P896" s="257"/>
      <c r="Q896" s="257"/>
      <c r="R896" s="257"/>
      <c r="S896" s="257"/>
      <c r="T896" s="257"/>
      <c r="U896" s="257"/>
      <c r="V896" s="257"/>
      <c r="W896" s="257"/>
      <c r="X896" s="257"/>
      <c r="Y896" s="257"/>
      <c r="Z896" s="257"/>
    </row>
    <row r="897" spans="1:26" ht="12.75" customHeight="1" x14ac:dyDescent="0.25">
      <c r="A897" s="257"/>
      <c r="B897" s="255"/>
      <c r="C897" s="255"/>
      <c r="D897" s="255"/>
      <c r="E897" s="255"/>
      <c r="F897" s="256"/>
      <c r="G897" s="256"/>
      <c r="H897" s="256"/>
      <c r="I897" s="256"/>
      <c r="J897" s="256"/>
      <c r="K897" s="257"/>
      <c r="L897" s="257"/>
      <c r="M897" s="257"/>
      <c r="N897" s="257"/>
      <c r="O897" s="257"/>
      <c r="P897" s="257"/>
      <c r="Q897" s="257"/>
      <c r="R897" s="257"/>
      <c r="S897" s="257"/>
      <c r="T897" s="257"/>
      <c r="U897" s="257"/>
      <c r="V897" s="257"/>
      <c r="W897" s="257"/>
      <c r="X897" s="257"/>
      <c r="Y897" s="257"/>
      <c r="Z897" s="257"/>
    </row>
    <row r="898" spans="1:26" ht="12.75" customHeight="1" x14ac:dyDescent="0.25">
      <c r="A898" s="257"/>
      <c r="B898" s="255"/>
      <c r="C898" s="255"/>
      <c r="D898" s="255"/>
      <c r="E898" s="255"/>
      <c r="F898" s="256"/>
      <c r="G898" s="256"/>
      <c r="H898" s="256"/>
      <c r="I898" s="256"/>
      <c r="J898" s="256"/>
      <c r="K898" s="257"/>
      <c r="L898" s="257"/>
      <c r="M898" s="257"/>
      <c r="N898" s="257"/>
      <c r="O898" s="257"/>
      <c r="P898" s="257"/>
      <c r="Q898" s="257"/>
      <c r="R898" s="257"/>
      <c r="S898" s="257"/>
      <c r="T898" s="257"/>
      <c r="U898" s="257"/>
      <c r="V898" s="257"/>
      <c r="W898" s="257"/>
      <c r="X898" s="257"/>
      <c r="Y898" s="257"/>
      <c r="Z898" s="257"/>
    </row>
    <row r="899" spans="1:26" ht="12.75" customHeight="1" x14ac:dyDescent="0.25">
      <c r="A899" s="257"/>
      <c r="B899" s="255"/>
      <c r="C899" s="255"/>
      <c r="D899" s="255"/>
      <c r="E899" s="255"/>
      <c r="F899" s="256"/>
      <c r="G899" s="256"/>
      <c r="H899" s="256"/>
      <c r="I899" s="256"/>
      <c r="J899" s="256"/>
      <c r="K899" s="257"/>
      <c r="L899" s="257"/>
      <c r="M899" s="257"/>
      <c r="N899" s="257"/>
      <c r="O899" s="257"/>
      <c r="P899" s="257"/>
      <c r="Q899" s="257"/>
      <c r="R899" s="257"/>
      <c r="S899" s="257"/>
      <c r="T899" s="257"/>
      <c r="U899" s="257"/>
      <c r="V899" s="257"/>
      <c r="W899" s="257"/>
      <c r="X899" s="257"/>
      <c r="Y899" s="257"/>
      <c r="Z899" s="257"/>
    </row>
    <row r="900" spans="1:26" ht="12.75" customHeight="1" x14ac:dyDescent="0.25">
      <c r="A900" s="257"/>
      <c r="B900" s="255"/>
      <c r="C900" s="255"/>
      <c r="D900" s="255"/>
      <c r="E900" s="255"/>
      <c r="F900" s="256"/>
      <c r="G900" s="256"/>
      <c r="H900" s="256"/>
      <c r="I900" s="256"/>
      <c r="J900" s="256"/>
      <c r="K900" s="257"/>
      <c r="L900" s="257"/>
      <c r="M900" s="257"/>
      <c r="N900" s="257"/>
      <c r="O900" s="257"/>
      <c r="P900" s="257"/>
      <c r="Q900" s="257"/>
      <c r="R900" s="257"/>
      <c r="S900" s="257"/>
      <c r="T900" s="257"/>
      <c r="U900" s="257"/>
      <c r="V900" s="257"/>
      <c r="W900" s="257"/>
      <c r="X900" s="257"/>
      <c r="Y900" s="257"/>
      <c r="Z900" s="257"/>
    </row>
    <row r="901" spans="1:26" ht="12.75" customHeight="1" x14ac:dyDescent="0.25">
      <c r="A901" s="257"/>
      <c r="B901" s="255"/>
      <c r="C901" s="255"/>
      <c r="D901" s="255"/>
      <c r="E901" s="255"/>
      <c r="F901" s="256"/>
      <c r="G901" s="256"/>
      <c r="H901" s="256"/>
      <c r="I901" s="256"/>
      <c r="J901" s="256"/>
      <c r="K901" s="257"/>
      <c r="L901" s="257"/>
      <c r="M901" s="257"/>
      <c r="N901" s="257"/>
      <c r="O901" s="257"/>
      <c r="P901" s="257"/>
      <c r="Q901" s="257"/>
      <c r="R901" s="257"/>
      <c r="S901" s="257"/>
      <c r="T901" s="257"/>
      <c r="U901" s="257"/>
      <c r="V901" s="257"/>
      <c r="W901" s="257"/>
      <c r="X901" s="257"/>
      <c r="Y901" s="257"/>
      <c r="Z901" s="257"/>
    </row>
    <row r="902" spans="1:26" ht="12.75" customHeight="1" x14ac:dyDescent="0.25">
      <c r="A902" s="257"/>
      <c r="B902" s="255"/>
      <c r="C902" s="255"/>
      <c r="D902" s="255"/>
      <c r="E902" s="255"/>
      <c r="F902" s="256"/>
      <c r="G902" s="256"/>
      <c r="H902" s="256"/>
      <c r="I902" s="256"/>
      <c r="J902" s="256"/>
      <c r="K902" s="257"/>
      <c r="L902" s="257"/>
      <c r="M902" s="257"/>
      <c r="N902" s="257"/>
      <c r="O902" s="257"/>
      <c r="P902" s="257"/>
      <c r="Q902" s="257"/>
      <c r="R902" s="257"/>
      <c r="S902" s="257"/>
      <c r="T902" s="257"/>
      <c r="U902" s="257"/>
      <c r="V902" s="257"/>
      <c r="W902" s="257"/>
      <c r="X902" s="257"/>
      <c r="Y902" s="257"/>
      <c r="Z902" s="257"/>
    </row>
    <row r="903" spans="1:26" ht="12.75" customHeight="1" x14ac:dyDescent="0.25">
      <c r="A903" s="257"/>
      <c r="B903" s="255"/>
      <c r="C903" s="255"/>
      <c r="D903" s="255"/>
      <c r="E903" s="255"/>
      <c r="F903" s="256"/>
      <c r="G903" s="256"/>
      <c r="H903" s="256"/>
      <c r="I903" s="256"/>
      <c r="J903" s="256"/>
      <c r="K903" s="257"/>
      <c r="L903" s="257"/>
      <c r="M903" s="257"/>
      <c r="N903" s="257"/>
      <c r="O903" s="257"/>
      <c r="P903" s="257"/>
      <c r="Q903" s="257"/>
      <c r="R903" s="257"/>
      <c r="S903" s="257"/>
      <c r="T903" s="257"/>
      <c r="U903" s="257"/>
      <c r="V903" s="257"/>
      <c r="W903" s="257"/>
      <c r="X903" s="257"/>
      <c r="Y903" s="257"/>
      <c r="Z903" s="257"/>
    </row>
    <row r="904" spans="1:26" ht="12.75" customHeight="1" x14ac:dyDescent="0.25">
      <c r="A904" s="257"/>
      <c r="B904" s="255"/>
      <c r="C904" s="255"/>
      <c r="D904" s="255"/>
      <c r="E904" s="255"/>
      <c r="F904" s="256"/>
      <c r="G904" s="256"/>
      <c r="H904" s="256"/>
      <c r="I904" s="256"/>
      <c r="J904" s="256"/>
      <c r="K904" s="257"/>
      <c r="L904" s="257"/>
      <c r="M904" s="257"/>
      <c r="N904" s="257"/>
      <c r="O904" s="257"/>
      <c r="P904" s="257"/>
      <c r="Q904" s="257"/>
      <c r="R904" s="257"/>
      <c r="S904" s="257"/>
      <c r="T904" s="257"/>
      <c r="U904" s="257"/>
      <c r="V904" s="257"/>
      <c r="W904" s="257"/>
      <c r="X904" s="257"/>
      <c r="Y904" s="257"/>
      <c r="Z904" s="257"/>
    </row>
    <row r="905" spans="1:26" ht="12.75" customHeight="1" x14ac:dyDescent="0.25">
      <c r="A905" s="257"/>
      <c r="B905" s="255"/>
      <c r="C905" s="255"/>
      <c r="D905" s="255"/>
      <c r="E905" s="255"/>
      <c r="F905" s="256"/>
      <c r="G905" s="256"/>
      <c r="H905" s="256"/>
      <c r="I905" s="256"/>
      <c r="J905" s="256"/>
      <c r="K905" s="257"/>
      <c r="L905" s="257"/>
      <c r="M905" s="257"/>
      <c r="N905" s="257"/>
      <c r="O905" s="257"/>
      <c r="P905" s="257"/>
      <c r="Q905" s="257"/>
      <c r="R905" s="257"/>
      <c r="S905" s="257"/>
      <c r="T905" s="257"/>
      <c r="U905" s="257"/>
      <c r="V905" s="257"/>
      <c r="W905" s="257"/>
      <c r="X905" s="257"/>
      <c r="Y905" s="257"/>
      <c r="Z905" s="257"/>
    </row>
    <row r="906" spans="1:26" ht="12.75" customHeight="1" x14ac:dyDescent="0.25">
      <c r="A906" s="257"/>
      <c r="B906" s="255"/>
      <c r="C906" s="255"/>
      <c r="D906" s="255"/>
      <c r="E906" s="255"/>
      <c r="F906" s="256"/>
      <c r="G906" s="256"/>
      <c r="H906" s="256"/>
      <c r="I906" s="256"/>
      <c r="J906" s="256"/>
      <c r="K906" s="257"/>
      <c r="L906" s="257"/>
      <c r="M906" s="257"/>
      <c r="N906" s="257"/>
      <c r="O906" s="257"/>
      <c r="P906" s="257"/>
      <c r="Q906" s="257"/>
      <c r="R906" s="257"/>
      <c r="S906" s="257"/>
      <c r="T906" s="257"/>
      <c r="U906" s="257"/>
      <c r="V906" s="257"/>
      <c r="W906" s="257"/>
      <c r="X906" s="257"/>
      <c r="Y906" s="257"/>
      <c r="Z906" s="257"/>
    </row>
    <row r="907" spans="1:26" ht="12.75" customHeight="1" x14ac:dyDescent="0.25">
      <c r="A907" s="257"/>
      <c r="B907" s="255"/>
      <c r="C907" s="255"/>
      <c r="D907" s="255"/>
      <c r="E907" s="255"/>
      <c r="F907" s="256"/>
      <c r="G907" s="256"/>
      <c r="H907" s="256"/>
      <c r="I907" s="256"/>
      <c r="J907" s="256"/>
      <c r="K907" s="257"/>
      <c r="L907" s="257"/>
      <c r="M907" s="257"/>
      <c r="N907" s="257"/>
      <c r="O907" s="257"/>
      <c r="P907" s="257"/>
      <c r="Q907" s="257"/>
      <c r="R907" s="257"/>
      <c r="S907" s="257"/>
      <c r="T907" s="257"/>
      <c r="U907" s="257"/>
      <c r="V907" s="257"/>
      <c r="W907" s="257"/>
      <c r="X907" s="257"/>
      <c r="Y907" s="257"/>
      <c r="Z907" s="257"/>
    </row>
    <row r="908" spans="1:26" ht="12.75" customHeight="1" x14ac:dyDescent="0.25">
      <c r="A908" s="257"/>
      <c r="B908" s="255"/>
      <c r="C908" s="255"/>
      <c r="D908" s="255"/>
      <c r="E908" s="255"/>
      <c r="F908" s="256"/>
      <c r="G908" s="256"/>
      <c r="H908" s="256"/>
      <c r="I908" s="256"/>
      <c r="J908" s="256"/>
      <c r="K908" s="257"/>
      <c r="L908" s="257"/>
      <c r="M908" s="257"/>
      <c r="N908" s="257"/>
      <c r="O908" s="257"/>
      <c r="P908" s="257"/>
      <c r="Q908" s="257"/>
      <c r="R908" s="257"/>
      <c r="S908" s="257"/>
      <c r="T908" s="257"/>
      <c r="U908" s="257"/>
      <c r="V908" s="257"/>
      <c r="W908" s="257"/>
      <c r="X908" s="257"/>
      <c r="Y908" s="257"/>
      <c r="Z908" s="257"/>
    </row>
    <row r="909" spans="1:26" ht="12.75" customHeight="1" x14ac:dyDescent="0.25">
      <c r="A909" s="257"/>
      <c r="B909" s="255"/>
      <c r="C909" s="255"/>
      <c r="D909" s="255"/>
      <c r="E909" s="255"/>
      <c r="F909" s="256"/>
      <c r="G909" s="256"/>
      <c r="H909" s="256"/>
      <c r="I909" s="256"/>
      <c r="J909" s="256"/>
      <c r="K909" s="257"/>
      <c r="L909" s="257"/>
      <c r="M909" s="257"/>
      <c r="N909" s="257"/>
      <c r="O909" s="257"/>
      <c r="P909" s="257"/>
      <c r="Q909" s="257"/>
      <c r="R909" s="257"/>
      <c r="S909" s="257"/>
      <c r="T909" s="257"/>
      <c r="U909" s="257"/>
      <c r="V909" s="257"/>
      <c r="W909" s="257"/>
      <c r="X909" s="257"/>
      <c r="Y909" s="257"/>
      <c r="Z909" s="257"/>
    </row>
    <row r="910" spans="1:26" ht="12.75" customHeight="1" x14ac:dyDescent="0.25">
      <c r="A910" s="257"/>
      <c r="B910" s="255"/>
      <c r="C910" s="255"/>
      <c r="D910" s="255"/>
      <c r="E910" s="255"/>
      <c r="F910" s="256"/>
      <c r="G910" s="256"/>
      <c r="H910" s="256"/>
      <c r="I910" s="256"/>
      <c r="J910" s="256"/>
      <c r="K910" s="257"/>
      <c r="L910" s="257"/>
      <c r="M910" s="257"/>
      <c r="N910" s="257"/>
      <c r="O910" s="257"/>
      <c r="P910" s="257"/>
      <c r="Q910" s="257"/>
      <c r="R910" s="257"/>
      <c r="S910" s="257"/>
      <c r="T910" s="257"/>
      <c r="U910" s="257"/>
      <c r="V910" s="257"/>
      <c r="W910" s="257"/>
      <c r="X910" s="257"/>
      <c r="Y910" s="257"/>
      <c r="Z910" s="257"/>
    </row>
    <row r="911" spans="1:26" ht="12.75" customHeight="1" x14ac:dyDescent="0.25">
      <c r="A911" s="257"/>
      <c r="B911" s="255"/>
      <c r="C911" s="255"/>
      <c r="D911" s="255"/>
      <c r="E911" s="255"/>
      <c r="F911" s="256"/>
      <c r="G911" s="256"/>
      <c r="H911" s="256"/>
      <c r="I911" s="256"/>
      <c r="J911" s="256"/>
      <c r="K911" s="257"/>
      <c r="L911" s="257"/>
      <c r="M911" s="257"/>
      <c r="N911" s="257"/>
      <c r="O911" s="257"/>
      <c r="P911" s="257"/>
      <c r="Q911" s="257"/>
      <c r="R911" s="257"/>
      <c r="S911" s="257"/>
      <c r="T911" s="257"/>
      <c r="U911" s="257"/>
      <c r="V911" s="257"/>
      <c r="W911" s="257"/>
      <c r="X911" s="257"/>
      <c r="Y911" s="257"/>
      <c r="Z911" s="257"/>
    </row>
    <row r="912" spans="1:26" ht="12.75" customHeight="1" x14ac:dyDescent="0.25">
      <c r="A912" s="257"/>
      <c r="B912" s="255"/>
      <c r="C912" s="255"/>
      <c r="D912" s="255"/>
      <c r="E912" s="255"/>
      <c r="F912" s="256"/>
      <c r="G912" s="256"/>
      <c r="H912" s="256"/>
      <c r="I912" s="256"/>
      <c r="J912" s="256"/>
      <c r="K912" s="257"/>
      <c r="L912" s="257"/>
      <c r="M912" s="257"/>
      <c r="N912" s="257"/>
      <c r="O912" s="257"/>
      <c r="P912" s="257"/>
      <c r="Q912" s="257"/>
      <c r="R912" s="257"/>
      <c r="S912" s="257"/>
      <c r="T912" s="257"/>
      <c r="U912" s="257"/>
      <c r="V912" s="257"/>
      <c r="W912" s="257"/>
      <c r="X912" s="257"/>
      <c r="Y912" s="257"/>
      <c r="Z912" s="257"/>
    </row>
    <row r="913" spans="1:26" ht="12.75" customHeight="1" x14ac:dyDescent="0.25">
      <c r="A913" s="257"/>
      <c r="B913" s="255"/>
      <c r="C913" s="255"/>
      <c r="D913" s="255"/>
      <c r="E913" s="255"/>
      <c r="F913" s="256"/>
      <c r="G913" s="256"/>
      <c r="H913" s="256"/>
      <c r="I913" s="256"/>
      <c r="J913" s="256"/>
      <c r="K913" s="257"/>
      <c r="L913" s="257"/>
      <c r="M913" s="257"/>
      <c r="N913" s="257"/>
      <c r="O913" s="257"/>
      <c r="P913" s="257"/>
      <c r="Q913" s="257"/>
      <c r="R913" s="257"/>
      <c r="S913" s="257"/>
      <c r="T913" s="257"/>
      <c r="U913" s="257"/>
      <c r="V913" s="257"/>
      <c r="W913" s="257"/>
      <c r="X913" s="257"/>
      <c r="Y913" s="257"/>
      <c r="Z913" s="257"/>
    </row>
    <row r="914" spans="1:26" ht="12.75" customHeight="1" x14ac:dyDescent="0.25">
      <c r="A914" s="257"/>
      <c r="B914" s="255"/>
      <c r="C914" s="255"/>
      <c r="D914" s="255"/>
      <c r="E914" s="255"/>
      <c r="F914" s="256"/>
      <c r="G914" s="256"/>
      <c r="H914" s="256"/>
      <c r="I914" s="256"/>
      <c r="J914" s="256"/>
      <c r="K914" s="257"/>
      <c r="L914" s="257"/>
      <c r="M914" s="257"/>
      <c r="N914" s="257"/>
      <c r="O914" s="257"/>
      <c r="P914" s="257"/>
      <c r="Q914" s="257"/>
      <c r="R914" s="257"/>
      <c r="S914" s="257"/>
      <c r="T914" s="257"/>
      <c r="U914" s="257"/>
      <c r="V914" s="257"/>
      <c r="W914" s="257"/>
      <c r="X914" s="257"/>
      <c r="Y914" s="257"/>
      <c r="Z914" s="257"/>
    </row>
    <row r="915" spans="1:26" ht="12.75" customHeight="1" x14ac:dyDescent="0.25">
      <c r="A915" s="257"/>
      <c r="B915" s="255"/>
      <c r="C915" s="255"/>
      <c r="D915" s="255"/>
      <c r="E915" s="255"/>
      <c r="F915" s="256"/>
      <c r="G915" s="256"/>
      <c r="H915" s="256"/>
      <c r="I915" s="256"/>
      <c r="J915" s="256"/>
      <c r="K915" s="257"/>
      <c r="L915" s="257"/>
      <c r="M915" s="257"/>
      <c r="N915" s="257"/>
      <c r="O915" s="257"/>
      <c r="P915" s="257"/>
      <c r="Q915" s="257"/>
      <c r="R915" s="257"/>
      <c r="S915" s="257"/>
      <c r="T915" s="257"/>
      <c r="U915" s="257"/>
      <c r="V915" s="257"/>
      <c r="W915" s="257"/>
      <c r="X915" s="257"/>
      <c r="Y915" s="257"/>
      <c r="Z915" s="257"/>
    </row>
    <row r="916" spans="1:26" ht="12.75" customHeight="1" x14ac:dyDescent="0.25">
      <c r="A916" s="257"/>
      <c r="B916" s="255"/>
      <c r="C916" s="255"/>
      <c r="D916" s="255"/>
      <c r="E916" s="255"/>
      <c r="F916" s="256"/>
      <c r="G916" s="256"/>
      <c r="H916" s="256"/>
      <c r="I916" s="256"/>
      <c r="J916" s="256"/>
      <c r="K916" s="257"/>
      <c r="L916" s="257"/>
      <c r="M916" s="257"/>
      <c r="N916" s="257"/>
      <c r="O916" s="257"/>
      <c r="P916" s="257"/>
      <c r="Q916" s="257"/>
      <c r="R916" s="257"/>
      <c r="S916" s="257"/>
      <c r="T916" s="257"/>
      <c r="U916" s="257"/>
      <c r="V916" s="257"/>
      <c r="W916" s="257"/>
      <c r="X916" s="257"/>
      <c r="Y916" s="257"/>
      <c r="Z916" s="257"/>
    </row>
    <row r="917" spans="1:26" ht="12.75" customHeight="1" x14ac:dyDescent="0.25">
      <c r="A917" s="257"/>
      <c r="B917" s="255"/>
      <c r="C917" s="255"/>
      <c r="D917" s="255"/>
      <c r="E917" s="255"/>
      <c r="F917" s="256"/>
      <c r="G917" s="256"/>
      <c r="H917" s="256"/>
      <c r="I917" s="256"/>
      <c r="J917" s="256"/>
      <c r="K917" s="257"/>
      <c r="L917" s="257"/>
      <c r="M917" s="257"/>
      <c r="N917" s="257"/>
      <c r="O917" s="257"/>
      <c r="P917" s="257"/>
      <c r="Q917" s="257"/>
      <c r="R917" s="257"/>
      <c r="S917" s="257"/>
      <c r="T917" s="257"/>
      <c r="U917" s="257"/>
      <c r="V917" s="257"/>
      <c r="W917" s="257"/>
      <c r="X917" s="257"/>
      <c r="Y917" s="257"/>
      <c r="Z917" s="257"/>
    </row>
    <row r="918" spans="1:26" ht="12.75" customHeight="1" x14ac:dyDescent="0.25">
      <c r="A918" s="257"/>
      <c r="B918" s="255"/>
      <c r="C918" s="255"/>
      <c r="D918" s="255"/>
      <c r="E918" s="255"/>
      <c r="F918" s="256"/>
      <c r="G918" s="256"/>
      <c r="H918" s="256"/>
      <c r="I918" s="256"/>
      <c r="J918" s="256"/>
      <c r="K918" s="257"/>
      <c r="L918" s="257"/>
      <c r="M918" s="257"/>
      <c r="N918" s="257"/>
      <c r="O918" s="257"/>
      <c r="P918" s="257"/>
      <c r="Q918" s="257"/>
      <c r="R918" s="257"/>
      <c r="S918" s="257"/>
      <c r="T918" s="257"/>
      <c r="U918" s="257"/>
      <c r="V918" s="257"/>
      <c r="W918" s="257"/>
      <c r="X918" s="257"/>
      <c r="Y918" s="257"/>
      <c r="Z918" s="257"/>
    </row>
    <row r="919" spans="1:26" ht="12.75" customHeight="1" x14ac:dyDescent="0.25">
      <c r="A919" s="257"/>
      <c r="B919" s="255"/>
      <c r="C919" s="255"/>
      <c r="D919" s="255"/>
      <c r="E919" s="255"/>
      <c r="F919" s="256"/>
      <c r="G919" s="256"/>
      <c r="H919" s="256"/>
      <c r="I919" s="256"/>
      <c r="J919" s="256"/>
      <c r="K919" s="257"/>
      <c r="L919" s="257"/>
      <c r="M919" s="257"/>
      <c r="N919" s="257"/>
      <c r="O919" s="257"/>
      <c r="P919" s="257"/>
      <c r="Q919" s="257"/>
      <c r="R919" s="257"/>
      <c r="S919" s="257"/>
      <c r="T919" s="257"/>
      <c r="U919" s="257"/>
      <c r="V919" s="257"/>
      <c r="W919" s="257"/>
      <c r="X919" s="257"/>
      <c r="Y919" s="257"/>
      <c r="Z919" s="257"/>
    </row>
    <row r="920" spans="1:26" ht="12.75" customHeight="1" x14ac:dyDescent="0.25">
      <c r="A920" s="257"/>
      <c r="B920" s="255"/>
      <c r="C920" s="255"/>
      <c r="D920" s="255"/>
      <c r="E920" s="255"/>
      <c r="F920" s="256"/>
      <c r="G920" s="256"/>
      <c r="H920" s="256"/>
      <c r="I920" s="256"/>
      <c r="J920" s="256"/>
      <c r="K920" s="257"/>
      <c r="L920" s="257"/>
      <c r="M920" s="257"/>
      <c r="N920" s="257"/>
      <c r="O920" s="257"/>
      <c r="P920" s="257"/>
      <c r="Q920" s="257"/>
      <c r="R920" s="257"/>
      <c r="S920" s="257"/>
      <c r="T920" s="257"/>
      <c r="U920" s="257"/>
      <c r="V920" s="257"/>
      <c r="W920" s="257"/>
      <c r="X920" s="257"/>
      <c r="Y920" s="257"/>
      <c r="Z920" s="257"/>
    </row>
    <row r="921" spans="1:26" ht="12.75" customHeight="1" x14ac:dyDescent="0.25">
      <c r="A921" s="257"/>
      <c r="B921" s="255"/>
      <c r="C921" s="255"/>
      <c r="D921" s="255"/>
      <c r="E921" s="255"/>
      <c r="F921" s="256"/>
      <c r="G921" s="256"/>
      <c r="H921" s="256"/>
      <c r="I921" s="256"/>
      <c r="J921" s="256"/>
      <c r="K921" s="257"/>
      <c r="L921" s="257"/>
      <c r="M921" s="257"/>
      <c r="N921" s="257"/>
      <c r="O921" s="257"/>
      <c r="P921" s="257"/>
      <c r="Q921" s="257"/>
      <c r="R921" s="257"/>
      <c r="S921" s="257"/>
      <c r="T921" s="257"/>
      <c r="U921" s="257"/>
      <c r="V921" s="257"/>
      <c r="W921" s="257"/>
      <c r="X921" s="257"/>
      <c r="Y921" s="257"/>
      <c r="Z921" s="257"/>
    </row>
    <row r="922" spans="1:26" ht="12.75" customHeight="1" x14ac:dyDescent="0.25">
      <c r="A922" s="257"/>
      <c r="B922" s="255"/>
      <c r="C922" s="255"/>
      <c r="D922" s="255"/>
      <c r="E922" s="255"/>
      <c r="F922" s="256"/>
      <c r="G922" s="256"/>
      <c r="H922" s="256"/>
      <c r="I922" s="256"/>
      <c r="J922" s="256"/>
      <c r="K922" s="257"/>
      <c r="L922" s="257"/>
      <c r="M922" s="257"/>
      <c r="N922" s="257"/>
      <c r="O922" s="257"/>
      <c r="P922" s="257"/>
      <c r="Q922" s="257"/>
      <c r="R922" s="257"/>
      <c r="S922" s="257"/>
      <c r="T922" s="257"/>
      <c r="U922" s="257"/>
      <c r="V922" s="257"/>
      <c r="W922" s="257"/>
      <c r="X922" s="257"/>
      <c r="Y922" s="257"/>
      <c r="Z922" s="257"/>
    </row>
    <row r="923" spans="1:26" ht="12.75" customHeight="1" x14ac:dyDescent="0.25">
      <c r="A923" s="257"/>
      <c r="B923" s="255"/>
      <c r="C923" s="255"/>
      <c r="D923" s="255"/>
      <c r="E923" s="255"/>
      <c r="F923" s="256"/>
      <c r="G923" s="256"/>
      <c r="H923" s="256"/>
      <c r="I923" s="256"/>
      <c r="J923" s="256"/>
      <c r="K923" s="257"/>
      <c r="L923" s="257"/>
      <c r="M923" s="257"/>
      <c r="N923" s="257"/>
      <c r="O923" s="257"/>
      <c r="P923" s="257"/>
      <c r="Q923" s="257"/>
      <c r="R923" s="257"/>
      <c r="S923" s="257"/>
      <c r="T923" s="257"/>
      <c r="U923" s="257"/>
      <c r="V923" s="257"/>
      <c r="W923" s="257"/>
      <c r="X923" s="257"/>
      <c r="Y923" s="257"/>
      <c r="Z923" s="257"/>
    </row>
    <row r="924" spans="1:26" ht="12.75" customHeight="1" x14ac:dyDescent="0.25">
      <c r="A924" s="257"/>
      <c r="B924" s="255"/>
      <c r="C924" s="255"/>
      <c r="D924" s="255"/>
      <c r="E924" s="255"/>
      <c r="F924" s="256"/>
      <c r="G924" s="256"/>
      <c r="H924" s="256"/>
      <c r="I924" s="256"/>
      <c r="J924" s="256"/>
      <c r="K924" s="257"/>
      <c r="L924" s="257"/>
      <c r="M924" s="257"/>
      <c r="N924" s="257"/>
      <c r="O924" s="257"/>
      <c r="P924" s="257"/>
      <c r="Q924" s="257"/>
      <c r="R924" s="257"/>
      <c r="S924" s="257"/>
      <c r="T924" s="257"/>
      <c r="U924" s="257"/>
      <c r="V924" s="257"/>
      <c r="W924" s="257"/>
      <c r="X924" s="257"/>
      <c r="Y924" s="257"/>
      <c r="Z924" s="257"/>
    </row>
    <row r="925" spans="1:26" ht="12.75" customHeight="1" x14ac:dyDescent="0.25">
      <c r="A925" s="257"/>
      <c r="B925" s="255"/>
      <c r="C925" s="255"/>
      <c r="D925" s="255"/>
      <c r="E925" s="255"/>
      <c r="F925" s="256"/>
      <c r="G925" s="256"/>
      <c r="H925" s="256"/>
      <c r="I925" s="256"/>
      <c r="J925" s="256"/>
      <c r="K925" s="257"/>
      <c r="L925" s="257"/>
      <c r="M925" s="257"/>
      <c r="N925" s="257"/>
      <c r="O925" s="257"/>
      <c r="P925" s="257"/>
      <c r="Q925" s="257"/>
      <c r="R925" s="257"/>
      <c r="S925" s="257"/>
      <c r="T925" s="257"/>
      <c r="U925" s="257"/>
      <c r="V925" s="257"/>
      <c r="W925" s="257"/>
      <c r="X925" s="257"/>
      <c r="Y925" s="257"/>
      <c r="Z925" s="257"/>
    </row>
    <row r="926" spans="1:26" ht="12.75" customHeight="1" x14ac:dyDescent="0.25">
      <c r="A926" s="257"/>
      <c r="B926" s="255"/>
      <c r="C926" s="255"/>
      <c r="D926" s="255"/>
      <c r="E926" s="255"/>
      <c r="F926" s="256"/>
      <c r="G926" s="256"/>
      <c r="H926" s="256"/>
      <c r="I926" s="256"/>
      <c r="J926" s="256"/>
      <c r="K926" s="257"/>
      <c r="L926" s="257"/>
      <c r="M926" s="257"/>
      <c r="N926" s="257"/>
      <c r="O926" s="257"/>
      <c r="P926" s="257"/>
      <c r="Q926" s="257"/>
      <c r="R926" s="257"/>
      <c r="S926" s="257"/>
      <c r="T926" s="257"/>
      <c r="U926" s="257"/>
      <c r="V926" s="257"/>
      <c r="W926" s="257"/>
      <c r="X926" s="257"/>
      <c r="Y926" s="257"/>
      <c r="Z926" s="257"/>
    </row>
    <row r="927" spans="1:26" ht="12.75" customHeight="1" x14ac:dyDescent="0.25">
      <c r="A927" s="257"/>
      <c r="B927" s="255"/>
      <c r="C927" s="255"/>
      <c r="D927" s="255"/>
      <c r="E927" s="255"/>
      <c r="F927" s="256"/>
      <c r="G927" s="256"/>
      <c r="H927" s="256"/>
      <c r="I927" s="256"/>
      <c r="J927" s="256"/>
      <c r="K927" s="257"/>
      <c r="L927" s="257"/>
      <c r="M927" s="257"/>
      <c r="N927" s="257"/>
      <c r="O927" s="257"/>
      <c r="P927" s="257"/>
      <c r="Q927" s="257"/>
      <c r="R927" s="257"/>
      <c r="S927" s="257"/>
      <c r="T927" s="257"/>
      <c r="U927" s="257"/>
      <c r="V927" s="257"/>
      <c r="W927" s="257"/>
      <c r="X927" s="257"/>
      <c r="Y927" s="257"/>
      <c r="Z927" s="257"/>
    </row>
    <row r="928" spans="1:26" ht="12.75" customHeight="1" x14ac:dyDescent="0.25">
      <c r="A928" s="257"/>
      <c r="B928" s="255"/>
      <c r="C928" s="255"/>
      <c r="D928" s="255"/>
      <c r="E928" s="255"/>
      <c r="F928" s="256"/>
      <c r="G928" s="256"/>
      <c r="H928" s="256"/>
      <c r="I928" s="256"/>
      <c r="J928" s="256"/>
      <c r="K928" s="257"/>
      <c r="L928" s="257"/>
      <c r="M928" s="257"/>
      <c r="N928" s="257"/>
      <c r="O928" s="257"/>
      <c r="P928" s="257"/>
      <c r="Q928" s="257"/>
      <c r="R928" s="257"/>
      <c r="S928" s="257"/>
      <c r="T928" s="257"/>
      <c r="U928" s="257"/>
      <c r="V928" s="257"/>
      <c r="W928" s="257"/>
      <c r="X928" s="257"/>
      <c r="Y928" s="257"/>
      <c r="Z928" s="257"/>
    </row>
    <row r="929" spans="1:26" ht="12.75" customHeight="1" x14ac:dyDescent="0.25">
      <c r="A929" s="257"/>
      <c r="B929" s="255"/>
      <c r="C929" s="255"/>
      <c r="D929" s="255"/>
      <c r="E929" s="255"/>
      <c r="F929" s="256"/>
      <c r="G929" s="256"/>
      <c r="H929" s="256"/>
      <c r="I929" s="256"/>
      <c r="J929" s="256"/>
      <c r="K929" s="257"/>
      <c r="L929" s="257"/>
      <c r="M929" s="257"/>
      <c r="N929" s="257"/>
      <c r="O929" s="257"/>
      <c r="P929" s="257"/>
      <c r="Q929" s="257"/>
      <c r="R929" s="257"/>
      <c r="S929" s="257"/>
      <c r="T929" s="257"/>
      <c r="U929" s="257"/>
      <c r="V929" s="257"/>
      <c r="W929" s="257"/>
      <c r="X929" s="257"/>
      <c r="Y929" s="257"/>
      <c r="Z929" s="257"/>
    </row>
    <row r="930" spans="1:26" ht="12.75" customHeight="1" x14ac:dyDescent="0.25">
      <c r="A930" s="257"/>
      <c r="B930" s="255"/>
      <c r="C930" s="255"/>
      <c r="D930" s="255"/>
      <c r="E930" s="255"/>
      <c r="F930" s="256"/>
      <c r="G930" s="256"/>
      <c r="H930" s="256"/>
      <c r="I930" s="256"/>
      <c r="J930" s="256"/>
      <c r="K930" s="257"/>
      <c r="L930" s="257"/>
      <c r="M930" s="257"/>
      <c r="N930" s="257"/>
      <c r="O930" s="257"/>
      <c r="P930" s="257"/>
      <c r="Q930" s="257"/>
      <c r="R930" s="257"/>
      <c r="S930" s="257"/>
      <c r="T930" s="257"/>
      <c r="U930" s="257"/>
      <c r="V930" s="257"/>
      <c r="W930" s="257"/>
      <c r="X930" s="257"/>
      <c r="Y930" s="257"/>
      <c r="Z930" s="257"/>
    </row>
    <row r="931" spans="1:26" ht="12.75" customHeight="1" x14ac:dyDescent="0.25">
      <c r="A931" s="257"/>
      <c r="B931" s="255"/>
      <c r="C931" s="255"/>
      <c r="D931" s="255"/>
      <c r="E931" s="255"/>
      <c r="F931" s="256"/>
      <c r="G931" s="256"/>
      <c r="H931" s="256"/>
      <c r="I931" s="256"/>
      <c r="J931" s="256"/>
      <c r="K931" s="257"/>
      <c r="L931" s="257"/>
      <c r="M931" s="257"/>
      <c r="N931" s="257"/>
      <c r="O931" s="257"/>
      <c r="P931" s="257"/>
      <c r="Q931" s="257"/>
      <c r="R931" s="257"/>
      <c r="S931" s="257"/>
      <c r="T931" s="257"/>
      <c r="U931" s="257"/>
      <c r="V931" s="257"/>
      <c r="W931" s="257"/>
      <c r="X931" s="257"/>
      <c r="Y931" s="257"/>
      <c r="Z931" s="257"/>
    </row>
    <row r="932" spans="1:26" ht="12.75" customHeight="1" x14ac:dyDescent="0.25">
      <c r="A932" s="257"/>
      <c r="B932" s="255"/>
      <c r="C932" s="255"/>
      <c r="D932" s="255"/>
      <c r="E932" s="255"/>
      <c r="F932" s="256"/>
      <c r="G932" s="256"/>
      <c r="H932" s="256"/>
      <c r="I932" s="256"/>
      <c r="J932" s="256"/>
      <c r="K932" s="257"/>
      <c r="L932" s="257"/>
      <c r="M932" s="257"/>
      <c r="N932" s="257"/>
      <c r="O932" s="257"/>
      <c r="P932" s="257"/>
      <c r="Q932" s="257"/>
      <c r="R932" s="257"/>
      <c r="S932" s="257"/>
      <c r="T932" s="257"/>
      <c r="U932" s="257"/>
      <c r="V932" s="257"/>
      <c r="W932" s="257"/>
      <c r="X932" s="257"/>
      <c r="Y932" s="257"/>
      <c r="Z932" s="257"/>
    </row>
    <row r="933" spans="1:26" ht="12.75" customHeight="1" x14ac:dyDescent="0.25">
      <c r="A933" s="257"/>
      <c r="B933" s="255"/>
      <c r="C933" s="255"/>
      <c r="D933" s="255"/>
      <c r="E933" s="255"/>
      <c r="F933" s="256"/>
      <c r="G933" s="256"/>
      <c r="H933" s="256"/>
      <c r="I933" s="256"/>
      <c r="J933" s="256"/>
      <c r="K933" s="257"/>
      <c r="L933" s="257"/>
      <c r="M933" s="257"/>
      <c r="N933" s="257"/>
      <c r="O933" s="257"/>
      <c r="P933" s="257"/>
      <c r="Q933" s="257"/>
      <c r="R933" s="257"/>
      <c r="S933" s="257"/>
      <c r="T933" s="257"/>
      <c r="U933" s="257"/>
      <c r="V933" s="257"/>
      <c r="W933" s="257"/>
      <c r="X933" s="257"/>
      <c r="Y933" s="257"/>
      <c r="Z933" s="257"/>
    </row>
    <row r="934" spans="1:26" ht="12.75" customHeight="1" x14ac:dyDescent="0.25">
      <c r="A934" s="257"/>
      <c r="B934" s="255"/>
      <c r="C934" s="255"/>
      <c r="D934" s="255"/>
      <c r="E934" s="255"/>
      <c r="F934" s="256"/>
      <c r="G934" s="256"/>
      <c r="H934" s="256"/>
      <c r="I934" s="256"/>
      <c r="J934" s="256"/>
      <c r="K934" s="257"/>
      <c r="L934" s="257"/>
      <c r="M934" s="257"/>
      <c r="N934" s="257"/>
      <c r="O934" s="257"/>
      <c r="P934" s="257"/>
      <c r="Q934" s="257"/>
      <c r="R934" s="257"/>
      <c r="S934" s="257"/>
      <c r="T934" s="257"/>
      <c r="U934" s="257"/>
      <c r="V934" s="257"/>
      <c r="W934" s="257"/>
      <c r="X934" s="257"/>
      <c r="Y934" s="257"/>
      <c r="Z934" s="257"/>
    </row>
    <row r="935" spans="1:26" ht="12.75" customHeight="1" x14ac:dyDescent="0.25">
      <c r="A935" s="257"/>
      <c r="B935" s="255"/>
      <c r="C935" s="255"/>
      <c r="D935" s="255"/>
      <c r="E935" s="255"/>
      <c r="F935" s="256"/>
      <c r="G935" s="256"/>
      <c r="H935" s="256"/>
      <c r="I935" s="256"/>
      <c r="J935" s="256"/>
      <c r="K935" s="257"/>
      <c r="L935" s="257"/>
      <c r="M935" s="257"/>
      <c r="N935" s="257"/>
      <c r="O935" s="257"/>
      <c r="P935" s="257"/>
      <c r="Q935" s="257"/>
      <c r="R935" s="257"/>
      <c r="S935" s="257"/>
      <c r="T935" s="257"/>
      <c r="U935" s="257"/>
      <c r="V935" s="257"/>
      <c r="W935" s="257"/>
      <c r="X935" s="257"/>
      <c r="Y935" s="257"/>
      <c r="Z935" s="257"/>
    </row>
    <row r="936" spans="1:26" ht="12.75" customHeight="1" x14ac:dyDescent="0.25">
      <c r="A936" s="257"/>
      <c r="B936" s="255"/>
      <c r="C936" s="255"/>
      <c r="D936" s="255"/>
      <c r="E936" s="255"/>
      <c r="F936" s="256"/>
      <c r="G936" s="256"/>
      <c r="H936" s="256"/>
      <c r="I936" s="256"/>
      <c r="J936" s="256"/>
      <c r="K936" s="257"/>
      <c r="L936" s="257"/>
      <c r="M936" s="257"/>
      <c r="N936" s="257"/>
      <c r="O936" s="257"/>
      <c r="P936" s="257"/>
      <c r="Q936" s="257"/>
      <c r="R936" s="257"/>
      <c r="S936" s="257"/>
      <c r="T936" s="257"/>
      <c r="U936" s="257"/>
      <c r="V936" s="257"/>
      <c r="W936" s="257"/>
      <c r="X936" s="257"/>
      <c r="Y936" s="257"/>
      <c r="Z936" s="257"/>
    </row>
    <row r="937" spans="1:26" ht="12.75" customHeight="1" x14ac:dyDescent="0.25">
      <c r="A937" s="257"/>
      <c r="B937" s="255"/>
      <c r="C937" s="255"/>
      <c r="D937" s="255"/>
      <c r="E937" s="255"/>
      <c r="F937" s="256"/>
      <c r="G937" s="256"/>
      <c r="H937" s="256"/>
      <c r="I937" s="256"/>
      <c r="J937" s="256"/>
      <c r="K937" s="257"/>
      <c r="L937" s="257"/>
      <c r="M937" s="257"/>
      <c r="N937" s="257"/>
      <c r="O937" s="257"/>
      <c r="P937" s="257"/>
      <c r="Q937" s="257"/>
      <c r="R937" s="257"/>
      <c r="S937" s="257"/>
      <c r="T937" s="257"/>
      <c r="U937" s="257"/>
      <c r="V937" s="257"/>
      <c r="W937" s="257"/>
      <c r="X937" s="257"/>
      <c r="Y937" s="257"/>
      <c r="Z937" s="257"/>
    </row>
    <row r="938" spans="1:26" ht="12.75" customHeight="1" x14ac:dyDescent="0.25">
      <c r="A938" s="257"/>
      <c r="B938" s="255"/>
      <c r="C938" s="255"/>
      <c r="D938" s="255"/>
      <c r="E938" s="255"/>
      <c r="F938" s="256"/>
      <c r="G938" s="256"/>
      <c r="H938" s="256"/>
      <c r="I938" s="256"/>
      <c r="J938" s="256"/>
      <c r="K938" s="257"/>
      <c r="L938" s="257"/>
      <c r="M938" s="257"/>
      <c r="N938" s="257"/>
      <c r="O938" s="257"/>
      <c r="P938" s="257"/>
      <c r="Q938" s="257"/>
      <c r="R938" s="257"/>
      <c r="S938" s="257"/>
      <c r="T938" s="257"/>
      <c r="U938" s="257"/>
      <c r="V938" s="257"/>
      <c r="W938" s="257"/>
      <c r="X938" s="257"/>
      <c r="Y938" s="257"/>
      <c r="Z938" s="257"/>
    </row>
    <row r="939" spans="1:26" ht="12.75" customHeight="1" x14ac:dyDescent="0.25">
      <c r="A939" s="257"/>
      <c r="B939" s="255"/>
      <c r="C939" s="255"/>
      <c r="D939" s="255"/>
      <c r="E939" s="255"/>
      <c r="F939" s="256"/>
      <c r="G939" s="256"/>
      <c r="H939" s="256"/>
      <c r="I939" s="256"/>
      <c r="J939" s="256"/>
      <c r="K939" s="257"/>
      <c r="L939" s="257"/>
      <c r="M939" s="257"/>
      <c r="N939" s="257"/>
      <c r="O939" s="257"/>
      <c r="P939" s="257"/>
      <c r="Q939" s="257"/>
      <c r="R939" s="257"/>
      <c r="S939" s="257"/>
      <c r="T939" s="257"/>
      <c r="U939" s="257"/>
      <c r="V939" s="257"/>
      <c r="W939" s="257"/>
      <c r="X939" s="257"/>
      <c r="Y939" s="257"/>
      <c r="Z939" s="257"/>
    </row>
    <row r="940" spans="1:26" ht="12.75" customHeight="1" x14ac:dyDescent="0.25">
      <c r="A940" s="257"/>
      <c r="B940" s="255"/>
      <c r="C940" s="255"/>
      <c r="D940" s="255"/>
      <c r="E940" s="255"/>
      <c r="F940" s="256"/>
      <c r="G940" s="256"/>
      <c r="H940" s="256"/>
      <c r="I940" s="256"/>
      <c r="J940" s="256"/>
      <c r="K940" s="257"/>
      <c r="L940" s="257"/>
      <c r="M940" s="257"/>
      <c r="N940" s="257"/>
      <c r="O940" s="257"/>
      <c r="P940" s="257"/>
      <c r="Q940" s="257"/>
      <c r="R940" s="257"/>
      <c r="S940" s="257"/>
      <c r="T940" s="257"/>
      <c r="U940" s="257"/>
      <c r="V940" s="257"/>
      <c r="W940" s="257"/>
      <c r="X940" s="257"/>
      <c r="Y940" s="257"/>
      <c r="Z940" s="257"/>
    </row>
    <row r="941" spans="1:26" ht="12.75" customHeight="1" x14ac:dyDescent="0.25">
      <c r="A941" s="257"/>
      <c r="B941" s="255"/>
      <c r="C941" s="255"/>
      <c r="D941" s="255"/>
      <c r="E941" s="255"/>
      <c r="F941" s="256"/>
      <c r="G941" s="256"/>
      <c r="H941" s="256"/>
      <c r="I941" s="256"/>
      <c r="J941" s="256"/>
      <c r="K941" s="257"/>
      <c r="L941" s="257"/>
      <c r="M941" s="257"/>
      <c r="N941" s="257"/>
      <c r="O941" s="257"/>
      <c r="P941" s="257"/>
      <c r="Q941" s="257"/>
      <c r="R941" s="257"/>
      <c r="S941" s="257"/>
      <c r="T941" s="257"/>
      <c r="U941" s="257"/>
      <c r="V941" s="257"/>
      <c r="W941" s="257"/>
      <c r="X941" s="257"/>
      <c r="Y941" s="257"/>
      <c r="Z941" s="257"/>
    </row>
    <row r="942" spans="1:26" ht="12.75" customHeight="1" x14ac:dyDescent="0.25">
      <c r="A942" s="257"/>
      <c r="B942" s="255"/>
      <c r="C942" s="255"/>
      <c r="D942" s="255"/>
      <c r="E942" s="255"/>
      <c r="F942" s="256"/>
      <c r="G942" s="256"/>
      <c r="H942" s="256"/>
      <c r="I942" s="256"/>
      <c r="J942" s="256"/>
      <c r="K942" s="257"/>
      <c r="L942" s="257"/>
      <c r="M942" s="257"/>
      <c r="N942" s="257"/>
      <c r="O942" s="257"/>
      <c r="P942" s="257"/>
      <c r="Q942" s="257"/>
      <c r="R942" s="257"/>
      <c r="S942" s="257"/>
      <c r="T942" s="257"/>
      <c r="U942" s="257"/>
      <c r="V942" s="257"/>
      <c r="W942" s="257"/>
      <c r="X942" s="257"/>
      <c r="Y942" s="257"/>
      <c r="Z942" s="257"/>
    </row>
    <row r="943" spans="1:26" ht="12.75" customHeight="1" x14ac:dyDescent="0.25">
      <c r="A943" s="257"/>
      <c r="B943" s="255"/>
      <c r="C943" s="255"/>
      <c r="D943" s="255"/>
      <c r="E943" s="255"/>
      <c r="F943" s="256"/>
      <c r="G943" s="256"/>
      <c r="H943" s="256"/>
      <c r="I943" s="256"/>
      <c r="J943" s="256"/>
      <c r="K943" s="257"/>
      <c r="L943" s="257"/>
      <c r="M943" s="257"/>
      <c r="N943" s="257"/>
      <c r="O943" s="257"/>
      <c r="P943" s="257"/>
      <c r="Q943" s="257"/>
      <c r="R943" s="257"/>
      <c r="S943" s="257"/>
      <c r="T943" s="257"/>
      <c r="U943" s="257"/>
      <c r="V943" s="257"/>
      <c r="W943" s="257"/>
      <c r="X943" s="257"/>
      <c r="Y943" s="257"/>
      <c r="Z943" s="257"/>
    </row>
    <row r="944" spans="1:26" ht="12.75" customHeight="1" x14ac:dyDescent="0.25">
      <c r="A944" s="257"/>
      <c r="B944" s="255"/>
      <c r="C944" s="255"/>
      <c r="D944" s="255"/>
      <c r="E944" s="255"/>
      <c r="F944" s="256"/>
      <c r="G944" s="256"/>
      <c r="H944" s="256"/>
      <c r="I944" s="256"/>
      <c r="J944" s="256"/>
      <c r="K944" s="257"/>
      <c r="L944" s="257"/>
      <c r="M944" s="257"/>
      <c r="N944" s="257"/>
      <c r="O944" s="257"/>
      <c r="P944" s="257"/>
      <c r="Q944" s="257"/>
      <c r="R944" s="257"/>
      <c r="S944" s="257"/>
      <c r="T944" s="257"/>
      <c r="U944" s="257"/>
      <c r="V944" s="257"/>
      <c r="W944" s="257"/>
      <c r="X944" s="257"/>
      <c r="Y944" s="257"/>
      <c r="Z944" s="257"/>
    </row>
    <row r="945" spans="1:26" ht="12.75" customHeight="1" x14ac:dyDescent="0.25">
      <c r="A945" s="257"/>
      <c r="B945" s="255"/>
      <c r="C945" s="255"/>
      <c r="D945" s="255"/>
      <c r="E945" s="255"/>
      <c r="F945" s="256"/>
      <c r="G945" s="256"/>
      <c r="H945" s="256"/>
      <c r="I945" s="256"/>
      <c r="J945" s="256"/>
      <c r="K945" s="257"/>
      <c r="L945" s="257"/>
      <c r="M945" s="257"/>
      <c r="N945" s="257"/>
      <c r="O945" s="257"/>
      <c r="P945" s="257"/>
      <c r="Q945" s="257"/>
      <c r="R945" s="257"/>
      <c r="S945" s="257"/>
      <c r="T945" s="257"/>
      <c r="U945" s="257"/>
      <c r="V945" s="257"/>
      <c r="W945" s="257"/>
      <c r="X945" s="257"/>
      <c r="Y945" s="257"/>
      <c r="Z945" s="257"/>
    </row>
    <row r="946" spans="1:26" ht="12.75" customHeight="1" x14ac:dyDescent="0.25">
      <c r="A946" s="257"/>
      <c r="B946" s="255"/>
      <c r="C946" s="255"/>
      <c r="D946" s="255"/>
      <c r="E946" s="255"/>
      <c r="F946" s="256"/>
      <c r="G946" s="256"/>
      <c r="H946" s="256"/>
      <c r="I946" s="256"/>
      <c r="J946" s="256"/>
      <c r="K946" s="257"/>
      <c r="L946" s="257"/>
      <c r="M946" s="257"/>
      <c r="N946" s="257"/>
      <c r="O946" s="257"/>
      <c r="P946" s="257"/>
      <c r="Q946" s="257"/>
      <c r="R946" s="257"/>
      <c r="S946" s="257"/>
      <c r="T946" s="257"/>
      <c r="U946" s="257"/>
      <c r="V946" s="257"/>
      <c r="W946" s="257"/>
      <c r="X946" s="257"/>
      <c r="Y946" s="257"/>
      <c r="Z946" s="257"/>
    </row>
    <row r="947" spans="1:26" ht="12.75" customHeight="1" x14ac:dyDescent="0.25">
      <c r="A947" s="257"/>
      <c r="B947" s="255"/>
      <c r="C947" s="255"/>
      <c r="D947" s="255"/>
      <c r="E947" s="255"/>
      <c r="F947" s="256"/>
      <c r="G947" s="256"/>
      <c r="H947" s="256"/>
      <c r="I947" s="256"/>
      <c r="J947" s="256"/>
      <c r="K947" s="257"/>
      <c r="L947" s="257"/>
      <c r="M947" s="257"/>
      <c r="N947" s="257"/>
      <c r="O947" s="257"/>
      <c r="P947" s="257"/>
      <c r="Q947" s="257"/>
      <c r="R947" s="257"/>
      <c r="S947" s="257"/>
      <c r="T947" s="257"/>
      <c r="U947" s="257"/>
      <c r="V947" s="257"/>
      <c r="W947" s="257"/>
      <c r="X947" s="257"/>
      <c r="Y947" s="257"/>
      <c r="Z947" s="257"/>
    </row>
    <row r="948" spans="1:26" ht="12.75" customHeight="1" x14ac:dyDescent="0.25">
      <c r="A948" s="257"/>
      <c r="B948" s="255"/>
      <c r="C948" s="255"/>
      <c r="D948" s="255"/>
      <c r="E948" s="255"/>
      <c r="F948" s="256"/>
      <c r="G948" s="256"/>
      <c r="H948" s="256"/>
      <c r="I948" s="256"/>
      <c r="J948" s="256"/>
      <c r="K948" s="257"/>
      <c r="L948" s="257"/>
      <c r="M948" s="257"/>
      <c r="N948" s="257"/>
      <c r="O948" s="257"/>
      <c r="P948" s="257"/>
      <c r="Q948" s="257"/>
      <c r="R948" s="257"/>
      <c r="S948" s="257"/>
      <c r="T948" s="257"/>
      <c r="U948" s="257"/>
      <c r="V948" s="257"/>
      <c r="W948" s="257"/>
      <c r="X948" s="257"/>
      <c r="Y948" s="257"/>
      <c r="Z948" s="257"/>
    </row>
    <row r="949" spans="1:26" ht="12.75" customHeight="1" x14ac:dyDescent="0.25">
      <c r="A949" s="257"/>
      <c r="B949" s="255"/>
      <c r="C949" s="255"/>
      <c r="D949" s="255"/>
      <c r="E949" s="255"/>
      <c r="F949" s="256"/>
      <c r="G949" s="256"/>
      <c r="H949" s="256"/>
      <c r="I949" s="256"/>
      <c r="J949" s="256"/>
      <c r="K949" s="257"/>
      <c r="L949" s="257"/>
      <c r="M949" s="257"/>
      <c r="N949" s="257"/>
      <c r="O949" s="257"/>
      <c r="P949" s="257"/>
      <c r="Q949" s="257"/>
      <c r="R949" s="257"/>
      <c r="S949" s="257"/>
      <c r="T949" s="257"/>
      <c r="U949" s="257"/>
      <c r="V949" s="257"/>
      <c r="W949" s="257"/>
      <c r="X949" s="257"/>
      <c r="Y949" s="257"/>
      <c r="Z949" s="257"/>
    </row>
    <row r="950" spans="1:26" ht="12.75" customHeight="1" x14ac:dyDescent="0.25">
      <c r="A950" s="257"/>
      <c r="B950" s="255"/>
      <c r="C950" s="255"/>
      <c r="D950" s="255"/>
      <c r="E950" s="255"/>
      <c r="F950" s="256"/>
      <c r="G950" s="256"/>
      <c r="H950" s="256"/>
      <c r="I950" s="256"/>
      <c r="J950" s="256"/>
      <c r="K950" s="257"/>
      <c r="L950" s="257"/>
      <c r="M950" s="257"/>
      <c r="N950" s="257"/>
      <c r="O950" s="257"/>
      <c r="P950" s="257"/>
      <c r="Q950" s="257"/>
      <c r="R950" s="257"/>
      <c r="S950" s="257"/>
      <c r="T950" s="257"/>
      <c r="U950" s="257"/>
      <c r="V950" s="257"/>
      <c r="W950" s="257"/>
      <c r="X950" s="257"/>
      <c r="Y950" s="257"/>
      <c r="Z950" s="257"/>
    </row>
    <row r="951" spans="1:26" ht="12.75" customHeight="1" x14ac:dyDescent="0.25">
      <c r="A951" s="257"/>
      <c r="B951" s="255"/>
      <c r="C951" s="255"/>
      <c r="D951" s="255"/>
      <c r="E951" s="255"/>
      <c r="F951" s="256"/>
      <c r="G951" s="256"/>
      <c r="H951" s="256"/>
      <c r="I951" s="256"/>
      <c r="J951" s="256"/>
      <c r="K951" s="257"/>
      <c r="L951" s="257"/>
      <c r="M951" s="257"/>
      <c r="N951" s="257"/>
      <c r="O951" s="257"/>
      <c r="P951" s="257"/>
      <c r="Q951" s="257"/>
      <c r="R951" s="257"/>
      <c r="S951" s="257"/>
      <c r="T951" s="257"/>
      <c r="U951" s="257"/>
      <c r="V951" s="257"/>
      <c r="W951" s="257"/>
      <c r="X951" s="257"/>
      <c r="Y951" s="257"/>
      <c r="Z951" s="257"/>
    </row>
    <row r="952" spans="1:26" ht="12.75" customHeight="1" x14ac:dyDescent="0.25">
      <c r="A952" s="257"/>
      <c r="B952" s="255"/>
      <c r="C952" s="255"/>
      <c r="D952" s="255"/>
      <c r="E952" s="255"/>
      <c r="F952" s="256"/>
      <c r="G952" s="256"/>
      <c r="H952" s="256"/>
      <c r="I952" s="256"/>
      <c r="J952" s="256"/>
      <c r="K952" s="257"/>
      <c r="L952" s="257"/>
      <c r="M952" s="257"/>
      <c r="N952" s="257"/>
      <c r="O952" s="257"/>
      <c r="P952" s="257"/>
      <c r="Q952" s="257"/>
      <c r="R952" s="257"/>
      <c r="S952" s="257"/>
      <c r="T952" s="257"/>
      <c r="U952" s="257"/>
      <c r="V952" s="257"/>
      <c r="W952" s="257"/>
      <c r="X952" s="257"/>
      <c r="Y952" s="257"/>
      <c r="Z952" s="257"/>
    </row>
    <row r="953" spans="1:26" ht="12.75" customHeight="1" x14ac:dyDescent="0.25">
      <c r="A953" s="257"/>
      <c r="B953" s="255"/>
      <c r="C953" s="255"/>
      <c r="D953" s="255"/>
      <c r="E953" s="255"/>
      <c r="F953" s="256"/>
      <c r="G953" s="256"/>
      <c r="H953" s="256"/>
      <c r="I953" s="256"/>
      <c r="J953" s="256"/>
      <c r="K953" s="257"/>
      <c r="L953" s="257"/>
      <c r="M953" s="257"/>
      <c r="N953" s="257"/>
      <c r="O953" s="257"/>
      <c r="P953" s="257"/>
      <c r="Q953" s="257"/>
      <c r="R953" s="257"/>
      <c r="S953" s="257"/>
      <c r="T953" s="257"/>
      <c r="U953" s="257"/>
      <c r="V953" s="257"/>
      <c r="W953" s="257"/>
      <c r="X953" s="257"/>
      <c r="Y953" s="257"/>
      <c r="Z953" s="257"/>
    </row>
    <row r="954" spans="1:26" ht="12.75" customHeight="1" x14ac:dyDescent="0.25">
      <c r="A954" s="257"/>
      <c r="B954" s="255"/>
      <c r="C954" s="255"/>
      <c r="D954" s="255"/>
      <c r="E954" s="255"/>
      <c r="F954" s="256"/>
      <c r="G954" s="256"/>
      <c r="H954" s="256"/>
      <c r="I954" s="256"/>
      <c r="J954" s="256"/>
      <c r="K954" s="257"/>
      <c r="L954" s="257"/>
      <c r="M954" s="257"/>
      <c r="N954" s="257"/>
      <c r="O954" s="257"/>
      <c r="P954" s="257"/>
      <c r="Q954" s="257"/>
      <c r="R954" s="257"/>
      <c r="S954" s="257"/>
      <c r="T954" s="257"/>
      <c r="U954" s="257"/>
      <c r="V954" s="257"/>
      <c r="W954" s="257"/>
      <c r="X954" s="257"/>
      <c r="Y954" s="257"/>
      <c r="Z954" s="257"/>
    </row>
    <row r="955" spans="1:26" ht="12.75" customHeight="1" x14ac:dyDescent="0.25">
      <c r="A955" s="257"/>
      <c r="B955" s="255"/>
      <c r="C955" s="255"/>
      <c r="D955" s="255"/>
      <c r="E955" s="255"/>
      <c r="F955" s="256"/>
      <c r="G955" s="256"/>
      <c r="H955" s="256"/>
      <c r="I955" s="256"/>
      <c r="J955" s="256"/>
      <c r="K955" s="257"/>
      <c r="L955" s="257"/>
      <c r="M955" s="257"/>
      <c r="N955" s="257"/>
      <c r="O955" s="257"/>
      <c r="P955" s="257"/>
      <c r="Q955" s="257"/>
      <c r="R955" s="257"/>
      <c r="S955" s="257"/>
      <c r="T955" s="257"/>
      <c r="U955" s="257"/>
      <c r="V955" s="257"/>
      <c r="W955" s="257"/>
      <c r="X955" s="257"/>
      <c r="Y955" s="257"/>
      <c r="Z955" s="257"/>
    </row>
    <row r="956" spans="1:26" ht="12.75" customHeight="1" x14ac:dyDescent="0.25">
      <c r="A956" s="257"/>
      <c r="B956" s="255"/>
      <c r="C956" s="255"/>
      <c r="D956" s="255"/>
      <c r="E956" s="255"/>
      <c r="F956" s="256"/>
      <c r="G956" s="256"/>
      <c r="H956" s="256"/>
      <c r="I956" s="256"/>
      <c r="J956" s="256"/>
      <c r="K956" s="257"/>
      <c r="L956" s="257"/>
      <c r="M956" s="257"/>
      <c r="N956" s="257"/>
      <c r="O956" s="257"/>
      <c r="P956" s="257"/>
      <c r="Q956" s="257"/>
      <c r="R956" s="257"/>
      <c r="S956" s="257"/>
      <c r="T956" s="257"/>
      <c r="U956" s="257"/>
      <c r="V956" s="257"/>
      <c r="W956" s="257"/>
      <c r="X956" s="257"/>
      <c r="Y956" s="257"/>
      <c r="Z956" s="257"/>
    </row>
    <row r="957" spans="1:26" ht="12.75" customHeight="1" x14ac:dyDescent="0.25">
      <c r="A957" s="257"/>
      <c r="B957" s="255"/>
      <c r="C957" s="255"/>
      <c r="D957" s="255"/>
      <c r="E957" s="255"/>
      <c r="F957" s="256"/>
      <c r="G957" s="256"/>
      <c r="H957" s="256"/>
      <c r="I957" s="256"/>
      <c r="J957" s="256"/>
      <c r="K957" s="257"/>
      <c r="L957" s="257"/>
      <c r="M957" s="257"/>
      <c r="N957" s="257"/>
      <c r="O957" s="257"/>
      <c r="P957" s="257"/>
      <c r="Q957" s="257"/>
      <c r="R957" s="257"/>
      <c r="S957" s="257"/>
      <c r="T957" s="257"/>
      <c r="U957" s="257"/>
      <c r="V957" s="257"/>
      <c r="W957" s="257"/>
      <c r="X957" s="257"/>
      <c r="Y957" s="257"/>
      <c r="Z957" s="257"/>
    </row>
    <row r="958" spans="1:26" ht="12.75" customHeight="1" x14ac:dyDescent="0.25">
      <c r="A958" s="257"/>
      <c r="B958" s="255"/>
      <c r="C958" s="255"/>
      <c r="D958" s="255"/>
      <c r="E958" s="255"/>
      <c r="F958" s="256"/>
      <c r="G958" s="256"/>
      <c r="H958" s="256"/>
      <c r="I958" s="256"/>
      <c r="J958" s="256"/>
      <c r="K958" s="257"/>
      <c r="L958" s="257"/>
      <c r="M958" s="257"/>
      <c r="N958" s="257"/>
      <c r="O958" s="257"/>
      <c r="P958" s="257"/>
      <c r="Q958" s="257"/>
      <c r="R958" s="257"/>
      <c r="S958" s="257"/>
      <c r="T958" s="257"/>
      <c r="U958" s="257"/>
      <c r="V958" s="257"/>
      <c r="W958" s="257"/>
      <c r="X958" s="257"/>
      <c r="Y958" s="257"/>
      <c r="Z958" s="257"/>
    </row>
    <row r="959" spans="1:26" ht="12.75" customHeight="1" x14ac:dyDescent="0.25">
      <c r="A959" s="257"/>
      <c r="B959" s="255"/>
      <c r="C959" s="255"/>
      <c r="D959" s="255"/>
      <c r="E959" s="255"/>
      <c r="F959" s="256"/>
      <c r="G959" s="256"/>
      <c r="H959" s="256"/>
      <c r="I959" s="256"/>
      <c r="J959" s="256"/>
      <c r="K959" s="257"/>
      <c r="L959" s="257"/>
      <c r="M959" s="257"/>
      <c r="N959" s="257"/>
      <c r="O959" s="257"/>
      <c r="P959" s="257"/>
      <c r="Q959" s="257"/>
      <c r="R959" s="257"/>
      <c r="S959" s="257"/>
      <c r="T959" s="257"/>
      <c r="U959" s="257"/>
      <c r="V959" s="257"/>
      <c r="W959" s="257"/>
      <c r="X959" s="257"/>
      <c r="Y959" s="257"/>
      <c r="Z959" s="257"/>
    </row>
    <row r="960" spans="1:26" ht="12.75" customHeight="1" x14ac:dyDescent="0.25">
      <c r="A960" s="257"/>
      <c r="B960" s="255"/>
      <c r="C960" s="255"/>
      <c r="D960" s="255"/>
      <c r="E960" s="255"/>
      <c r="F960" s="256"/>
      <c r="G960" s="256"/>
      <c r="H960" s="256"/>
      <c r="I960" s="256"/>
      <c r="J960" s="256"/>
      <c r="K960" s="257"/>
      <c r="L960" s="257"/>
      <c r="M960" s="257"/>
      <c r="N960" s="257"/>
      <c r="O960" s="257"/>
      <c r="P960" s="257"/>
      <c r="Q960" s="257"/>
      <c r="R960" s="257"/>
      <c r="S960" s="257"/>
      <c r="T960" s="257"/>
      <c r="U960" s="257"/>
      <c r="V960" s="257"/>
      <c r="W960" s="257"/>
      <c r="X960" s="257"/>
      <c r="Y960" s="257"/>
      <c r="Z960" s="257"/>
    </row>
    <row r="961" spans="1:26" ht="12.75" customHeight="1" x14ac:dyDescent="0.25">
      <c r="A961" s="257"/>
      <c r="B961" s="255"/>
      <c r="C961" s="255"/>
      <c r="D961" s="255"/>
      <c r="E961" s="255"/>
      <c r="F961" s="256"/>
      <c r="G961" s="256"/>
      <c r="H961" s="256"/>
      <c r="I961" s="256"/>
      <c r="J961" s="256"/>
      <c r="K961" s="257"/>
      <c r="L961" s="257"/>
      <c r="M961" s="257"/>
      <c r="N961" s="257"/>
      <c r="O961" s="257"/>
      <c r="P961" s="257"/>
      <c r="Q961" s="257"/>
      <c r="R961" s="257"/>
      <c r="S961" s="257"/>
      <c r="T961" s="257"/>
      <c r="U961" s="257"/>
      <c r="V961" s="257"/>
      <c r="W961" s="257"/>
      <c r="X961" s="257"/>
      <c r="Y961" s="257"/>
      <c r="Z961" s="257"/>
    </row>
    <row r="962" spans="1:26" ht="12.75" customHeight="1" x14ac:dyDescent="0.25">
      <c r="A962" s="257"/>
      <c r="B962" s="255"/>
      <c r="C962" s="255"/>
      <c r="D962" s="255"/>
      <c r="E962" s="255"/>
      <c r="F962" s="256"/>
      <c r="G962" s="256"/>
      <c r="H962" s="256"/>
      <c r="I962" s="256"/>
      <c r="J962" s="256"/>
      <c r="K962" s="257"/>
      <c r="L962" s="257"/>
      <c r="M962" s="257"/>
      <c r="N962" s="257"/>
      <c r="O962" s="257"/>
      <c r="P962" s="257"/>
      <c r="Q962" s="257"/>
      <c r="R962" s="257"/>
      <c r="S962" s="257"/>
      <c r="T962" s="257"/>
      <c r="U962" s="257"/>
      <c r="V962" s="257"/>
      <c r="W962" s="257"/>
      <c r="X962" s="257"/>
      <c r="Y962" s="257"/>
      <c r="Z962" s="257"/>
    </row>
    <row r="963" spans="1:26" ht="12.75" customHeight="1" x14ac:dyDescent="0.25">
      <c r="A963" s="257"/>
      <c r="B963" s="255"/>
      <c r="C963" s="255"/>
      <c r="D963" s="255"/>
      <c r="E963" s="255"/>
      <c r="F963" s="256"/>
      <c r="G963" s="256"/>
      <c r="H963" s="256"/>
      <c r="I963" s="256"/>
      <c r="J963" s="256"/>
      <c r="K963" s="257"/>
      <c r="L963" s="257"/>
      <c r="M963" s="257"/>
      <c r="N963" s="257"/>
      <c r="O963" s="257"/>
      <c r="P963" s="257"/>
      <c r="Q963" s="257"/>
      <c r="R963" s="257"/>
      <c r="S963" s="257"/>
      <c r="T963" s="257"/>
      <c r="U963" s="257"/>
      <c r="V963" s="257"/>
      <c r="W963" s="257"/>
      <c r="X963" s="257"/>
      <c r="Y963" s="257"/>
      <c r="Z963" s="257"/>
    </row>
    <row r="964" spans="1:26" ht="12.75" customHeight="1" x14ac:dyDescent="0.25">
      <c r="A964" s="257"/>
      <c r="B964" s="255"/>
      <c r="C964" s="255"/>
      <c r="D964" s="255"/>
      <c r="E964" s="255"/>
      <c r="F964" s="256"/>
      <c r="G964" s="256"/>
      <c r="H964" s="256"/>
      <c r="I964" s="256"/>
      <c r="J964" s="256"/>
      <c r="K964" s="257"/>
      <c r="L964" s="257"/>
      <c r="M964" s="257"/>
      <c r="N964" s="257"/>
      <c r="O964" s="257"/>
      <c r="P964" s="257"/>
      <c r="Q964" s="257"/>
      <c r="R964" s="257"/>
      <c r="S964" s="257"/>
      <c r="T964" s="257"/>
      <c r="U964" s="257"/>
      <c r="V964" s="257"/>
      <c r="W964" s="257"/>
      <c r="X964" s="257"/>
      <c r="Y964" s="257"/>
      <c r="Z964" s="257"/>
    </row>
    <row r="965" spans="1:26" ht="12.75" customHeight="1" x14ac:dyDescent="0.25">
      <c r="A965" s="257"/>
      <c r="B965" s="255"/>
      <c r="C965" s="255"/>
      <c r="D965" s="255"/>
      <c r="E965" s="255"/>
      <c r="F965" s="256"/>
      <c r="G965" s="256"/>
      <c r="H965" s="256"/>
      <c r="I965" s="256"/>
      <c r="J965" s="256"/>
      <c r="K965" s="257"/>
      <c r="L965" s="257"/>
      <c r="M965" s="257"/>
      <c r="N965" s="257"/>
      <c r="O965" s="257"/>
      <c r="P965" s="257"/>
      <c r="Q965" s="257"/>
      <c r="R965" s="257"/>
      <c r="S965" s="257"/>
      <c r="T965" s="257"/>
      <c r="U965" s="257"/>
      <c r="V965" s="257"/>
      <c r="W965" s="257"/>
      <c r="X965" s="257"/>
      <c r="Y965" s="257"/>
      <c r="Z965" s="257"/>
    </row>
    <row r="966" spans="1:26" ht="12.75" customHeight="1" x14ac:dyDescent="0.25">
      <c r="A966" s="257"/>
      <c r="B966" s="255"/>
      <c r="C966" s="255"/>
      <c r="D966" s="255"/>
      <c r="E966" s="255"/>
      <c r="F966" s="256"/>
      <c r="G966" s="256"/>
      <c r="H966" s="256"/>
      <c r="I966" s="256"/>
      <c r="J966" s="256"/>
      <c r="K966" s="257"/>
      <c r="L966" s="257"/>
      <c r="M966" s="257"/>
      <c r="N966" s="257"/>
      <c r="O966" s="257"/>
      <c r="P966" s="257"/>
      <c r="Q966" s="257"/>
      <c r="R966" s="257"/>
      <c r="S966" s="257"/>
      <c r="T966" s="257"/>
      <c r="U966" s="257"/>
      <c r="V966" s="257"/>
      <c r="W966" s="257"/>
      <c r="X966" s="257"/>
      <c r="Y966" s="257"/>
      <c r="Z966" s="257"/>
    </row>
    <row r="967" spans="1:26" ht="12.75" customHeight="1" x14ac:dyDescent="0.25">
      <c r="A967" s="257"/>
      <c r="B967" s="255"/>
      <c r="C967" s="255"/>
      <c r="D967" s="255"/>
      <c r="E967" s="255"/>
      <c r="F967" s="256"/>
      <c r="G967" s="256"/>
      <c r="H967" s="256"/>
      <c r="I967" s="256"/>
      <c r="J967" s="256"/>
      <c r="K967" s="257"/>
      <c r="L967" s="257"/>
      <c r="M967" s="257"/>
      <c r="N967" s="257"/>
      <c r="O967" s="257"/>
      <c r="P967" s="257"/>
      <c r="Q967" s="257"/>
      <c r="R967" s="257"/>
      <c r="S967" s="257"/>
      <c r="T967" s="257"/>
      <c r="U967" s="257"/>
      <c r="V967" s="257"/>
      <c r="W967" s="257"/>
      <c r="X967" s="257"/>
      <c r="Y967" s="257"/>
      <c r="Z967" s="257"/>
    </row>
    <row r="968" spans="1:26" ht="12.75" customHeight="1" x14ac:dyDescent="0.25">
      <c r="A968" s="257"/>
      <c r="B968" s="255"/>
      <c r="C968" s="255"/>
      <c r="D968" s="255"/>
      <c r="E968" s="255"/>
      <c r="F968" s="256"/>
      <c r="G968" s="256"/>
      <c r="H968" s="256"/>
      <c r="I968" s="256"/>
      <c r="J968" s="256"/>
      <c r="K968" s="257"/>
      <c r="L968" s="257"/>
      <c r="M968" s="257"/>
      <c r="N968" s="257"/>
      <c r="O968" s="257"/>
      <c r="P968" s="257"/>
      <c r="Q968" s="257"/>
      <c r="R968" s="257"/>
      <c r="S968" s="257"/>
      <c r="T968" s="257"/>
      <c r="U968" s="257"/>
      <c r="V968" s="257"/>
      <c r="W968" s="257"/>
      <c r="X968" s="257"/>
      <c r="Y968" s="257"/>
      <c r="Z968" s="257"/>
    </row>
    <row r="969" spans="1:26" ht="12.75" customHeight="1" x14ac:dyDescent="0.25">
      <c r="A969" s="257"/>
      <c r="B969" s="255"/>
      <c r="C969" s="255"/>
      <c r="D969" s="255"/>
      <c r="E969" s="255"/>
      <c r="F969" s="256"/>
      <c r="G969" s="256"/>
      <c r="H969" s="256"/>
      <c r="I969" s="256"/>
      <c r="J969" s="256"/>
      <c r="K969" s="257"/>
      <c r="L969" s="257"/>
      <c r="M969" s="257"/>
      <c r="N969" s="257"/>
      <c r="O969" s="257"/>
      <c r="P969" s="257"/>
      <c r="Q969" s="257"/>
      <c r="R969" s="257"/>
      <c r="S969" s="257"/>
      <c r="T969" s="257"/>
      <c r="U969" s="257"/>
      <c r="V969" s="257"/>
      <c r="W969" s="257"/>
      <c r="X969" s="257"/>
      <c r="Y969" s="257"/>
      <c r="Z969" s="257"/>
    </row>
    <row r="970" spans="1:26" ht="12.75" customHeight="1" x14ac:dyDescent="0.25">
      <c r="A970" s="257"/>
      <c r="B970" s="255"/>
      <c r="C970" s="255"/>
      <c r="D970" s="255"/>
      <c r="E970" s="255"/>
      <c r="F970" s="256"/>
      <c r="G970" s="256"/>
      <c r="H970" s="256"/>
      <c r="I970" s="256"/>
      <c r="J970" s="256"/>
      <c r="K970" s="257"/>
      <c r="L970" s="257"/>
      <c r="M970" s="257"/>
      <c r="N970" s="257"/>
      <c r="O970" s="257"/>
      <c r="P970" s="257"/>
      <c r="Q970" s="257"/>
      <c r="R970" s="257"/>
      <c r="S970" s="257"/>
      <c r="T970" s="257"/>
      <c r="U970" s="257"/>
      <c r="V970" s="257"/>
      <c r="W970" s="257"/>
      <c r="X970" s="257"/>
      <c r="Y970" s="257"/>
      <c r="Z970" s="257"/>
    </row>
    <row r="971" spans="1:26" ht="12.75" customHeight="1" x14ac:dyDescent="0.25">
      <c r="A971" s="257"/>
      <c r="B971" s="255"/>
      <c r="C971" s="255"/>
      <c r="D971" s="255"/>
      <c r="E971" s="255"/>
      <c r="F971" s="256"/>
      <c r="G971" s="256"/>
      <c r="H971" s="256"/>
      <c r="I971" s="256"/>
      <c r="J971" s="256"/>
      <c r="K971" s="257"/>
      <c r="L971" s="257"/>
      <c r="M971" s="257"/>
      <c r="N971" s="257"/>
      <c r="O971" s="257"/>
      <c r="P971" s="257"/>
      <c r="Q971" s="257"/>
      <c r="R971" s="257"/>
      <c r="S971" s="257"/>
      <c r="T971" s="257"/>
      <c r="U971" s="257"/>
      <c r="V971" s="257"/>
      <c r="W971" s="257"/>
      <c r="X971" s="257"/>
      <c r="Y971" s="257"/>
      <c r="Z971" s="257"/>
    </row>
    <row r="972" spans="1:26" ht="12.75" customHeight="1" x14ac:dyDescent="0.25">
      <c r="A972" s="257"/>
      <c r="B972" s="255"/>
      <c r="C972" s="255"/>
      <c r="D972" s="255"/>
      <c r="E972" s="255"/>
      <c r="F972" s="256"/>
      <c r="G972" s="256"/>
      <c r="H972" s="256"/>
      <c r="I972" s="256"/>
      <c r="J972" s="256"/>
      <c r="K972" s="257"/>
      <c r="L972" s="257"/>
      <c r="M972" s="257"/>
      <c r="N972" s="257"/>
      <c r="O972" s="257"/>
      <c r="P972" s="257"/>
      <c r="Q972" s="257"/>
      <c r="R972" s="257"/>
      <c r="S972" s="257"/>
      <c r="T972" s="257"/>
      <c r="U972" s="257"/>
      <c r="V972" s="257"/>
      <c r="W972" s="257"/>
      <c r="X972" s="257"/>
      <c r="Y972" s="257"/>
      <c r="Z972" s="257"/>
    </row>
    <row r="973" spans="1:26" ht="12.75" customHeight="1" x14ac:dyDescent="0.25">
      <c r="A973" s="257"/>
      <c r="B973" s="255"/>
      <c r="C973" s="255"/>
      <c r="D973" s="255"/>
      <c r="E973" s="255"/>
      <c r="F973" s="256"/>
      <c r="G973" s="256"/>
      <c r="H973" s="256"/>
      <c r="I973" s="256"/>
      <c r="J973" s="256"/>
      <c r="K973" s="257"/>
      <c r="L973" s="257"/>
      <c r="M973" s="257"/>
      <c r="N973" s="257"/>
      <c r="O973" s="257"/>
      <c r="P973" s="257"/>
      <c r="Q973" s="257"/>
      <c r="R973" s="257"/>
      <c r="S973" s="257"/>
      <c r="T973" s="257"/>
      <c r="U973" s="257"/>
      <c r="V973" s="257"/>
      <c r="W973" s="257"/>
      <c r="X973" s="257"/>
      <c r="Y973" s="257"/>
      <c r="Z973" s="257"/>
    </row>
    <row r="974" spans="1:26" ht="12.75" customHeight="1" x14ac:dyDescent="0.25">
      <c r="A974" s="257"/>
      <c r="B974" s="255"/>
      <c r="C974" s="255"/>
      <c r="D974" s="255"/>
      <c r="E974" s="255"/>
      <c r="F974" s="256"/>
      <c r="G974" s="256"/>
      <c r="H974" s="256"/>
      <c r="I974" s="256"/>
      <c r="J974" s="256"/>
      <c r="K974" s="257"/>
      <c r="L974" s="257"/>
      <c r="M974" s="257"/>
      <c r="N974" s="257"/>
      <c r="O974" s="257"/>
      <c r="P974" s="257"/>
      <c r="Q974" s="257"/>
      <c r="R974" s="257"/>
      <c r="S974" s="257"/>
      <c r="T974" s="257"/>
      <c r="U974" s="257"/>
      <c r="V974" s="257"/>
      <c r="W974" s="257"/>
      <c r="X974" s="257"/>
      <c r="Y974" s="257"/>
      <c r="Z974" s="257"/>
    </row>
    <row r="975" spans="1:26" ht="12.75" customHeight="1" x14ac:dyDescent="0.25">
      <c r="A975" s="257"/>
      <c r="B975" s="255"/>
      <c r="C975" s="255"/>
      <c r="D975" s="255"/>
      <c r="E975" s="255"/>
      <c r="F975" s="256"/>
      <c r="G975" s="256"/>
      <c r="H975" s="256"/>
      <c r="I975" s="256"/>
      <c r="J975" s="256"/>
      <c r="K975" s="257"/>
      <c r="L975" s="257"/>
      <c r="M975" s="257"/>
      <c r="N975" s="257"/>
      <c r="O975" s="257"/>
      <c r="P975" s="257"/>
      <c r="Q975" s="257"/>
      <c r="R975" s="257"/>
      <c r="S975" s="257"/>
      <c r="T975" s="257"/>
      <c r="U975" s="257"/>
      <c r="V975" s="257"/>
      <c r="W975" s="257"/>
      <c r="X975" s="257"/>
      <c r="Y975" s="257"/>
      <c r="Z975" s="257"/>
    </row>
    <row r="976" spans="1:26" ht="12.75" customHeight="1" x14ac:dyDescent="0.25">
      <c r="A976" s="257"/>
      <c r="B976" s="255"/>
      <c r="C976" s="255"/>
      <c r="D976" s="255"/>
      <c r="E976" s="255"/>
      <c r="F976" s="256"/>
      <c r="G976" s="256"/>
      <c r="H976" s="256"/>
      <c r="I976" s="256"/>
      <c r="J976" s="256"/>
      <c r="K976" s="257"/>
      <c r="L976" s="257"/>
      <c r="M976" s="257"/>
      <c r="N976" s="257"/>
      <c r="O976" s="257"/>
      <c r="P976" s="257"/>
      <c r="Q976" s="257"/>
      <c r="R976" s="257"/>
      <c r="S976" s="257"/>
      <c r="T976" s="257"/>
      <c r="U976" s="257"/>
      <c r="V976" s="257"/>
      <c r="W976" s="257"/>
      <c r="X976" s="257"/>
      <c r="Y976" s="257"/>
      <c r="Z976" s="257"/>
    </row>
    <row r="977" spans="1:26" ht="12.75" customHeight="1" x14ac:dyDescent="0.25">
      <c r="A977" s="257"/>
      <c r="B977" s="255"/>
      <c r="C977" s="255"/>
      <c r="D977" s="255"/>
      <c r="E977" s="255"/>
      <c r="F977" s="256"/>
      <c r="G977" s="256"/>
      <c r="H977" s="256"/>
      <c r="I977" s="256"/>
      <c r="J977" s="256"/>
      <c r="K977" s="257"/>
      <c r="L977" s="257"/>
      <c r="M977" s="257"/>
      <c r="N977" s="257"/>
      <c r="O977" s="257"/>
      <c r="P977" s="257"/>
      <c r="Q977" s="257"/>
      <c r="R977" s="257"/>
      <c r="S977" s="257"/>
      <c r="T977" s="257"/>
      <c r="U977" s="257"/>
      <c r="V977" s="257"/>
      <c r="W977" s="257"/>
      <c r="X977" s="257"/>
      <c r="Y977" s="257"/>
      <c r="Z977" s="257"/>
    </row>
    <row r="978" spans="1:26" ht="12.75" customHeight="1" x14ac:dyDescent="0.25">
      <c r="A978" s="257"/>
      <c r="B978" s="255"/>
      <c r="C978" s="255"/>
      <c r="D978" s="255"/>
      <c r="E978" s="255"/>
      <c r="F978" s="256"/>
      <c r="G978" s="256"/>
      <c r="H978" s="256"/>
      <c r="I978" s="256"/>
      <c r="J978" s="256"/>
      <c r="K978" s="257"/>
      <c r="L978" s="257"/>
      <c r="M978" s="257"/>
      <c r="N978" s="257"/>
      <c r="O978" s="257"/>
      <c r="P978" s="257"/>
      <c r="Q978" s="257"/>
      <c r="R978" s="257"/>
      <c r="S978" s="257"/>
      <c r="T978" s="257"/>
      <c r="U978" s="257"/>
      <c r="V978" s="257"/>
      <c r="W978" s="257"/>
      <c r="X978" s="257"/>
      <c r="Y978" s="257"/>
      <c r="Z978" s="257"/>
    </row>
    <row r="979" spans="1:26" ht="12.75" customHeight="1" x14ac:dyDescent="0.25">
      <c r="A979" s="257"/>
      <c r="B979" s="255"/>
      <c r="C979" s="255"/>
      <c r="D979" s="255"/>
      <c r="E979" s="255"/>
      <c r="F979" s="256"/>
      <c r="G979" s="256"/>
      <c r="H979" s="256"/>
      <c r="I979" s="256"/>
      <c r="J979" s="256"/>
      <c r="K979" s="257"/>
      <c r="L979" s="257"/>
      <c r="M979" s="257"/>
      <c r="N979" s="257"/>
      <c r="O979" s="257"/>
      <c r="P979" s="257"/>
      <c r="Q979" s="257"/>
      <c r="R979" s="257"/>
      <c r="S979" s="257"/>
      <c r="T979" s="257"/>
      <c r="U979" s="257"/>
      <c r="V979" s="257"/>
      <c r="W979" s="257"/>
      <c r="X979" s="257"/>
      <c r="Y979" s="257"/>
      <c r="Z979" s="257"/>
    </row>
    <row r="980" spans="1:26" ht="12.75" customHeight="1" x14ac:dyDescent="0.25">
      <c r="A980" s="257"/>
      <c r="B980" s="255"/>
      <c r="C980" s="255"/>
      <c r="D980" s="255"/>
      <c r="E980" s="255"/>
      <c r="F980" s="256"/>
      <c r="G980" s="256"/>
      <c r="H980" s="256"/>
      <c r="I980" s="256"/>
      <c r="J980" s="256"/>
      <c r="K980" s="257"/>
      <c r="L980" s="257"/>
      <c r="M980" s="257"/>
      <c r="N980" s="257"/>
      <c r="O980" s="257"/>
      <c r="P980" s="257"/>
      <c r="Q980" s="257"/>
      <c r="R980" s="257"/>
      <c r="S980" s="257"/>
      <c r="T980" s="257"/>
      <c r="U980" s="257"/>
      <c r="V980" s="257"/>
      <c r="W980" s="257"/>
      <c r="X980" s="257"/>
      <c r="Y980" s="257"/>
      <c r="Z980" s="257"/>
    </row>
    <row r="981" spans="1:26" ht="12.75" customHeight="1" x14ac:dyDescent="0.25">
      <c r="A981" s="257"/>
      <c r="B981" s="255"/>
      <c r="C981" s="255"/>
      <c r="D981" s="255"/>
      <c r="E981" s="255"/>
      <c r="F981" s="256"/>
      <c r="G981" s="256"/>
      <c r="H981" s="256"/>
      <c r="I981" s="256"/>
      <c r="J981" s="256"/>
      <c r="K981" s="257"/>
      <c r="L981" s="257"/>
      <c r="M981" s="257"/>
      <c r="N981" s="257"/>
      <c r="O981" s="257"/>
      <c r="P981" s="257"/>
      <c r="Q981" s="257"/>
      <c r="R981" s="257"/>
      <c r="S981" s="257"/>
      <c r="T981" s="257"/>
      <c r="U981" s="257"/>
      <c r="V981" s="257"/>
      <c r="W981" s="257"/>
      <c r="X981" s="257"/>
      <c r="Y981" s="257"/>
      <c r="Z981" s="257"/>
    </row>
    <row r="982" spans="1:26" ht="12.75" customHeight="1" x14ac:dyDescent="0.25">
      <c r="A982" s="257"/>
      <c r="B982" s="255"/>
      <c r="C982" s="255"/>
      <c r="D982" s="255"/>
      <c r="E982" s="255"/>
      <c r="F982" s="256"/>
      <c r="G982" s="256"/>
      <c r="H982" s="256"/>
      <c r="I982" s="256"/>
      <c r="J982" s="256"/>
      <c r="K982" s="257"/>
      <c r="L982" s="257"/>
      <c r="M982" s="257"/>
      <c r="N982" s="257"/>
      <c r="O982" s="257"/>
      <c r="P982" s="257"/>
      <c r="Q982" s="257"/>
      <c r="R982" s="257"/>
      <c r="S982" s="257"/>
      <c r="T982" s="257"/>
      <c r="U982" s="257"/>
      <c r="V982" s="257"/>
      <c r="W982" s="257"/>
      <c r="X982" s="257"/>
      <c r="Y982" s="257"/>
      <c r="Z982" s="257"/>
    </row>
    <row r="983" spans="1:26" ht="12.75" customHeight="1" x14ac:dyDescent="0.25">
      <c r="A983" s="257"/>
      <c r="B983" s="255"/>
      <c r="C983" s="255"/>
      <c r="D983" s="255"/>
      <c r="E983" s="255"/>
      <c r="F983" s="256"/>
      <c r="G983" s="256"/>
      <c r="H983" s="256"/>
      <c r="I983" s="256"/>
      <c r="J983" s="256"/>
      <c r="K983" s="257"/>
      <c r="L983" s="257"/>
      <c r="M983" s="257"/>
      <c r="N983" s="257"/>
      <c r="O983" s="257"/>
      <c r="P983" s="257"/>
      <c r="Q983" s="257"/>
      <c r="R983" s="257"/>
      <c r="S983" s="257"/>
      <c r="T983" s="257"/>
      <c r="U983" s="257"/>
      <c r="V983" s="257"/>
      <c r="W983" s="257"/>
      <c r="X983" s="257"/>
      <c r="Y983" s="257"/>
      <c r="Z983" s="257"/>
    </row>
    <row r="984" spans="1:26" ht="12.75" customHeight="1" x14ac:dyDescent="0.25">
      <c r="A984" s="257"/>
      <c r="B984" s="255"/>
      <c r="C984" s="255"/>
      <c r="D984" s="255"/>
      <c r="E984" s="255"/>
      <c r="F984" s="256"/>
      <c r="G984" s="256"/>
      <c r="H984" s="256"/>
      <c r="I984" s="256"/>
      <c r="J984" s="256"/>
      <c r="K984" s="257"/>
      <c r="L984" s="257"/>
      <c r="M984" s="257"/>
      <c r="N984" s="257"/>
      <c r="O984" s="257"/>
      <c r="P984" s="257"/>
      <c r="Q984" s="257"/>
      <c r="R984" s="257"/>
      <c r="S984" s="257"/>
      <c r="T984" s="257"/>
      <c r="U984" s="257"/>
      <c r="V984" s="257"/>
      <c r="W984" s="257"/>
      <c r="X984" s="257"/>
      <c r="Y984" s="257"/>
      <c r="Z984" s="257"/>
    </row>
    <row r="985" spans="1:26" ht="12.75" customHeight="1" x14ac:dyDescent="0.25">
      <c r="A985" s="257"/>
      <c r="B985" s="255"/>
      <c r="C985" s="255"/>
      <c r="D985" s="255"/>
      <c r="E985" s="255"/>
      <c r="F985" s="256"/>
      <c r="G985" s="256"/>
      <c r="H985" s="256"/>
      <c r="I985" s="256"/>
      <c r="J985" s="256"/>
      <c r="K985" s="257"/>
      <c r="L985" s="257"/>
      <c r="M985" s="257"/>
      <c r="N985" s="257"/>
      <c r="O985" s="257"/>
      <c r="P985" s="257"/>
      <c r="Q985" s="257"/>
      <c r="R985" s="257"/>
      <c r="S985" s="257"/>
      <c r="T985" s="257"/>
      <c r="U985" s="257"/>
      <c r="V985" s="257"/>
      <c r="W985" s="257"/>
      <c r="X985" s="257"/>
      <c r="Y985" s="257"/>
      <c r="Z985" s="257"/>
    </row>
    <row r="986" spans="1:26" ht="12.75" customHeight="1" x14ac:dyDescent="0.25">
      <c r="A986" s="257"/>
      <c r="B986" s="255"/>
      <c r="C986" s="255"/>
      <c r="D986" s="255"/>
      <c r="E986" s="255"/>
      <c r="F986" s="256"/>
      <c r="G986" s="256"/>
      <c r="H986" s="256"/>
      <c r="I986" s="256"/>
      <c r="J986" s="256"/>
      <c r="K986" s="257"/>
      <c r="L986" s="257"/>
      <c r="M986" s="257"/>
      <c r="N986" s="257"/>
      <c r="O986" s="257"/>
      <c r="P986" s="257"/>
      <c r="Q986" s="257"/>
      <c r="R986" s="257"/>
      <c r="S986" s="257"/>
      <c r="T986" s="257"/>
      <c r="U986" s="257"/>
      <c r="V986" s="257"/>
      <c r="W986" s="257"/>
      <c r="X986" s="257"/>
      <c r="Y986" s="257"/>
      <c r="Z986" s="257"/>
    </row>
    <row r="987" spans="1:26" ht="12.75" customHeight="1" x14ac:dyDescent="0.25">
      <c r="A987" s="257"/>
      <c r="B987" s="255"/>
      <c r="C987" s="255"/>
      <c r="D987" s="255"/>
      <c r="E987" s="255"/>
      <c r="F987" s="256"/>
      <c r="G987" s="256"/>
      <c r="H987" s="256"/>
      <c r="I987" s="256"/>
      <c r="J987" s="256"/>
      <c r="K987" s="257"/>
      <c r="L987" s="257"/>
      <c r="M987" s="257"/>
      <c r="N987" s="257"/>
      <c r="O987" s="257"/>
      <c r="P987" s="257"/>
      <c r="Q987" s="257"/>
      <c r="R987" s="257"/>
      <c r="S987" s="257"/>
      <c r="T987" s="257"/>
      <c r="U987" s="257"/>
      <c r="V987" s="257"/>
      <c r="W987" s="257"/>
      <c r="X987" s="257"/>
      <c r="Y987" s="257"/>
      <c r="Z987" s="257"/>
    </row>
    <row r="988" spans="1:26" ht="12.75" customHeight="1" x14ac:dyDescent="0.25">
      <c r="A988" s="257"/>
      <c r="B988" s="255"/>
      <c r="C988" s="255"/>
      <c r="D988" s="255"/>
      <c r="E988" s="255"/>
      <c r="F988" s="256"/>
      <c r="G988" s="256"/>
      <c r="H988" s="256"/>
      <c r="I988" s="256"/>
      <c r="J988" s="256"/>
      <c r="K988" s="257"/>
      <c r="L988" s="257"/>
      <c r="M988" s="257"/>
      <c r="N988" s="257"/>
      <c r="O988" s="257"/>
      <c r="P988" s="257"/>
      <c r="Q988" s="257"/>
      <c r="R988" s="257"/>
      <c r="S988" s="257"/>
      <c r="T988" s="257"/>
      <c r="U988" s="257"/>
      <c r="V988" s="257"/>
      <c r="W988" s="257"/>
      <c r="X988" s="257"/>
      <c r="Y988" s="257"/>
      <c r="Z988" s="257"/>
    </row>
    <row r="989" spans="1:26" ht="12.75" customHeight="1" x14ac:dyDescent="0.25">
      <c r="A989" s="257"/>
      <c r="B989" s="255"/>
      <c r="C989" s="255"/>
      <c r="D989" s="255"/>
      <c r="E989" s="255"/>
      <c r="F989" s="256"/>
      <c r="G989" s="256"/>
      <c r="H989" s="256"/>
      <c r="I989" s="256"/>
      <c r="J989" s="256"/>
      <c r="K989" s="257"/>
      <c r="L989" s="257"/>
      <c r="M989" s="257"/>
      <c r="N989" s="257"/>
      <c r="O989" s="257"/>
      <c r="P989" s="257"/>
      <c r="Q989" s="257"/>
      <c r="R989" s="257"/>
      <c r="S989" s="257"/>
      <c r="T989" s="257"/>
      <c r="U989" s="257"/>
      <c r="V989" s="257"/>
      <c r="W989" s="257"/>
      <c r="X989" s="257"/>
      <c r="Y989" s="257"/>
      <c r="Z989" s="257"/>
    </row>
    <row r="990" spans="1:26" ht="12.75" customHeight="1" x14ac:dyDescent="0.25">
      <c r="A990" s="257"/>
      <c r="B990" s="255"/>
      <c r="C990" s="255"/>
      <c r="D990" s="255"/>
      <c r="E990" s="255"/>
      <c r="F990" s="256"/>
      <c r="G990" s="256"/>
      <c r="H990" s="256"/>
      <c r="I990" s="256"/>
      <c r="J990" s="256"/>
      <c r="K990" s="257"/>
      <c r="L990" s="257"/>
      <c r="M990" s="257"/>
      <c r="N990" s="257"/>
      <c r="O990" s="257"/>
      <c r="P990" s="257"/>
      <c r="Q990" s="257"/>
      <c r="R990" s="257"/>
      <c r="S990" s="257"/>
      <c r="T990" s="257"/>
      <c r="U990" s="257"/>
      <c r="V990" s="257"/>
      <c r="W990" s="257"/>
      <c r="X990" s="257"/>
      <c r="Y990" s="257"/>
      <c r="Z990" s="257"/>
    </row>
    <row r="991" spans="1:26" ht="12.75" customHeight="1" x14ac:dyDescent="0.25">
      <c r="A991" s="257"/>
      <c r="B991" s="255"/>
      <c r="C991" s="255"/>
      <c r="D991" s="255"/>
      <c r="E991" s="255"/>
      <c r="F991" s="256"/>
      <c r="G991" s="256"/>
      <c r="H991" s="256"/>
      <c r="I991" s="256"/>
      <c r="J991" s="256"/>
      <c r="K991" s="257"/>
      <c r="L991" s="257"/>
      <c r="M991" s="257"/>
      <c r="N991" s="257"/>
      <c r="O991" s="257"/>
      <c r="P991" s="257"/>
      <c r="Q991" s="257"/>
      <c r="R991" s="257"/>
      <c r="S991" s="257"/>
      <c r="T991" s="257"/>
      <c r="U991" s="257"/>
      <c r="V991" s="257"/>
      <c r="W991" s="257"/>
      <c r="X991" s="257"/>
      <c r="Y991" s="257"/>
      <c r="Z991" s="257"/>
    </row>
    <row r="992" spans="1:26" ht="12.75" customHeight="1" x14ac:dyDescent="0.25">
      <c r="A992" s="257"/>
      <c r="B992" s="255"/>
      <c r="C992" s="255"/>
      <c r="D992" s="255"/>
      <c r="E992" s="255"/>
      <c r="F992" s="256"/>
      <c r="G992" s="256"/>
      <c r="H992" s="256"/>
      <c r="I992" s="256"/>
      <c r="J992" s="256"/>
      <c r="K992" s="257"/>
      <c r="L992" s="257"/>
      <c r="M992" s="257"/>
      <c r="N992" s="257"/>
      <c r="O992" s="257"/>
      <c r="P992" s="257"/>
      <c r="Q992" s="257"/>
      <c r="R992" s="257"/>
      <c r="S992" s="257"/>
      <c r="T992" s="257"/>
      <c r="U992" s="257"/>
      <c r="V992" s="257"/>
      <c r="W992" s="257"/>
      <c r="X992" s="257"/>
      <c r="Y992" s="257"/>
      <c r="Z992" s="257"/>
    </row>
    <row r="993" spans="1:26" ht="12.75" customHeight="1" x14ac:dyDescent="0.25">
      <c r="A993" s="257"/>
      <c r="B993" s="255"/>
      <c r="C993" s="255"/>
      <c r="D993" s="255"/>
      <c r="E993" s="255"/>
      <c r="F993" s="256"/>
      <c r="G993" s="256"/>
      <c r="H993" s="256"/>
      <c r="I993" s="256"/>
      <c r="J993" s="256"/>
      <c r="K993" s="257"/>
      <c r="L993" s="257"/>
      <c r="M993" s="257"/>
      <c r="N993" s="257"/>
      <c r="O993" s="257"/>
      <c r="P993" s="257"/>
      <c r="Q993" s="257"/>
      <c r="R993" s="257"/>
      <c r="S993" s="257"/>
      <c r="T993" s="257"/>
      <c r="U993" s="257"/>
      <c r="V993" s="257"/>
      <c r="W993" s="257"/>
      <c r="X993" s="257"/>
      <c r="Y993" s="257"/>
      <c r="Z993" s="257"/>
    </row>
    <row r="994" spans="1:26" ht="12.75" customHeight="1" x14ac:dyDescent="0.25">
      <c r="A994" s="257"/>
      <c r="B994" s="255"/>
      <c r="C994" s="255"/>
      <c r="D994" s="255"/>
      <c r="E994" s="255"/>
      <c r="F994" s="256"/>
      <c r="G994" s="256"/>
      <c r="H994" s="256"/>
      <c r="I994" s="256"/>
      <c r="J994" s="256"/>
      <c r="K994" s="257"/>
      <c r="L994" s="257"/>
      <c r="M994" s="257"/>
      <c r="N994" s="257"/>
      <c r="O994" s="257"/>
      <c r="P994" s="257"/>
      <c r="Q994" s="257"/>
      <c r="R994" s="257"/>
      <c r="S994" s="257"/>
      <c r="T994" s="257"/>
      <c r="U994" s="257"/>
      <c r="V994" s="257"/>
      <c r="W994" s="257"/>
      <c r="X994" s="257"/>
      <c r="Y994" s="257"/>
      <c r="Z994" s="257"/>
    </row>
    <row r="995" spans="1:26" ht="12.75" customHeight="1" x14ac:dyDescent="0.25">
      <c r="A995" s="257"/>
      <c r="B995" s="255"/>
      <c r="C995" s="255"/>
      <c r="D995" s="255"/>
      <c r="E995" s="255"/>
      <c r="F995" s="256"/>
      <c r="G995" s="256"/>
      <c r="H995" s="256"/>
      <c r="I995" s="256"/>
      <c r="J995" s="256"/>
      <c r="K995" s="257"/>
      <c r="L995" s="257"/>
      <c r="M995" s="257"/>
      <c r="N995" s="257"/>
      <c r="O995" s="257"/>
      <c r="P995" s="257"/>
      <c r="Q995" s="257"/>
      <c r="R995" s="257"/>
      <c r="S995" s="257"/>
      <c r="T995" s="257"/>
      <c r="U995" s="257"/>
      <c r="V995" s="257"/>
      <c r="W995" s="257"/>
      <c r="X995" s="257"/>
      <c r="Y995" s="257"/>
      <c r="Z995" s="257"/>
    </row>
    <row r="996" spans="1:26" ht="12.75" customHeight="1" x14ac:dyDescent="0.25">
      <c r="A996" s="257"/>
      <c r="B996" s="255"/>
      <c r="C996" s="255"/>
      <c r="D996" s="255"/>
      <c r="E996" s="255"/>
      <c r="F996" s="256"/>
      <c r="G996" s="256"/>
      <c r="H996" s="256"/>
      <c r="I996" s="256"/>
      <c r="J996" s="256"/>
      <c r="K996" s="257"/>
      <c r="L996" s="257"/>
      <c r="M996" s="257"/>
      <c r="N996" s="257"/>
      <c r="O996" s="257"/>
      <c r="P996" s="257"/>
      <c r="Q996" s="257"/>
      <c r="R996" s="257"/>
      <c r="S996" s="257"/>
      <c r="T996" s="257"/>
      <c r="U996" s="257"/>
      <c r="V996" s="257"/>
      <c r="W996" s="257"/>
      <c r="X996" s="257"/>
      <c r="Y996" s="257"/>
      <c r="Z996" s="257"/>
    </row>
    <row r="997" spans="1:26" ht="12.75" customHeight="1" x14ac:dyDescent="0.25">
      <c r="A997" s="257"/>
      <c r="B997" s="255"/>
      <c r="C997" s="255"/>
      <c r="D997" s="255"/>
      <c r="E997" s="255"/>
      <c r="F997" s="256"/>
      <c r="G997" s="256"/>
      <c r="H997" s="256"/>
      <c r="I997" s="256"/>
      <c r="J997" s="256"/>
      <c r="K997" s="257"/>
      <c r="L997" s="257"/>
      <c r="M997" s="257"/>
      <c r="N997" s="257"/>
      <c r="O997" s="257"/>
      <c r="P997" s="257"/>
      <c r="Q997" s="257"/>
      <c r="R997" s="257"/>
      <c r="S997" s="257"/>
      <c r="T997" s="257"/>
      <c r="U997" s="257"/>
      <c r="V997" s="257"/>
      <c r="W997" s="257"/>
      <c r="X997" s="257"/>
      <c r="Y997" s="257"/>
      <c r="Z997" s="257"/>
    </row>
    <row r="998" spans="1:26" ht="12.75" customHeight="1" x14ac:dyDescent="0.25">
      <c r="A998" s="257"/>
      <c r="B998" s="255"/>
      <c r="C998" s="255"/>
      <c r="D998" s="255"/>
      <c r="E998" s="255"/>
      <c r="F998" s="256"/>
      <c r="G998" s="256"/>
      <c r="H998" s="256"/>
      <c r="I998" s="256"/>
      <c r="J998" s="256"/>
      <c r="K998" s="257"/>
      <c r="L998" s="257"/>
      <c r="M998" s="257"/>
      <c r="N998" s="257"/>
      <c r="O998" s="257"/>
      <c r="P998" s="257"/>
      <c r="Q998" s="257"/>
      <c r="R998" s="257"/>
      <c r="S998" s="257"/>
      <c r="T998" s="257"/>
      <c r="U998" s="257"/>
      <c r="V998" s="257"/>
      <c r="W998" s="257"/>
      <c r="X998" s="257"/>
      <c r="Y998" s="257"/>
      <c r="Z998" s="257"/>
    </row>
    <row r="999" spans="1:26" ht="12.75" customHeight="1" x14ac:dyDescent="0.25">
      <c r="A999" s="257"/>
      <c r="B999" s="255"/>
      <c r="C999" s="255"/>
      <c r="D999" s="255"/>
      <c r="E999" s="255"/>
      <c r="F999" s="256"/>
      <c r="G999" s="256"/>
      <c r="H999" s="256"/>
      <c r="I999" s="256"/>
      <c r="J999" s="256"/>
      <c r="K999" s="257"/>
      <c r="L999" s="257"/>
      <c r="M999" s="257"/>
      <c r="N999" s="257"/>
      <c r="O999" s="257"/>
      <c r="P999" s="257"/>
      <c r="Q999" s="257"/>
      <c r="R999" s="257"/>
      <c r="S999" s="257"/>
      <c r="T999" s="257"/>
      <c r="U999" s="257"/>
      <c r="V999" s="257"/>
      <c r="W999" s="257"/>
      <c r="X999" s="257"/>
      <c r="Y999" s="257"/>
      <c r="Z999" s="257"/>
    </row>
    <row r="1000" spans="1:26" ht="12.75" customHeight="1" x14ac:dyDescent="0.25">
      <c r="A1000" s="257"/>
      <c r="B1000" s="255"/>
      <c r="C1000" s="255"/>
      <c r="D1000" s="255"/>
      <c r="E1000" s="255"/>
      <c r="F1000" s="256"/>
      <c r="G1000" s="256"/>
      <c r="H1000" s="256"/>
      <c r="I1000" s="256"/>
      <c r="J1000" s="256"/>
      <c r="K1000" s="257"/>
      <c r="L1000" s="257"/>
      <c r="M1000" s="257"/>
      <c r="N1000" s="257"/>
      <c r="O1000" s="257"/>
      <c r="P1000" s="257"/>
      <c r="Q1000" s="257"/>
      <c r="R1000" s="257"/>
      <c r="S1000" s="257"/>
      <c r="T1000" s="257"/>
      <c r="U1000" s="257"/>
      <c r="V1000" s="257"/>
      <c r="W1000" s="257"/>
      <c r="X1000" s="257"/>
      <c r="Y1000" s="257"/>
      <c r="Z1000" s="257"/>
    </row>
  </sheetData>
  <pageMargins left="0.55118110236220474" right="0.55118110236220474" top="0.59055118110236227" bottom="0.59055118110236227" header="0" footer="0"/>
  <pageSetup orientation="portrait"/>
  <headerFooter>
    <oddFooter>&amp;LPrepared by Marsh  &amp;D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136</vt:i4>
      </vt:variant>
    </vt:vector>
  </HeadingPairs>
  <TitlesOfParts>
    <vt:vector size="149" baseType="lpstr">
      <vt:lpstr>1.Generalidades</vt:lpstr>
      <vt:lpstr>2.Datos</vt:lpstr>
      <vt:lpstr>Probabilidad - Escala</vt:lpstr>
      <vt:lpstr>1.Consecuencia - Escala</vt:lpstr>
      <vt:lpstr>Mapa_de_Calor</vt:lpstr>
      <vt:lpstr>Tablero Seguimiento</vt:lpstr>
      <vt:lpstr>3.Controles existentes</vt:lpstr>
      <vt:lpstr>3.Controles - Escala</vt:lpstr>
      <vt:lpstr>4.Agrupadores</vt:lpstr>
      <vt:lpstr>Presentación</vt:lpstr>
      <vt:lpstr>RestriccionesFormulación</vt:lpstr>
      <vt:lpstr>Listas</vt:lpstr>
      <vt:lpstr>Working</vt:lpstr>
      <vt:lpstr>A100_Riesgo_Comercial</vt:lpstr>
      <vt:lpstr>A200_Etica_Probidad</vt:lpstr>
      <vt:lpstr>A201_Corrupcion</vt:lpstr>
      <vt:lpstr>A202_Gestion_Normativa</vt:lpstr>
      <vt:lpstr>A203_LAFT_PADM</vt:lpstr>
      <vt:lpstr>A204_Proteccion_Datos_Personales</vt:lpstr>
      <vt:lpstr>A205_Libre_Competencia_Economica</vt:lpstr>
      <vt:lpstr>A206_Transparencia</vt:lpstr>
      <vt:lpstr>A207_Fraude</vt:lpstr>
      <vt:lpstr>A300_Gobierno_Corporativo</vt:lpstr>
      <vt:lpstr>A301_Riesgo_Ambiental</vt:lpstr>
      <vt:lpstr>A302_Conflicto_Cultural_Social_Politicos</vt:lpstr>
      <vt:lpstr>A303_Orden_Publico</vt:lpstr>
      <vt:lpstr>A304_Planeacion_crecimiento</vt:lpstr>
      <vt:lpstr>A305_Gestion_Grupo_Empresarial</vt:lpstr>
      <vt:lpstr>A306_Desarrollo_Innovacion</vt:lpstr>
      <vt:lpstr>A307_Riesgo_Politico</vt:lpstr>
      <vt:lpstr>A308_Riesgo_DerechosHumanos</vt:lpstr>
      <vt:lpstr>A400_Definicion_Modelo_Base</vt:lpstr>
      <vt:lpstr>A401_Riesgo_Credito</vt:lpstr>
      <vt:lpstr>A402_Riesgo_Liquidez</vt:lpstr>
      <vt:lpstr>A403_Riesgo_Mercado</vt:lpstr>
      <vt:lpstr>A500_Indisponiblidad_Activos</vt:lpstr>
      <vt:lpstr>A501_Gestion_Cadena_Suministros</vt:lpstr>
      <vt:lpstr>A502_Tecnologia_Informacion_Operacion</vt:lpstr>
      <vt:lpstr>A503_Talento_Humano</vt:lpstr>
      <vt:lpstr>A504_Procesos_Procedimiento</vt:lpstr>
      <vt:lpstr>A505_Naturales_Atropicos</vt:lpstr>
      <vt:lpstr>A506_Seguridad_Digital</vt:lpstr>
      <vt:lpstr>Presentación!biblioteca</vt:lpstr>
      <vt:lpstr>biblioteca</vt:lpstr>
      <vt:lpstr>Presentación!Categorías</vt:lpstr>
      <vt:lpstr>Categorías</vt:lpstr>
      <vt:lpstr>Clasificación</vt:lpstr>
      <vt:lpstr>Comercial</vt:lpstr>
      <vt:lpstr>Presentación!Consecuencia</vt:lpstr>
      <vt:lpstr>Consecuencia</vt:lpstr>
      <vt:lpstr>Presentación!Controles</vt:lpstr>
      <vt:lpstr>Controles</vt:lpstr>
      <vt:lpstr>Cumplimiento</vt:lpstr>
      <vt:lpstr>Estratégico</vt:lpstr>
      <vt:lpstr>Presentación!Fases</vt:lpstr>
      <vt:lpstr>Fases</vt:lpstr>
      <vt:lpstr>Financiero</vt:lpstr>
      <vt:lpstr>Fraude_Corrupción_Soborno</vt:lpstr>
      <vt:lpstr>Gestión_Normativa</vt:lpstr>
      <vt:lpstr>Gobierno_Corporativo</vt:lpstr>
      <vt:lpstr>Presentación!Impacto</vt:lpstr>
      <vt:lpstr>Impacto</vt:lpstr>
      <vt:lpstr>LAFT_PADM</vt:lpstr>
      <vt:lpstr>Libre_Competencia_Económica</vt:lpstr>
      <vt:lpstr>ListaSeguimiento</vt:lpstr>
      <vt:lpstr>Operacional</vt:lpstr>
      <vt:lpstr>Presentación!Origen</vt:lpstr>
      <vt:lpstr>Origen</vt:lpstr>
      <vt:lpstr>Prob</vt:lpstr>
      <vt:lpstr>Presentación!Probabilidad</vt:lpstr>
      <vt:lpstr>RestriccionesFormulación!Probabilidad</vt:lpstr>
      <vt:lpstr>Probabilidad</vt:lpstr>
      <vt:lpstr>Protección_Datos_Personales</vt:lpstr>
      <vt:lpstr>Presentación!rango1</vt:lpstr>
      <vt:lpstr>RestriccionesFormulación!rango1</vt:lpstr>
      <vt:lpstr>rango1</vt:lpstr>
      <vt:lpstr>Presentación!rango10</vt:lpstr>
      <vt:lpstr>RestriccionesFormulación!rango10</vt:lpstr>
      <vt:lpstr>rango10</vt:lpstr>
      <vt:lpstr>Presentación!rango11</vt:lpstr>
      <vt:lpstr>RestriccionesFormulación!rango11</vt:lpstr>
      <vt:lpstr>rango11</vt:lpstr>
      <vt:lpstr>Presentación!rango12</vt:lpstr>
      <vt:lpstr>RestriccionesFormulación!rango12</vt:lpstr>
      <vt:lpstr>rango12</vt:lpstr>
      <vt:lpstr>Presentación!rango13</vt:lpstr>
      <vt:lpstr>RestriccionesFormulación!rango13</vt:lpstr>
      <vt:lpstr>rango13</vt:lpstr>
      <vt:lpstr>Presentación!rango14</vt:lpstr>
      <vt:lpstr>RestriccionesFormulación!rango14</vt:lpstr>
      <vt:lpstr>rango14</vt:lpstr>
      <vt:lpstr>Presentación!rango15</vt:lpstr>
      <vt:lpstr>RestriccionesFormulación!rango15</vt:lpstr>
      <vt:lpstr>rango15</vt:lpstr>
      <vt:lpstr>Presentación!rango16</vt:lpstr>
      <vt:lpstr>RestriccionesFormulación!rango16</vt:lpstr>
      <vt:lpstr>rango16</vt:lpstr>
      <vt:lpstr>Presentación!rango17</vt:lpstr>
      <vt:lpstr>RestriccionesFormulación!rango17</vt:lpstr>
      <vt:lpstr>rango17</vt:lpstr>
      <vt:lpstr>Presentación!rango18</vt:lpstr>
      <vt:lpstr>RestriccionesFormulación!rango18</vt:lpstr>
      <vt:lpstr>rango18</vt:lpstr>
      <vt:lpstr>Presentación!rango19</vt:lpstr>
      <vt:lpstr>RestriccionesFormulación!rango19</vt:lpstr>
      <vt:lpstr>rango19</vt:lpstr>
      <vt:lpstr>Presentación!rango2</vt:lpstr>
      <vt:lpstr>RestriccionesFormulación!rango2</vt:lpstr>
      <vt:lpstr>rango2</vt:lpstr>
      <vt:lpstr>Presentación!rango20</vt:lpstr>
      <vt:lpstr>RestriccionesFormulación!rango20</vt:lpstr>
      <vt:lpstr>rango20</vt:lpstr>
      <vt:lpstr>Presentación!rango21</vt:lpstr>
      <vt:lpstr>RestriccionesFormulación!rango21</vt:lpstr>
      <vt:lpstr>rango21</vt:lpstr>
      <vt:lpstr>Presentación!rango22</vt:lpstr>
      <vt:lpstr>RestriccionesFormulación!rango22</vt:lpstr>
      <vt:lpstr>rango22</vt:lpstr>
      <vt:lpstr>Presentación!rango23</vt:lpstr>
      <vt:lpstr>RestriccionesFormulación!rango23</vt:lpstr>
      <vt:lpstr>rango23</vt:lpstr>
      <vt:lpstr>Presentación!rango24</vt:lpstr>
      <vt:lpstr>RestriccionesFormulación!rango24</vt:lpstr>
      <vt:lpstr>rango24</vt:lpstr>
      <vt:lpstr>Presentación!rango25</vt:lpstr>
      <vt:lpstr>RestriccionesFormulación!rango25</vt:lpstr>
      <vt:lpstr>rango25</vt:lpstr>
      <vt:lpstr>Presentación!rango3</vt:lpstr>
      <vt:lpstr>RestriccionesFormulación!rango3</vt:lpstr>
      <vt:lpstr>rango3</vt:lpstr>
      <vt:lpstr>Presentación!rango4</vt:lpstr>
      <vt:lpstr>RestriccionesFormulación!rango4</vt:lpstr>
      <vt:lpstr>rango4</vt:lpstr>
      <vt:lpstr>Presentación!rango5</vt:lpstr>
      <vt:lpstr>RestriccionesFormulación!rango5</vt:lpstr>
      <vt:lpstr>rango5</vt:lpstr>
      <vt:lpstr>Presentación!rango6</vt:lpstr>
      <vt:lpstr>RestriccionesFormulación!rango6</vt:lpstr>
      <vt:lpstr>rango6</vt:lpstr>
      <vt:lpstr>Presentación!rango7</vt:lpstr>
      <vt:lpstr>RestriccionesFormulación!rango7</vt:lpstr>
      <vt:lpstr>rango7</vt:lpstr>
      <vt:lpstr>Presentación!rango8</vt:lpstr>
      <vt:lpstr>RestriccionesFormulación!rango8</vt:lpstr>
      <vt:lpstr>rango8</vt:lpstr>
      <vt:lpstr>Presentación!rango9</vt:lpstr>
      <vt:lpstr>RestriccionesFormulación!rango9</vt:lpstr>
      <vt:lpstr>rango9</vt:lpstr>
      <vt:lpstr>Seguimientos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DURLEY LOPEZ SILVA</dc:creator>
  <cp:lastModifiedBy>Kathline Rebeca Rankin Bent</cp:lastModifiedBy>
  <dcterms:created xsi:type="dcterms:W3CDTF">2012-07-31T17:58:41Z</dcterms:created>
  <dcterms:modified xsi:type="dcterms:W3CDTF">2024-07-22T18:39:48Z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bb131-2344-48ed-84db-fe1e84a9fae2_Enabled">
    <vt:lpwstr>true</vt:lpwstr>
  </property>
  <property fmtid="{D5CDD505-2E9C-101B-9397-08002B2CF9AE}" pid="3" name="MSIP_Label_666bb131-2344-48ed-84db-fe1e84a9fae2_SetDate">
    <vt:lpwstr>2021-06-24T18:24:24Z</vt:lpwstr>
  </property>
  <property fmtid="{D5CDD505-2E9C-101B-9397-08002B2CF9AE}" pid="4" name="MSIP_Label_666bb131-2344-48ed-84db-fe1e84a9fae2_Method">
    <vt:lpwstr>Standard</vt:lpwstr>
  </property>
  <property fmtid="{D5CDD505-2E9C-101B-9397-08002B2CF9AE}" pid="5" name="MSIP_Label_666bb131-2344-48ed-84db-fe1e84a9fae2_Name">
    <vt:lpwstr>666bb131-2344-48ed-84db-fe1e84a9fae2</vt:lpwstr>
  </property>
  <property fmtid="{D5CDD505-2E9C-101B-9397-08002B2CF9AE}" pid="6" name="MSIP_Label_666bb131-2344-48ed-84db-fe1e84a9fae2_SiteId">
    <vt:lpwstr>bf1ce8b5-5d39-4bc5-ad6e-07b3e4d7d67a</vt:lpwstr>
  </property>
  <property fmtid="{D5CDD505-2E9C-101B-9397-08002B2CF9AE}" pid="7" name="MSIP_Label_666bb131-2344-48ed-84db-fe1e84a9fae2_ActionId">
    <vt:lpwstr>5d9903a0-fa05-4b92-a0e7-af0c578fbc2b</vt:lpwstr>
  </property>
  <property fmtid="{D5CDD505-2E9C-101B-9397-08002B2CF9AE}" pid="8" name="MSIP_Label_666bb131-2344-48ed-84db-fe1e84a9fae2_ContentBits">
    <vt:lpwstr>0</vt:lpwstr>
  </property>
</Properties>
</file>