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Información\transparencianuevoapartadomatrizdeprocesos\"/>
    </mc:Choice>
  </mc:AlternateContent>
  <xr:revisionPtr revIDLastSave="0" documentId="8_{4EB1656A-7A57-4080-8590-DDE397F75DD6}" xr6:coauthVersionLast="47" xr6:coauthVersionMax="47" xr10:uidLastSave="{00000000-0000-0000-0000-000000000000}"/>
  <bookViews>
    <workbookView xWindow="20370" yWindow="-120" windowWidth="20730" windowHeight="11040" activeTab="1" xr2:uid="{00000000-000D-0000-FFFF-FFFF00000000}"/>
  </bookViews>
  <sheets>
    <sheet name="1.Generalidades" sheetId="1" r:id="rId1"/>
    <sheet name="2.Datos" sheetId="2" r:id="rId2"/>
    <sheet name="Probabilidad - Escala" sheetId="3" r:id="rId3"/>
    <sheet name="1.Consecuencia - Escala" sheetId="4" r:id="rId4"/>
    <sheet name="Mapa_de_Calor" sheetId="5" r:id="rId5"/>
    <sheet name="Tablero Seguimiento" sheetId="6" state="hidden"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externalReferences>
    <externalReference r:id="rId14"/>
    <externalReference r:id="rId15"/>
  </externalReferences>
  <definedNames>
    <definedName name="_xlnm._FilterDatabase" localSheetId="1" hidden="1">'2.Datos'!$A$2:$MJ$9</definedName>
    <definedName name="_xlnm._FilterDatabase" localSheetId="8" hidden="1">'4.Agrupadores'!$A$36:$D$314</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'4.Agrupadores'!$C$146:$C$159</definedName>
    <definedName name="A301_Riesgo_Ambiental">'4.Agrupadores'!$C$160:$C$165</definedName>
    <definedName name="A302_Conflicto_Cultural_Social_Politicos">'4.Agrupadores'!$C$166:$C$174</definedName>
    <definedName name="A303_Orden_Publico">'4.Agrupadores'!$C$175:$C$195</definedName>
    <definedName name="A304_Planeacion_crecimiento">'4.Agrupadores'!$C$196:$C$209</definedName>
    <definedName name="A305_Gestion_Grupo_Empresarial">'4.Agrupadores'!$C$215:$C$220</definedName>
    <definedName name="A306_Desarrollo_Innovacion">'4.Agrupadores'!$C$210:$C$214</definedName>
    <definedName name="A307_Riesgo_Politico">'4.Agrupadores'!$C$221:$C$231</definedName>
    <definedName name="A308_Riesgo_DerechosHumanos">'4.Agrupadores'!$C$232:$C$248</definedName>
    <definedName name="A400_Definicion_Modelo_Base">'4.Agrupadores'!$C$253:$C$255</definedName>
    <definedName name="A401_Riesgo_Credito">'4.Agrupadores'!$C$249</definedName>
    <definedName name="A402_Riesgo_Liquidez">'4.Agrupadores'!$C$250:$C$251</definedName>
    <definedName name="A403_Riesgo_Mercado">'4.Agrupadores'!$C$252</definedName>
    <definedName name="A500_Indisponiblidad_Activos">'4.Agrupadores'!$C$256:$C$259</definedName>
    <definedName name="A501_Gestion_Cadena_Suministros">'4.Agrupadores'!$C$260:$C$266</definedName>
    <definedName name="A502_Tecnologia_Informacion_Operacion">'4.Agrupadores'!$C$267:$C$270</definedName>
    <definedName name="A503_Talento_Humano">'4.Agrupadores'!$C$271:$C$278</definedName>
    <definedName name="A504_Procesos_Procedimiento">'4.Agrupadores'!$C$279:$C$288</definedName>
    <definedName name="A505_Naturales_Atropicos">'4.Agrupadores'!$C$289:$C$293</definedName>
    <definedName name="A506_Seguridad_Digital">'4.Agrupadores'!$C$294:$C$314</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'4.Agrupadores'!$C$146:$C$159</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Listas!$FJ$501:$FJ$504</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Listas!$FN$501:$FN$502</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Listas!$FQ$501:$FQ$502</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Listas!$FC$501:$FC$505</definedName>
    <definedName name="rango4" localSheetId="9">Listas!$FD$501</definedName>
    <definedName name="rango4" localSheetId="10">Listas!$FD$501</definedName>
    <definedName name="rango4">Listas!$FD$501:$FD$503</definedName>
    <definedName name="rango5" localSheetId="9">Listas!$FE$501</definedName>
    <definedName name="rango5" localSheetId="10">Listas!$FE$501</definedName>
    <definedName name="rango5">Listas!$FE$501:$FE$503</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Listas!$FG$501:$FG$503</definedName>
    <definedName name="rango8" localSheetId="9">Listas!$FH$501</definedName>
    <definedName name="rango8" localSheetId="10">Listas!$FH$501</definedName>
    <definedName name="rango8">Listas!$FH$501:$FH$506</definedName>
    <definedName name="rango9" localSheetId="9">Listas!$FI$501</definedName>
    <definedName name="rango9" localSheetId="10">Listas!$FI$501</definedName>
    <definedName name="rango9">Listas!$FI$501:$FI$514</definedName>
    <definedName name="Seguimientos">Listas!$H$12:$H$36</definedName>
  </definedNames>
  <calcPr calcId="191029"/>
  <pivotCaches>
    <pivotCache cacheId="7" r:id="rId16"/>
  </pivotCaches>
  <extLst>
    <ext uri="GoogleSheetsCustomDataVersion2">
      <go:sheetsCustomData xmlns:go="http://customooxmlschemas.google.com/" r:id="rId23" roundtripDataChecksum="QKp1a/70BuqrT5Ob1uQQAJAj83M2LnQOpmhX5GbH5q4="/>
    </ext>
  </extLst>
</workbook>
</file>

<file path=xl/calcChain.xml><?xml version="1.0" encoding="utf-8"?>
<calcChain xmlns="http://schemas.openxmlformats.org/spreadsheetml/2006/main">
  <c r="E42" i="4" l="1"/>
  <c r="D42" i="4"/>
  <c r="E41" i="4"/>
  <c r="D41" i="4"/>
  <c r="E40" i="4"/>
  <c r="D40" i="4"/>
  <c r="E39" i="4"/>
  <c r="D39" i="4"/>
  <c r="E38" i="4"/>
  <c r="D38" i="4"/>
  <c r="HQ10" i="2"/>
  <c r="HP10" i="2"/>
  <c r="HR10" i="2" s="1"/>
  <c r="HO10" i="2"/>
  <c r="HL10" i="2" a="1"/>
  <c r="HL10" i="2" s="1"/>
  <c r="AH10" i="2"/>
  <c r="AB10" i="2"/>
  <c r="HS10" i="2" l="1"/>
  <c r="AA10" i="2"/>
  <c r="Z10" i="2"/>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I61" i="12"/>
  <c r="P44" i="6" s="1"/>
  <c r="H61" i="12"/>
  <c r="O44" i="6" s="1"/>
  <c r="G61" i="12"/>
  <c r="N44" i="6" s="1"/>
  <c r="F61" i="12"/>
  <c r="M44" i="6" s="1"/>
  <c r="E61" i="12"/>
  <c r="L44" i="6" s="1"/>
  <c r="I60" i="12"/>
  <c r="P43" i="6" s="1"/>
  <c r="H60" i="12"/>
  <c r="O43" i="6" s="1"/>
  <c r="G60" i="12"/>
  <c r="N43" i="6" s="1"/>
  <c r="F60" i="12"/>
  <c r="M43" i="6" s="1"/>
  <c r="E60" i="12"/>
  <c r="L43" i="6" s="1"/>
  <c r="I59" i="12"/>
  <c r="P42" i="6" s="1"/>
  <c r="H59" i="12"/>
  <c r="O42" i="6" s="1"/>
  <c r="G59" i="12"/>
  <c r="N42" i="6" s="1"/>
  <c r="F59" i="12"/>
  <c r="M42" i="6" s="1"/>
  <c r="E59" i="12"/>
  <c r="L42" i="6" s="1"/>
  <c r="I58" i="12"/>
  <c r="P41" i="6" s="1"/>
  <c r="H58" i="12"/>
  <c r="O41" i="6" s="1"/>
  <c r="G58" i="12"/>
  <c r="N41" i="6" s="1"/>
  <c r="F58" i="12"/>
  <c r="M41" i="6" s="1"/>
  <c r="E58" i="12"/>
  <c r="L41" i="6" s="1"/>
  <c r="I57" i="12"/>
  <c r="P40" i="6" s="1"/>
  <c r="H57" i="12"/>
  <c r="O40" i="6" s="1"/>
  <c r="G57" i="12"/>
  <c r="N40" i="6" s="1"/>
  <c r="F57" i="12"/>
  <c r="M40" i="6" s="1"/>
  <c r="C4" i="5" s="1" a="1"/>
  <c r="E57" i="12"/>
  <c r="L40" i="6" s="1"/>
  <c r="J29" i="12"/>
  <c r="J30" i="12" s="1"/>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K28" i="12"/>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N55" i="10"/>
  <c r="N54" i="10"/>
  <c r="N53" i="10"/>
  <c r="N52" i="10"/>
  <c r="N51" i="10"/>
  <c r="N50" i="10"/>
  <c r="A50" i="10"/>
  <c r="C50" i="10" s="1"/>
  <c r="N49" i="10"/>
  <c r="A49" i="10"/>
  <c r="I49" i="10" s="1"/>
  <c r="N48" i="10"/>
  <c r="A48" i="10"/>
  <c r="C48" i="10" s="1"/>
  <c r="A47" i="10"/>
  <c r="F47" i="10" s="1"/>
  <c r="A46" i="10"/>
  <c r="F46" i="10" s="1"/>
  <c r="A45" i="10"/>
  <c r="I45" i="10" s="1"/>
  <c r="A44" i="10"/>
  <c r="I44" i="10" s="1"/>
  <c r="A43" i="10"/>
  <c r="G43" i="10" s="1"/>
  <c r="A42" i="10"/>
  <c r="G42" i="10" s="1"/>
  <c r="A41" i="10"/>
  <c r="K41" i="10" s="1"/>
  <c r="A40" i="10"/>
  <c r="K40" i="10" s="1"/>
  <c r="A39" i="10"/>
  <c r="K39" i="10" s="1"/>
  <c r="A38" i="10"/>
  <c r="I38" i="10" s="1"/>
  <c r="A37" i="10"/>
  <c r="G37" i="10" s="1"/>
  <c r="A36" i="10"/>
  <c r="K36" i="10" s="1"/>
  <c r="N35" i="10"/>
  <c r="A35" i="10"/>
  <c r="I35" i="10" s="1"/>
  <c r="N34" i="10"/>
  <c r="A34" i="10"/>
  <c r="I34" i="10" s="1"/>
  <c r="N33" i="10"/>
  <c r="A33" i="10"/>
  <c r="I33" i="10" s="1"/>
  <c r="N32" i="10"/>
  <c r="A32" i="10"/>
  <c r="G32" i="10" s="1"/>
  <c r="N31" i="10"/>
  <c r="A31" i="10"/>
  <c r="H31" i="10" s="1"/>
  <c r="A30" i="10"/>
  <c r="A29" i="10"/>
  <c r="I29" i="10" s="1"/>
  <c r="A28" i="10"/>
  <c r="C28" i="10" s="1"/>
  <c r="A27" i="10"/>
  <c r="G27" i="10" s="1"/>
  <c r="A26" i="10"/>
  <c r="H26" i="10" s="1"/>
  <c r="A25" i="10"/>
  <c r="F25" i="10" s="1"/>
  <c r="A24" i="10"/>
  <c r="C24" i="10" s="1"/>
  <c r="A23" i="10"/>
  <c r="I23" i="10" s="1"/>
  <c r="A22" i="10"/>
  <c r="I22" i="10" s="1"/>
  <c r="A21" i="10"/>
  <c r="I21" i="10" s="1"/>
  <c r="A20" i="10"/>
  <c r="G20" i="10" s="1"/>
  <c r="A19" i="10"/>
  <c r="G19" i="10" s="1"/>
  <c r="A18" i="10"/>
  <c r="K18" i="10" s="1"/>
  <c r="A17" i="10"/>
  <c r="K17" i="10" s="1"/>
  <c r="A16" i="10"/>
  <c r="I16" i="10" s="1"/>
  <c r="A15" i="10"/>
  <c r="F15" i="10" s="1"/>
  <c r="A14" i="10"/>
  <c r="I14" i="10" s="1"/>
  <c r="A13" i="10"/>
  <c r="I13" i="10" s="1"/>
  <c r="A12" i="10"/>
  <c r="G12" i="10" s="1"/>
  <c r="A11" i="10"/>
  <c r="G11" i="10" s="1"/>
  <c r="A10" i="10"/>
  <c r="H10" i="10" s="1"/>
  <c r="A9" i="10"/>
  <c r="G9" i="10" s="1"/>
  <c r="A8" i="10"/>
  <c r="I8" i="10" s="1"/>
  <c r="A7" i="10"/>
  <c r="A6" i="10"/>
  <c r="I6" i="10" s="1"/>
  <c r="A5" i="10"/>
  <c r="I5" i="10" s="1"/>
  <c r="E2" i="10" a="1"/>
  <c r="E2" i="10" s="1"/>
  <c r="D2" i="10" a="1"/>
  <c r="D2"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O54" i="6"/>
  <c r="O53" i="6"/>
  <c r="O52" i="6"/>
  <c r="O51" i="6"/>
  <c r="AA27" i="6"/>
  <c r="Z27" i="6"/>
  <c r="Y27" i="6"/>
  <c r="X27" i="6"/>
  <c r="W27" i="6"/>
  <c r="V27" i="6"/>
  <c r="U27" i="6"/>
  <c r="T27" i="6"/>
  <c r="S27" i="6"/>
  <c r="R27" i="6"/>
  <c r="Q27" i="6"/>
  <c r="P27" i="6"/>
  <c r="O27" i="6"/>
  <c r="N27" i="6"/>
  <c r="M27" i="6"/>
  <c r="L27" i="6"/>
  <c r="K27" i="6"/>
  <c r="J27" i="6"/>
  <c r="I27" i="6"/>
  <c r="H27" i="6"/>
  <c r="G27" i="6"/>
  <c r="F27" i="6"/>
  <c r="E27" i="6"/>
  <c r="D27" i="6"/>
  <c r="C27" i="6"/>
  <c r="B27" i="6"/>
  <c r="A27" i="6"/>
  <c r="AA26" i="6"/>
  <c r="Z26" i="6"/>
  <c r="Y26" i="6"/>
  <c r="X26" i="6"/>
  <c r="W26" i="6"/>
  <c r="V26" i="6"/>
  <c r="U26" i="6"/>
  <c r="T26" i="6"/>
  <c r="S26" i="6"/>
  <c r="R26" i="6"/>
  <c r="Q26" i="6"/>
  <c r="P26" i="6"/>
  <c r="O26" i="6"/>
  <c r="N26" i="6"/>
  <c r="M26" i="6"/>
  <c r="L26" i="6"/>
  <c r="K26" i="6"/>
  <c r="J26" i="6"/>
  <c r="I26" i="6"/>
  <c r="H26" i="6"/>
  <c r="G26" i="6"/>
  <c r="F26" i="6"/>
  <c r="E26" i="6"/>
  <c r="D26" i="6"/>
  <c r="C26" i="6"/>
  <c r="B26" i="6"/>
  <c r="A26" i="6"/>
  <c r="AA25" i="6"/>
  <c r="Z25" i="6"/>
  <c r="Y25" i="6"/>
  <c r="X25" i="6"/>
  <c r="W25" i="6"/>
  <c r="V25" i="6"/>
  <c r="U25" i="6"/>
  <c r="T25" i="6"/>
  <c r="S25" i="6"/>
  <c r="R25" i="6"/>
  <c r="Q25" i="6"/>
  <c r="P25" i="6"/>
  <c r="O25" i="6"/>
  <c r="N25" i="6"/>
  <c r="M25" i="6"/>
  <c r="L25" i="6"/>
  <c r="K25" i="6"/>
  <c r="J25" i="6"/>
  <c r="I25" i="6"/>
  <c r="H25" i="6"/>
  <c r="G25" i="6"/>
  <c r="F25" i="6"/>
  <c r="E25" i="6"/>
  <c r="D25" i="6"/>
  <c r="C25" i="6"/>
  <c r="B25" i="6"/>
  <c r="A25" i="6"/>
  <c r="AA24" i="6"/>
  <c r="Z24" i="6"/>
  <c r="Y24" i="6"/>
  <c r="X24" i="6"/>
  <c r="W24" i="6"/>
  <c r="V24" i="6"/>
  <c r="U24" i="6"/>
  <c r="T24" i="6"/>
  <c r="S24" i="6"/>
  <c r="R24" i="6"/>
  <c r="Q24" i="6"/>
  <c r="P24" i="6"/>
  <c r="O24" i="6"/>
  <c r="N24" i="6"/>
  <c r="M24" i="6"/>
  <c r="L24" i="6"/>
  <c r="K24" i="6"/>
  <c r="J24" i="6"/>
  <c r="I24" i="6"/>
  <c r="H24" i="6"/>
  <c r="G24" i="6"/>
  <c r="F24" i="6"/>
  <c r="E24" i="6"/>
  <c r="D24" i="6"/>
  <c r="C24" i="6"/>
  <c r="B24" i="6"/>
  <c r="A24" i="6"/>
  <c r="AA23" i="6"/>
  <c r="Z23" i="6"/>
  <c r="Y23" i="6"/>
  <c r="X23" i="6"/>
  <c r="W23" i="6"/>
  <c r="V23" i="6"/>
  <c r="U23" i="6"/>
  <c r="T23" i="6"/>
  <c r="S23" i="6"/>
  <c r="R23" i="6"/>
  <c r="Q23" i="6"/>
  <c r="P23" i="6"/>
  <c r="O23" i="6"/>
  <c r="N23" i="6"/>
  <c r="M23" i="6"/>
  <c r="L23" i="6"/>
  <c r="K23" i="6"/>
  <c r="J23" i="6"/>
  <c r="I23" i="6"/>
  <c r="H23" i="6"/>
  <c r="G23" i="6"/>
  <c r="F23" i="6"/>
  <c r="E23" i="6"/>
  <c r="D23" i="6"/>
  <c r="C23" i="6"/>
  <c r="B23" i="6"/>
  <c r="A23" i="6"/>
  <c r="AA22" i="6"/>
  <c r="Z22" i="6"/>
  <c r="Y22" i="6"/>
  <c r="X22" i="6"/>
  <c r="W22" i="6"/>
  <c r="V22" i="6"/>
  <c r="U22" i="6"/>
  <c r="T22" i="6"/>
  <c r="S22" i="6"/>
  <c r="R22" i="6"/>
  <c r="Q22" i="6"/>
  <c r="P22" i="6"/>
  <c r="O22" i="6"/>
  <c r="N22" i="6"/>
  <c r="M22" i="6"/>
  <c r="L22" i="6"/>
  <c r="K22" i="6"/>
  <c r="J22" i="6"/>
  <c r="I22" i="6"/>
  <c r="H22" i="6"/>
  <c r="G22" i="6"/>
  <c r="F22" i="6"/>
  <c r="E22" i="6"/>
  <c r="D22" i="6"/>
  <c r="C22" i="6"/>
  <c r="B22" i="6"/>
  <c r="A22" i="6"/>
  <c r="AA21" i="6"/>
  <c r="Z21" i="6"/>
  <c r="Y21" i="6"/>
  <c r="X21" i="6"/>
  <c r="W21" i="6"/>
  <c r="V21" i="6"/>
  <c r="U21" i="6"/>
  <c r="T21" i="6"/>
  <c r="S21" i="6"/>
  <c r="R21" i="6"/>
  <c r="Q21" i="6"/>
  <c r="P21" i="6"/>
  <c r="O21" i="6"/>
  <c r="N21" i="6"/>
  <c r="M21" i="6"/>
  <c r="L21" i="6"/>
  <c r="K21" i="6"/>
  <c r="J21" i="6"/>
  <c r="I21" i="6"/>
  <c r="H21" i="6"/>
  <c r="G21" i="6"/>
  <c r="F21" i="6"/>
  <c r="E21" i="6"/>
  <c r="D21" i="6"/>
  <c r="C21" i="6"/>
  <c r="B21" i="6"/>
  <c r="A21" i="6"/>
  <c r="AA20" i="6"/>
  <c r="Z20" i="6"/>
  <c r="Y20" i="6"/>
  <c r="X20" i="6"/>
  <c r="W20" i="6"/>
  <c r="V20" i="6"/>
  <c r="U20" i="6"/>
  <c r="T20" i="6"/>
  <c r="S20" i="6"/>
  <c r="R20" i="6"/>
  <c r="Q20" i="6"/>
  <c r="P20" i="6"/>
  <c r="O20" i="6"/>
  <c r="N20" i="6"/>
  <c r="M20" i="6"/>
  <c r="L20" i="6"/>
  <c r="K20" i="6"/>
  <c r="J20" i="6"/>
  <c r="I20" i="6"/>
  <c r="H20" i="6"/>
  <c r="G20" i="6"/>
  <c r="F20" i="6"/>
  <c r="E20" i="6"/>
  <c r="D20" i="6"/>
  <c r="C20" i="6"/>
  <c r="B20" i="6"/>
  <c r="A20" i="6"/>
  <c r="AA19" i="6"/>
  <c r="Z19" i="6"/>
  <c r="Y19" i="6"/>
  <c r="X19" i="6"/>
  <c r="W19" i="6"/>
  <c r="V19" i="6"/>
  <c r="U19" i="6"/>
  <c r="T19" i="6"/>
  <c r="S19" i="6"/>
  <c r="R19" i="6"/>
  <c r="Q19" i="6"/>
  <c r="P19" i="6"/>
  <c r="O19" i="6"/>
  <c r="N19" i="6"/>
  <c r="M19" i="6"/>
  <c r="L19" i="6"/>
  <c r="K19" i="6"/>
  <c r="J19" i="6"/>
  <c r="I19" i="6"/>
  <c r="H19" i="6"/>
  <c r="G19" i="6"/>
  <c r="F19" i="6"/>
  <c r="E19" i="6"/>
  <c r="D19" i="6"/>
  <c r="C19" i="6"/>
  <c r="B19" i="6"/>
  <c r="A19" i="6"/>
  <c r="AA18" i="6"/>
  <c r="Z18" i="6"/>
  <c r="Y18" i="6"/>
  <c r="X18" i="6"/>
  <c r="W18" i="6"/>
  <c r="V18" i="6"/>
  <c r="U18" i="6"/>
  <c r="T18" i="6"/>
  <c r="S18" i="6"/>
  <c r="R18" i="6"/>
  <c r="Q18" i="6"/>
  <c r="P18" i="6"/>
  <c r="O18" i="6"/>
  <c r="N18" i="6"/>
  <c r="M18" i="6"/>
  <c r="L18" i="6"/>
  <c r="K18" i="6"/>
  <c r="J18" i="6"/>
  <c r="I18" i="6"/>
  <c r="H18" i="6"/>
  <c r="G18" i="6"/>
  <c r="F18" i="6"/>
  <c r="E18" i="6"/>
  <c r="D18" i="6"/>
  <c r="C18" i="6"/>
  <c r="B18" i="6"/>
  <c r="A18" i="6"/>
  <c r="AA17" i="6"/>
  <c r="Z17" i="6"/>
  <c r="Y17" i="6"/>
  <c r="X17" i="6"/>
  <c r="W17" i="6"/>
  <c r="V17" i="6"/>
  <c r="U17" i="6"/>
  <c r="T17" i="6"/>
  <c r="S17" i="6"/>
  <c r="R17" i="6"/>
  <c r="Q17" i="6"/>
  <c r="P17" i="6"/>
  <c r="O17" i="6"/>
  <c r="N17" i="6"/>
  <c r="M17" i="6"/>
  <c r="L17" i="6"/>
  <c r="K17" i="6"/>
  <c r="J17" i="6"/>
  <c r="I17" i="6"/>
  <c r="H17" i="6"/>
  <c r="G17" i="6"/>
  <c r="F17" i="6"/>
  <c r="E17" i="6"/>
  <c r="D17" i="6"/>
  <c r="C17" i="6"/>
  <c r="B17" i="6"/>
  <c r="A17" i="6"/>
  <c r="AA16" i="6"/>
  <c r="Z16" i="6"/>
  <c r="Y16" i="6"/>
  <c r="X16" i="6"/>
  <c r="W16" i="6"/>
  <c r="V16" i="6"/>
  <c r="U16" i="6"/>
  <c r="T16" i="6"/>
  <c r="S16" i="6"/>
  <c r="R16" i="6"/>
  <c r="Q16" i="6"/>
  <c r="P16" i="6"/>
  <c r="O16" i="6"/>
  <c r="N16" i="6"/>
  <c r="M16" i="6"/>
  <c r="L16" i="6"/>
  <c r="K16" i="6"/>
  <c r="J16" i="6"/>
  <c r="I16" i="6"/>
  <c r="H16" i="6"/>
  <c r="G16" i="6"/>
  <c r="F16" i="6"/>
  <c r="E16" i="6"/>
  <c r="D16" i="6"/>
  <c r="C16" i="6"/>
  <c r="B16" i="6"/>
  <c r="A16" i="6"/>
  <c r="AA15" i="6"/>
  <c r="Z15" i="6"/>
  <c r="Y15" i="6"/>
  <c r="X15" i="6"/>
  <c r="W15" i="6"/>
  <c r="V15" i="6"/>
  <c r="U15" i="6"/>
  <c r="T15" i="6"/>
  <c r="S15" i="6"/>
  <c r="R15" i="6"/>
  <c r="Q15" i="6"/>
  <c r="P15" i="6"/>
  <c r="O15" i="6"/>
  <c r="N15" i="6"/>
  <c r="M15" i="6"/>
  <c r="L15" i="6"/>
  <c r="K15" i="6"/>
  <c r="J15" i="6"/>
  <c r="I15" i="6"/>
  <c r="H15" i="6"/>
  <c r="G15" i="6"/>
  <c r="F15" i="6"/>
  <c r="E15" i="6"/>
  <c r="D15" i="6"/>
  <c r="C15" i="6"/>
  <c r="B15" i="6"/>
  <c r="A15" i="6"/>
  <c r="AA14" i="6"/>
  <c r="Z14" i="6"/>
  <c r="Y14" i="6"/>
  <c r="X14" i="6"/>
  <c r="W14" i="6"/>
  <c r="V14" i="6"/>
  <c r="U14" i="6"/>
  <c r="T14" i="6"/>
  <c r="S14" i="6"/>
  <c r="R14" i="6"/>
  <c r="Q14" i="6"/>
  <c r="P14" i="6"/>
  <c r="O14" i="6"/>
  <c r="N14" i="6"/>
  <c r="M14" i="6"/>
  <c r="L14" i="6"/>
  <c r="K14" i="6"/>
  <c r="J14" i="6"/>
  <c r="I14" i="6"/>
  <c r="H14" i="6"/>
  <c r="G14" i="6"/>
  <c r="F14" i="6"/>
  <c r="E14" i="6"/>
  <c r="D14" i="6"/>
  <c r="C14" i="6"/>
  <c r="B14" i="6"/>
  <c r="A14" i="6"/>
  <c r="AA13" i="6"/>
  <c r="Z13" i="6"/>
  <c r="Y13" i="6"/>
  <c r="X13" i="6"/>
  <c r="W13" i="6"/>
  <c r="V13" i="6"/>
  <c r="U13" i="6"/>
  <c r="T13" i="6"/>
  <c r="S13" i="6"/>
  <c r="R13" i="6"/>
  <c r="Q13" i="6"/>
  <c r="P13" i="6"/>
  <c r="O13" i="6"/>
  <c r="N13" i="6"/>
  <c r="M13" i="6"/>
  <c r="L13" i="6"/>
  <c r="K13" i="6"/>
  <c r="J13" i="6"/>
  <c r="I13" i="6"/>
  <c r="H13" i="6"/>
  <c r="G13" i="6"/>
  <c r="F13" i="6"/>
  <c r="E13" i="6"/>
  <c r="D13" i="6"/>
  <c r="C13" i="6"/>
  <c r="B13" i="6"/>
  <c r="A13" i="6"/>
  <c r="AA12" i="6"/>
  <c r="Z12" i="6"/>
  <c r="Y12" i="6"/>
  <c r="X12" i="6"/>
  <c r="W12" i="6"/>
  <c r="V12" i="6"/>
  <c r="U12" i="6"/>
  <c r="T12" i="6"/>
  <c r="S12" i="6"/>
  <c r="R12" i="6"/>
  <c r="Q12" i="6"/>
  <c r="P12" i="6"/>
  <c r="O12" i="6"/>
  <c r="N12" i="6"/>
  <c r="M12" i="6"/>
  <c r="L12" i="6"/>
  <c r="K12" i="6"/>
  <c r="J12" i="6"/>
  <c r="I12" i="6"/>
  <c r="H12" i="6"/>
  <c r="G12" i="6"/>
  <c r="F12" i="6"/>
  <c r="E12" i="6"/>
  <c r="D12" i="6"/>
  <c r="C12" i="6"/>
  <c r="B12" i="6"/>
  <c r="A12" i="6"/>
  <c r="AA11" i="6"/>
  <c r="Z11" i="6"/>
  <c r="Y11" i="6"/>
  <c r="X11" i="6"/>
  <c r="W11" i="6"/>
  <c r="V11" i="6"/>
  <c r="U11" i="6"/>
  <c r="T11" i="6"/>
  <c r="S11" i="6"/>
  <c r="R11" i="6"/>
  <c r="Q11" i="6"/>
  <c r="P11" i="6"/>
  <c r="O11" i="6"/>
  <c r="N11" i="6"/>
  <c r="M11" i="6"/>
  <c r="L11" i="6"/>
  <c r="K11" i="6"/>
  <c r="J11" i="6"/>
  <c r="I11" i="6"/>
  <c r="H11" i="6"/>
  <c r="G11" i="6"/>
  <c r="F11" i="6"/>
  <c r="E11" i="6"/>
  <c r="D11" i="6"/>
  <c r="C11" i="6"/>
  <c r="B11" i="6"/>
  <c r="A11" i="6"/>
  <c r="AA10" i="6"/>
  <c r="Z10" i="6"/>
  <c r="Y10" i="6"/>
  <c r="X10" i="6"/>
  <c r="W10" i="6"/>
  <c r="V10" i="6"/>
  <c r="U10" i="6"/>
  <c r="T10" i="6"/>
  <c r="S10" i="6"/>
  <c r="R10" i="6"/>
  <c r="Q10" i="6"/>
  <c r="P10" i="6"/>
  <c r="O10" i="6"/>
  <c r="N10" i="6"/>
  <c r="M10" i="6"/>
  <c r="L10" i="6"/>
  <c r="K10" i="6"/>
  <c r="J10" i="6"/>
  <c r="I10" i="6"/>
  <c r="H10" i="6"/>
  <c r="G10" i="6"/>
  <c r="F10" i="6"/>
  <c r="E10" i="6"/>
  <c r="D10" i="6"/>
  <c r="C10" i="6"/>
  <c r="B10" i="6"/>
  <c r="A10" i="6"/>
  <c r="AA9" i="6"/>
  <c r="Z9" i="6"/>
  <c r="Y9" i="6"/>
  <c r="X9" i="6"/>
  <c r="W9" i="6"/>
  <c r="V9" i="6"/>
  <c r="U9" i="6"/>
  <c r="T9" i="6"/>
  <c r="S9" i="6"/>
  <c r="R9" i="6"/>
  <c r="Q9" i="6"/>
  <c r="P9" i="6"/>
  <c r="O9" i="6"/>
  <c r="N9" i="6"/>
  <c r="M9" i="6"/>
  <c r="L9" i="6"/>
  <c r="K9" i="6"/>
  <c r="J9" i="6"/>
  <c r="I9" i="6"/>
  <c r="H9" i="6"/>
  <c r="G9" i="6"/>
  <c r="F9" i="6"/>
  <c r="E9" i="6"/>
  <c r="D9" i="6"/>
  <c r="C9" i="6"/>
  <c r="B9" i="6"/>
  <c r="A9" i="6"/>
  <c r="AA8" i="6"/>
  <c r="Z8" i="6"/>
  <c r="Y8" i="6"/>
  <c r="X8" i="6"/>
  <c r="W8" i="6"/>
  <c r="V8" i="6"/>
  <c r="U8" i="6"/>
  <c r="T8" i="6"/>
  <c r="S8" i="6"/>
  <c r="R8" i="6"/>
  <c r="Q8" i="6"/>
  <c r="P8" i="6"/>
  <c r="O8" i="6"/>
  <c r="N8" i="6"/>
  <c r="M8" i="6"/>
  <c r="L8" i="6"/>
  <c r="K8" i="6"/>
  <c r="J8" i="6"/>
  <c r="I8" i="6"/>
  <c r="H8" i="6"/>
  <c r="G8" i="6"/>
  <c r="F8" i="6"/>
  <c r="E8" i="6"/>
  <c r="D8" i="6"/>
  <c r="C8" i="6"/>
  <c r="B8" i="6"/>
  <c r="A8" i="6"/>
  <c r="AA7" i="6"/>
  <c r="Z7" i="6"/>
  <c r="Y7" i="6"/>
  <c r="X7" i="6"/>
  <c r="W7" i="6"/>
  <c r="V7" i="6"/>
  <c r="U7" i="6"/>
  <c r="T7" i="6"/>
  <c r="S7" i="6"/>
  <c r="R7" i="6"/>
  <c r="Q7" i="6"/>
  <c r="P7" i="6"/>
  <c r="O7" i="6"/>
  <c r="N7" i="6"/>
  <c r="M7" i="6"/>
  <c r="L7" i="6"/>
  <c r="K7" i="6"/>
  <c r="J7" i="6"/>
  <c r="I7" i="6"/>
  <c r="H7" i="6"/>
  <c r="G7" i="6"/>
  <c r="F7" i="6"/>
  <c r="E7" i="6"/>
  <c r="D7" i="6"/>
  <c r="C7" i="6"/>
  <c r="B7" i="6"/>
  <c r="A7" i="6"/>
  <c r="AA6" i="6"/>
  <c r="Z6" i="6"/>
  <c r="Y6" i="6"/>
  <c r="X6" i="6"/>
  <c r="W6" i="6"/>
  <c r="V6" i="6"/>
  <c r="U6" i="6"/>
  <c r="T6" i="6"/>
  <c r="S6" i="6"/>
  <c r="R6" i="6"/>
  <c r="Q6" i="6"/>
  <c r="P6" i="6"/>
  <c r="O6" i="6"/>
  <c r="N6" i="6"/>
  <c r="M6" i="6"/>
  <c r="L6" i="6"/>
  <c r="K6" i="6"/>
  <c r="J6" i="6"/>
  <c r="I6" i="6"/>
  <c r="H6" i="6"/>
  <c r="G6" i="6"/>
  <c r="F6" i="6"/>
  <c r="E6" i="6"/>
  <c r="D6" i="6"/>
  <c r="C6" i="6"/>
  <c r="B6" i="6"/>
  <c r="A6" i="6"/>
  <c r="B5" i="6"/>
  <c r="A5" i="6"/>
  <c r="B4" i="6"/>
  <c r="A4" i="6"/>
  <c r="B3" i="6"/>
  <c r="A3" i="6"/>
  <c r="AA2" i="6"/>
  <c r="AA30" i="6" s="1"/>
  <c r="Z2" i="6"/>
  <c r="Z30" i="6" s="1"/>
  <c r="Y2" i="6"/>
  <c r="Y30" i="6" s="1"/>
  <c r="X2" i="6"/>
  <c r="X30" i="6" s="1"/>
  <c r="W2" i="6"/>
  <c r="W30" i="6" s="1"/>
  <c r="V2" i="6"/>
  <c r="V30" i="6" s="1"/>
  <c r="U2" i="6"/>
  <c r="U30" i="6" s="1"/>
  <c r="T2" i="6"/>
  <c r="T30" i="6" s="1"/>
  <c r="S2" i="6"/>
  <c r="S30" i="6" s="1"/>
  <c r="R2" i="6"/>
  <c r="R30" i="6" s="1"/>
  <c r="Q2" i="6"/>
  <c r="Q30" i="6" s="1"/>
  <c r="P2" i="6"/>
  <c r="P30" i="6" s="1"/>
  <c r="O2" i="6"/>
  <c r="O30" i="6" s="1"/>
  <c r="N2" i="6"/>
  <c r="N30" i="6" s="1"/>
  <c r="M2" i="6"/>
  <c r="M30" i="6" s="1"/>
  <c r="L2" i="6"/>
  <c r="L30" i="6" s="1"/>
  <c r="K2" i="6"/>
  <c r="K30" i="6" s="1"/>
  <c r="J2" i="6"/>
  <c r="J30" i="6" s="1"/>
  <c r="I2" i="6"/>
  <c r="I30" i="6" s="1"/>
  <c r="H2" i="6"/>
  <c r="H30" i="6" s="1"/>
  <c r="G2" i="6"/>
  <c r="G30" i="6" s="1"/>
  <c r="F2" i="6"/>
  <c r="F30" i="6" s="1"/>
  <c r="E2" i="6"/>
  <c r="E30" i="6" s="1"/>
  <c r="D2" i="6"/>
  <c r="D30" i="6" s="1"/>
  <c r="C2" i="6"/>
  <c r="AA1" i="6"/>
  <c r="Z1" i="6"/>
  <c r="Y1" i="6"/>
  <c r="X1" i="6"/>
  <c r="W1" i="6"/>
  <c r="V1" i="6"/>
  <c r="U1" i="6"/>
  <c r="T1" i="6"/>
  <c r="S1" i="6"/>
  <c r="R1" i="6"/>
  <c r="Q1" i="6"/>
  <c r="P1" i="6"/>
  <c r="O1" i="6"/>
  <c r="N1" i="6"/>
  <c r="M1" i="6"/>
  <c r="L1" i="6"/>
  <c r="K1" i="6"/>
  <c r="J1" i="6"/>
  <c r="I1" i="6"/>
  <c r="H1" i="6"/>
  <c r="G1" i="6"/>
  <c r="F1" i="6"/>
  <c r="E1" i="6"/>
  <c r="D1" i="6"/>
  <c r="C1" i="6"/>
  <c r="C11" i="5"/>
  <c r="D10" i="5"/>
  <c r="D7" i="5"/>
  <c r="F6" i="5"/>
  <c r="I4" i="5"/>
  <c r="D4" i="5"/>
  <c r="D31" i="4"/>
  <c r="F30" i="4"/>
  <c r="D30" i="4"/>
  <c r="C30" i="4" s="1"/>
  <c r="E30" i="4" s="1"/>
  <c r="E29" i="4"/>
  <c r="F21" i="4"/>
  <c r="D21" i="4"/>
  <c r="C21" i="4" s="1"/>
  <c r="E20" i="4"/>
  <c r="HQ9" i="2"/>
  <c r="HP9" i="2"/>
  <c r="HO9" i="2"/>
  <c r="HL9" i="2" a="1"/>
  <c r="HL9" i="2" s="1"/>
  <c r="AB9" i="2"/>
  <c r="HQ8" i="2"/>
  <c r="HP8" i="2"/>
  <c r="HO8" i="2"/>
  <c r="HL8" i="2" a="1"/>
  <c r="HL8" i="2" s="1"/>
  <c r="AB8" i="2"/>
  <c r="HQ7" i="2"/>
  <c r="HP7" i="2"/>
  <c r="HO7" i="2"/>
  <c r="HL7" i="2" a="1"/>
  <c r="HL7" i="2" s="1"/>
  <c r="AB7" i="2"/>
  <c r="HQ6" i="2"/>
  <c r="HP6" i="2"/>
  <c r="HO6" i="2"/>
  <c r="HL6" i="2" a="1"/>
  <c r="HL6" i="2" s="1"/>
  <c r="AB6" i="2"/>
  <c r="MG5" i="2"/>
  <c r="MF5" i="2"/>
  <c r="MB5" i="2"/>
  <c r="MA5" i="2"/>
  <c r="LW5" i="2"/>
  <c r="LV5" i="2"/>
  <c r="LR5" i="2"/>
  <c r="LQ5" i="2"/>
  <c r="LM5" i="2"/>
  <c r="LL5" i="2"/>
  <c r="LH5" i="2"/>
  <c r="LG5" i="2"/>
  <c r="LC5" i="2"/>
  <c r="LB5" i="2"/>
  <c r="KX5" i="2"/>
  <c r="KW5" i="2"/>
  <c r="KS5" i="2"/>
  <c r="KR5" i="2"/>
  <c r="KN5" i="2"/>
  <c r="KM5" i="2"/>
  <c r="KI5" i="2"/>
  <c r="KH5" i="2"/>
  <c r="KD5" i="2"/>
  <c r="KC5" i="2"/>
  <c r="JY5" i="2"/>
  <c r="JX5" i="2"/>
  <c r="JT5" i="2"/>
  <c r="JS5" i="2"/>
  <c r="JO5" i="2"/>
  <c r="JN5" i="2"/>
  <c r="JJ5" i="2"/>
  <c r="JI5" i="2"/>
  <c r="JE5" i="2"/>
  <c r="JD5" i="2"/>
  <c r="IZ5" i="2"/>
  <c r="IY5" i="2"/>
  <c r="IU5" i="2"/>
  <c r="IT5" i="2"/>
  <c r="IP5" i="2"/>
  <c r="IO5" i="2"/>
  <c r="IK5" i="2"/>
  <c r="IJ5" i="2"/>
  <c r="IF5" i="2"/>
  <c r="IE5" i="2"/>
  <c r="IA5" i="2"/>
  <c r="HZ5" i="2"/>
  <c r="HV5" i="2"/>
  <c r="HU5" i="2"/>
  <c r="HQ5" i="2"/>
  <c r="HP5" i="2"/>
  <c r="HO5" i="2"/>
  <c r="HL5" i="2" a="1"/>
  <c r="HL5" i="2" s="1"/>
  <c r="AB5" i="2"/>
  <c r="MG4" i="2"/>
  <c r="MF4" i="2"/>
  <c r="MB4" i="2"/>
  <c r="MA4" i="2"/>
  <c r="LW4" i="2"/>
  <c r="LV4" i="2"/>
  <c r="LR4" i="2"/>
  <c r="LQ4" i="2"/>
  <c r="LM4" i="2"/>
  <c r="LL4" i="2"/>
  <c r="LH4" i="2"/>
  <c r="LG4" i="2"/>
  <c r="LC4" i="2"/>
  <c r="LB4" i="2"/>
  <c r="KX4" i="2"/>
  <c r="KW4" i="2"/>
  <c r="KS4" i="2"/>
  <c r="KR4" i="2"/>
  <c r="KT4" i="2" s="1"/>
  <c r="CP4" i="2" s="1"/>
  <c r="S4" i="6" s="1"/>
  <c r="KN4" i="2"/>
  <c r="KM4" i="2"/>
  <c r="KI4" i="2"/>
  <c r="KH4" i="2"/>
  <c r="KD4" i="2"/>
  <c r="KC4" i="2"/>
  <c r="JY4" i="2"/>
  <c r="JX4" i="2"/>
  <c r="JT4" i="2"/>
  <c r="JS4" i="2"/>
  <c r="JO4" i="2"/>
  <c r="JN4" i="2"/>
  <c r="JJ4" i="2"/>
  <c r="JI4" i="2"/>
  <c r="JE4" i="2"/>
  <c r="JD4" i="2"/>
  <c r="IZ4" i="2"/>
  <c r="IY4" i="2"/>
  <c r="IU4" i="2"/>
  <c r="IT4" i="2"/>
  <c r="IP4" i="2"/>
  <c r="IO4" i="2"/>
  <c r="IK4" i="2"/>
  <c r="IJ4" i="2"/>
  <c r="IF4" i="2"/>
  <c r="IE4" i="2"/>
  <c r="IA4" i="2"/>
  <c r="HZ4" i="2"/>
  <c r="HV4" i="2"/>
  <c r="HU4" i="2"/>
  <c r="HQ4" i="2"/>
  <c r="HP4" i="2"/>
  <c r="HR4" i="2" s="1"/>
  <c r="AA4" i="2" s="1"/>
  <c r="HO4" i="2"/>
  <c r="HL4" i="2" a="1"/>
  <c r="HL4" i="2" s="1"/>
  <c r="AB4" i="2"/>
  <c r="MG3" i="2"/>
  <c r="MF3" i="2"/>
  <c r="MB3" i="2"/>
  <c r="MA3" i="2"/>
  <c r="LW3" i="2"/>
  <c r="LV3" i="2"/>
  <c r="LR3" i="2"/>
  <c r="LQ3" i="2"/>
  <c r="LM3" i="2"/>
  <c r="LL3" i="2"/>
  <c r="LH3" i="2"/>
  <c r="LG3" i="2"/>
  <c r="LC3" i="2"/>
  <c r="LB3" i="2"/>
  <c r="KX3" i="2"/>
  <c r="KW3" i="2"/>
  <c r="KS3" i="2"/>
  <c r="KR3" i="2"/>
  <c r="KN3" i="2"/>
  <c r="KM3" i="2"/>
  <c r="KI3" i="2"/>
  <c r="KH3" i="2"/>
  <c r="KD3" i="2"/>
  <c r="KC3" i="2"/>
  <c r="JY3" i="2"/>
  <c r="JX3" i="2"/>
  <c r="JT3" i="2"/>
  <c r="JS3" i="2"/>
  <c r="JO3" i="2"/>
  <c r="JN3" i="2"/>
  <c r="JJ3" i="2"/>
  <c r="JI3" i="2"/>
  <c r="JE3" i="2"/>
  <c r="JD3" i="2"/>
  <c r="IZ3" i="2"/>
  <c r="IY3" i="2"/>
  <c r="IU3" i="2"/>
  <c r="IT3" i="2"/>
  <c r="IP3" i="2"/>
  <c r="IO3" i="2"/>
  <c r="IK3" i="2"/>
  <c r="IJ3" i="2"/>
  <c r="IF3" i="2"/>
  <c r="IE3" i="2"/>
  <c r="IA3" i="2"/>
  <c r="HZ3" i="2"/>
  <c r="HV3" i="2"/>
  <c r="HU3" i="2"/>
  <c r="HQ3" i="2"/>
  <c r="HP3" i="2"/>
  <c r="HO3" i="2"/>
  <c r="HL3" i="2" a="1"/>
  <c r="HL3" i="2" s="1"/>
  <c r="AB3" i="2"/>
  <c r="MF1" i="2"/>
  <c r="P28" i="12" s="1"/>
  <c r="MA1" i="2"/>
  <c r="P27" i="12" s="1"/>
  <c r="LV1" i="2"/>
  <c r="P26" i="12" s="1"/>
  <c r="LQ1" i="2"/>
  <c r="P25" i="12" s="1"/>
  <c r="LL1" i="2"/>
  <c r="P24" i="12" s="1"/>
  <c r="LG1" i="2"/>
  <c r="P23" i="12" s="1"/>
  <c r="LB1" i="2"/>
  <c r="P22" i="12" s="1"/>
  <c r="KW1" i="2"/>
  <c r="P21" i="12" s="1"/>
  <c r="KR1" i="2"/>
  <c r="P20" i="12" s="1"/>
  <c r="KM1" i="2"/>
  <c r="P19" i="12" s="1"/>
  <c r="KH1" i="2"/>
  <c r="P18" i="12" s="1"/>
  <c r="KC1" i="2"/>
  <c r="P17" i="12" s="1"/>
  <c r="JX1" i="2"/>
  <c r="P16" i="12" s="1"/>
  <c r="JS1" i="2"/>
  <c r="P15" i="12" s="1"/>
  <c r="JN1" i="2"/>
  <c r="P14" i="12" s="1"/>
  <c r="JI1" i="2"/>
  <c r="P13" i="12" s="1"/>
  <c r="JD1" i="2"/>
  <c r="P12" i="12" s="1"/>
  <c r="IY1" i="2"/>
  <c r="P11" i="12" s="1"/>
  <c r="IT1" i="2"/>
  <c r="P10" i="12" s="1"/>
  <c r="IO1" i="2"/>
  <c r="P9" i="12" s="1"/>
  <c r="IJ1" i="2"/>
  <c r="P8" i="12" s="1"/>
  <c r="IE1" i="2"/>
  <c r="P7" i="12" s="1"/>
  <c r="HZ1" i="2"/>
  <c r="P6" i="12" s="1"/>
  <c r="HX1" i="2"/>
  <c r="IC1" i="2" s="1"/>
  <c r="IH1" i="2" s="1"/>
  <c r="IM1" i="2" s="1"/>
  <c r="IR1" i="2" s="1"/>
  <c r="IW1" i="2" s="1"/>
  <c r="JB1" i="2" s="1"/>
  <c r="JG1" i="2" s="1"/>
  <c r="JL1" i="2" s="1"/>
  <c r="JQ1" i="2" s="1"/>
  <c r="JV1" i="2" s="1"/>
  <c r="KA1" i="2" s="1"/>
  <c r="KF1" i="2" s="1"/>
  <c r="KK1" i="2" s="1"/>
  <c r="KP1" i="2" s="1"/>
  <c r="KU1" i="2" s="1"/>
  <c r="KZ1" i="2" s="1"/>
  <c r="LE1" i="2" s="1"/>
  <c r="LJ1" i="2" s="1"/>
  <c r="LO1" i="2" s="1"/>
  <c r="LT1" i="2" s="1"/>
  <c r="LY1" i="2" s="1"/>
  <c r="MD1" i="2" s="1"/>
  <c r="MI1" i="2" s="1"/>
  <c r="HU1" i="2"/>
  <c r="P5" i="12" s="1"/>
  <c r="HP1" i="2"/>
  <c r="P4" i="12" s="1"/>
  <c r="B10" i="1"/>
  <c r="B9" i="1"/>
  <c r="B8" i="1"/>
  <c r="D22" i="4" l="1"/>
  <c r="E21" i="4"/>
  <c r="O55" i="6"/>
  <c r="K6" i="5" s="1" a="1"/>
  <c r="K7" i="5" s="1"/>
  <c r="F9" i="5"/>
  <c r="I7" i="5"/>
  <c r="IG3" i="2"/>
  <c r="Q7" i="12" s="1"/>
  <c r="KO3" i="2"/>
  <c r="LI3" i="2"/>
  <c r="Q23" i="12" s="1"/>
  <c r="MC4" i="2"/>
  <c r="DR4" i="2" s="1"/>
  <c r="Z4" i="6" s="1"/>
  <c r="HW5" i="2"/>
  <c r="AH5" i="2" s="1"/>
  <c r="D5" i="6" s="1"/>
  <c r="IQ5" i="2"/>
  <c r="AX5" i="2" s="1"/>
  <c r="H5" i="6" s="1"/>
  <c r="JK5" i="2"/>
  <c r="BN5" i="2" s="1"/>
  <c r="L5" i="6" s="1"/>
  <c r="LS5" i="2"/>
  <c r="DJ5" i="2" s="1"/>
  <c r="X5" i="6" s="1"/>
  <c r="K25" i="10"/>
  <c r="IQ4" i="2"/>
  <c r="AX4" i="2" s="1"/>
  <c r="H4" i="6" s="1"/>
  <c r="KE4" i="2"/>
  <c r="CD4" i="2" s="1"/>
  <c r="P4" i="6" s="1"/>
  <c r="LS4" i="2"/>
  <c r="DJ4" i="2" s="1"/>
  <c r="X4" i="6" s="1"/>
  <c r="IB5" i="2"/>
  <c r="AL5" i="2" s="1"/>
  <c r="E5" i="6" s="1"/>
  <c r="JP5" i="2"/>
  <c r="BR5" i="2" s="1"/>
  <c r="M5" i="6" s="1"/>
  <c r="HR9" i="2"/>
  <c r="AA9" i="2" s="1"/>
  <c r="H32" i="10"/>
  <c r="IB4" i="2"/>
  <c r="AL4" i="2" s="1"/>
  <c r="E4" i="6" s="1"/>
  <c r="IV4" i="2"/>
  <c r="BB4" i="2" s="1"/>
  <c r="I4" i="6" s="1"/>
  <c r="KJ4" i="2"/>
  <c r="CH4" i="2" s="1"/>
  <c r="Q4" i="6" s="1"/>
  <c r="LD4" i="2"/>
  <c r="CX4" i="2" s="1"/>
  <c r="U4" i="6" s="1"/>
  <c r="LX4" i="2"/>
  <c r="DN4" i="2" s="1"/>
  <c r="Y4" i="6" s="1"/>
  <c r="IG5" i="2"/>
  <c r="AP5" i="2" s="1"/>
  <c r="F5" i="6" s="1"/>
  <c r="JA5" i="2"/>
  <c r="BF5" i="2" s="1"/>
  <c r="J5" i="6" s="1"/>
  <c r="JU5" i="2"/>
  <c r="BV5" i="2" s="1"/>
  <c r="N5" i="6" s="1"/>
  <c r="LI5" i="2"/>
  <c r="DB5" i="2" s="1"/>
  <c r="V5" i="6" s="1"/>
  <c r="H25" i="10"/>
  <c r="IG4" i="2"/>
  <c r="AP4" i="2" s="1"/>
  <c r="F4" i="6" s="1"/>
  <c r="JA4" i="2"/>
  <c r="BF4" i="2" s="1"/>
  <c r="J4" i="6" s="1"/>
  <c r="KO4" i="2"/>
  <c r="CL4" i="2" s="1"/>
  <c r="R4" i="6" s="1"/>
  <c r="LI4" i="2"/>
  <c r="DB4" i="2" s="1"/>
  <c r="V4" i="6" s="1"/>
  <c r="LN5" i="2"/>
  <c r="DF5" i="2" s="1"/>
  <c r="W5" i="6" s="1"/>
  <c r="MH5" i="2"/>
  <c r="DV5" i="2" s="1"/>
  <c r="AA5" i="6" s="1"/>
  <c r="I39" i="10"/>
  <c r="HW3" i="2"/>
  <c r="IQ3" i="2"/>
  <c r="IR3" i="2" s="1"/>
  <c r="JK3" i="2"/>
  <c r="KE3" i="2"/>
  <c r="CD3" i="2" s="1"/>
  <c r="P3" i="6" s="1"/>
  <c r="KY3" i="2"/>
  <c r="K5" i="10"/>
  <c r="B25" i="10"/>
  <c r="C25" i="10"/>
  <c r="K29" i="10"/>
  <c r="B37" i="10"/>
  <c r="IV3" i="2"/>
  <c r="JP3" i="2"/>
  <c r="LX3" i="2"/>
  <c r="DN3" i="2" s="1"/>
  <c r="Y3" i="6" s="1"/>
  <c r="G25" i="10"/>
  <c r="F44" i="10"/>
  <c r="F50" i="10"/>
  <c r="H9" i="10"/>
  <c r="K16" i="10"/>
  <c r="G35" i="10"/>
  <c r="HR3" i="2"/>
  <c r="JF3" i="2"/>
  <c r="JZ3" i="2"/>
  <c r="KA3" i="2" s="1"/>
  <c r="KT3" i="2"/>
  <c r="CP3" i="2" s="1"/>
  <c r="S3" i="6" s="1"/>
  <c r="LN3" i="2"/>
  <c r="DF3" i="2" s="1"/>
  <c r="W3" i="6" s="1"/>
  <c r="MH3" i="2"/>
  <c r="HR7" i="2"/>
  <c r="HS7" i="2" s="1"/>
  <c r="KY4" i="2"/>
  <c r="CT4" i="2" s="1"/>
  <c r="T4" i="6" s="1"/>
  <c r="LD5" i="2"/>
  <c r="CX5" i="2" s="1"/>
  <c r="U5" i="6" s="1"/>
  <c r="K9" i="10"/>
  <c r="F21" i="10"/>
  <c r="K26" i="10"/>
  <c r="K32" i="10"/>
  <c r="F37" i="10"/>
  <c r="H50" i="10"/>
  <c r="G21" i="10"/>
  <c r="H37" i="10"/>
  <c r="F49" i="10"/>
  <c r="K50" i="10"/>
  <c r="KJ3" i="2"/>
  <c r="LD3" i="2"/>
  <c r="LE3" i="2" s="1"/>
  <c r="JU4" i="2"/>
  <c r="BV4" i="2" s="1"/>
  <c r="N4" i="6" s="1"/>
  <c r="K10" i="10"/>
  <c r="H21" i="10"/>
  <c r="G49" i="10"/>
  <c r="B9" i="10"/>
  <c r="K21" i="10"/>
  <c r="G28" i="10"/>
  <c r="B32" i="10"/>
  <c r="C33" i="10"/>
  <c r="G44" i="10"/>
  <c r="F48" i="10"/>
  <c r="H49" i="10"/>
  <c r="JA3" i="2"/>
  <c r="BF3" i="2" s="1"/>
  <c r="J3" i="6" s="1"/>
  <c r="JU3" i="2"/>
  <c r="JV3" i="2" s="1"/>
  <c r="JF4" i="2"/>
  <c r="BJ4" i="2" s="1"/>
  <c r="K4" i="6" s="1"/>
  <c r="JZ4" i="2"/>
  <c r="BZ4" i="2" s="1"/>
  <c r="O4" i="6" s="1"/>
  <c r="JZ5" i="2"/>
  <c r="KT5" i="2"/>
  <c r="CP5" i="2" s="1"/>
  <c r="S5" i="6" s="1"/>
  <c r="HR8" i="2"/>
  <c r="AA8" i="2" s="1"/>
  <c r="C9" i="10"/>
  <c r="K28" i="10"/>
  <c r="C32" i="10"/>
  <c r="F33" i="10"/>
  <c r="H44" i="10"/>
  <c r="G48" i="10"/>
  <c r="K49" i="10"/>
  <c r="F9" i="10"/>
  <c r="K12" i="10"/>
  <c r="F32" i="10"/>
  <c r="K33" i="10"/>
  <c r="K44" i="10"/>
  <c r="H48" i="10"/>
  <c r="IL3" i="2"/>
  <c r="AT3" i="2" s="1"/>
  <c r="G3" i="6" s="1"/>
  <c r="HW4" i="2"/>
  <c r="AH4" i="2" s="1"/>
  <c r="D4" i="6" s="1"/>
  <c r="JK4" i="2"/>
  <c r="BN4" i="2" s="1"/>
  <c r="L4" i="6" s="1"/>
  <c r="MH4" i="2"/>
  <c r="DV4" i="2" s="1"/>
  <c r="AA4" i="6" s="1"/>
  <c r="KE5" i="2"/>
  <c r="CD5" i="2" s="1"/>
  <c r="P5" i="6" s="1"/>
  <c r="KY5" i="2"/>
  <c r="CT5" i="2" s="1"/>
  <c r="T5" i="6" s="1"/>
  <c r="K48" i="10"/>
  <c r="G14" i="10"/>
  <c r="C18" i="10"/>
  <c r="H41" i="10"/>
  <c r="E31" i="10"/>
  <c r="K8" i="10"/>
  <c r="B12" i="10"/>
  <c r="G13" i="10"/>
  <c r="G17" i="10"/>
  <c r="B19" i="10"/>
  <c r="G22" i="10"/>
  <c r="K24" i="10"/>
  <c r="F29" i="10"/>
  <c r="K31" i="10"/>
  <c r="H36" i="10"/>
  <c r="G40" i="10"/>
  <c r="B42" i="10"/>
  <c r="G45" i="10"/>
  <c r="C41" i="10"/>
  <c r="B13" i="10"/>
  <c r="B17" i="10"/>
  <c r="C20" i="10"/>
  <c r="B27" i="10"/>
  <c r="H11" i="10"/>
  <c r="C13" i="10"/>
  <c r="C17" i="10"/>
  <c r="F24" i="10"/>
  <c r="F27" i="10"/>
  <c r="B29" i="10"/>
  <c r="C31" i="10"/>
  <c r="C40" i="10"/>
  <c r="I47" i="10"/>
  <c r="IV5" i="2"/>
  <c r="BB5" i="2" s="1"/>
  <c r="I5" i="6" s="1"/>
  <c r="C8" i="10"/>
  <c r="F13" i="10"/>
  <c r="F17" i="10"/>
  <c r="K20" i="10"/>
  <c r="I24" i="10"/>
  <c r="H27" i="10"/>
  <c r="C29" i="10"/>
  <c r="C36" i="10"/>
  <c r="F40" i="10"/>
  <c r="K43" i="10"/>
  <c r="K47" i="10"/>
  <c r="N57" i="10"/>
  <c r="IW3" i="2"/>
  <c r="KJ5" i="2"/>
  <c r="CH5" i="2" s="1"/>
  <c r="Q5" i="6" s="1"/>
  <c r="Z8" i="2"/>
  <c r="LS3" i="2"/>
  <c r="Q25" i="12" s="1"/>
  <c r="Z4" i="2"/>
  <c r="C4" i="6" s="1"/>
  <c r="JP4" i="2"/>
  <c r="BR4" i="2" s="1"/>
  <c r="M4" i="6" s="1"/>
  <c r="HR5" i="2"/>
  <c r="Z5" i="2" s="1"/>
  <c r="C5" i="6" s="1"/>
  <c r="KO5" i="2"/>
  <c r="CL5" i="2" s="1"/>
  <c r="R5" i="6" s="1"/>
  <c r="LX5" i="2"/>
  <c r="DN5" i="2" s="1"/>
  <c r="Y5" i="6" s="1"/>
  <c r="HR6" i="2"/>
  <c r="AA6" i="2" s="1"/>
  <c r="C10" i="10"/>
  <c r="C12" i="10"/>
  <c r="H13" i="10"/>
  <c r="F16" i="10"/>
  <c r="H17" i="10"/>
  <c r="F19" i="10"/>
  <c r="B21" i="10"/>
  <c r="C26" i="10"/>
  <c r="B28" i="10"/>
  <c r="G29" i="10"/>
  <c r="C39" i="10"/>
  <c r="H40" i="10"/>
  <c r="F42" i="10"/>
  <c r="B44" i="10"/>
  <c r="B48" i="10"/>
  <c r="B49" i="10"/>
  <c r="B50" i="10"/>
  <c r="B20" i="10"/>
  <c r="B43" i="10"/>
  <c r="B11" i="10"/>
  <c r="H18" i="10"/>
  <c r="B40" i="10"/>
  <c r="C43" i="10"/>
  <c r="MC3" i="2"/>
  <c r="IB3" i="2"/>
  <c r="MI4" i="2"/>
  <c r="IL4" i="2"/>
  <c r="AT4" i="2" s="1"/>
  <c r="G4" i="6" s="1"/>
  <c r="LN4" i="2"/>
  <c r="DF4" i="2" s="1"/>
  <c r="W4" i="6" s="1"/>
  <c r="IL5" i="2"/>
  <c r="AT5" i="2" s="1"/>
  <c r="G5" i="6" s="1"/>
  <c r="JF5" i="2"/>
  <c r="BJ5" i="2" s="1"/>
  <c r="K5" i="6" s="1"/>
  <c r="MC5" i="2"/>
  <c r="DR5" i="2" s="1"/>
  <c r="Z5" i="6" s="1"/>
  <c r="K13" i="10"/>
  <c r="H19" i="10"/>
  <c r="C21" i="10"/>
  <c r="H29" i="10"/>
  <c r="F39" i="10"/>
  <c r="H42" i="10"/>
  <c r="C44" i="10"/>
  <c r="C49" i="10"/>
  <c r="LY3" i="2"/>
  <c r="G10" i="5"/>
  <c r="B5" i="10"/>
  <c r="C5" i="10"/>
  <c r="G5" i="10"/>
  <c r="H5" i="10"/>
  <c r="E12" i="10"/>
  <c r="E40" i="10"/>
  <c r="D6" i="10"/>
  <c r="E19" i="10"/>
  <c r="D28" i="10"/>
  <c r="D38" i="10"/>
  <c r="E18" i="10"/>
  <c r="D35" i="10"/>
  <c r="D13" i="10"/>
  <c r="JG3" i="2"/>
  <c r="BJ3" i="2"/>
  <c r="K3" i="6" s="1"/>
  <c r="CL3" i="2"/>
  <c r="R3" i="6" s="1"/>
  <c r="BZ5" i="2"/>
  <c r="O5" i="6" s="1"/>
  <c r="IM3" i="2"/>
  <c r="AX3" i="2"/>
  <c r="H3" i="6" s="1"/>
  <c r="DB3" i="2"/>
  <c r="V3" i="6" s="1"/>
  <c r="BB3" i="2"/>
  <c r="I3" i="6" s="1"/>
  <c r="K9" i="5"/>
  <c r="K8" i="5"/>
  <c r="L9" i="5"/>
  <c r="L7" i="5"/>
  <c r="L11" i="5"/>
  <c r="L6" i="5"/>
  <c r="L10" i="5"/>
  <c r="K6" i="5"/>
  <c r="K11" i="5"/>
  <c r="K10" i="5"/>
  <c r="L8" i="5"/>
  <c r="AH3" i="2"/>
  <c r="D3" i="6" s="1"/>
  <c r="Q13" i="12"/>
  <c r="BN3" i="2"/>
  <c r="L3" i="6" s="1"/>
  <c r="JQ3" i="2"/>
  <c r="Q17" i="12"/>
  <c r="CT3" i="2"/>
  <c r="T3" i="6" s="1"/>
  <c r="BR3" i="2"/>
  <c r="M3" i="6" s="1"/>
  <c r="AA3" i="2"/>
  <c r="Z3" i="2"/>
  <c r="C3" i="6" s="1"/>
  <c r="HS3" i="2"/>
  <c r="MI3" i="2"/>
  <c r="DV3" i="2"/>
  <c r="AA3" i="6" s="1"/>
  <c r="IR4" i="2"/>
  <c r="JB4" i="2"/>
  <c r="JL4" i="2"/>
  <c r="JV4" i="2"/>
  <c r="KF4" i="2"/>
  <c r="KP4" i="2"/>
  <c r="KZ4" i="2"/>
  <c r="LJ4" i="2"/>
  <c r="LT4" i="2"/>
  <c r="MD4" i="2"/>
  <c r="C31" i="4"/>
  <c r="F31" i="4"/>
  <c r="H6" i="5"/>
  <c r="I9" i="5"/>
  <c r="HS8" i="2"/>
  <c r="F4" i="5"/>
  <c r="G7" i="5"/>
  <c r="I11" i="5"/>
  <c r="H10" i="5"/>
  <c r="G9" i="5"/>
  <c r="F8" i="5"/>
  <c r="E7" i="5"/>
  <c r="D6" i="5"/>
  <c r="C5" i="5"/>
  <c r="C4" i="5"/>
  <c r="G11" i="5"/>
  <c r="F10" i="5"/>
  <c r="E9" i="5"/>
  <c r="D8" i="5"/>
  <c r="C7" i="5"/>
  <c r="I5" i="5"/>
  <c r="H4" i="5"/>
  <c r="F11" i="5"/>
  <c r="C10" i="5"/>
  <c r="G8" i="5"/>
  <c r="I6" i="5"/>
  <c r="F5" i="5"/>
  <c r="D11" i="5"/>
  <c r="H9" i="5"/>
  <c r="C8" i="5"/>
  <c r="G6" i="5"/>
  <c r="D5" i="5"/>
  <c r="I10" i="5"/>
  <c r="D9" i="5"/>
  <c r="H7" i="5"/>
  <c r="E6" i="5"/>
  <c r="G4" i="5"/>
  <c r="E10" i="5"/>
  <c r="I8" i="5"/>
  <c r="F7" i="5"/>
  <c r="H5" i="5"/>
  <c r="E4" i="5"/>
  <c r="HS4" i="2"/>
  <c r="IW4" i="2"/>
  <c r="KU4" i="2"/>
  <c r="LE4" i="2"/>
  <c r="LY4" i="2"/>
  <c r="E5" i="5"/>
  <c r="E8" i="5"/>
  <c r="E11" i="5"/>
  <c r="G5" i="5"/>
  <c r="H8" i="5"/>
  <c r="H11" i="5"/>
  <c r="O58" i="6"/>
  <c r="P58" i="6" s="1"/>
  <c r="C6" i="5"/>
  <c r="C9" i="5"/>
  <c r="J51" i="10"/>
  <c r="J50" i="10"/>
  <c r="J48" i="10"/>
  <c r="J40" i="10"/>
  <c r="J32" i="10"/>
  <c r="J25" i="10"/>
  <c r="J17" i="10"/>
  <c r="J9" i="10"/>
  <c r="J5" i="10"/>
  <c r="J42" i="10"/>
  <c r="J11" i="10"/>
  <c r="J44" i="10"/>
  <c r="J19" i="10"/>
  <c r="J13" i="10"/>
  <c r="J43" i="10"/>
  <c r="J27" i="10"/>
  <c r="J21" i="10"/>
  <c r="J12" i="10"/>
  <c r="J49" i="10"/>
  <c r="J37" i="10"/>
  <c r="J29" i="10"/>
  <c r="J20" i="10"/>
  <c r="J28" i="10"/>
  <c r="HX3" i="2"/>
  <c r="JB3" i="2"/>
  <c r="JL3" i="2"/>
  <c r="KF3" i="2"/>
  <c r="KP3" i="2"/>
  <c r="KZ3" i="2"/>
  <c r="IC5" i="2"/>
  <c r="JQ5" i="2"/>
  <c r="KA5" i="2"/>
  <c r="KU5" i="2"/>
  <c r="LE5" i="2"/>
  <c r="HX5" i="2"/>
  <c r="IH5" i="2"/>
  <c r="IR5" i="2"/>
  <c r="JL5" i="2"/>
  <c r="KF5" i="2"/>
  <c r="LJ5" i="2"/>
  <c r="K23" i="10"/>
  <c r="C23" i="10"/>
  <c r="J23" i="10"/>
  <c r="B23" i="10"/>
  <c r="H23" i="10"/>
  <c r="G23" i="10"/>
  <c r="E23" i="10"/>
  <c r="J26" i="10"/>
  <c r="J31" i="10"/>
  <c r="E43" i="10"/>
  <c r="G6" i="10"/>
  <c r="F8" i="10"/>
  <c r="K15" i="10"/>
  <c r="C15" i="10"/>
  <c r="J15" i="10"/>
  <c r="B15" i="10"/>
  <c r="H15" i="10"/>
  <c r="G15" i="10"/>
  <c r="E15" i="10"/>
  <c r="J18" i="10"/>
  <c r="D23" i="10"/>
  <c r="E25" i="10"/>
  <c r="E36" i="10"/>
  <c r="E42" i="10"/>
  <c r="K46" i="10"/>
  <c r="C46" i="10"/>
  <c r="J46" i="10"/>
  <c r="B46" i="10"/>
  <c r="H46" i="10"/>
  <c r="G46" i="10"/>
  <c r="E46" i="10"/>
  <c r="D5" i="10"/>
  <c r="E11" i="10"/>
  <c r="D15" i="10"/>
  <c r="E17" i="10"/>
  <c r="F23" i="10"/>
  <c r="E26" i="10"/>
  <c r="F35" i="10"/>
  <c r="E35" i="10"/>
  <c r="K35" i="10"/>
  <c r="C35" i="10"/>
  <c r="J35" i="10"/>
  <c r="B35" i="10"/>
  <c r="H35" i="10"/>
  <c r="K38" i="10"/>
  <c r="C38" i="10"/>
  <c r="J38" i="10"/>
  <c r="B38" i="10"/>
  <c r="H38" i="10"/>
  <c r="G38" i="10"/>
  <c r="E38" i="10"/>
  <c r="J41" i="10"/>
  <c r="D46" i="10"/>
  <c r="E48" i="10"/>
  <c r="K7" i="10"/>
  <c r="C7" i="10"/>
  <c r="J7" i="10"/>
  <c r="B7" i="10"/>
  <c r="H7" i="10"/>
  <c r="G7" i="10"/>
  <c r="E7" i="10"/>
  <c r="J10" i="10"/>
  <c r="F30" i="10"/>
  <c r="E30" i="10"/>
  <c r="K30" i="10"/>
  <c r="C30" i="10"/>
  <c r="J30" i="10"/>
  <c r="B30" i="10"/>
  <c r="H30" i="10"/>
  <c r="D48" i="10"/>
  <c r="D40" i="10"/>
  <c r="D32" i="10"/>
  <c r="D25" i="10"/>
  <c r="D17" i="10"/>
  <c r="F11" i="10"/>
  <c r="D9" i="10"/>
  <c r="D37" i="10"/>
  <c r="D27" i="10"/>
  <c r="D19" i="10"/>
  <c r="D11" i="10"/>
  <c r="F5" i="10"/>
  <c r="E49" i="10"/>
  <c r="E44" i="10"/>
  <c r="E29" i="10"/>
  <c r="E21" i="10"/>
  <c r="E13" i="10"/>
  <c r="E5" i="10"/>
  <c r="D7" i="10"/>
  <c r="E9" i="10"/>
  <c r="I15" i="10"/>
  <c r="D20" i="10"/>
  <c r="F22" i="10"/>
  <c r="E22" i="10"/>
  <c r="K22" i="10"/>
  <c r="C22" i="10"/>
  <c r="J22" i="10"/>
  <c r="B22" i="10"/>
  <c r="H22" i="10"/>
  <c r="H24" i="10"/>
  <c r="G24" i="10"/>
  <c r="E24" i="10"/>
  <c r="D24" i="10"/>
  <c r="J24" i="10"/>
  <c r="B24" i="10"/>
  <c r="D30" i="10"/>
  <c r="F38" i="10"/>
  <c r="E41" i="10"/>
  <c r="I46" i="10"/>
  <c r="E50" i="10"/>
  <c r="F7" i="10"/>
  <c r="E10" i="10"/>
  <c r="D12" i="10"/>
  <c r="F14" i="10"/>
  <c r="E14" i="10"/>
  <c r="K14" i="10"/>
  <c r="C14" i="10"/>
  <c r="J14" i="10"/>
  <c r="B14" i="10"/>
  <c r="H14" i="10"/>
  <c r="H16" i="10"/>
  <c r="G16" i="10"/>
  <c r="E16" i="10"/>
  <c r="D16" i="10"/>
  <c r="J16" i="10"/>
  <c r="B16" i="10"/>
  <c r="D22" i="10"/>
  <c r="D29" i="10"/>
  <c r="G30" i="10"/>
  <c r="N37" i="10"/>
  <c r="K34" i="10"/>
  <c r="C34" i="10"/>
  <c r="J34" i="10"/>
  <c r="B34" i="10"/>
  <c r="H34" i="10"/>
  <c r="G34" i="10"/>
  <c r="E34" i="10"/>
  <c r="D43" i="10"/>
  <c r="F45" i="10"/>
  <c r="E45" i="10"/>
  <c r="K45" i="10"/>
  <c r="C45" i="10"/>
  <c r="J45" i="10"/>
  <c r="B45" i="10"/>
  <c r="H45" i="10"/>
  <c r="H47" i="10"/>
  <c r="G47" i="10"/>
  <c r="E47" i="10"/>
  <c r="D47" i="10"/>
  <c r="J47" i="10"/>
  <c r="B47" i="10"/>
  <c r="D49" i="10"/>
  <c r="I7" i="10"/>
  <c r="D14" i="10"/>
  <c r="C16" i="10"/>
  <c r="D21" i="10"/>
  <c r="E28" i="10"/>
  <c r="I30" i="10"/>
  <c r="D34" i="10"/>
  <c r="E37" i="10"/>
  <c r="H39" i="10"/>
  <c r="G39" i="10"/>
  <c r="E39" i="10"/>
  <c r="D39" i="10"/>
  <c r="J39" i="10"/>
  <c r="B39" i="10"/>
  <c r="D45" i="10"/>
  <c r="C47" i="10"/>
  <c r="F6" i="10"/>
  <c r="E6" i="10"/>
  <c r="K6" i="10"/>
  <c r="C6" i="10"/>
  <c r="J6" i="10"/>
  <c r="B6" i="10"/>
  <c r="H6" i="10"/>
  <c r="H8" i="10"/>
  <c r="G8" i="10"/>
  <c r="E8" i="10"/>
  <c r="D8" i="10"/>
  <c r="J8" i="10"/>
  <c r="B8" i="10"/>
  <c r="E20" i="10"/>
  <c r="E27" i="10"/>
  <c r="E32" i="10"/>
  <c r="H33" i="10"/>
  <c r="G33" i="10"/>
  <c r="E33" i="10"/>
  <c r="D33" i="10"/>
  <c r="J33" i="10"/>
  <c r="B33" i="10"/>
  <c r="F34" i="10"/>
  <c r="J36" i="10"/>
  <c r="D44" i="10"/>
  <c r="D10" i="10"/>
  <c r="I11" i="10"/>
  <c r="F12" i="10"/>
  <c r="D18" i="10"/>
  <c r="I19" i="10"/>
  <c r="F20" i="10"/>
  <c r="D26" i="10"/>
  <c r="I27" i="10"/>
  <c r="F28" i="10"/>
  <c r="D31" i="10"/>
  <c r="D36" i="10"/>
  <c r="I37" i="10"/>
  <c r="D41" i="10"/>
  <c r="I42" i="10"/>
  <c r="F43" i="10"/>
  <c r="G50" i="10"/>
  <c r="I9" i="10"/>
  <c r="F10" i="10"/>
  <c r="C11" i="10"/>
  <c r="K11" i="10"/>
  <c r="H12" i="10"/>
  <c r="I17" i="10"/>
  <c r="F18" i="10"/>
  <c r="C19" i="10"/>
  <c r="K19" i="10"/>
  <c r="H20" i="10"/>
  <c r="I25" i="10"/>
  <c r="F26" i="10"/>
  <c r="C27" i="10"/>
  <c r="K27" i="10"/>
  <c r="H28" i="10"/>
  <c r="F31" i="10"/>
  <c r="I32" i="10"/>
  <c r="F36" i="10"/>
  <c r="C37" i="10"/>
  <c r="K37" i="10"/>
  <c r="I40" i="10"/>
  <c r="F41" i="10"/>
  <c r="C42" i="10"/>
  <c r="K42" i="10"/>
  <c r="H43" i="10"/>
  <c r="I48" i="10"/>
  <c r="I50" i="10"/>
  <c r="G10" i="10"/>
  <c r="I12" i="10"/>
  <c r="G18" i="10"/>
  <c r="I20" i="10"/>
  <c r="G26" i="10"/>
  <c r="I28" i="10"/>
  <c r="G31" i="10"/>
  <c r="G36" i="10"/>
  <c r="G41" i="10"/>
  <c r="D42" i="10"/>
  <c r="I43" i="10"/>
  <c r="I10" i="10"/>
  <c r="I18" i="10"/>
  <c r="I26" i="10"/>
  <c r="I31" i="10"/>
  <c r="I36" i="10"/>
  <c r="I41" i="10"/>
  <c r="D50" i="10"/>
  <c r="B10" i="10"/>
  <c r="B18" i="10"/>
  <c r="B26" i="10"/>
  <c r="B31" i="10"/>
  <c r="B36" i="10"/>
  <c r="B41" i="10"/>
  <c r="Q9" i="12" l="1"/>
  <c r="AA7" i="2"/>
  <c r="Z7" i="2"/>
  <c r="KK4" i="2"/>
  <c r="Q6" i="12"/>
  <c r="HS5" i="2"/>
  <c r="IH3" i="2"/>
  <c r="IC4" i="2"/>
  <c r="LJ3" i="2"/>
  <c r="IH4" i="2"/>
  <c r="AA5" i="2"/>
  <c r="AP3" i="2"/>
  <c r="F3" i="6" s="1"/>
  <c r="Q18" i="12"/>
  <c r="Q4" i="12"/>
  <c r="F22" i="4"/>
  <c r="C22" i="4"/>
  <c r="Q10" i="12"/>
  <c r="LT5" i="2"/>
  <c r="IW5" i="2"/>
  <c r="IM5" i="2"/>
  <c r="LO4" i="2"/>
  <c r="Q12" i="12"/>
  <c r="MI5" i="2"/>
  <c r="LO5" i="2"/>
  <c r="Q8" i="12"/>
  <c r="JV5" i="2"/>
  <c r="CH3" i="2"/>
  <c r="Q3" i="6" s="1"/>
  <c r="Q28" i="12"/>
  <c r="KK3" i="2"/>
  <c r="Q11" i="12"/>
  <c r="JH2" i="2" s="1"/>
  <c r="K31" i="6" s="1"/>
  <c r="Z9" i="2"/>
  <c r="JB5" i="2"/>
  <c r="MD5" i="2"/>
  <c r="BZ3" i="2"/>
  <c r="O3" i="6" s="1"/>
  <c r="HS9" i="2"/>
  <c r="Z6" i="2"/>
  <c r="Q16" i="12"/>
  <c r="Q22" i="12"/>
  <c r="KK5" i="2"/>
  <c r="KA4" i="2"/>
  <c r="JG4" i="2"/>
  <c r="LO3" i="2"/>
  <c r="Q19" i="12"/>
  <c r="KZ5" i="2"/>
  <c r="Q21" i="12"/>
  <c r="KU3" i="2"/>
  <c r="BV3" i="2"/>
  <c r="N3" i="6" s="1"/>
  <c r="KP5" i="2"/>
  <c r="JG5" i="2"/>
  <c r="Q26" i="12"/>
  <c r="Q15" i="12"/>
  <c r="CX3" i="2"/>
  <c r="U3" i="6" s="1"/>
  <c r="LY5" i="2"/>
  <c r="HS6" i="2"/>
  <c r="Q27" i="12"/>
  <c r="Q24" i="12"/>
  <c r="Q5" i="12"/>
  <c r="HY2" i="2" s="1"/>
  <c r="D31" i="6" s="1"/>
  <c r="HX4" i="2"/>
  <c r="Q20" i="12"/>
  <c r="X66" i="10"/>
  <c r="JQ4" i="2"/>
  <c r="MD3" i="2"/>
  <c r="IM4" i="2"/>
  <c r="DR3" i="2"/>
  <c r="Z3" i="6" s="1"/>
  <c r="LT3" i="2"/>
  <c r="Y65" i="10"/>
  <c r="AL3" i="2"/>
  <c r="E3" i="6" s="1"/>
  <c r="DJ3" i="2"/>
  <c r="X3" i="6" s="1"/>
  <c r="Q14" i="12"/>
  <c r="IC3" i="2"/>
  <c r="X63" i="10"/>
  <c r="Z62" i="10"/>
  <c r="IX2" i="2"/>
  <c r="I31" i="6" s="1"/>
  <c r="ID2" i="2"/>
  <c r="E31" i="6" s="1"/>
  <c r="Y63" i="10"/>
  <c r="HT2" i="2"/>
  <c r="C31" i="6" s="1"/>
  <c r="II2" i="2"/>
  <c r="F31" i="6" s="1"/>
  <c r="IS2" i="2"/>
  <c r="H31" i="6" s="1"/>
  <c r="W68" i="10"/>
  <c r="X62" i="10"/>
  <c r="W66" i="10"/>
  <c r="Z68" i="10"/>
  <c r="JC2" i="2"/>
  <c r="J31" i="6" s="1"/>
  <c r="X64" i="10"/>
  <c r="W64" i="10"/>
  <c r="X69" i="10"/>
  <c r="Z66" i="10"/>
  <c r="Y66" i="10"/>
  <c r="Z65" i="10"/>
  <c r="W65" i="10"/>
  <c r="Z69" i="10"/>
  <c r="W69" i="10"/>
  <c r="Z63" i="10"/>
  <c r="Y68" i="10"/>
  <c r="W63" i="10"/>
  <c r="Z67" i="10"/>
  <c r="Y62" i="10"/>
  <c r="W67" i="10"/>
  <c r="E31" i="4"/>
  <c r="D32" i="4"/>
  <c r="IN2" i="2"/>
  <c r="G31" i="6" s="1"/>
  <c r="X68" i="10"/>
  <c r="HM2" i="2"/>
  <c r="W62" i="10"/>
  <c r="Y69" i="10"/>
  <c r="X67" i="10"/>
  <c r="Z64" i="10"/>
  <c r="Y67" i="10"/>
  <c r="X65" i="10"/>
  <c r="Y77" i="10"/>
  <c r="AA75" i="10"/>
  <c r="X74" i="10"/>
  <c r="X32" i="10"/>
  <c r="X77" i="10"/>
  <c r="Z75" i="10"/>
  <c r="W74" i="10"/>
  <c r="W77" i="10"/>
  <c r="AA76" i="10"/>
  <c r="X75" i="10"/>
  <c r="X33" i="10"/>
  <c r="Z76" i="10"/>
  <c r="W75" i="10"/>
  <c r="Y76" i="10"/>
  <c r="AA77" i="10"/>
  <c r="X76" i="10"/>
  <c r="Z74" i="10"/>
  <c r="Z77" i="10"/>
  <c r="Y75" i="10"/>
  <c r="X30" i="10"/>
  <c r="AA74" i="10"/>
  <c r="X31" i="10"/>
  <c r="Y74" i="10"/>
  <c r="Y64" i="10"/>
  <c r="W76" i="10"/>
  <c r="D23" i="4" l="1"/>
  <c r="E22" i="4"/>
  <c r="JM2" i="2"/>
  <c r="L31" i="6" s="1"/>
  <c r="MJ2" i="2"/>
  <c r="AA31" i="6" s="1"/>
  <c r="LZ2" i="2"/>
  <c r="Y31" i="6" s="1"/>
  <c r="LP2" i="2"/>
  <c r="W31" i="6" s="1"/>
  <c r="LA2" i="2"/>
  <c r="T31" i="6" s="1"/>
  <c r="LF2" i="2"/>
  <c r="U31" i="6" s="1"/>
  <c r="KV2" i="2"/>
  <c r="S31" i="6" s="1"/>
  <c r="JW2" i="2"/>
  <c r="N31" i="6" s="1"/>
  <c r="KB2" i="2"/>
  <c r="O31" i="6" s="1"/>
  <c r="ME2" i="2"/>
  <c r="Z31" i="6" s="1"/>
  <c r="KL2" i="2"/>
  <c r="Q31" i="6" s="1"/>
  <c r="KG2" i="2"/>
  <c r="P31" i="6" s="1"/>
  <c r="LK2" i="2"/>
  <c r="V31" i="6" s="1"/>
  <c r="KQ2" i="2"/>
  <c r="R31" i="6" s="1"/>
  <c r="JR2" i="2"/>
  <c r="M31" i="6" s="1"/>
  <c r="LU2" i="2"/>
  <c r="X31" i="6" s="1"/>
  <c r="C32" i="4"/>
  <c r="F32" i="4"/>
  <c r="X34" i="10"/>
  <c r="F23" i="4" l="1"/>
  <c r="C23" i="4"/>
  <c r="D33" i="4"/>
  <c r="F33" i="4" s="1"/>
  <c r="E32" i="4"/>
  <c r="D24" i="4" l="1"/>
  <c r="F24" i="4" s="1"/>
  <c r="E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3000000}">
      <text>
        <r>
          <rPr>
            <sz val="11"/>
            <color theme="1"/>
            <rFont val="Calibri"/>
            <family val="2"/>
            <scheme val="minor"/>
          </rPr>
          <t>======
ID#AAABP1rxzJI
KELLY MARLEY MARADEY ANGARITA    (2024-06-13 20:35:30)
Seleccionar de la lista desplegable</t>
        </r>
      </text>
    </comment>
    <comment ref="C10" authorId="0" shapeId="0" xr:uid="{00000000-0006-0000-0000-000002000000}">
      <text>
        <r>
          <rPr>
            <sz val="11"/>
            <color theme="1"/>
            <rFont val="Calibri"/>
            <family val="2"/>
            <scheme val="minor"/>
          </rPr>
          <t>======
ID#AAABP1rxzJo
KELLY MARLEY MARADEY ANGARITA    (2024-06-13 20:35:30)
Indicar nombre y cargo del responsable del proyecto</t>
        </r>
      </text>
    </comment>
    <comment ref="C11" authorId="0" shapeId="0" xr:uid="{00000000-0006-0000-0000-000004000000}">
      <text>
        <r>
          <rPr>
            <sz val="11"/>
            <color theme="1"/>
            <rFont val="Calibri"/>
            <family val="2"/>
            <scheme val="minor"/>
          </rPr>
          <t>======
ID#AAABP1rxzIU
KELLY MARLEY MARADEY ANGARITA    (2024-06-13 20:35:30)
Indicar la fecha de inicio en el formato dd/mm/aaaa</t>
        </r>
      </text>
    </comment>
    <comment ref="C12" authorId="0" shapeId="0" xr:uid="{00000000-0006-0000-0000-000001000000}">
      <text>
        <r>
          <rPr>
            <sz val="11"/>
            <color theme="1"/>
            <rFont val="Calibri"/>
            <family val="2"/>
            <scheme val="minor"/>
          </rPr>
          <t>======
ID#AAABP1rxzKQ
KELLY MARLEY MARADEY ANGARITA    (2024-06-13 20:35:30)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hVMHbb7uQVDjSHQZKkRRlxv7np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300-000001000000}">
      <text>
        <r>
          <rPr>
            <sz val="11"/>
            <color theme="1"/>
            <rFont val="Calibri"/>
            <family val="2"/>
            <scheme val="minor"/>
          </rPr>
          <t>======
ID#AAABP1rxzJY
ANGELA  VERGARA JALLER    (2024-06-13 20:35:30)
Se recomienda para la escala  máxima entre un 10% - 20% de variacón sobre el costo/ recurso financiero</t>
        </r>
      </text>
    </comment>
    <comment ref="E37" authorId="0" shapeId="0" xr:uid="{00000000-0006-0000-0300-000002000000}">
      <text>
        <r>
          <rPr>
            <sz val="11"/>
            <color theme="1"/>
            <rFont val="Calibri"/>
            <family val="2"/>
            <scheme val="minor"/>
          </rPr>
          <t>======
ID#AAABP1rxzIY
jtamar    (2024-06-13 20:35:30)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jc4OBO01ocCwwP+0d+mQ9fZw9BM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51" authorId="0" shapeId="0" xr:uid="{00000000-0006-0000-0500-000001000000}">
      <text>
        <r>
          <rPr>
            <sz val="11"/>
            <color theme="1"/>
            <rFont val="Calibri"/>
            <family val="2"/>
            <scheme val="minor"/>
          </rPr>
          <t>======
ID#AAABP1rxzIE
CESAR EDINSON ESCALANTE COTERIO    (2024-06-13 20:35:30)
NO ADMISIBLE</t>
        </r>
      </text>
    </comment>
  </commentList>
  <extLst>
    <ext xmlns:r="http://schemas.openxmlformats.org/officeDocument/2006/relationships" uri="GoogleSheetsCustomDataVersion2">
      <go:sheetsCustomData xmlns:go="http://customooxmlschemas.google.com/" r:id="rId1" roundtripDataSignature="AMtx7mj5lfJJ3UMUEHrLxVRdL0SFP1hh+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9000000}">
      <text>
        <r>
          <rPr>
            <sz val="11"/>
            <color theme="1"/>
            <rFont val="Calibri"/>
            <family val="2"/>
            <scheme val="minor"/>
          </rPr>
          <t>======
ID#AAABP1rxzI8
CESAR EDINSON ESCALANTE COTERIO    (2024-06-13 20:35:30)
Hacen referencia a las características de diseño y operación del control, y de su desarrollo y madurez.</t>
        </r>
      </text>
    </comment>
    <comment ref="D9" authorId="0" shapeId="0" xr:uid="{00000000-0006-0000-0700-000007000000}">
      <text>
        <r>
          <rPr>
            <sz val="11"/>
            <color theme="1"/>
            <rFont val="Calibri"/>
            <family val="2"/>
            <scheme val="minor"/>
          </rPr>
          <t>======
ID#AAABP1rxzJM
CESAR EDINSON ESCALANTE COTERIO    (2024-06-13 20:35:30)
Hace referencia a la suficiencia del control para actuar sobre el riesgo, a partir de su aplicabilidad, cobertura y funcionalidad.</t>
        </r>
      </text>
    </comment>
    <comment ref="D10" authorId="0" shapeId="0" xr:uid="{00000000-0006-0000-0700-00000F000000}">
      <text>
        <r>
          <rPr>
            <sz val="11"/>
            <color theme="1"/>
            <rFont val="Calibri"/>
            <family val="2"/>
            <scheme val="minor"/>
          </rPr>
          <t>======
ID#AAABP1rxzII
CESAR EDINSON ESCALANTE COTERIO    (2024-06-13 20:35:30)
Hace referencia a la capacidad del control para reducir la probabilidad de materialización del evento o mitigar sus consecuencias.</t>
        </r>
      </text>
    </comment>
    <comment ref="D11" authorId="0" shapeId="0" xr:uid="{00000000-0006-0000-0700-000001000000}">
      <text>
        <r>
          <rPr>
            <sz val="11"/>
            <color theme="1"/>
            <rFont val="Calibri"/>
            <family val="2"/>
            <scheme val="minor"/>
          </rPr>
          <t>======
ID#AAABP1rxzKA
CESAR EDINSON ESCALANTE COTERIO    (2024-06-13 20:35:30)
Hacen referencia a las características de diseño y operación del control, y de su desarrollo y madurez.</t>
        </r>
      </text>
    </comment>
    <comment ref="D15" authorId="0" shapeId="0" xr:uid="{00000000-0006-0000-0700-000002000000}">
      <text>
        <r>
          <rPr>
            <sz val="11"/>
            <color theme="1"/>
            <rFont val="Calibri"/>
            <family val="2"/>
            <scheme val="minor"/>
          </rPr>
          <t>======
ID#AAABP1rxzJ4
CESAR EDINSON ESCALANTE COTERIO    (2024-06-13 20:35:30)
Hace referencia a la suficiencia del control para actuar sobre el riesgo, a partir de su aplicabilidad, cobertura y funcionalidad.</t>
        </r>
      </text>
    </comment>
    <comment ref="D16" authorId="0" shapeId="0" xr:uid="{00000000-0006-0000-0700-00000E000000}">
      <text>
        <r>
          <rPr>
            <sz val="11"/>
            <color theme="1"/>
            <rFont val="Calibri"/>
            <family val="2"/>
            <scheme val="minor"/>
          </rPr>
          <t>======
ID#AAABP1rxzIM
CESAR EDINSON ESCALANTE COTERIO    (2024-06-13 20:35:30)
Hace referencia a la capacidad del control para reducir la probabilidad de materialización del evento o mitigar sus consecuencias.</t>
        </r>
      </text>
    </comment>
    <comment ref="D17" authorId="0" shapeId="0" xr:uid="{00000000-0006-0000-0700-00000D000000}">
      <text>
        <r>
          <rPr>
            <sz val="11"/>
            <color theme="1"/>
            <rFont val="Calibri"/>
            <family val="2"/>
            <scheme val="minor"/>
          </rPr>
          <t>======
ID#AAABP1rxzIc
CESAR EDINSON ESCALANTE COTERIO    (2024-06-13 20:35:30)
Hacen referencia a las características de diseño y operación del control, y de su desarrollo y madurez.</t>
        </r>
      </text>
    </comment>
    <comment ref="D21" authorId="0" shapeId="0" xr:uid="{00000000-0006-0000-0700-000004000000}">
      <text>
        <r>
          <rPr>
            <sz val="11"/>
            <color theme="1"/>
            <rFont val="Calibri"/>
            <family val="2"/>
            <scheme val="minor"/>
          </rPr>
          <t>======
ID#AAABP1rxzJs
CESAR EDINSON ESCALANTE COTERIO    (2024-06-13 20:35:30)
Hace referencia a la suficiencia del control para actuar sobre el riesgo, a partir de su aplicabilidad, cobertura y funcionalidad.</t>
        </r>
      </text>
    </comment>
    <comment ref="D22" authorId="0" shapeId="0" xr:uid="{00000000-0006-0000-0700-000006000000}">
      <text>
        <r>
          <rPr>
            <sz val="11"/>
            <color theme="1"/>
            <rFont val="Calibri"/>
            <family val="2"/>
            <scheme val="minor"/>
          </rPr>
          <t>======
ID#AAABP1rxzJQ
CESAR EDINSON ESCALANTE COTERIO    (2024-06-13 20:35:30)
Hace referencia a la capacidad del control para reducir la probabilidad de materialización del evento o mitigar sus consecuencias.</t>
        </r>
      </text>
    </comment>
    <comment ref="D23" authorId="0" shapeId="0" xr:uid="{00000000-0006-0000-0700-00000A000000}">
      <text>
        <r>
          <rPr>
            <sz val="11"/>
            <color theme="1"/>
            <rFont val="Calibri"/>
            <family val="2"/>
            <scheme val="minor"/>
          </rPr>
          <t>======
ID#AAABP1rxzI0
CESAR EDINSON ESCALANTE COTERIO    (2024-06-13 20:35:30)
Hacen referencia a las características de diseño y operación del control, y de su desarrollo y madurez.</t>
        </r>
      </text>
    </comment>
    <comment ref="D27" authorId="0" shapeId="0" xr:uid="{00000000-0006-0000-0700-000008000000}">
      <text>
        <r>
          <rPr>
            <sz val="11"/>
            <color theme="1"/>
            <rFont val="Calibri"/>
            <family val="2"/>
            <scheme val="minor"/>
          </rPr>
          <t>======
ID#AAABP1rxzJA
CESAR EDINSON ESCALANTE COTERIO    (2024-06-13 20:35:30)
Hace referencia a la suficiencia del control para actuar sobre el riesgo, a partir de su aplicabilidad, cobertura y funcionalidad.</t>
        </r>
      </text>
    </comment>
    <comment ref="D28" authorId="0" shapeId="0" xr:uid="{00000000-0006-0000-0700-000003000000}">
      <text>
        <r>
          <rPr>
            <sz val="11"/>
            <color theme="1"/>
            <rFont val="Calibri"/>
            <family val="2"/>
            <scheme val="minor"/>
          </rPr>
          <t>======
ID#AAABP1rxzJw
CESAR EDINSON ESCALANTE COTERIO    (2024-06-13 20:35:30)
Hace referencia a la capacidad del control para reducir la probabilidad de materialización del evento o mitigar sus consecuencias.</t>
        </r>
      </text>
    </comment>
    <comment ref="D29" authorId="0" shapeId="0" xr:uid="{00000000-0006-0000-0700-00000C000000}">
      <text>
        <r>
          <rPr>
            <sz val="11"/>
            <color theme="1"/>
            <rFont val="Calibri"/>
            <family val="2"/>
            <scheme val="minor"/>
          </rPr>
          <t>======
ID#AAABP1rxzIg
CESAR EDINSON ESCALANTE COTERIO    (2024-06-13 20:35:30)
Hacen referencia a las características de diseño y operación del control, y de su desarrollo y madurez.</t>
        </r>
      </text>
    </comment>
    <comment ref="D33" authorId="0" shapeId="0" xr:uid="{00000000-0006-0000-0700-000005000000}">
      <text>
        <r>
          <rPr>
            <sz val="11"/>
            <color theme="1"/>
            <rFont val="Calibri"/>
            <family val="2"/>
            <scheme val="minor"/>
          </rPr>
          <t>======
ID#AAABP1rxzJc
CESAR EDINSON ESCALANTE COTERIO    (2024-06-13 20:35:30)
Hace referencia a la suficiencia del control para actuar sobre el riesgo, a partir de su aplicabilidad, cobertura y funcionalidad.</t>
        </r>
      </text>
    </comment>
    <comment ref="D34" authorId="0" shapeId="0" xr:uid="{00000000-0006-0000-0700-00000B000000}">
      <text>
        <r>
          <rPr>
            <sz val="11"/>
            <color theme="1"/>
            <rFont val="Calibri"/>
            <family val="2"/>
            <scheme val="minor"/>
          </rPr>
          <t>======
ID#AAABP1rxzIo
CESAR EDINSON ESCALANTE COTERIO    (2024-06-13 20:35:30)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hJ1QvkzpIc9vVaTkoCB3D3Ry8ugA=="/>
    </ext>
  </extLst>
</comments>
</file>

<file path=xl/sharedStrings.xml><?xml version="1.0" encoding="utf-8"?>
<sst xmlns="http://schemas.openxmlformats.org/spreadsheetml/2006/main" count="2687" uniqueCount="1237">
  <si>
    <t>PLANTILLA ANÁLISIS DE RIESGOS</t>
  </si>
  <si>
    <t>Diligencie la siguiente información:</t>
  </si>
  <si>
    <t>Tipo de análisis</t>
  </si>
  <si>
    <t>Negocio</t>
  </si>
  <si>
    <t>Fecha de inicio del análisis</t>
  </si>
  <si>
    <t>Fecha de finalización del análisis</t>
  </si>
  <si>
    <t>Escriba el nombre y dependencia de los participantes del análisis de riesgos:</t>
  </si>
  <si>
    <t>Nombre</t>
  </si>
  <si>
    <t>Dependencia</t>
  </si>
  <si>
    <t>Observaciones:</t>
  </si>
  <si>
    <t>Seguimiento 1 (Fecha)</t>
  </si>
  <si>
    <t>Seguimiento 2 (Fecha)</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</si>
  <si>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</si>
  <si>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</si>
  <si>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</si>
  <si>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</si>
  <si>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</si>
  <si>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</si>
  <si>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</si>
  <si>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</si>
  <si>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</si>
  <si>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</si>
  <si>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</si>
  <si>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</si>
  <si>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</si>
  <si>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</si>
  <si>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</si>
  <si>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</si>
  <si>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</si>
  <si>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</si>
  <si>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</si>
  <si>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</si>
  <si>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</si>
  <si>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</si>
  <si>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</si>
  <si>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</si>
  <si>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</si>
  <si>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</si>
  <si>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</si>
  <si>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</si>
  <si>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</si>
  <si>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</si>
  <si>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</si>
  <si>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</si>
  <si>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</si>
  <si>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</si>
  <si>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</si>
  <si>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</si>
  <si>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</si>
  <si>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</si>
  <si>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</si>
  <si>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</si>
  <si>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</si>
  <si>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</si>
  <si>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</si>
  <si>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</si>
  <si>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</si>
  <si>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</si>
  <si>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</si>
  <si>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(fecha)</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</si>
  <si>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</si>
  <si>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</si>
  <si>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</si>
  <si>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</si>
  <si>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</si>
  <si>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</si>
  <si>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</si>
  <si>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</si>
  <si>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</si>
  <si>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</si>
  <si>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</si>
  <si>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R1_Acu</t>
  </si>
  <si>
    <t>Operación</t>
  </si>
  <si>
    <t>Operacional</t>
  </si>
  <si>
    <t>Riesgo en procesos y procedimientos</t>
  </si>
  <si>
    <t>Errores u omisiones en procesos y procedimientos</t>
  </si>
  <si>
    <t>Interno</t>
  </si>
  <si>
    <t>Alto</t>
  </si>
  <si>
    <t>Media</t>
  </si>
  <si>
    <t>Máxima</t>
  </si>
  <si>
    <t>R2_Acu</t>
  </si>
  <si>
    <t>Riesgos naturales y antrópicos</t>
  </si>
  <si>
    <t xml:space="preserve">Degradación de los recursos naturales para la prestación del servicio. </t>
  </si>
  <si>
    <t>Externo</t>
  </si>
  <si>
    <t>Moderada</t>
  </si>
  <si>
    <t>R3_Acu</t>
  </si>
  <si>
    <t>Bajo</t>
  </si>
  <si>
    <t>Muy alta</t>
  </si>
  <si>
    <t>R4_Acu</t>
  </si>
  <si>
    <t>Riesgo en la gestión del talento humano</t>
  </si>
  <si>
    <t>Insuficiencia de personal</t>
  </si>
  <si>
    <t>Interno/Externo</t>
  </si>
  <si>
    <t>* Rotación del personal operativo (de toda la subgerencia de acueducto para atender contingencias).</t>
  </si>
  <si>
    <t>Mayor</t>
  </si>
  <si>
    <t>R5_Acu</t>
  </si>
  <si>
    <t>Muy baja</t>
  </si>
  <si>
    <t>R6_Acu</t>
  </si>
  <si>
    <t xml:space="preserve">Falla o indisponibilidad de activos </t>
  </si>
  <si>
    <t>Insuficiencia o indisponibilidad de maquinaria y/o equipos</t>
  </si>
  <si>
    <t>Alta</t>
  </si>
  <si>
    <t>R7_Acu</t>
  </si>
  <si>
    <t>Afectación de la salud y el bienestar de las personas por condiciones y situaciones laborales</t>
  </si>
  <si>
    <t>Medio</t>
  </si>
  <si>
    <t>R8_Acu</t>
  </si>
  <si>
    <t>Eventos naturales / antrópicos desfavorables</t>
  </si>
  <si>
    <t>R9_Acu</t>
  </si>
  <si>
    <t>Cumplimiento</t>
  </si>
  <si>
    <t>Gestión Normativa</t>
  </si>
  <si>
    <t xml:space="preserve">Incumplimiento de normatividad o regulación aplicable </t>
  </si>
  <si>
    <t>Costo / Recurso Financiero</t>
  </si>
  <si>
    <t>R10_Acu</t>
  </si>
  <si>
    <t>Menor</t>
  </si>
  <si>
    <t>R11_Acu</t>
  </si>
  <si>
    <t>Riesgo en la gestión de la cadena de suministro</t>
  </si>
  <si>
    <t>Insuficiencia de materiales e insumos</t>
  </si>
  <si>
    <t>R12_Acu</t>
  </si>
  <si>
    <t>Estratégico</t>
  </si>
  <si>
    <t xml:space="preserve">Riesgo Ambiental </t>
  </si>
  <si>
    <t>Inadecuada intervención al ambiente (intencionada o no)</t>
  </si>
  <si>
    <t>Muy bajo</t>
  </si>
  <si>
    <t>R13_Acu</t>
  </si>
  <si>
    <t>Reclamación de terceros</t>
  </si>
  <si>
    <t>R14_Acu</t>
  </si>
  <si>
    <t>Riesgo en la gestión de la información / Tecnologías de información y operación</t>
  </si>
  <si>
    <t>Debilidades en los atributos de la información</t>
  </si>
  <si>
    <t>R15_Acu</t>
  </si>
  <si>
    <t>Riesgo de orden público</t>
  </si>
  <si>
    <t>Daños de la infraestructura, maquinaria y equipos causado por actores ilegales</t>
  </si>
  <si>
    <t>R16_Acu</t>
  </si>
  <si>
    <t>Inconvenientes para la obtención de permisos</t>
  </si>
  <si>
    <t>* Atender oportunamente las observaciones de las autoridades ambientales.</t>
  </si>
  <si>
    <t>R17_Acu</t>
  </si>
  <si>
    <t>Riesgo de conflictos culturales, sociales y políticos</t>
  </si>
  <si>
    <t>Acciones sociales colectivas en contra la prestación del servicio</t>
  </si>
  <si>
    <t>R18_Acu</t>
  </si>
  <si>
    <t>Fallas en las interacciones entre los diferentes involucrados del proceso o entre procesos</t>
  </si>
  <si>
    <t>R19_Acu</t>
  </si>
  <si>
    <t>Falta de homologación de métodos de trabajo</t>
  </si>
  <si>
    <t>R1_Alc</t>
  </si>
  <si>
    <t>R2_Alc</t>
  </si>
  <si>
    <t>R3_Alc</t>
  </si>
  <si>
    <t>R4_Alc</t>
  </si>
  <si>
    <t>R5_Alc</t>
  </si>
  <si>
    <t>R6_Alc</t>
  </si>
  <si>
    <t>Baja</t>
  </si>
  <si>
    <t>R7_Alc</t>
  </si>
  <si>
    <t>R8_Alc</t>
  </si>
  <si>
    <t>R9_Alc</t>
  </si>
  <si>
    <t>R10_Alc</t>
  </si>
  <si>
    <t>R11_Alc</t>
  </si>
  <si>
    <t>R12_Alc</t>
  </si>
  <si>
    <t>R13_Alc</t>
  </si>
  <si>
    <t>R14_Alc</t>
  </si>
  <si>
    <t>R15_Alc</t>
  </si>
  <si>
    <t>R1_Act</t>
  </si>
  <si>
    <t>Financiero</t>
  </si>
  <si>
    <t>Riesgo de liquidez</t>
  </si>
  <si>
    <t>Insuficiencia de recursos financieros</t>
  </si>
  <si>
    <t>R2_Act</t>
  </si>
  <si>
    <t>R3_Act</t>
  </si>
  <si>
    <t>R1_Aseo</t>
  </si>
  <si>
    <t>R2_Aseo</t>
  </si>
  <si>
    <t>R3_Aseo</t>
  </si>
  <si>
    <t>R4_Aseo</t>
  </si>
  <si>
    <t>R5_Aseo</t>
  </si>
  <si>
    <t>R1_Alum</t>
  </si>
  <si>
    <t>R2_Alum</t>
  </si>
  <si>
    <t>Muy alto</t>
  </si>
  <si>
    <t>R3_Alum</t>
  </si>
  <si>
    <t>R4_Alum</t>
  </si>
  <si>
    <t>R5_Alum</t>
  </si>
  <si>
    <t>Incumplimientos contractuales por parte del proveedor</t>
  </si>
  <si>
    <t>R6_Alum</t>
  </si>
  <si>
    <t>Fallas en la gestión de proveedores</t>
  </si>
  <si>
    <t>Tolerable</t>
  </si>
  <si>
    <t>Comercial</t>
  </si>
  <si>
    <t>Riesgo Comercial</t>
  </si>
  <si>
    <t>Errores en la facturación, recepción y registro de ingresos</t>
  </si>
  <si>
    <t>Conflicto sociopolítico por altas expectativas de los grupos de interés</t>
  </si>
  <si>
    <t>Dificultad para desarrollar las actividades de la operación comercial (suspensión, corte y reconexión)</t>
  </si>
  <si>
    <t>CRITERIOS DE VALORACIÓN DE PROBABILIDAD</t>
  </si>
  <si>
    <t>Valor</t>
  </si>
  <si>
    <t>Clasificación</t>
  </si>
  <si>
    <t>Probabilidad estadística</t>
  </si>
  <si>
    <t>Descripción</t>
  </si>
  <si>
    <t>Frecuencia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</si>
  <si>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</si>
  <si>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</si>
  <si>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</si>
  <si>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</si>
  <si>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</si>
  <si>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</si>
  <si>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</si>
  <si>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</si>
  <si>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</si>
  <si>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</si>
  <si>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</si>
  <si>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</si>
  <si>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Menor o igual al 2%</t>
  </si>
  <si>
    <t>Evento que ocurre en forma excepcional. Muy dificil que ocurra</t>
  </si>
  <si>
    <t>Una vez en los últimos 10 años.</t>
  </si>
  <si>
    <t>Valor del proyecto / VPN</t>
  </si>
  <si>
    <t>Tiempo estimado</t>
  </si>
  <si>
    <t>Parametros sugeridos para costo/recurso financiero</t>
  </si>
  <si>
    <t>Criterios</t>
  </si>
  <si>
    <t>Evaluación</t>
  </si>
  <si>
    <t>Costo</t>
  </si>
  <si>
    <t xml:space="preserve">mínimo </t>
  </si>
  <si>
    <t>maxímo</t>
  </si>
  <si>
    <t>Mínima</t>
  </si>
  <si>
    <t>Parametros sugeridos para tiempo</t>
  </si>
  <si>
    <t>CRITERIOS DE VALORACIÓN DE LAS CONSECUENCIAS</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</si>
  <si>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</si>
  <si>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</si>
  <si>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</si>
  <si>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</si>
  <si>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</si>
  <si>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</si>
  <si>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</si>
  <si>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</si>
  <si>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</si>
  <si>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</si>
  <si>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</si>
  <si>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</si>
  <si>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</si>
  <si>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</si>
  <si>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</si>
  <si>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</si>
  <si>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</si>
  <si>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</si>
  <si>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</si>
  <si>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</si>
  <si>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</si>
  <si>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</si>
  <si>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</si>
  <si>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</si>
  <si>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</si>
  <si>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CONSECUENCIA</t>
  </si>
  <si>
    <t>PROBABILIDAD</t>
  </si>
  <si>
    <t xml:space="preserve">Mayor </t>
  </si>
  <si>
    <t>Extremo</t>
  </si>
  <si>
    <t>Aceptable</t>
  </si>
  <si>
    <t>Total riesgos</t>
  </si>
  <si>
    <t>Inicial</t>
  </si>
  <si>
    <t>Indice de riesgos</t>
  </si>
  <si>
    <t>Cantidad de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</si>
  <si>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</si>
  <si>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</si>
  <si>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</si>
  <si>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</si>
  <si>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</si>
  <si>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</si>
  <si>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</si>
  <si>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</si>
  <si>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</si>
  <si>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</si>
  <si>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</si>
  <si>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</si>
  <si>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</si>
  <si>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</si>
  <si>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Nombre del control</t>
  </si>
  <si>
    <t>Evidencia</t>
  </si>
  <si>
    <t>Frecuencia de aplicación</t>
  </si>
  <si>
    <t>Responsable de aplicación</t>
  </si>
  <si>
    <t>Descripción del control</t>
  </si>
  <si>
    <t>R1_JUR</t>
  </si>
  <si>
    <t>* El (a) jefe de jurídica y contratación. lidera el grupo primero cada semana para revisar los casos y definir acciones de mejora. y queda como evidencia en un acta de reunión.</t>
  </si>
  <si>
    <t>Acta de reunión</t>
  </si>
  <si>
    <t>Semanal</t>
  </si>
  <si>
    <t>Jefe de oficina asesora jurídica y de contratación</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</si>
  <si>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</si>
  <si>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</si>
  <si>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</si>
  <si>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R2_JUR</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</si>
  <si>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</si>
  <si>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</si>
  <si>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</si>
  <si>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R3_JUR</t>
  </si>
  <si>
    <t>* Cuadro de control procesos contractuales con la trazabilidad de la documentación pendiente por cargar.</t>
  </si>
  <si>
    <t>* Verificación de los documentos soportes de acuerdo a lo establecido en el manual.</t>
  </si>
  <si>
    <t>Definir los actuales controles correctivos SI EXISTEN / SI APLICAN DE LO CONTRARIO DEJAR EN BLANCO.</t>
  </si>
  <si>
    <t>ACU_3</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</si>
  <si>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</si>
  <si>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</si>
  <si>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del agua a la salida de la planta.</t>
  </si>
  <si>
    <t>* Revisión diario de las tuberías de aducción para la detección de posibles fugas.</t>
  </si>
  <si>
    <t>* Comunicación constante con los líderes y juntas de acción comunal que se abastecen de agua cruda.</t>
  </si>
  <si>
    <t>ACU_4</t>
  </si>
  <si>
    <t>* Extensión de la jornada laboral para cubrir el personal faltante.</t>
  </si>
  <si>
    <t>* Dimensionamiento del personal.</t>
  </si>
  <si>
    <t>ACU_5</t>
  </si>
  <si>
    <t>* Control de ingreso a las instalaciones y de acceso a infraestructura.</t>
  </si>
  <si>
    <t>* Supervisión en las plantas de las variables de caudal y presión de entrada y salida, así como las señales de calidad del agua.</t>
  </si>
  <si>
    <t>* Plan de mantenimiento preventivo</t>
  </si>
  <si>
    <t>* Programa de lavado de estructuras y tanques</t>
  </si>
  <si>
    <t>* Adquisición de materiales y equipos apropiados (calidad, durabilidad, compatibilidad) para uso en sistemas de cloro y sustancias peligrosas y/o explosivas)</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</si>
  <si>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</si>
  <si>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</si>
  <si>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en planta.</t>
  </si>
  <si>
    <t>* Medición de parametro de calidad de los insumos recibidos para la potabilización.</t>
  </si>
  <si>
    <t>* Capacitaciones al personal de los procedimientos.</t>
  </si>
  <si>
    <t>* Creación y/o actualización de los manuales y procedimientos.</t>
  </si>
  <si>
    <t>ACU_6</t>
  </si>
  <si>
    <t xml:space="preserve">* Se tiene ingreso restringido a las instalaciones y la infraestructura </t>
  </si>
  <si>
    <t>* Plan de capacitación y reentrenamiento.</t>
  </si>
  <si>
    <t>* Plan de mantenimiento preventivo.</t>
  </si>
  <si>
    <t>* Hoy se ejecuta parte del plan de inversiones, para la mejora de a infraestructura.</t>
  </si>
  <si>
    <t>* Reposición de tramos de tuberia de aducción.</t>
  </si>
  <si>
    <t>ACU_7</t>
  </si>
  <si>
    <t>* Capacitación a los trabajadores en los riesgos del proceso y el funcionamiento de los equipos utilizados para el proceso de potabilización y debidos a agentes biológicos presentes en el agua</t>
  </si>
  <si>
    <t>* Programa y manual de SST. Plan de trabajo del año en temas SST para la unidad.</t>
  </si>
  <si>
    <t>* Programa de compra, inventario y entrenamiento en equipos de protección y seguridad</t>
  </si>
  <si>
    <t>* Plan de mantenimiento preventivo de los equipos eléctricos, mecánicos, hidráulicos, neumáticos y de instrumentación.</t>
  </si>
  <si>
    <t>* Cumplimiento de la normatividad vigente para transporte de sustancias peligrosas (Dec 1496 de 2018, Decreto 1609 del 31 de julio de 2002)</t>
  </si>
  <si>
    <t>* Instructivo para el montaje de contenedores de cloro.</t>
  </si>
  <si>
    <t>* Instructivo para el manejo de equipos de cloro.</t>
  </si>
  <si>
    <t>ACU_8</t>
  </si>
  <si>
    <t>* Recorridos periódicos a la infraestructura del proceso.</t>
  </si>
  <si>
    <t>* Instructivo de supervisión de cuencas y atención de eventos en fuentes abastecedoras.</t>
  </si>
  <si>
    <t>* Plan de mantenimientos preventivos.</t>
  </si>
  <si>
    <t>* Se cuenta con plantas electricas de energía.</t>
  </si>
  <si>
    <t>ACU_9</t>
  </si>
  <si>
    <t>* Monitoreo de parámetros de interes  antes de captación,  despues de captación y en planta.</t>
  </si>
  <si>
    <t>* Mantenimiento preventivo de los equipos eléctricos y de instrumentación (Verificación metrológica de los equipos).</t>
  </si>
  <si>
    <t>* Participación en las mesas de concesiones de agua</t>
  </si>
  <si>
    <t>* Se cuenta con manuales de operación, guías e instructivos para cada sistema de tratamiento de agua potable.</t>
  </si>
  <si>
    <t>* Ejecución del plan de capacitación y reentrenamiento</t>
  </si>
  <si>
    <t>* Se tiene acceso restringido a las instalaciones y la infraestructura (restricciòn al cuarto de control, control por anillos).</t>
  </si>
  <si>
    <t>* Plan de mantenimiento preventivo (depósitos, hidrantes, purgas y puntos de muestreo).</t>
  </si>
  <si>
    <t>* Monitoreo de parametros fisico quimicos y microbiologicos de acuerdo a al normativo.</t>
  </si>
  <si>
    <t>* Medición de caudal de las fuentes de abastecimiento.</t>
  </si>
  <si>
    <t>* Equipos de medición en linea para las PTAPs.</t>
  </si>
  <si>
    <t>* Matriz de cumplimiento legal.</t>
  </si>
  <si>
    <t>* Identificación de fechas de renovación de conseciones.</t>
  </si>
  <si>
    <t>* Solicitud, análisis y ajustes de la información para reporte y cargue oportuno a los entes de vigilancia y control (SUI, SIGOP)</t>
  </si>
  <si>
    <t>ACU_10</t>
  </si>
  <si>
    <t>* Mantenimiento preventivo y predictivo de los equipos eléctricos y de instrumentación.</t>
  </si>
  <si>
    <t>* Sistema de contingencia ante fallas eléctricas (plantas diésel, circuito eléctrico redundante, UPS, sistema de dosificación de productos químicos por gravedad).</t>
  </si>
  <si>
    <t>ACU_11</t>
  </si>
  <si>
    <t>* Manejo de inventario de insumos en almacenamiento local de las PTAP y generación de alertas por bajo nivel de existencia.</t>
  </si>
  <si>
    <t>* Proyección y control de demanda del servicio y consumo de insumos químicos.</t>
  </si>
  <si>
    <t>* Se tiene plan de compras.</t>
  </si>
  <si>
    <t>* Se tienen contratos vigentes para los suministros y mantenimientos preventivos.</t>
  </si>
  <si>
    <t>ACU_12</t>
  </si>
  <si>
    <t>* Mantenimiento preventivo de la infraestructura y equipos</t>
  </si>
  <si>
    <t>* Monitoreo de aforo de caudales para generar alarmas de cara a la autoridad</t>
  </si>
  <si>
    <t>* Medición de caudal cada hora a la entrada de la planta</t>
  </si>
  <si>
    <t>* Cumplimiento de la normatividad vigente para transporte de sustancias peligrosas (Dec 1496 de 2018, Decreto 1609  del 31 de julio de 2002)</t>
  </si>
  <si>
    <t>* Estructuras de contención (diques) en el almacenamiento de insumos químicos líquidos, sistemas de preparación de insumos químicos, almacenamiento de combustibles</t>
  </si>
  <si>
    <t>* Monitoreo de parámetros fisicoquímicos en corrientes de descarga de proceso de potabilización y en la salida de sistemas de tratamiento de estos lodos de las plantas</t>
  </si>
  <si>
    <t>* Pago de tasas ambientales (uso de agua).</t>
  </si>
  <si>
    <t>ACU_13</t>
  </si>
  <si>
    <t>* Se cuenta con mantenimiento preventivo del sistema y sus componentes.</t>
  </si>
  <si>
    <t>* Se realizan inspecciones para determinar el estado de las tuberias.</t>
  </si>
  <si>
    <t>* Comunicación con las comunidades para informar oportunamentes trabajos por parte de la empresa.</t>
  </si>
  <si>
    <t>ACU_14</t>
  </si>
  <si>
    <t>* Implementación de procedimiento de uso de las plataformas establecidas para el registro de la información.</t>
  </si>
  <si>
    <t>* Formatos impresos de registro de información (laboratorio de calidad de agua, potabilización, registros de continuidad, presión, actas de visitas y OT).</t>
  </si>
  <si>
    <t>ACU_15</t>
  </si>
  <si>
    <t xml:space="preserve">* Implementar las estrategias de seguridad con que cuenta Essmar para trabajos en zonas con presencia de actores armados ilegales </t>
  </si>
  <si>
    <t>* Presencia de vigilancia privada a demanda</t>
  </si>
  <si>
    <t xml:space="preserve">* Presencia de policia o de autoridades locales </t>
  </si>
  <si>
    <t>* Capacitación al personal en tema de riesgo público</t>
  </si>
  <si>
    <t>* Socialización de actividades a atraves de  los canales de comunicación existentes con líderes comunales.</t>
  </si>
  <si>
    <t>* Mantenimientos preventivos a la infraestructura para mitigar las fallas de la misma.</t>
  </si>
  <si>
    <t>ACU_16</t>
  </si>
  <si>
    <t>* Dimensionar tiempos legales de respuestas por parte de las entidades y calcular tiempos reales en las mismas, toda vez que normalmente las respuestas se demoran más tiempo.</t>
  </si>
  <si>
    <t>* Asignación de un rubro presupuestal para los trámites ambientales.</t>
  </si>
  <si>
    <t>ACU_17</t>
  </si>
  <si>
    <t>* Contrato de vigilancia en las EBAP y de las PTAP.</t>
  </si>
  <si>
    <t>* Ruta de revisión de la infraestructura del sistema de acueducto</t>
  </si>
  <si>
    <t>* Socialización de las posibles afetaciones con diferentes comnunidades donde se encuentra la infraestructura de acueducto.</t>
  </si>
  <si>
    <t>ACU_18</t>
  </si>
  <si>
    <t>* Notificacion correo electronico y telefonica</t>
  </si>
  <si>
    <t>* Comites tecnicos interdisciplinarios</t>
  </si>
  <si>
    <t>* Atencion de los requerimientos de las diferentes áreas.</t>
  </si>
  <si>
    <t>* Fortalecimiento de conocimientos tecnicos a otras áreas.</t>
  </si>
  <si>
    <t>ACU_1</t>
  </si>
  <si>
    <t>* Se realizan los mantenimientos correctivos por parte del proveedor.</t>
  </si>
  <si>
    <t>* Se realizar la desinfección con hipoclorito de sodio (NaClO) para no parar la operación.</t>
  </si>
  <si>
    <t>ACU_2</t>
  </si>
  <si>
    <t>* Notificación a la autoridad ambiental de la posible afectación de la fuente hídrica.</t>
  </si>
  <si>
    <t>* Activación del PEC.</t>
  </si>
  <si>
    <t>* Planes de Contingencia.</t>
  </si>
  <si>
    <t>* Sistema contra incendios en algunas plantas y sistemas de detección en otras (red de hidrantes y extintores).</t>
  </si>
  <si>
    <t>* Mantenimiento correctivo (incluye lavado de infraestructura de Captación  y Potabilización).</t>
  </si>
  <si>
    <t>* El operador de planta da la alarma a Operación cuando se disminuye el agua a entregar</t>
  </si>
  <si>
    <t>* Control de abastecimiento a comunidades de agua cruda.</t>
  </si>
  <si>
    <t>* Corrección de fugas sobre líneas de aducción.</t>
  </si>
  <si>
    <t>* Sistema alternativo de generación de energía.</t>
  </si>
  <si>
    <t>* Plan de mantenimiento correctivo.</t>
  </si>
  <si>
    <t>* Mantenimiento correctivo</t>
  </si>
  <si>
    <t>* Póliza de Responsabilidad Civil Extracontractual.</t>
  </si>
  <si>
    <t>* Póliza Todo Riesgo daño infraestructura y equipos.</t>
  </si>
  <si>
    <t>* Manuales operativos de las plantas (actividades durante contingencia)</t>
  </si>
  <si>
    <t>* Plan local de emergencia</t>
  </si>
  <si>
    <t xml:space="preserve">* Apoyo en capacitaciones de parte de la ARL para empleados en salud fisica, mental y bienestar </t>
  </si>
  <si>
    <t>* Plan de Emergencia Contingencia: Instructivo para la atención de fugas de cloro.</t>
  </si>
  <si>
    <t>* Adquisición de nuevos equipos mecanicos especializados de trabajo.</t>
  </si>
  <si>
    <t>* Acciones correctivas sobre la infraestructura del sistema.</t>
  </si>
  <si>
    <t>* Plan de emergencia y contingencia para Operación de la infraestructura en casos de eventos naturales.</t>
  </si>
  <si>
    <t>* Póliza Todo Riesgo daño infraestructura y equipos</t>
  </si>
  <si>
    <t>* Procedimientos especificos para la operación de procesos de potabilización.</t>
  </si>
  <si>
    <t>* Activación de protocolos de actuación del Plan de Emergencia y Contingencia.</t>
  </si>
  <si>
    <t>* Cuadrillas de mantenimientos correctivos para casos puntuales de viviendas sin agua.</t>
  </si>
  <si>
    <t>* Implementación de operativos de distribuición en la APS.</t>
  </si>
  <si>
    <t>* Implementación de plan de perdidas Técnicas y  comerciales.</t>
  </si>
  <si>
    <t>* Actualización contante en temas normativos y legales aplicables al sector.</t>
  </si>
  <si>
    <t>* Solicitud de reversión de información  reportada con errores, a los entes de vigilancia y control.</t>
  </si>
  <si>
    <t>* Movimiento de inventarios entre plantas y compras inmediatas</t>
  </si>
  <si>
    <t>* Pólizas de cumplimiento en contratos</t>
  </si>
  <si>
    <t>* Traslados de equipos entre sistemas compatibles.</t>
  </si>
  <si>
    <t>* Póliza Todo Riesgo daño infraestructura y  equipos</t>
  </si>
  <si>
    <t>* Protocolos de actuación del Plan de Contingencia y Emergencias.</t>
  </si>
  <si>
    <t>* Se cuenta con cuadrillas para realizar los mttos correctivos ante daños en el sistema.</t>
  </si>
  <si>
    <t>* Se cuenta con póliza de RCE</t>
  </si>
  <si>
    <t>* Se tiene plan de contingencia y emergencia</t>
  </si>
  <si>
    <t>* Se cuenta con maquinaria especializada para la reparación de daños.</t>
  </si>
  <si>
    <t>* Verificación y corrección de la calidad de la información.</t>
  </si>
  <si>
    <t>* Sensibilización, conciliación y acompañamiento del área técnica y social con la comunidad para la atención de sus solicitudes.</t>
  </si>
  <si>
    <t>* Brigadas de acciones correctivas sobre el sistema con las autoridades competentes.</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</si>
  <si>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</si>
  <si>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</si>
  <si>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</si>
  <si>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</si>
  <si>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</si>
  <si>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</si>
  <si>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</si>
  <si>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</si>
  <si>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</si>
  <si>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</si>
  <si>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</si>
  <si>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</si>
  <si>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</si>
  <si>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</si>
  <si>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</si>
  <si>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</si>
  <si>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</si>
  <si>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</si>
  <si>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</si>
  <si>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</si>
  <si>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</si>
  <si>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</si>
  <si>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</si>
  <si>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</si>
  <si>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</si>
  <si>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</si>
  <si>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</si>
  <si>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</si>
  <si>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</si>
  <si>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</si>
  <si>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</si>
  <si>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</si>
  <si>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</si>
  <si>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</si>
  <si>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</si>
  <si>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</si>
  <si>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</si>
  <si>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</si>
  <si>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</si>
  <si>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</si>
  <si>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</si>
  <si>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</si>
  <si>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</si>
  <si>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</si>
  <si>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</si>
  <si>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</si>
  <si>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</si>
  <si>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</si>
  <si>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</si>
  <si>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</si>
  <si>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</si>
  <si>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</si>
  <si>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</si>
  <si>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</si>
  <si>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</si>
  <si>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</si>
  <si>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</si>
  <si>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</si>
  <si>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</si>
  <si>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</si>
  <si>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</si>
  <si>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Transparencia</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</si>
  <si>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</si>
  <si>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</si>
  <si>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</si>
  <si>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</si>
  <si>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</si>
  <si>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Condiciones adversas en variables del entorno en sus dimensiones culturales y sociales que afecten la organización en su operación y el logro de los objetivos estratégicos.</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</si>
  <si>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</si>
  <si>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de planeación y crecimiento</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</si>
  <si>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</si>
  <si>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</si>
  <si>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</si>
  <si>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en la gestión del grupo empresarial</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</si>
  <si>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</si>
  <si>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</si>
  <si>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</si>
  <si>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</si>
  <si>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Riesgo de crédito</t>
  </si>
  <si>
    <t>Incumplimiento de las obligaciones de pago por parte de terceros derivadas de contratos o transacciones financieras celebradas con el Grupo EPM.</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</si>
  <si>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</si>
  <si>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</si>
  <si>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</si>
  <si>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</si>
  <si>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</si>
  <si>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Falla o indisponibilidad de activos. Esto se puede presentar, entre otros, por problemas de  dimensionamiento, diseño, desempeño, adquisición, construcción, información, conocimiento, mantenibilidad, confiabilidad, inversiones, costos o cumplimiento normativo.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</si>
  <si>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</si>
  <si>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Actuaciones u omisiones por parte de gente EPM o terceros, que impliquen la alteración de los atributos de confidencialidad, integridad, disponibilidad, trazabilidad y no repudio de los activos de información.</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</si>
  <si>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</si>
  <si>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Actuaciones u omisiones, no motivadas por la intención de causar un daño u obtener beneficio, o ausencia o deficiencia en la definición, documentación, comunicación, capacitación o aplicación de los procedimientos.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</si>
  <si>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</si>
  <si>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</si>
  <si>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</si>
  <si>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</si>
  <si>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</si>
  <si>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</si>
  <si>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</si>
  <si>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</si>
  <si>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</si>
  <si>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</si>
  <si>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</si>
  <si>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</si>
  <si>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</si>
  <si>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</si>
  <si>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</si>
  <si>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</si>
  <si>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</si>
  <si>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</si>
  <si>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</si>
  <si>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</si>
  <si>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</si>
  <si>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</si>
  <si>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</si>
  <si>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</si>
  <si>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</si>
  <si>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</si>
  <si>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</si>
  <si>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</si>
  <si>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</si>
  <si>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</si>
  <si>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</si>
  <si>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</si>
  <si>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</si>
  <si>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</si>
  <si>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</si>
  <si>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</si>
  <si>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</si>
  <si>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</si>
  <si>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</si>
  <si>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</si>
  <si>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</si>
  <si>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</si>
  <si>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</si>
  <si>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</si>
  <si>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</si>
  <si>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</si>
  <si>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</si>
  <si>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</si>
  <si>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</si>
  <si>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</si>
  <si>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</si>
  <si>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</si>
  <si>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</si>
  <si>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</si>
  <si>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</si>
  <si>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</si>
  <si>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</si>
  <si>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</si>
  <si>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</si>
  <si>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</si>
  <si>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</si>
  <si>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</si>
  <si>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</si>
  <si>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</si>
  <si>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</si>
  <si>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</si>
  <si>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</si>
  <si>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</si>
  <si>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</si>
  <si>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</si>
  <si>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</si>
  <si>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</si>
  <si>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</si>
  <si>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</si>
  <si>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</si>
  <si>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</si>
  <si>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</si>
  <si>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</si>
  <si>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</si>
  <si>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</si>
  <si>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</si>
  <si>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</si>
  <si>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</si>
  <si>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</si>
  <si>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</si>
  <si>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</si>
  <si>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</si>
  <si>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</si>
  <si>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</si>
  <si>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</si>
  <si>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</si>
  <si>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</si>
  <si>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</si>
  <si>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</si>
  <si>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</si>
  <si>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</si>
  <si>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Incumplimiento a la presentación de información a entes externos de vigilacia y control</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</si>
  <si>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</si>
  <si>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</si>
  <si>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</si>
  <si>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</si>
  <si>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</si>
  <si>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</si>
  <si>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</si>
  <si>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</si>
  <si>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</si>
  <si>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</si>
  <si>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</si>
  <si>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</si>
  <si>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</si>
  <si>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</si>
  <si>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</si>
  <si>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</si>
  <si>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</si>
  <si>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Asignación, repartición o limitación de fuentes de abastecimiento de insumos productivos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</si>
  <si>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</si>
  <si>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</si>
  <si>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</si>
  <si>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</si>
  <si>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</si>
  <si>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</si>
  <si>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</si>
  <si>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</si>
  <si>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</si>
  <si>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</si>
  <si>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</si>
  <si>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</si>
  <si>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</si>
  <si>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</si>
  <si>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</si>
  <si>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</si>
  <si>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</si>
  <si>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</si>
  <si>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</si>
  <si>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</si>
  <si>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</si>
  <si>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</si>
  <si>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</si>
  <si>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</si>
  <si>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</si>
  <si>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</si>
  <si>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</si>
  <si>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</si>
  <si>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</si>
  <si>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</si>
  <si>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</si>
  <si>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</si>
  <si>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</si>
  <si>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</si>
  <si>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</si>
  <si>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</si>
  <si>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</si>
  <si>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</si>
  <si>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</si>
  <si>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</si>
  <si>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</si>
  <si>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</si>
  <si>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</si>
  <si>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</si>
  <si>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</si>
  <si>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</si>
  <si>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</si>
  <si>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</si>
  <si>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</si>
  <si>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</si>
  <si>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</si>
  <si>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</si>
  <si>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</si>
  <si>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</si>
  <si>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</si>
  <si>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Falta de apertura en la entrega de información a los grupos de interés</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</si>
  <si>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</si>
  <si>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Inadecuada comunicación y dialogo con los grupos de interés</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</si>
  <si>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</si>
  <si>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</si>
  <si>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</si>
  <si>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</si>
  <si>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</si>
  <si>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</si>
  <si>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</si>
  <si>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</si>
  <si>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</si>
  <si>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</si>
  <si>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</si>
  <si>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</si>
  <si>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</si>
  <si>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</si>
  <si>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</si>
  <si>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</si>
  <si>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</si>
  <si>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</si>
  <si>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</si>
  <si>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</si>
  <si>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</si>
  <si>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</si>
  <si>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</si>
  <si>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</si>
  <si>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</si>
  <si>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</si>
  <si>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</si>
  <si>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</si>
  <si>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</si>
  <si>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</si>
  <si>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</si>
  <si>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</si>
  <si>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</si>
  <si>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</si>
  <si>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</si>
  <si>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</si>
  <si>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</si>
  <si>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</si>
  <si>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</si>
  <si>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</si>
  <si>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inversionistas y demás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</si>
  <si>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</si>
  <si>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</si>
  <si>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</si>
  <si>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EPM 
Inadecuada selección de personal para los cargos 
Desconocimiento del sector y de los negocios
Inadecuado diseño o funcionamiento de los comités 
Estilo de liderazgo no alineado a la cultura de la organización</t>
  </si>
  <si>
    <t>Acciones que perjudiquen los derechos de los accionistas minoritarios de las filiales del Grupo EPM</t>
  </si>
  <si>
    <t>Abuso de la propiedad del accionista mayoritario
Toma de decisiones sin tener en cuenta los intereses y sin consultar con los accionistas minoritarios
Pérdida de confianza por parte de los accionistas minoritarios</t>
  </si>
  <si>
    <t>Acciones del propietario que perjudiquen a los inversionistas, usuarios y demas grupos de interés de EPM</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</si>
  <si>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</si>
  <si>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</si>
  <si>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</si>
  <si>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</si>
  <si>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</si>
  <si>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</si>
  <si>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Nucleo y filiales</t>
  </si>
  <si>
    <t>Proliferación de bacterias y plagas</t>
  </si>
  <si>
    <t xml:space="preserve">Uso inadecuado de los recursos naturales </t>
  </si>
  <si>
    <t>Mayores exigencias ambientales</t>
  </si>
  <si>
    <t>Percepción de gratuidad en suministro de agua</t>
  </si>
  <si>
    <t>Redensificación urbana</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</si>
  <si>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</si>
  <si>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</si>
  <si>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</si>
  <si>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</si>
  <si>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</si>
  <si>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</si>
  <si>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</si>
  <si>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</si>
  <si>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</si>
  <si>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</si>
  <si>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</si>
  <si>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</si>
  <si>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</si>
  <si>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</si>
  <si>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</si>
  <si>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</si>
  <si>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</si>
  <si>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</si>
  <si>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</si>
  <si>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</si>
  <si>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</si>
  <si>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</si>
  <si>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</si>
  <si>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</si>
  <si>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</si>
  <si>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</si>
  <si>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</si>
  <si>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</si>
  <si>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</si>
  <si>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</si>
  <si>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</si>
  <si>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</si>
  <si>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</si>
  <si>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</si>
  <si>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</si>
  <si>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Debilidad en la priorización de iniciativas y proyectos</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</si>
  <si>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</si>
  <si>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</si>
  <si>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</si>
  <si>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</si>
  <si>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</si>
  <si>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</si>
  <si>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</si>
  <si>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</si>
  <si>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</si>
  <si>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</si>
  <si>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EPM</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</si>
  <si>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</si>
  <si>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</si>
  <si>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</si>
  <si>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</si>
  <si>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</si>
  <si>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filial al Estado mediante la Expedición de leyes, órdenes o acciones administrativas.</t>
  </si>
  <si>
    <t>Nacionalización</t>
  </si>
  <si>
    <t>Transferencias de bienes y servicios privados de un sector determinado a dominio del estado (dando lugar a la transferencia de la propiedad de la empresa filial al estado)</t>
  </si>
  <si>
    <t>Abandono forzoso</t>
  </si>
  <si>
    <t xml:space="preserve">Abandono necesario y completo de las operaciones de la empresa filial </t>
  </si>
  <si>
    <t>Discriminación selectiva</t>
  </si>
  <si>
    <t>Imposición de manera selectiva y discriminatoria de una ley, orden, decreto, regulación impuesta específicamente contra la empresa filial por parte del Gobierno extranjero, o la variación unilateral de las condiciones preestablecidas para la operación de la empresa filial.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</si>
  <si>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</si>
  <si>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</si>
  <si>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</si>
  <si>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filial o nos limite la participación en todo o parte de los beneficios de la inversión en la filial</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</si>
  <si>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</si>
  <si>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</si>
  <si>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</si>
  <si>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EPM operar en los mercados de divisas, efectuar conversión de moneda y / o transferir los fondos en nombre de la empresa filial
Característica del dinero que no es liquido ya que los inversionistas no pueden comprar, vender  intercambiar estas monedas debido a sanciones políticas, restricciones gubernamentales, regulaciones de cambio o alta volatibilidad</t>
  </si>
  <si>
    <t>Imposibilidad o dificultad de ejecutar el laudo arbitral</t>
  </si>
  <si>
    <t>Actuaciones o decisiones por parte de órganos del estado, que dificulten o impidan la ejecución de un laudo arbitral en el país de la empresa filial</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</si>
  <si>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</si>
  <si>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</si>
  <si>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</si>
  <si>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</si>
  <si>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</si>
  <si>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</si>
  <si>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</si>
  <si>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</si>
  <si>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</si>
  <si>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</si>
  <si>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</si>
  <si>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</si>
  <si>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EPM por situaciones de seguridad del entorno en el desarrollo de las actividades empresariales</t>
  </si>
  <si>
    <t>Afectación a la vida o a la integridad de los funcionarios de EPM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</si>
  <si>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</si>
  <si>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</si>
  <si>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</si>
  <si>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</si>
  <si>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</si>
  <si>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</si>
  <si>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EPM</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</si>
  <si>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</si>
  <si>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</si>
  <si>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</si>
  <si>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</si>
  <si>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</si>
  <si>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</si>
  <si>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</si>
  <si>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</si>
  <si>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</si>
  <si>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</si>
  <si>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</si>
  <si>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</si>
  <si>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</si>
  <si>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</si>
  <si>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</si>
  <si>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</si>
  <si>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EPM, sus filiales o sus contratistas</t>
  </si>
  <si>
    <t>Incumplimiento de las obligaciones de pago a terceros</t>
  </si>
  <si>
    <t>Dificultad en la consecución de recursos de deuda</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</si>
  <si>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</si>
  <si>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</si>
  <si>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</si>
  <si>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</si>
  <si>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</si>
  <si>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</si>
  <si>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Inadecuada administración de los contratos</t>
  </si>
  <si>
    <t>Inadecuada gestión de inventarios</t>
  </si>
  <si>
    <t>Insuficiencia de proveedores que cumplan requisitos de participación</t>
  </si>
  <si>
    <t>Litigios o controversias con contratistas</t>
  </si>
  <si>
    <t>Fallas en las tecnologías de información u operación que soportan el proceso</t>
  </si>
  <si>
    <t>Inadecuado manejo de perfiles y claves de usuario</t>
  </si>
  <si>
    <t>Insuficiencia o indisponibilidad de recursos informáticos o tecnológicos</t>
  </si>
  <si>
    <t>Deficiencias en la definición de indicadores o metas de desempeño</t>
  </si>
  <si>
    <t>Dificultad para conseguir la fuerza laboral idónea en el mercado</t>
  </si>
  <si>
    <t>Falta de idoneidad del talento humano existente</t>
  </si>
  <si>
    <t>Resistencia al cambio</t>
  </si>
  <si>
    <t>Pérdida del conocimiento clave</t>
  </si>
  <si>
    <t>Diseño o Implementación errónea de metodologías</t>
  </si>
  <si>
    <t>Incumplimientos contractuales de EPM por asunción de obligaciones desfavorables o excesivas en el contrato</t>
  </si>
  <si>
    <t>Incumplimientos contractuales por cambios adversos en la normatividad o regulación</t>
  </si>
  <si>
    <t>Inconvenientes asociados a la constitución de servidumbres o adquisición de predios</t>
  </si>
  <si>
    <t>Dificultad para acceder a recursos naturales para la prestación de los servicios</t>
  </si>
  <si>
    <t>Escasez de recursos naturales para la prestación de los servicios</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</si>
  <si>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</si>
  <si>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</si>
  <si>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</si>
  <si>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</si>
  <si>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</si>
  <si>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</si>
  <si>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</si>
  <si>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</si>
  <si>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</si>
  <si>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</si>
  <si>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</si>
  <si>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</si>
  <si>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</si>
  <si>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</si>
  <si>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</si>
  <si>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</si>
  <si>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</si>
  <si>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</si>
  <si>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</si>
  <si>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</si>
  <si>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</si>
  <si>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</si>
  <si>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</si>
  <si>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</si>
  <si>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</si>
  <si>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</si>
  <si>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</si>
  <si>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</si>
  <si>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</si>
  <si>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</si>
  <si>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</si>
  <si>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</si>
  <si>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</si>
  <si>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</si>
  <si>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</si>
  <si>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</si>
  <si>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</si>
  <si>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</si>
  <si>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</si>
  <si>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</si>
  <si>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</si>
  <si>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</si>
  <si>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</si>
  <si>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</si>
  <si>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</si>
  <si>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</si>
  <si>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</si>
  <si>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</si>
  <si>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</si>
  <si>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</si>
  <si>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</si>
  <si>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</si>
  <si>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</si>
  <si>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</si>
  <si>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</si>
  <si>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</si>
  <si>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</si>
  <si>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</si>
  <si>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</si>
  <si>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</si>
  <si>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</si>
  <si>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</si>
  <si>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</si>
  <si>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</si>
  <si>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</si>
  <si>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</si>
  <si>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</si>
  <si>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</si>
  <si>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</si>
  <si>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</si>
  <si>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</si>
  <si>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</si>
  <si>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</si>
  <si>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</si>
  <si>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</si>
  <si>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</si>
  <si>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</si>
  <si>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</si>
  <si>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</si>
  <si>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</si>
  <si>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</si>
  <si>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</si>
  <si>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</si>
  <si>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EPM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</si>
  <si>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</si>
  <si>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</si>
  <si>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</si>
  <si>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</si>
  <si>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</si>
  <si>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</si>
  <si>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</si>
  <si>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</si>
  <si>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</si>
  <si>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</si>
  <si>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</si>
  <si>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</si>
  <si>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</si>
  <si>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</si>
  <si>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</si>
  <si>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</si>
  <si>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</si>
  <si>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</si>
  <si>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</si>
  <si>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</si>
  <si>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</si>
  <si>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</si>
  <si>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</si>
  <si>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</si>
  <si>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</si>
  <si>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</si>
  <si>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</si>
  <si>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</si>
  <si>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</si>
  <si>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</si>
  <si>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</si>
  <si>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</si>
  <si>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</si>
  <si>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</si>
  <si>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</si>
  <si>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</si>
  <si>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</si>
  <si>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</si>
  <si>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</si>
  <si>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</si>
  <si>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</si>
  <si>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</si>
  <si>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</si>
  <si>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</si>
  <si>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</si>
  <si>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</si>
  <si>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</si>
  <si>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</si>
  <si>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</si>
  <si>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</si>
  <si>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Correctivo</t>
  </si>
  <si>
    <t>Preventivo/Correctivo</t>
  </si>
  <si>
    <t>Riesgo en la definición del modelo caso base</t>
  </si>
  <si>
    <t>Riesgo Político</t>
  </si>
  <si>
    <t>Fases</t>
  </si>
  <si>
    <t>Controles</t>
  </si>
  <si>
    <t>Impactos</t>
  </si>
  <si>
    <t>Formulación</t>
  </si>
  <si>
    <t>Ejecución</t>
  </si>
  <si>
    <t>Terminación</t>
  </si>
  <si>
    <t>Seguimiento 2</t>
  </si>
  <si>
    <t>Seguimiento 3</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</si>
  <si>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</si>
  <si>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</si>
  <si>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</si>
  <si>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</si>
  <si>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</si>
  <si>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</si>
  <si>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</si>
  <si>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</si>
  <si>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</si>
  <si>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</si>
  <si>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</si>
  <si>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</si>
  <si>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</si>
  <si>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</si>
  <si>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</si>
  <si>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</si>
  <si>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</si>
  <si>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</si>
  <si>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</si>
  <si>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</si>
  <si>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</si>
  <si>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</si>
  <si>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</si>
  <si>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</si>
  <si>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</si>
  <si>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</si>
  <si>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</si>
  <si>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</si>
  <si>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</si>
  <si>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</si>
  <si>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</si>
  <si>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inversionistas, usuarios y demás grupos de interés de EPM</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</si>
  <si>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</si>
  <si>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</si>
  <si>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</si>
  <si>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</si>
  <si>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</si>
  <si>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</si>
  <si>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</si>
  <si>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</si>
  <si>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</si>
  <si>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</si>
  <si>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</si>
  <si>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</si>
  <si>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</si>
  <si>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</si>
  <si>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</si>
  <si>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</si>
  <si>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</si>
  <si>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</si>
  <si>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</si>
  <si>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</si>
  <si>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</si>
  <si>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</si>
  <si>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</si>
  <si>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</si>
  <si>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</si>
  <si>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</si>
  <si>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</si>
  <si>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</si>
  <si>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</si>
  <si>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</si>
  <si>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</si>
  <si>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</si>
  <si>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</si>
  <si>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</si>
  <si>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</si>
  <si>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</si>
  <si>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</si>
  <si>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</si>
  <si>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</si>
  <si>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</si>
  <si>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</si>
  <si>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</si>
  <si>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</si>
  <si>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</si>
  <si>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</si>
  <si>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</si>
  <si>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</si>
  <si>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</si>
  <si>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</si>
  <si>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</si>
  <si>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</si>
  <si>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</si>
  <si>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</si>
  <si>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</si>
  <si>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</si>
  <si>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</si>
  <si>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</si>
  <si>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</si>
  <si>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</si>
  <si>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</si>
  <si>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</si>
  <si>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</si>
  <si>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</si>
  <si>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</si>
  <si>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</si>
  <si>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</si>
  <si>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</si>
  <si>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</si>
  <si>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</si>
  <si>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</si>
  <si>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</si>
  <si>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</si>
  <si>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</si>
  <si>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</si>
  <si>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</si>
  <si>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</si>
  <si>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</si>
  <si>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</si>
  <si>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</si>
  <si>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</si>
  <si>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</si>
  <si>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</si>
  <si>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</si>
  <si>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</si>
  <si>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</si>
  <si>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</si>
  <si>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</si>
  <si>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</si>
  <si>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</si>
  <si>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</si>
  <si>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</si>
  <si>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</si>
  <si>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</si>
  <si>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</si>
  <si>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</si>
  <si>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</si>
  <si>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</si>
  <si>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</si>
  <si>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</si>
  <si>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</si>
  <si>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</si>
  <si>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</si>
  <si>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</si>
  <si>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</si>
  <si>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</si>
  <si>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</si>
  <si>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</si>
  <si>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</si>
  <si>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</si>
  <si>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</si>
  <si>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</si>
  <si>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</si>
  <si>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</si>
  <si>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</si>
  <si>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</si>
  <si>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</si>
  <si>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</si>
  <si>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Gestión_jurídica</t>
  </si>
  <si>
    <t>Emitir conceptos  juridicos o actos administrativos errados, inexactos o con vicios de nulidad.</t>
  </si>
  <si>
    <t>* Desactualización de los funcionarios sobre la normatividad aplicable a los asuntos sometidos a estudio. 
* Error humano durante la redacción de documentos.
* Actos mal intencionados o interes partícular del funcionario.</t>
  </si>
  <si>
    <t xml:space="preserve">* Sanción disciplinaria, juridica o penal por entidades de control.
* Afectación de la reputación.
* Afectación financiera (multas y demandas, indemnizaciones).
* Investigaciones penales.
</t>
  </si>
  <si>
    <t xml:space="preserve">* Revisión previa de los conceptos por parte del director de la dependencia.
*Revisión previa de los conceptos por parte del comite o equipo tecnico correspondiente (cuando aplique).
</t>
  </si>
  <si>
    <t>* Modificación, anulación o claridad, de los concepto o actos administrativos.</t>
  </si>
  <si>
    <t xml:space="preserve">* Elaborar minutas para los conceptos y actos proferidos por la entidad, en consideración a su naturaleza (administartiva, operativa, comercial, juridica). 
* Actalizar de forma costante al personal encargado, frente a los cambios normativos o de impacto.
</t>
  </si>
  <si>
    <t>Vencimiento de términos en el trámite de respuestas de Derechos de petición y consultas</t>
  </si>
  <si>
    <t>* Presentación no formal de las peticiones o consultas.
* Uso indebido por parte de los peticionarios de los canales de atención.
* Error humano durante el proceso establecido.
* Demora por parte del funcionario encargado de dar respuesta.
* Falta de personal en los casos donde se debe realizar visita al lugar para dar respuesta a la petición.
* Deficiencia en los controles a los responsables de los tramites.</t>
  </si>
  <si>
    <t xml:space="preserve">* Recepcionar con fecha y hora los requerimientos allegados.
* Asignar nújmero de radicado interno para un debido control.   * Asignar a la mayor brevedad la petición o consulta al area encargada.
* Seguimineto a los terminos legales establecidos para dar respuesta.
</t>
  </si>
  <si>
    <t xml:space="preserve">* Dar respuesta prioritaria a las peticiones y consultas que se encuentran por fuera de términos legales para su respuesta.
</t>
  </si>
  <si>
    <t xml:space="preserve">* Realizar seguimiento constante a los procesos establecidos. 
* Socializar con la comunidad los medios de atención a PQRS.
</t>
  </si>
  <si>
    <t>* Sanción disciplinaria, juridica o penal por entidades de control.
* Afectación a personas o bines.
* Afectación a la reputación.</t>
  </si>
  <si>
    <t>Interes partícular de los funcionarios o terceros en los procesos de contratación de la empresa.</t>
  </si>
  <si>
    <t xml:space="preserve">* Condiciones o vinculos familiares muy fuertes en concideración a la escaza población del Municipio.
</t>
  </si>
  <si>
    <t xml:space="preserve">* Falta de transparencia en los procesos de vínculación de personal.
* Falta de transparencia en los procesos de contratación con terceros.
* Afectación de la reputación.
* Sanciones por entes de control.
</t>
  </si>
  <si>
    <t>* Manual de contratación de bienes y servicios.
* Reglamento interno del trabajo.
* Públicidad de los procesos de contraatción.
* Clausulas de confidencialidad.</t>
  </si>
  <si>
    <t xml:space="preserve">* Sanciones disciplinarias.
</t>
  </si>
  <si>
    <t>* Seguimiento a los procesos de contratación.
* Excluir de los comites de contratación o procesos de vinculación laboral, a los funcionarios que puedan tener interes o vinculos con los oferentes o candidatos.
* Capacitación en materia de inhabilidades e incompatibildiades.</t>
  </si>
  <si>
    <t xml:space="preserve">Cambio normativo o nueva legislación a nivel departamental y municipal, teniendo en cuenta las particularidades de la región insular. </t>
  </si>
  <si>
    <t>* Modificación a las normas o leyes.
* Implementación de politicas gubernamentales.
* Normas trancitorias como consecuencia de emergencias.</t>
  </si>
  <si>
    <t xml:space="preserve">* Imapcto sobre los procesos de contratación.
* Sanciones.
* Afectación financiera (reprocesos, sobrecostos).
</t>
  </si>
  <si>
    <t>* Revisión y analisis de las normas con impacto dobre la empresa.
* Políticas y lineamientos para la prevención del daño antijurídico.</t>
  </si>
  <si>
    <t>* Implementación de los cambios legislativos.</t>
  </si>
  <si>
    <t xml:space="preserve">* Revisión permaente del cambio legislativo.
* Seguimiento a las politicas de prevención del daño antijuridico.
</t>
  </si>
  <si>
    <t>Reclanaciones o sanciones por incumplimiento a las normas de tratamiento de datos personales.</t>
  </si>
  <si>
    <t xml:space="preserve">* Desconocimiento del personal encargado.
* Falta de politicas de tratamiento de datos personales.
* Falta de implementación de medios digitales.
</t>
  </si>
  <si>
    <t xml:space="preserve">* Sanciones.
* Incumplimiento normativo.
* Perdida de información de interes.
</t>
  </si>
  <si>
    <t xml:space="preserve">* Desarrollo de politicas.
</t>
  </si>
  <si>
    <t>* Atención de casos puntuales.</t>
  </si>
  <si>
    <t>* Elabora e implementar las politicas de tratamiento de datos personales.</t>
  </si>
  <si>
    <t xml:space="preserve"> Inicio de procesos judiciales por parte de la empresa en contra de contratistas, por responsabilidad civil contractual o incumolimiento contractual.</t>
  </si>
  <si>
    <t xml:space="preserve">* Incumplimiento por parte de los contratistas en las obligaciones contractuales.
* Daños causados por contratista de la empresa con o sin ocación del contrato.
* Daño del buen nombre de la empresa, por parte de contratistas.
* Uso indebido por parte de contratistas de la información que puedan conocer de la empresa en razón o con ocasión del contrato.
</t>
  </si>
  <si>
    <t xml:space="preserve">
* Afectación de la reputación.
* Afectación sobre las finanzas del negocio (devolución de dinero, incremento en los costos  operativos, multas, daños a terceros, representación legal externa).
* Daños a terceros.</t>
  </si>
  <si>
    <t>* Aplicación de clausulas penales y medidas de apremio.
* Póliza de Responsabilidad Civil Contractual y Extracontractual.
* Representación judicial.                                                                 * Terminación unilateral de los contratos.</t>
  </si>
  <si>
    <t xml:space="preserve">* Se realiza seguimiento a la ejecución contractual por los supervisores de los contratos. 
* Se cuenta con procedimiento para requerir a los contratistas, por posibles faltas o incumplimientos.
* Redacción e implementación de clausulas penales y medidas de apremio.
* Exigencia de pólizas.
</t>
  </si>
  <si>
    <t xml:space="preserve">* Seguimiento a la ejecución de los contratos.
</t>
  </si>
  <si>
    <t>Vínculos familiares entre el personal o aspirantes a plazas laborales.</t>
  </si>
  <si>
    <t>* Ocultar faltas cometidas por compañeros con los cuales se tiene vínculo familiar.
* Favorecer a compañeros con los cuales se tiene vínculo familiar.
* Imparcialidad al momento de adelantar procesos de contratación laboral por vínculo familiar.</t>
  </si>
  <si>
    <t xml:space="preserve">* Contratación de personal no idoneo para desempeñar las labores.
* Desempeño deficiente por parte del personal.
* Afectación a la imagen de la empresa frente a la comunidad.
</t>
  </si>
  <si>
    <t xml:space="preserve">* Capacitación a los trabajadores frente a sus obligaciones.
* Implementación del reglamento interno de trabajo.
* Implementación de los procesos de vínculación de trabajadores.
</t>
  </si>
  <si>
    <t>* Sanciones disciplinarias.
*  Terminación del contrato laboral.</t>
  </si>
  <si>
    <t>* Seguimiento al desempeño laboral individual. 
* Talleres de convivencia laboral.</t>
  </si>
  <si>
    <t>Gestión Juridica</t>
  </si>
  <si>
    <t>Julio 1 de 2024</t>
  </si>
  <si>
    <r>
      <rPr>
        <b/>
        <sz val="10"/>
        <color theme="1"/>
        <rFont val="Arial Narrow"/>
        <family val="2"/>
      </rPr>
      <t xml:space="preserve"> Debilidades en la defensa  jurídicas</t>
    </r>
    <r>
      <rPr>
        <sz val="10"/>
        <color theme="1"/>
        <rFont val="Arial Narrow"/>
        <family val="2"/>
      </rPr>
      <t xml:space="preserve"> en los que se vea involucrada la entidad.</t>
    </r>
  </si>
  <si>
    <t xml:space="preserve">*Inadecuada planificación de la defensa jurídica.
*Estrategias erradas en la defensa.
*No responder dentro de los terminos legales.
*No asistir a las audiencias programadas.
*No recibir por parte del área encargada los insumos a tiempo.
</t>
  </si>
  <si>
    <t>* Sanciones administrativas.
* Sentencias en contra.
* Laudos arbitrales.
* Perdida de la imagen corporativa.
* Sanciones disciplinarias.</t>
  </si>
  <si>
    <t>* Se realizareuniones de grupo primario cada semana para revisar los casos y definir acciones de mejora.
* Se convoca al Comite de conciliación para la revisión de los procesos en contra de la entidad y realizan evaluación del curso de los procesos.
* Se diligencia en el archivo en onedrive "curso del proceso judicial", en el cual se detalla la trazabilidad de cada proceso que cursan en contra de la entidad.</t>
  </si>
  <si>
    <t>EL PROCESO NO DEFINIÓ / IDENTIFICÓ CONTROLES CORRECTIVOS</t>
  </si>
  <si>
    <t>* Llamados de atención frente a los incumplimientos por parte de las áreas responsables de dar respuesta.
* Capacitar a las áreas en incidentes de desacato y en acciones de tutela.
* Viabilidad de adquirir un Software para la administración y control de los procesos  jurídicos y de contratación.</t>
  </si>
  <si>
    <t>R4_JUR</t>
  </si>
  <si>
    <t>R5_JUR</t>
  </si>
  <si>
    <t>R6_JUR</t>
  </si>
  <si>
    <t>R7_JUR</t>
  </si>
  <si>
    <t>R8_JUR</t>
  </si>
  <si>
    <t>* Se generen fallos o pronunciamientos en contra de P&amp;K SAS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P&amp;K SAS ESP ,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</si>
  <si>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 xml:space="preserve">* Disponibilidad. El acceso a la información presenta restricciones que impiden la operación del proceso, proyecto o actividad.
* Confidencialidad.  La información revelada es clave para la competencia y su conocimiento tiene efectos negativos para P&amp;K SAS ESP , sin posibilidad de acciones de mitigación.
La información revelada puede representar sanciones o demandas representativas para P&amp;K SAS ESP , sin posibilidad de acciones de mitigación.
* Integridad. El impacto sobre la condición de exactitud y estado completo de la información impide la operación del proceso, proyecto o actividad.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</si>
  <si>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P&amp;K SAS ESP  con los grupos de interés involucrados; su atención requiere de grandes modificaciones y reprocesos que conllevan necesariamente a la interrupción del proceso para su solución.</t>
  </si>
  <si>
    <t>*Se generen fallos o pronunciamientos en contra de P&amp;K SAS ESP ,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</si>
  <si>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P&amp;K SAS ESP , pero es posible implementar algunas acciones de mitigación.
La información revelada puede representar sanciones o demandas representativas para P&amp;K SAS ESP ,  pero existe la posibilidad de implementar acciones de mitigación.
* Integridad. El impacto sobre la condición de exactitud y estado completo de la información solo permite realizar algunos procedimientos menores del proceso, proyecto o actividad. </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</si>
  <si>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P&amp;K SAS ESP . 
La información revelada puede representar algunas sanciones o demandas poco costosas para P&amp;K SAS ESP ,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</si>
  <si>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P&amp;K SAS ESP ,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</si>
  <si>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xml:space="preserve">* Disponibilidad. El acceso a la información tiene restricciones que no afectan la operación del proceso, proyecto o actividad.
* Confidencialidad.  La información revelada no es de utilidad para la competencia y no tiene repercusiones negativas a P&amp;K SAS ESP . 
* Integridad. El impacto sobre la condición de exactitud y estado completo de la información no afecta la operación del proceso, proyecto o actividad. </t>
  </si>
  <si>
    <t>Profesional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</si>
</sst>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2]\ * #,##0.00_ ;_ [$€-2]\ * \-#,##0.00_ ;_ [$€-2]\ * &quot;-&quot;??_ "/>
    <numFmt numFmtId="165" formatCode="dd/mm/yyyy"/>
    <numFmt numFmtId="166" formatCode="_-* #,##0_-;\-* #,##0_-;_-* &quot;-&quot;??_-;_-@"/>
    <numFmt numFmtId="167" formatCode="#,##0.000"/>
    <numFmt numFmtId="168" formatCode="_(* #,##0.0_);_(* \(#,##0.0\);_(* &quot;-&quot;?_);_(@_)"/>
    <numFmt numFmtId="169" formatCode="0.0%"/>
    <numFmt numFmtId="170" formatCode="#,##0.0"/>
    <numFmt numFmtId="171" formatCode="_-* #,##0.00\ _€_-;\-* #,##0.00\ _€_-;_-* &quot;-&quot;??\ _€_-;_-@"/>
    <numFmt numFmtId="172" formatCode="#,##0_ ;\-#,##0\ "/>
  </numFmts>
  <fonts count="46" x14ac:knownFonts="1">
    <font>
      <sz val="11"/>
      <color theme="1"/>
      <name val="Calibri"/>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2"/>
      <color theme="1"/>
      <name val="Arial"/>
      <family val="2"/>
    </font>
    <font>
      <b/>
      <sz val="10"/>
      <color theme="1"/>
      <name val="Arial"/>
      <family val="2"/>
    </font>
    <font>
      <sz val="12"/>
      <color theme="1"/>
      <name val="Arial"/>
      <family val="2"/>
    </font>
    <font>
      <sz val="10"/>
      <color theme="1"/>
      <name val="Arial Narrow"/>
      <family val="2"/>
    </font>
    <font>
      <b/>
      <sz val="10"/>
      <color theme="1"/>
      <name val="Arial Narrow"/>
      <family val="2"/>
    </font>
    <font>
      <sz val="12"/>
      <color rgb="FFA5A5A5"/>
      <name val="Arial"/>
      <family val="2"/>
    </font>
    <font>
      <sz val="10"/>
      <color rgb="FF000000"/>
      <name val="Arial Narrow"/>
      <family val="2"/>
    </font>
    <font>
      <sz val="11"/>
      <color theme="1"/>
      <name val="Calibri"/>
      <family val="2"/>
    </font>
    <font>
      <b/>
      <sz val="14"/>
      <color theme="1"/>
      <name val="Calibri"/>
      <family val="2"/>
    </font>
    <font>
      <sz val="14"/>
      <color theme="1"/>
      <name val="Calibri"/>
      <family val="2"/>
    </font>
    <font>
      <b/>
      <sz val="12"/>
      <color rgb="FF000000"/>
      <name val="Calibri"/>
      <family val="2"/>
    </font>
    <font>
      <b/>
      <sz val="11"/>
      <color theme="1"/>
      <name val="Calibri"/>
      <family val="2"/>
    </font>
    <font>
      <b/>
      <sz val="11"/>
      <color rgb="FFFFFFFF"/>
      <name val="Calibri"/>
      <family val="2"/>
    </font>
    <font>
      <sz val="1"/>
      <color theme="1"/>
      <name val="Calibri"/>
      <family val="2"/>
    </font>
    <font>
      <b/>
      <sz val="10"/>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scheme val="minor"/>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s>
  <fills count="32">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8CCE4"/>
        <bgColor rgb="FFB8CCE4"/>
      </patternFill>
    </fill>
    <fill>
      <patternFill patternType="solid">
        <fgColor rgb="FFBFBFBF"/>
        <bgColor rgb="FFBFBFBF"/>
      </patternFill>
    </fill>
    <fill>
      <patternFill patternType="solid">
        <fgColor rgb="FFF2DBDB"/>
        <bgColor rgb="FFF2DBDB"/>
      </patternFill>
    </fill>
    <fill>
      <patternFill patternType="solid">
        <fgColor rgb="FFDAEEF3"/>
        <bgColor rgb="FFDAEEF3"/>
      </patternFill>
    </fill>
    <fill>
      <patternFill patternType="solid">
        <fgColor rgb="FFD8D8D8"/>
        <bgColor rgb="FFD8D8D8"/>
      </patternFill>
    </fill>
    <fill>
      <patternFill patternType="solid">
        <fgColor rgb="FFB2A1C7"/>
        <bgColor rgb="FFB2A1C7"/>
      </patternFill>
    </fill>
    <fill>
      <patternFill patternType="solid">
        <fgColor rgb="FFF2F2F2"/>
        <bgColor rgb="FFF2F2F2"/>
      </patternFill>
    </fill>
    <fill>
      <patternFill patternType="solid">
        <fgColor rgb="FFCCFF99"/>
        <bgColor rgb="FFCCFF99"/>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8DB3E2"/>
        <bgColor rgb="FF8DB3E2"/>
      </patternFill>
    </fill>
    <fill>
      <patternFill patternType="solid">
        <fgColor rgb="FFA5A5A5"/>
        <bgColor rgb="FFA5A5A5"/>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s>
  <borders count="113">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bottom/>
      <diagonal/>
    </border>
    <border>
      <left/>
      <right style="thin">
        <color rgb="FFA5A5A5"/>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right style="thin">
        <color rgb="FF000000"/>
      </right>
      <top style="thin">
        <color rgb="FF000000"/>
      </top>
      <bottom style="thin">
        <color rgb="FF000000"/>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right/>
      <top/>
      <bottom/>
      <diagonal/>
    </border>
    <border>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A5A5A5"/>
      </left>
      <right style="thin">
        <color rgb="FFA5A5A5"/>
      </right>
      <top/>
      <bottom style="thin">
        <color rgb="FFA5A5A5"/>
      </bottom>
      <diagonal/>
    </border>
    <border>
      <left/>
      <right/>
      <top style="thin">
        <color theme="0"/>
      </top>
      <bottom style="thin">
        <color theme="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7F7F7F"/>
      </left>
      <right style="thin">
        <color rgb="FF7F7F7F"/>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
    <xf numFmtId="164" fontId="0" fillId="0" borderId="0"/>
  </cellStyleXfs>
  <cellXfs count="408">
    <xf numFmtId="164" fontId="0" fillId="0" borderId="0" xfId="0"/>
    <xf numFmtId="164" fontId="1" fillId="0" borderId="0" xfId="0" applyFont="1" applyAlignment="1">
      <alignment vertical="center"/>
    </xf>
    <xf numFmtId="164" fontId="2" fillId="0" borderId="0" xfId="0" applyFont="1" applyAlignment="1">
      <alignment vertical="center"/>
    </xf>
    <xf numFmtId="164" fontId="3" fillId="0" borderId="0" xfId="0" applyFont="1" applyAlignment="1">
      <alignment vertical="center"/>
    </xf>
    <xf numFmtId="164" fontId="1" fillId="2" borderId="1" xfId="0" applyFont="1" applyFill="1" applyBorder="1" applyAlignment="1">
      <alignment vertical="center"/>
    </xf>
    <xf numFmtId="164" fontId="1" fillId="2" borderId="5" xfId="0" applyFont="1" applyFill="1" applyBorder="1" applyAlignment="1">
      <alignment vertical="center"/>
    </xf>
    <xf numFmtId="164" fontId="1" fillId="2" borderId="8" xfId="0" applyFont="1" applyFill="1" applyBorder="1" applyAlignment="1">
      <alignment vertical="center"/>
    </xf>
    <xf numFmtId="164" fontId="6" fillId="0" borderId="0" xfId="0" applyFont="1" applyAlignment="1">
      <alignment horizontal="center" vertical="center" wrapText="1" readingOrder="1"/>
    </xf>
    <xf numFmtId="164" fontId="6" fillId="0" borderId="16" xfId="0" applyFont="1" applyBorder="1" applyAlignment="1">
      <alignment horizontal="center" vertical="center" wrapText="1" readingOrder="1"/>
    </xf>
    <xf numFmtId="164" fontId="6" fillId="0" borderId="16" xfId="0" applyFont="1" applyBorder="1" applyAlignment="1">
      <alignment horizontal="left" vertical="center" wrapText="1" readingOrder="1"/>
    </xf>
    <xf numFmtId="1" fontId="6" fillId="0" borderId="16" xfId="0" applyNumberFormat="1" applyFont="1" applyBorder="1" applyAlignment="1">
      <alignment horizontal="center" vertical="center" wrapText="1" readingOrder="1"/>
    </xf>
    <xf numFmtId="3" fontId="6" fillId="3" borderId="17" xfId="0" applyNumberFormat="1" applyFont="1" applyFill="1" applyBorder="1" applyAlignment="1">
      <alignment horizontal="center" vertical="center" wrapText="1" readingOrder="1"/>
    </xf>
    <xf numFmtId="3" fontId="6" fillId="0" borderId="16" xfId="0" applyNumberFormat="1" applyFont="1" applyBorder="1" applyAlignment="1">
      <alignment horizontal="center" vertical="center" wrapText="1" readingOrder="1"/>
    </xf>
    <xf numFmtId="3" fontId="6" fillId="0" borderId="16" xfId="0" applyNumberFormat="1" applyFont="1" applyBorder="1" applyAlignment="1">
      <alignment horizontal="left" vertical="center" wrapText="1" readingOrder="1"/>
    </xf>
    <xf numFmtId="3" fontId="6" fillId="5" borderId="24" xfId="0" applyNumberFormat="1" applyFont="1" applyFill="1" applyBorder="1" applyAlignment="1">
      <alignment horizontal="center" vertical="center"/>
    </xf>
    <xf numFmtId="3" fontId="6" fillId="0" borderId="0" xfId="0" applyNumberFormat="1" applyFont="1" applyAlignment="1">
      <alignment horizontal="center" vertical="center"/>
    </xf>
    <xf numFmtId="166" fontId="7" fillId="6" borderId="25" xfId="0" applyNumberFormat="1" applyFont="1" applyFill="1" applyBorder="1" applyAlignment="1">
      <alignment horizontal="center" vertical="center" wrapText="1"/>
    </xf>
    <xf numFmtId="166" fontId="7" fillId="6" borderId="25" xfId="0" applyNumberFormat="1" applyFont="1" applyFill="1" applyBorder="1" applyAlignment="1">
      <alignment horizontal="center" vertical="center" wrapText="1" readingOrder="1"/>
    </xf>
    <xf numFmtId="1" fontId="7" fillId="6" borderId="25" xfId="0" applyNumberFormat="1" applyFont="1" applyFill="1" applyBorder="1" applyAlignment="1">
      <alignment horizontal="center" vertical="center" textRotation="90" wrapText="1"/>
    </xf>
    <xf numFmtId="1" fontId="7" fillId="6" borderId="25" xfId="0" applyNumberFormat="1" applyFont="1" applyFill="1" applyBorder="1" applyAlignment="1">
      <alignment horizontal="center" vertical="center" wrapText="1"/>
    </xf>
    <xf numFmtId="166" fontId="7" fillId="4" borderId="25" xfId="0" applyNumberFormat="1" applyFont="1" applyFill="1" applyBorder="1" applyAlignment="1">
      <alignment horizontal="center" vertical="center" wrapText="1"/>
    </xf>
    <xf numFmtId="166" fontId="7" fillId="4" borderId="25" xfId="0" applyNumberFormat="1" applyFont="1" applyFill="1" applyBorder="1" applyAlignment="1">
      <alignment vertical="center" wrapText="1"/>
    </xf>
    <xf numFmtId="166" fontId="7" fillId="7" borderId="25" xfId="0" applyNumberFormat="1" applyFont="1" applyFill="1" applyBorder="1" applyAlignment="1">
      <alignment horizontal="center" vertical="center" wrapText="1"/>
    </xf>
    <xf numFmtId="166" fontId="6" fillId="4" borderId="25" xfId="0" applyNumberFormat="1" applyFont="1" applyFill="1" applyBorder="1" applyAlignment="1">
      <alignment horizontal="center" vertical="center" wrapText="1"/>
    </xf>
    <xf numFmtId="164" fontId="6" fillId="0" borderId="0" xfId="0" applyFont="1" applyAlignment="1">
      <alignment horizontal="center" vertical="center" wrapText="1"/>
    </xf>
    <xf numFmtId="3" fontId="6" fillId="0" borderId="0" xfId="0" applyNumberFormat="1" applyFont="1" applyAlignment="1">
      <alignment horizontal="center" vertical="center" wrapText="1"/>
    </xf>
    <xf numFmtId="166" fontId="6" fillId="4" borderId="26" xfId="0" applyNumberFormat="1" applyFont="1" applyFill="1" applyBorder="1" applyAlignment="1">
      <alignment horizontal="center" vertical="center" wrapText="1"/>
    </xf>
    <xf numFmtId="166" fontId="6" fillId="4" borderId="27" xfId="0" applyNumberFormat="1" applyFont="1" applyFill="1" applyBorder="1" applyAlignment="1">
      <alignment horizontal="center" vertical="center" wrapText="1"/>
    </xf>
    <xf numFmtId="167" fontId="8" fillId="8" borderId="28" xfId="0" applyNumberFormat="1" applyFont="1" applyFill="1" applyBorder="1" applyAlignment="1">
      <alignment horizontal="center" vertical="center"/>
    </xf>
    <xf numFmtId="164" fontId="9" fillId="2" borderId="29" xfId="0" applyFont="1" applyFill="1" applyBorder="1" applyAlignment="1">
      <alignment horizontal="center" vertical="center" wrapText="1"/>
    </xf>
    <xf numFmtId="1" fontId="9" fillId="0" borderId="25" xfId="0" applyNumberFormat="1" applyFont="1" applyBorder="1" applyAlignment="1">
      <alignment horizontal="center" vertical="center" wrapText="1" readingOrder="1"/>
    </xf>
    <xf numFmtId="164" fontId="9" fillId="0" borderId="25" xfId="0" applyFont="1" applyBorder="1" applyAlignment="1">
      <alignment horizontal="center" vertical="center" wrapText="1" readingOrder="1"/>
    </xf>
    <xf numFmtId="164" fontId="9" fillId="0" borderId="29" xfId="0" applyFont="1" applyBorder="1" applyAlignment="1">
      <alignment horizontal="center" vertical="center" wrapText="1" readingOrder="1"/>
    </xf>
    <xf numFmtId="164" fontId="9" fillId="0" borderId="29" xfId="0" applyFont="1" applyBorder="1" applyAlignment="1">
      <alignment horizontal="center" vertical="center" wrapText="1"/>
    </xf>
    <xf numFmtId="164" fontId="9" fillId="0" borderId="30" xfId="0" applyFont="1" applyBorder="1" applyAlignment="1">
      <alignment horizontal="left" vertical="center" wrapText="1" readingOrder="1"/>
    </xf>
    <xf numFmtId="164" fontId="9" fillId="0" borderId="30" xfId="0" applyFont="1" applyBorder="1" applyAlignment="1">
      <alignment horizontal="left" vertical="center" wrapText="1"/>
    </xf>
    <xf numFmtId="164" fontId="9" fillId="2" borderId="31" xfId="0" applyFont="1" applyFill="1" applyBorder="1" applyAlignment="1">
      <alignment horizontal="left" vertical="center" wrapText="1"/>
    </xf>
    <xf numFmtId="164" fontId="9" fillId="9" borderId="29" xfId="0" applyFont="1" applyFill="1" applyBorder="1" applyAlignment="1">
      <alignment horizontal="left" vertical="center" wrapText="1" readingOrder="1"/>
    </xf>
    <xf numFmtId="166" fontId="9" fillId="0" borderId="25" xfId="0" applyNumberFormat="1" applyFont="1" applyBorder="1" applyAlignment="1">
      <alignment horizontal="center" vertical="center" wrapText="1" readingOrder="1"/>
    </xf>
    <xf numFmtId="1" fontId="9" fillId="10" borderId="25" xfId="0" applyNumberFormat="1" applyFont="1" applyFill="1" applyBorder="1" applyAlignment="1">
      <alignment horizontal="center" vertical="center" wrapText="1" readingOrder="1"/>
    </xf>
    <xf numFmtId="166" fontId="10" fillId="0" borderId="25" xfId="0" applyNumberFormat="1" applyFont="1" applyBorder="1" applyAlignment="1">
      <alignment horizontal="center" vertical="center" wrapText="1" readingOrder="1"/>
    </xf>
    <xf numFmtId="166" fontId="6" fillId="11" borderId="25" xfId="0" applyNumberFormat="1" applyFont="1" applyFill="1" applyBorder="1" applyAlignment="1">
      <alignment horizontal="center" vertical="center" wrapText="1" readingOrder="1"/>
    </xf>
    <xf numFmtId="0" fontId="10" fillId="12" borderId="32" xfId="0" applyNumberFormat="1" applyFont="1" applyFill="1" applyBorder="1" applyAlignment="1">
      <alignment horizontal="left" vertical="center" wrapText="1" readingOrder="1"/>
    </xf>
    <xf numFmtId="164" fontId="10" fillId="0" borderId="25" xfId="0" applyFont="1" applyBorder="1" applyAlignment="1">
      <alignment horizontal="center" vertical="center" wrapText="1"/>
    </xf>
    <xf numFmtId="164" fontId="8" fillId="0" borderId="25" xfId="0" applyFont="1" applyBorder="1" applyAlignment="1">
      <alignment horizontal="center" vertical="center" wrapText="1" readingOrder="1"/>
    </xf>
    <xf numFmtId="166" fontId="6" fillId="0" borderId="25" xfId="0" applyNumberFormat="1" applyFont="1" applyBorder="1" applyAlignment="1">
      <alignment horizontal="center" vertical="center" wrapText="1" readingOrder="1"/>
    </xf>
    <xf numFmtId="164" fontId="11" fillId="0" borderId="0" xfId="0" applyFont="1" applyAlignment="1">
      <alignment horizontal="center" vertical="center" wrapText="1" readingOrder="1"/>
    </xf>
    <xf numFmtId="1" fontId="8" fillId="0" borderId="28"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164" fontId="12" fillId="2" borderId="31" xfId="0" applyFont="1" applyFill="1" applyBorder="1" applyAlignment="1">
      <alignment horizontal="left" vertical="center" wrapText="1"/>
    </xf>
    <xf numFmtId="164" fontId="8" fillId="0" borderId="0" xfId="0" applyFont="1" applyAlignment="1">
      <alignment horizontal="center" vertical="center"/>
    </xf>
    <xf numFmtId="164" fontId="9" fillId="0" borderId="33" xfId="0" applyFont="1" applyBorder="1" applyAlignment="1">
      <alignment horizontal="center" vertical="center" wrapText="1" readingOrder="1"/>
    </xf>
    <xf numFmtId="164" fontId="9" fillId="0" borderId="34" xfId="0" applyFont="1" applyBorder="1" applyAlignment="1">
      <alignment horizontal="left" vertical="center" wrapText="1" readingOrder="1"/>
    </xf>
    <xf numFmtId="164" fontId="9" fillId="2" borderId="29" xfId="0" applyFont="1" applyFill="1" applyBorder="1" applyAlignment="1">
      <alignment horizontal="left" vertical="center" wrapText="1"/>
    </xf>
    <xf numFmtId="164" fontId="9" fillId="2" borderId="29" xfId="0" applyFont="1" applyFill="1" applyBorder="1" applyAlignment="1">
      <alignment vertical="center" wrapText="1"/>
    </xf>
    <xf numFmtId="164" fontId="9" fillId="0" borderId="25" xfId="0" applyFont="1" applyBorder="1" applyAlignment="1">
      <alignment horizontal="center" vertical="center" wrapText="1"/>
    </xf>
    <xf numFmtId="164" fontId="9" fillId="0" borderId="25" xfId="0" applyFont="1" applyBorder="1" applyAlignment="1">
      <alignment horizontal="left" vertical="center" wrapText="1" readingOrder="1"/>
    </xf>
    <xf numFmtId="164" fontId="9" fillId="0" borderId="25" xfId="0" applyFont="1" applyBorder="1" applyAlignment="1">
      <alignment horizontal="left" vertical="center" wrapText="1"/>
    </xf>
    <xf numFmtId="164" fontId="9" fillId="2" borderId="32" xfId="0" applyFont="1" applyFill="1" applyBorder="1" applyAlignment="1">
      <alignment horizontal="left" vertical="center" wrapText="1"/>
    </xf>
    <xf numFmtId="164" fontId="10" fillId="0" borderId="0" xfId="0" applyFont="1" applyAlignment="1">
      <alignment horizontal="center" vertical="center" wrapText="1" readingOrder="1"/>
    </xf>
    <xf numFmtId="164" fontId="10" fillId="0" borderId="0" xfId="0" applyFont="1" applyAlignment="1">
      <alignment horizontal="left" vertical="center" wrapText="1" readingOrder="1"/>
    </xf>
    <xf numFmtId="1" fontId="10" fillId="0" borderId="0" xfId="0" applyNumberFormat="1" applyFont="1" applyAlignment="1">
      <alignment horizontal="center" vertical="center" wrapText="1" readingOrder="1"/>
    </xf>
    <xf numFmtId="164" fontId="1" fillId="0" borderId="0" xfId="0" applyFont="1"/>
    <xf numFmtId="164" fontId="14" fillId="6" borderId="29" xfId="0" applyFont="1" applyFill="1" applyBorder="1" applyAlignment="1">
      <alignment horizontal="center" vertical="center" wrapText="1"/>
    </xf>
    <xf numFmtId="0" fontId="14" fillId="6" borderId="29" xfId="0" applyNumberFormat="1" applyFont="1" applyFill="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29" xfId="0" applyNumberFormat="1" applyFont="1" applyBorder="1" applyAlignment="1">
      <alignment horizontal="left" vertical="center" wrapText="1"/>
    </xf>
    <xf numFmtId="0" fontId="13" fillId="0" borderId="0" xfId="0" applyNumberFormat="1" applyFont="1" applyAlignment="1">
      <alignment vertical="center"/>
    </xf>
    <xf numFmtId="164" fontId="1" fillId="0" borderId="0" xfId="0" applyFont="1" applyAlignment="1">
      <alignment vertical="top"/>
    </xf>
    <xf numFmtId="168" fontId="1" fillId="0" borderId="0" xfId="0" applyNumberFormat="1" applyFont="1"/>
    <xf numFmtId="164" fontId="13" fillId="0" borderId="0" xfId="0" applyFont="1" applyAlignment="1">
      <alignment vertical="center"/>
    </xf>
    <xf numFmtId="164" fontId="13" fillId="0" borderId="0" xfId="0" applyFont="1" applyAlignment="1">
      <alignment horizontal="left" vertical="center"/>
    </xf>
    <xf numFmtId="164" fontId="16" fillId="0" borderId="36" xfId="0" applyFont="1" applyBorder="1" applyAlignment="1">
      <alignment vertical="center"/>
    </xf>
    <xf numFmtId="164" fontId="13" fillId="0" borderId="36" xfId="0" applyFont="1" applyBorder="1" applyAlignment="1">
      <alignment vertical="center"/>
    </xf>
    <xf numFmtId="164" fontId="13" fillId="0" borderId="36" xfId="0" applyFont="1" applyBorder="1" applyAlignment="1">
      <alignment horizontal="left" vertical="center"/>
    </xf>
    <xf numFmtId="164" fontId="13" fillId="0" borderId="37" xfId="0" applyFont="1" applyBorder="1" applyAlignment="1">
      <alignment vertical="center"/>
    </xf>
    <xf numFmtId="164" fontId="13" fillId="0" borderId="0" xfId="0" applyFont="1" applyAlignment="1">
      <alignment horizontal="left" vertical="center" wrapText="1"/>
    </xf>
    <xf numFmtId="164" fontId="17" fillId="0" borderId="0" xfId="0" applyFont="1" applyAlignment="1">
      <alignment horizontal="left" vertical="center"/>
    </xf>
    <xf numFmtId="3" fontId="13" fillId="13" borderId="24" xfId="0" applyNumberFormat="1" applyFont="1" applyFill="1" applyBorder="1" applyAlignment="1">
      <alignment horizontal="center" vertical="center"/>
    </xf>
    <xf numFmtId="164" fontId="13" fillId="13" borderId="24" xfId="0" applyFont="1" applyFill="1" applyBorder="1" applyAlignment="1">
      <alignment horizontal="center" vertical="center"/>
    </xf>
    <xf numFmtId="164" fontId="13" fillId="0" borderId="41" xfId="0" applyFont="1" applyBorder="1" applyAlignment="1">
      <alignment horizontal="left" vertical="center"/>
    </xf>
    <xf numFmtId="164" fontId="17" fillId="0" borderId="36" xfId="0" applyFont="1" applyBorder="1" applyAlignment="1">
      <alignment horizontal="left" vertical="center"/>
    </xf>
    <xf numFmtId="0" fontId="13" fillId="13" borderId="45" xfId="0" applyNumberFormat="1" applyFont="1" applyFill="1" applyBorder="1" applyAlignment="1">
      <alignment horizontal="center" vertical="center"/>
    </xf>
    <xf numFmtId="164" fontId="13" fillId="13" borderId="45" xfId="0" applyFont="1" applyFill="1" applyBorder="1" applyAlignment="1">
      <alignment horizontal="center" vertical="center"/>
    </xf>
    <xf numFmtId="164" fontId="17" fillId="14" borderId="49" xfId="0" applyFont="1" applyFill="1" applyBorder="1" applyAlignment="1">
      <alignment horizontal="center" vertical="center"/>
    </xf>
    <xf numFmtId="164" fontId="13" fillId="0" borderId="49" xfId="0" applyFont="1" applyBorder="1" applyAlignment="1">
      <alignment horizontal="left" vertical="center"/>
    </xf>
    <xf numFmtId="9" fontId="13" fillId="15" borderId="49" xfId="0" applyNumberFormat="1" applyFont="1" applyFill="1" applyBorder="1" applyAlignment="1">
      <alignment horizontal="center" vertical="center"/>
    </xf>
    <xf numFmtId="164" fontId="13" fillId="0" borderId="49" xfId="0" applyFont="1" applyBorder="1" applyAlignment="1">
      <alignment horizontal="center" vertical="center"/>
    </xf>
    <xf numFmtId="3" fontId="13" fillId="0" borderId="49" xfId="0" applyNumberFormat="1" applyFont="1" applyBorder="1" applyAlignment="1">
      <alignment horizontal="center" vertical="center"/>
    </xf>
    <xf numFmtId="9" fontId="13" fillId="0" borderId="49" xfId="0" applyNumberFormat="1" applyFont="1" applyBorder="1" applyAlignment="1">
      <alignment horizontal="center" vertical="center"/>
    </xf>
    <xf numFmtId="169" fontId="13" fillId="0" borderId="49" xfId="0" applyNumberFormat="1" applyFont="1" applyBorder="1" applyAlignment="1">
      <alignment horizontal="center" vertical="center"/>
    </xf>
    <xf numFmtId="10" fontId="13" fillId="0" borderId="49" xfId="0" applyNumberFormat="1" applyFont="1" applyBorder="1" applyAlignment="1">
      <alignment horizontal="center" vertical="center"/>
    </xf>
    <xf numFmtId="167" fontId="13" fillId="0" borderId="49" xfId="0" applyNumberFormat="1" applyFont="1" applyBorder="1" applyAlignment="1">
      <alignment horizontal="center" vertical="center"/>
    </xf>
    <xf numFmtId="3" fontId="13" fillId="0" borderId="0" xfId="0" applyNumberFormat="1" applyFont="1" applyAlignment="1">
      <alignment horizontal="center" vertical="center"/>
    </xf>
    <xf numFmtId="164" fontId="17" fillId="0" borderId="0" xfId="0" applyFont="1" applyAlignment="1">
      <alignment vertical="center" wrapText="1"/>
    </xf>
    <xf numFmtId="164" fontId="18" fillId="0" borderId="0" xfId="0" applyFont="1" applyAlignment="1">
      <alignment horizontal="center" vertical="center" wrapText="1"/>
    </xf>
    <xf numFmtId="164" fontId="17" fillId="14" borderId="53" xfId="0" applyFont="1" applyFill="1" applyBorder="1" applyAlignment="1">
      <alignment horizontal="center" vertical="center" wrapText="1"/>
    </xf>
    <xf numFmtId="164" fontId="17" fillId="14" borderId="54" xfId="0" applyFont="1" applyFill="1" applyBorder="1" applyAlignment="1">
      <alignment horizontal="center" vertical="center" wrapText="1"/>
    </xf>
    <xf numFmtId="164" fontId="17" fillId="14" borderId="55" xfId="0" applyFont="1" applyFill="1" applyBorder="1" applyAlignment="1">
      <alignment horizontal="center" vertical="center" wrapText="1"/>
    </xf>
    <xf numFmtId="164" fontId="17" fillId="14" borderId="56" xfId="0" applyFont="1" applyFill="1" applyBorder="1" applyAlignment="1">
      <alignment horizontal="center" vertical="center" wrapText="1"/>
    </xf>
    <xf numFmtId="164" fontId="17" fillId="14" borderId="57" xfId="0" applyFont="1" applyFill="1" applyBorder="1" applyAlignment="1">
      <alignment horizontal="center" vertical="center" wrapText="1"/>
    </xf>
    <xf numFmtId="164" fontId="17" fillId="14" borderId="58" xfId="0" applyFont="1" applyFill="1" applyBorder="1" applyAlignment="1">
      <alignment horizontal="center" vertical="center" wrapText="1"/>
    </xf>
    <xf numFmtId="164" fontId="17" fillId="14" borderId="29" xfId="0" applyFont="1" applyFill="1" applyBorder="1" applyAlignment="1">
      <alignment horizontal="center" vertical="center" wrapText="1"/>
    </xf>
    <xf numFmtId="3" fontId="17" fillId="0" borderId="59" xfId="0" applyNumberFormat="1" applyFont="1" applyBorder="1" applyAlignment="1">
      <alignment horizontal="center" vertical="center" wrapText="1"/>
    </xf>
    <xf numFmtId="164" fontId="17" fillId="0" borderId="60" xfId="0" applyFont="1" applyBorder="1" applyAlignment="1">
      <alignment horizontal="center" vertical="center" wrapText="1"/>
    </xf>
    <xf numFmtId="164" fontId="13" fillId="0" borderId="60" xfId="0" applyFont="1" applyBorder="1" applyAlignment="1">
      <alignment vertical="center" wrapText="1"/>
    </xf>
    <xf numFmtId="0" fontId="13" fillId="0" borderId="61" xfId="0" quotePrefix="1" applyNumberFormat="1" applyFont="1" applyBorder="1" applyAlignment="1">
      <alignment vertical="center" wrapText="1"/>
    </xf>
    <xf numFmtId="164" fontId="13" fillId="0" borderId="62" xfId="0" applyFont="1" applyBorder="1" applyAlignment="1">
      <alignment horizontal="left" vertical="center" wrapText="1"/>
    </xf>
    <xf numFmtId="164" fontId="13" fillId="0" borderId="63" xfId="0" applyFont="1" applyBorder="1" applyAlignment="1">
      <alignment vertical="center" wrapText="1"/>
    </xf>
    <xf numFmtId="164" fontId="13" fillId="0" borderId="61" xfId="0" applyFont="1" applyBorder="1" applyAlignment="1">
      <alignment vertical="center" wrapText="1"/>
    </xf>
    <xf numFmtId="164" fontId="13" fillId="0" borderId="62" xfId="0" applyFont="1" applyBorder="1" applyAlignment="1">
      <alignment vertical="center" wrapText="1"/>
    </xf>
    <xf numFmtId="164" fontId="17" fillId="0" borderId="0" xfId="0" applyFont="1" applyAlignment="1">
      <alignment horizontal="center" vertical="center" wrapText="1"/>
    </xf>
    <xf numFmtId="164" fontId="13" fillId="0" borderId="0" xfId="0" applyFont="1" applyAlignment="1">
      <alignment horizontal="center" vertical="center" wrapText="1"/>
    </xf>
    <xf numFmtId="164" fontId="13" fillId="0" borderId="60" xfId="0" applyFont="1" applyBorder="1" applyAlignment="1">
      <alignment horizontal="left" vertical="center" wrapText="1"/>
    </xf>
    <xf numFmtId="0" fontId="13" fillId="0" borderId="29" xfId="0" quotePrefix="1" applyNumberFormat="1" applyFont="1" applyBorder="1" applyAlignment="1">
      <alignment vertical="center" wrapText="1"/>
    </xf>
    <xf numFmtId="164" fontId="13" fillId="0" borderId="29" xfId="0" applyFont="1" applyBorder="1" applyAlignment="1">
      <alignment horizontal="left" vertical="center" wrapText="1"/>
    </xf>
    <xf numFmtId="3" fontId="17" fillId="0" borderId="64" xfId="0" applyNumberFormat="1" applyFont="1" applyBorder="1" applyAlignment="1">
      <alignment horizontal="center" vertical="center" wrapText="1"/>
    </xf>
    <xf numFmtId="164" fontId="17" fillId="0" borderId="65" xfId="0" applyFont="1" applyBorder="1" applyAlignment="1">
      <alignment horizontal="center" vertical="center" wrapText="1"/>
    </xf>
    <xf numFmtId="164" fontId="13" fillId="0" borderId="65" xfId="0" applyFont="1" applyBorder="1" applyAlignment="1">
      <alignment horizontal="left" vertical="center" wrapText="1"/>
    </xf>
    <xf numFmtId="164" fontId="19" fillId="0" borderId="66" xfId="0" applyFont="1" applyBorder="1" applyAlignment="1">
      <alignment vertical="center"/>
    </xf>
    <xf numFmtId="164" fontId="3" fillId="14" borderId="66" xfId="0" applyFont="1" applyFill="1" applyBorder="1" applyAlignment="1">
      <alignment horizontal="center" vertical="center"/>
    </xf>
    <xf numFmtId="3" fontId="3" fillId="14" borderId="66" xfId="0" applyNumberFormat="1" applyFont="1" applyFill="1" applyBorder="1" applyAlignment="1">
      <alignment horizontal="center" vertical="center"/>
    </xf>
    <xf numFmtId="164" fontId="3" fillId="14" borderId="66" xfId="0" applyFont="1" applyFill="1" applyBorder="1" applyAlignment="1">
      <alignment horizontal="center" vertical="center" wrapText="1"/>
    </xf>
    <xf numFmtId="0" fontId="3" fillId="15" borderId="66" xfId="0" applyNumberFormat="1" applyFont="1" applyFill="1" applyBorder="1" applyAlignment="1">
      <alignment horizontal="center" vertical="center" wrapText="1"/>
    </xf>
    <xf numFmtId="0" fontId="3" fillId="16" borderId="66" xfId="0" applyNumberFormat="1" applyFont="1" applyFill="1" applyBorder="1" applyAlignment="1">
      <alignment horizontal="center" vertical="center" wrapText="1"/>
    </xf>
    <xf numFmtId="0" fontId="3" fillId="17" borderId="66" xfId="0" applyNumberFormat="1" applyFont="1" applyFill="1" applyBorder="1" applyAlignment="1">
      <alignment horizontal="center" vertical="center" wrapText="1"/>
    </xf>
    <xf numFmtId="49" fontId="3" fillId="17" borderId="66" xfId="0" applyNumberFormat="1" applyFont="1" applyFill="1" applyBorder="1" applyAlignment="1">
      <alignment horizontal="center" vertical="center"/>
    </xf>
    <xf numFmtId="1" fontId="1" fillId="0" borderId="66" xfId="0" applyNumberFormat="1" applyFont="1" applyBorder="1" applyAlignment="1">
      <alignment horizontal="center" vertical="center"/>
    </xf>
    <xf numFmtId="0" fontId="1" fillId="18" borderId="66" xfId="0" applyNumberFormat="1" applyFont="1" applyFill="1" applyBorder="1" applyAlignment="1">
      <alignment horizontal="center" vertical="center"/>
    </xf>
    <xf numFmtId="49" fontId="3" fillId="16" borderId="66" xfId="0" applyNumberFormat="1" applyFont="1" applyFill="1" applyBorder="1" applyAlignment="1">
      <alignment horizontal="center" vertical="center"/>
    </xf>
    <xf numFmtId="0" fontId="3" fillId="18" borderId="66" xfId="0" applyNumberFormat="1" applyFont="1" applyFill="1" applyBorder="1" applyAlignment="1">
      <alignment horizontal="center" vertical="center" wrapText="1"/>
    </xf>
    <xf numFmtId="49" fontId="3" fillId="15" borderId="66" xfId="0" applyNumberFormat="1" applyFont="1" applyFill="1" applyBorder="1" applyAlignment="1">
      <alignment horizontal="center" vertical="center"/>
    </xf>
    <xf numFmtId="49" fontId="3" fillId="18" borderId="66" xfId="0" applyNumberFormat="1" applyFont="1" applyFill="1" applyBorder="1" applyAlignment="1">
      <alignment horizontal="center" vertical="center"/>
    </xf>
    <xf numFmtId="49" fontId="3" fillId="14" borderId="66" xfId="0" applyNumberFormat="1" applyFont="1" applyFill="1" applyBorder="1" applyAlignment="1">
      <alignment horizontal="center" vertical="center"/>
    </xf>
    <xf numFmtId="1" fontId="3" fillId="14" borderId="66" xfId="0" applyNumberFormat="1" applyFont="1" applyFill="1" applyBorder="1" applyAlignment="1">
      <alignment horizontal="center" vertical="center"/>
    </xf>
    <xf numFmtId="164" fontId="13" fillId="0" borderId="0" xfId="0" applyFont="1" applyAlignment="1">
      <alignment horizontal="center"/>
    </xf>
    <xf numFmtId="164" fontId="13" fillId="0" borderId="0" xfId="0" applyFont="1"/>
    <xf numFmtId="3" fontId="17" fillId="3" borderId="24" xfId="0" applyNumberFormat="1" applyFont="1" applyFill="1" applyBorder="1" applyAlignment="1">
      <alignment horizontal="center" vertical="center" wrapText="1" readingOrder="1"/>
    </xf>
    <xf numFmtId="166" fontId="17" fillId="6" borderId="34" xfId="0" applyNumberFormat="1" applyFont="1" applyFill="1" applyBorder="1" applyAlignment="1">
      <alignment horizontal="center" vertical="center" wrapText="1"/>
    </xf>
    <xf numFmtId="0" fontId="17" fillId="4" borderId="74" xfId="0" applyNumberFormat="1" applyFont="1" applyFill="1" applyBorder="1" applyAlignment="1">
      <alignment horizontal="center" vertical="center" wrapText="1" readingOrder="1"/>
    </xf>
    <xf numFmtId="1" fontId="13" fillId="0" borderId="34" xfId="0" applyNumberFormat="1" applyFont="1" applyBorder="1" applyAlignment="1">
      <alignment horizontal="center" vertical="center"/>
    </xf>
    <xf numFmtId="164" fontId="13" fillId="0" borderId="34" xfId="0" applyFont="1" applyBorder="1" applyAlignment="1">
      <alignment horizontal="left" vertical="center" wrapText="1"/>
    </xf>
    <xf numFmtId="166" fontId="20" fillId="0" borderId="34" xfId="0" applyNumberFormat="1" applyFont="1" applyBorder="1" applyAlignment="1">
      <alignment horizontal="center" vertical="center" wrapText="1" readingOrder="1"/>
    </xf>
    <xf numFmtId="0" fontId="13" fillId="0" borderId="34" xfId="0" applyNumberFormat="1" applyFont="1" applyBorder="1" applyAlignment="1">
      <alignment horizontal="center" vertical="center"/>
    </xf>
    <xf numFmtId="164" fontId="13" fillId="8" borderId="24" xfId="0" applyFont="1" applyFill="1" applyBorder="1" applyAlignment="1">
      <alignment horizontal="center" vertical="center"/>
    </xf>
    <xf numFmtId="164" fontId="13" fillId="8" borderId="24" xfId="0" applyFont="1" applyFill="1" applyBorder="1" applyAlignment="1">
      <alignment vertical="center" wrapText="1"/>
    </xf>
    <xf numFmtId="164" fontId="13" fillId="8" borderId="24" xfId="0" applyFont="1" applyFill="1" applyBorder="1" applyAlignment="1">
      <alignment vertical="center"/>
    </xf>
    <xf numFmtId="164" fontId="13" fillId="8" borderId="24" xfId="0" applyFont="1" applyFill="1" applyBorder="1"/>
    <xf numFmtId="164" fontId="13" fillId="0" borderId="0" xfId="0" applyFont="1" applyAlignment="1">
      <alignment horizontal="center" vertical="center"/>
    </xf>
    <xf numFmtId="164" fontId="17" fillId="0" borderId="0" xfId="0" applyFont="1" applyAlignment="1">
      <alignment horizontal="center" vertical="center"/>
    </xf>
    <xf numFmtId="167" fontId="13" fillId="0" borderId="0" xfId="0" applyNumberFormat="1" applyFont="1" applyAlignment="1">
      <alignment horizontal="center" vertical="center"/>
    </xf>
    <xf numFmtId="164" fontId="1" fillId="0" borderId="66" xfId="0" applyFont="1" applyBorder="1" applyAlignment="1">
      <alignment vertical="center"/>
    </xf>
    <xf numFmtId="164" fontId="3" fillId="14" borderId="66" xfId="0" applyFont="1" applyFill="1" applyBorder="1" applyAlignment="1">
      <alignment horizontal="left" vertical="center" wrapText="1"/>
    </xf>
    <xf numFmtId="164" fontId="3" fillId="14" borderId="66" xfId="0" applyFont="1" applyFill="1" applyBorder="1" applyAlignment="1">
      <alignment horizontal="left" vertical="center"/>
    </xf>
    <xf numFmtId="170" fontId="3" fillId="14" borderId="66" xfId="0" applyNumberFormat="1" applyFont="1" applyFill="1" applyBorder="1" applyAlignment="1">
      <alignment horizontal="center" vertical="center"/>
    </xf>
    <xf numFmtId="171" fontId="3" fillId="14" borderId="66" xfId="0" applyNumberFormat="1" applyFont="1" applyFill="1" applyBorder="1" applyAlignment="1">
      <alignment horizontal="center" vertical="center"/>
    </xf>
    <xf numFmtId="49" fontId="3" fillId="17" borderId="79" xfId="0" applyNumberFormat="1" applyFont="1" applyFill="1" applyBorder="1" applyAlignment="1">
      <alignment horizontal="center" vertical="center"/>
    </xf>
    <xf numFmtId="49" fontId="3" fillId="17" borderId="80" xfId="0" applyNumberFormat="1" applyFont="1" applyFill="1" applyBorder="1" applyAlignment="1">
      <alignment horizontal="center" vertical="center"/>
    </xf>
    <xf numFmtId="49" fontId="3" fillId="16" borderId="79" xfId="0" applyNumberFormat="1" applyFont="1" applyFill="1" applyBorder="1" applyAlignment="1">
      <alignment horizontal="center" vertical="center"/>
    </xf>
    <xf numFmtId="49" fontId="3" fillId="16" borderId="80" xfId="0" applyNumberFormat="1" applyFont="1" applyFill="1" applyBorder="1" applyAlignment="1">
      <alignment horizontal="center" vertical="center"/>
    </xf>
    <xf numFmtId="49" fontId="3" fillId="15" borderId="79" xfId="0" applyNumberFormat="1" applyFont="1" applyFill="1" applyBorder="1" applyAlignment="1">
      <alignment horizontal="center" vertical="center"/>
    </xf>
    <xf numFmtId="49" fontId="3" fillId="15" borderId="80" xfId="0" applyNumberFormat="1" applyFont="1" applyFill="1" applyBorder="1" applyAlignment="1">
      <alignment horizontal="center" vertical="center"/>
    </xf>
    <xf numFmtId="49" fontId="3" fillId="18" borderId="81" xfId="0" applyNumberFormat="1" applyFont="1" applyFill="1" applyBorder="1" applyAlignment="1">
      <alignment horizontal="center" vertical="center"/>
    </xf>
    <xf numFmtId="49" fontId="3" fillId="18" borderId="82" xfId="0" applyNumberFormat="1" applyFont="1" applyFill="1" applyBorder="1" applyAlignment="1">
      <alignment horizontal="center" vertical="center"/>
    </xf>
    <xf numFmtId="4" fontId="3" fillId="3" borderId="66" xfId="0" applyNumberFormat="1" applyFont="1" applyFill="1" applyBorder="1" applyAlignment="1">
      <alignment horizontal="center" vertical="center" wrapText="1"/>
    </xf>
    <xf numFmtId="164" fontId="3" fillId="3" borderId="66" xfId="0" applyFont="1" applyFill="1" applyBorder="1" applyAlignment="1">
      <alignment horizontal="center" vertical="center" wrapText="1"/>
    </xf>
    <xf numFmtId="4" fontId="3" fillId="15" borderId="66" xfId="0" applyNumberFormat="1" applyFont="1" applyFill="1" applyBorder="1" applyAlignment="1">
      <alignment horizontal="center" vertical="center" wrapText="1"/>
    </xf>
    <xf numFmtId="164" fontId="3" fillId="15" borderId="66" xfId="0" applyFont="1" applyFill="1" applyBorder="1" applyAlignment="1">
      <alignment horizontal="center" vertical="center" wrapText="1"/>
    </xf>
    <xf numFmtId="4" fontId="3" fillId="5" borderId="66" xfId="0" applyNumberFormat="1" applyFont="1" applyFill="1" applyBorder="1" applyAlignment="1">
      <alignment horizontal="center" vertical="center" wrapText="1"/>
    </xf>
    <xf numFmtId="164" fontId="3" fillId="5" borderId="66" xfId="0" applyFont="1" applyFill="1" applyBorder="1" applyAlignment="1">
      <alignment horizontal="center" vertical="center" wrapText="1"/>
    </xf>
    <xf numFmtId="4" fontId="3" fillId="17" borderId="66" xfId="0" applyNumberFormat="1" applyFont="1" applyFill="1" applyBorder="1" applyAlignment="1">
      <alignment horizontal="center" vertical="center" wrapText="1"/>
    </xf>
    <xf numFmtId="164" fontId="3" fillId="17" borderId="66" xfId="0" applyFont="1" applyFill="1" applyBorder="1" applyAlignment="1">
      <alignment horizontal="center" vertical="center" wrapText="1"/>
    </xf>
    <xf numFmtId="164" fontId="17" fillId="5" borderId="24" xfId="0" applyFont="1" applyFill="1" applyBorder="1"/>
    <xf numFmtId="164" fontId="17" fillId="3" borderId="66" xfId="0" applyFont="1" applyFill="1" applyBorder="1" applyAlignment="1">
      <alignment horizontal="center" vertical="center" wrapText="1"/>
    </xf>
    <xf numFmtId="164" fontId="17" fillId="15" borderId="66" xfId="0" applyFont="1" applyFill="1" applyBorder="1" applyAlignment="1">
      <alignment horizontal="center" vertical="center" wrapText="1"/>
    </xf>
    <xf numFmtId="164" fontId="17" fillId="5" borderId="66" xfId="0" applyFont="1" applyFill="1" applyBorder="1" applyAlignment="1">
      <alignment horizontal="center" vertical="center" wrapText="1"/>
    </xf>
    <xf numFmtId="164" fontId="17" fillId="17" borderId="66" xfId="0" applyFont="1" applyFill="1" applyBorder="1" applyAlignment="1">
      <alignment horizontal="center" vertical="center" wrapText="1"/>
    </xf>
    <xf numFmtId="172" fontId="13" fillId="0" borderId="34" xfId="0" applyNumberFormat="1" applyFont="1" applyBorder="1" applyAlignment="1">
      <alignment horizontal="center" vertical="center" wrapText="1"/>
    </xf>
    <xf numFmtId="0" fontId="13" fillId="0" borderId="34" xfId="0" applyNumberFormat="1" applyFont="1" applyBorder="1" applyAlignment="1">
      <alignment horizontal="left" vertical="center" wrapText="1"/>
    </xf>
    <xf numFmtId="49" fontId="13" fillId="0" borderId="34" xfId="0" applyNumberFormat="1" applyFont="1" applyBorder="1" applyAlignment="1">
      <alignment horizontal="center" vertical="center" wrapText="1"/>
    </xf>
    <xf numFmtId="0" fontId="21" fillId="0" borderId="34" xfId="0" applyNumberFormat="1" applyFont="1" applyBorder="1" applyAlignment="1">
      <alignment horizontal="left" vertical="center" wrapText="1"/>
    </xf>
    <xf numFmtId="49" fontId="13" fillId="0" borderId="34" xfId="0" applyNumberFormat="1" applyFont="1" applyBorder="1" applyAlignment="1">
      <alignment horizontal="left" vertical="center" wrapText="1"/>
    </xf>
    <xf numFmtId="164" fontId="13" fillId="0" borderId="0" xfId="0" applyFont="1" applyAlignment="1">
      <alignment wrapText="1"/>
    </xf>
    <xf numFmtId="164" fontId="13" fillId="0" borderId="0" xfId="0" applyFont="1" applyAlignment="1">
      <alignment vertical="top"/>
    </xf>
    <xf numFmtId="164" fontId="22" fillId="0" borderId="0" xfId="0" applyFont="1" applyAlignment="1">
      <alignment vertical="center"/>
    </xf>
    <xf numFmtId="164" fontId="13" fillId="0" borderId="83" xfId="0" applyFont="1" applyBorder="1" applyAlignment="1">
      <alignment horizontal="left" vertical="top" wrapText="1"/>
    </xf>
    <xf numFmtId="164" fontId="13" fillId="0" borderId="84" xfId="0" applyFont="1" applyBorder="1" applyAlignment="1">
      <alignment horizontal="left" vertical="top" wrapText="1"/>
    </xf>
    <xf numFmtId="164" fontId="13" fillId="0" borderId="85" xfId="0" applyFont="1" applyBorder="1" applyAlignment="1">
      <alignment horizontal="left" vertical="top" wrapText="1"/>
    </xf>
    <xf numFmtId="164" fontId="13" fillId="0" borderId="37" xfId="0" applyFont="1" applyBorder="1" applyAlignment="1">
      <alignment horizontal="left" vertical="top" wrapText="1"/>
    </xf>
    <xf numFmtId="164" fontId="13" fillId="0" borderId="49" xfId="0" applyFont="1" applyBorder="1" applyAlignment="1">
      <alignment horizontal="left" vertical="top" wrapText="1"/>
    </xf>
    <xf numFmtId="164" fontId="13" fillId="0" borderId="86" xfId="0" applyFont="1" applyBorder="1" applyAlignment="1">
      <alignment horizontal="left" vertical="top" wrapText="1"/>
    </xf>
    <xf numFmtId="164" fontId="13" fillId="0" borderId="0" xfId="0" applyFont="1" applyAlignment="1">
      <alignment horizontal="left" vertical="top" wrapText="1"/>
    </xf>
    <xf numFmtId="0" fontId="13" fillId="0" borderId="0" xfId="0" applyNumberFormat="1" applyFont="1"/>
    <xf numFmtId="0" fontId="13" fillId="0" borderId="0" xfId="0" applyNumberFormat="1" applyFont="1" applyAlignment="1">
      <alignment horizontal="left"/>
    </xf>
    <xf numFmtId="0" fontId="13" fillId="0" borderId="0" xfId="0" applyNumberFormat="1" applyFont="1" applyAlignment="1">
      <alignment horizontal="left" wrapText="1"/>
    </xf>
    <xf numFmtId="15" fontId="3" fillId="6" borderId="29" xfId="0" applyNumberFormat="1" applyFont="1" applyFill="1" applyBorder="1" applyAlignment="1">
      <alignment horizontal="center" vertical="center"/>
    </xf>
    <xf numFmtId="164" fontId="3" fillId="6" borderId="29" xfId="0" applyFont="1" applyFill="1" applyBorder="1" applyAlignment="1">
      <alignment horizontal="center" vertical="center"/>
    </xf>
    <xf numFmtId="164" fontId="1" fillId="0" borderId="29" xfId="0" applyFont="1" applyBorder="1" applyAlignment="1">
      <alignment vertical="center"/>
    </xf>
    <xf numFmtId="164" fontId="1" fillId="0" borderId="29" xfId="0" applyFont="1" applyBorder="1" applyAlignment="1">
      <alignment horizontal="left" vertical="center" wrapText="1"/>
    </xf>
    <xf numFmtId="0" fontId="1" fillId="0" borderId="29" xfId="0" applyNumberFormat="1" applyFont="1" applyBorder="1" applyAlignment="1">
      <alignment vertical="center" wrapText="1"/>
    </xf>
    <xf numFmtId="0" fontId="1" fillId="0" borderId="0" xfId="0" applyNumberFormat="1" applyFont="1" applyAlignment="1">
      <alignment vertical="center" wrapText="1"/>
    </xf>
    <xf numFmtId="164" fontId="1" fillId="0" borderId="29" xfId="0" applyFont="1" applyBorder="1" applyAlignment="1">
      <alignment horizontal="left" vertical="center"/>
    </xf>
    <xf numFmtId="164" fontId="1" fillId="0" borderId="29" xfId="0" applyFont="1" applyBorder="1" applyAlignment="1">
      <alignment vertical="center" wrapText="1"/>
    </xf>
    <xf numFmtId="0" fontId="1" fillId="2" borderId="29" xfId="0" applyNumberFormat="1" applyFont="1" applyFill="1" applyBorder="1" applyAlignment="1">
      <alignment vertical="center" wrapText="1"/>
    </xf>
    <xf numFmtId="0" fontId="1" fillId="2" borderId="24" xfId="0" applyNumberFormat="1" applyFont="1" applyFill="1" applyBorder="1" applyAlignment="1">
      <alignment vertical="center" wrapText="1"/>
    </xf>
    <xf numFmtId="164" fontId="24" fillId="0" borderId="0" xfId="0" applyFont="1" applyAlignment="1">
      <alignment vertical="center"/>
    </xf>
    <xf numFmtId="164" fontId="24" fillId="0" borderId="0" xfId="0" applyFont="1" applyAlignment="1">
      <alignment horizontal="left" vertical="center" wrapText="1"/>
    </xf>
    <xf numFmtId="15" fontId="3" fillId="6" borderId="90" xfId="0" applyNumberFormat="1" applyFont="1" applyFill="1" applyBorder="1" applyAlignment="1">
      <alignment horizontal="center" vertical="center"/>
    </xf>
    <xf numFmtId="164" fontId="3" fillId="6" borderId="29" xfId="0" applyFont="1" applyFill="1" applyBorder="1" applyAlignment="1">
      <alignment horizontal="center" vertical="center" wrapText="1"/>
    </xf>
    <xf numFmtId="164" fontId="1" fillId="0" borderId="91" xfId="0" applyFont="1" applyBorder="1"/>
    <xf numFmtId="164" fontId="1" fillId="0" borderId="92" xfId="0" applyFont="1" applyBorder="1" applyAlignment="1">
      <alignment horizontal="left" vertical="center" wrapText="1"/>
    </xf>
    <xf numFmtId="164" fontId="1" fillId="0" borderId="29" xfId="0" applyFont="1" applyBorder="1" applyAlignment="1">
      <alignment horizontal="left" wrapText="1"/>
    </xf>
    <xf numFmtId="164" fontId="1" fillId="0" borderId="29" xfId="0" applyFont="1" applyBorder="1"/>
    <xf numFmtId="164" fontId="1" fillId="0" borderId="88" xfId="0" applyFont="1" applyBorder="1" applyAlignment="1">
      <alignment horizontal="left" vertical="center" wrapText="1"/>
    </xf>
    <xf numFmtId="164" fontId="25" fillId="0" borderId="29" xfId="0" applyFont="1" applyBorder="1" applyAlignment="1">
      <alignment horizontal="left" vertical="center" wrapText="1"/>
    </xf>
    <xf numFmtId="164" fontId="1" fillId="0" borderId="88" xfId="0" applyFont="1" applyBorder="1" applyAlignment="1">
      <alignment horizontal="left" vertical="center"/>
    </xf>
    <xf numFmtId="15" fontId="1" fillId="0" borderId="29" xfId="0" applyNumberFormat="1" applyFont="1" applyBorder="1" applyAlignment="1">
      <alignment horizontal="left" vertical="center"/>
    </xf>
    <xf numFmtId="164" fontId="1" fillId="0" borderId="16" xfId="0" applyFont="1" applyBorder="1" applyAlignment="1">
      <alignment vertical="center"/>
    </xf>
    <xf numFmtId="164" fontId="1" fillId="0" borderId="93" xfId="0" applyFont="1" applyBorder="1" applyAlignment="1">
      <alignment horizontal="left" vertical="center" wrapText="1"/>
    </xf>
    <xf numFmtId="164" fontId="1" fillId="0" borderId="0" xfId="0" applyFont="1" applyAlignment="1">
      <alignment horizontal="left" vertical="center" wrapText="1"/>
    </xf>
    <xf numFmtId="164" fontId="1" fillId="0" borderId="88" xfId="0" applyFont="1" applyBorder="1" applyAlignment="1">
      <alignment vertical="center"/>
    </xf>
    <xf numFmtId="164" fontId="1" fillId="0" borderId="91" xfId="0" applyFont="1" applyBorder="1" applyAlignment="1">
      <alignment vertical="center"/>
    </xf>
    <xf numFmtId="172" fontId="26" fillId="0" borderId="0" xfId="0" applyNumberFormat="1" applyFont="1" applyAlignment="1">
      <alignment horizontal="center" vertical="center"/>
    </xf>
    <xf numFmtId="166" fontId="17" fillId="19" borderId="27" xfId="0" applyNumberFormat="1" applyFont="1" applyFill="1" applyBorder="1" applyAlignment="1">
      <alignment horizontal="center" vertical="center" wrapText="1"/>
    </xf>
    <xf numFmtId="166" fontId="17" fillId="0" borderId="0" xfId="0" applyNumberFormat="1" applyFont="1" applyAlignment="1">
      <alignment horizontal="center" vertical="center" wrapText="1"/>
    </xf>
    <xf numFmtId="172" fontId="13" fillId="0" borderId="34" xfId="0" applyNumberFormat="1" applyFont="1" applyBorder="1" applyAlignment="1">
      <alignment horizontal="center" vertical="center"/>
    </xf>
    <xf numFmtId="0" fontId="13" fillId="0" borderId="34" xfId="0" applyNumberFormat="1" applyFont="1" applyBorder="1" applyAlignment="1">
      <alignment horizontal="center" vertical="center" wrapText="1"/>
    </xf>
    <xf numFmtId="166" fontId="17" fillId="0" borderId="34" xfId="0" applyNumberFormat="1" applyFont="1" applyBorder="1" applyAlignment="1">
      <alignment horizontal="center" vertical="center" wrapText="1" readingOrder="1"/>
    </xf>
    <xf numFmtId="0" fontId="27" fillId="0" borderId="0" xfId="0" applyNumberFormat="1" applyFont="1" applyAlignment="1">
      <alignment horizontal="center" vertical="center"/>
    </xf>
    <xf numFmtId="0" fontId="28" fillId="0" borderId="0" xfId="0" applyNumberFormat="1" applyFont="1" applyAlignment="1">
      <alignment horizontal="center" vertical="center"/>
    </xf>
    <xf numFmtId="164" fontId="3" fillId="20" borderId="24" xfId="0" applyFont="1" applyFill="1" applyBorder="1" applyAlignment="1">
      <alignment wrapText="1"/>
    </xf>
    <xf numFmtId="164" fontId="17" fillId="0" borderId="0" xfId="0" applyFont="1"/>
    <xf numFmtId="49" fontId="1" fillId="17" borderId="34" xfId="0" applyNumberFormat="1" applyFont="1" applyFill="1" applyBorder="1" applyAlignment="1">
      <alignment horizontal="center" vertical="center"/>
    </xf>
    <xf numFmtId="1" fontId="1" fillId="0" borderId="34" xfId="0" applyNumberFormat="1" applyFont="1" applyBorder="1" applyAlignment="1">
      <alignment horizontal="center" vertical="center"/>
    </xf>
    <xf numFmtId="0" fontId="29" fillId="0" borderId="0" xfId="0" applyNumberFormat="1" applyFont="1"/>
    <xf numFmtId="172" fontId="13" fillId="0" borderId="0" xfId="0" applyNumberFormat="1" applyFont="1" applyAlignment="1">
      <alignment horizontal="center"/>
    </xf>
    <xf numFmtId="49" fontId="1" fillId="16" borderId="34" xfId="0" applyNumberFormat="1" applyFont="1" applyFill="1" applyBorder="1" applyAlignment="1">
      <alignment horizontal="center" vertical="center"/>
    </xf>
    <xf numFmtId="49" fontId="1" fillId="15" borderId="34" xfId="0" applyNumberFormat="1" applyFont="1" applyFill="1" applyBorder="1" applyAlignment="1">
      <alignment horizontal="center" vertical="center"/>
    </xf>
    <xf numFmtId="49" fontId="1" fillId="18" borderId="34" xfId="0" applyNumberFormat="1" applyFont="1" applyFill="1" applyBorder="1" applyAlignment="1">
      <alignment horizontal="center" vertical="center"/>
    </xf>
    <xf numFmtId="49" fontId="1" fillId="14" borderId="34" xfId="0" applyNumberFormat="1" applyFont="1" applyFill="1" applyBorder="1" applyAlignment="1">
      <alignment horizontal="center" vertical="center"/>
    </xf>
    <xf numFmtId="1" fontId="1" fillId="14" borderId="34" xfId="0" applyNumberFormat="1" applyFont="1" applyFill="1" applyBorder="1" applyAlignment="1">
      <alignment horizontal="center" vertical="center"/>
    </xf>
    <xf numFmtId="172" fontId="13" fillId="0" borderId="0" xfId="0" applyNumberFormat="1" applyFont="1"/>
    <xf numFmtId="164" fontId="17" fillId="8" borderId="29" xfId="0" applyFont="1" applyFill="1" applyBorder="1" applyAlignment="1">
      <alignment horizontal="center" vertical="center"/>
    </xf>
    <xf numFmtId="1" fontId="13" fillId="0" borderId="29" xfId="0" applyNumberFormat="1" applyFont="1" applyBorder="1" applyAlignment="1">
      <alignment horizontal="center" vertical="center"/>
    </xf>
    <xf numFmtId="164" fontId="13" fillId="0" borderId="29" xfId="0" applyFont="1" applyBorder="1" applyAlignment="1">
      <alignment horizontal="center" vertical="center"/>
    </xf>
    <xf numFmtId="164" fontId="30" fillId="0" borderId="0" xfId="0" applyFont="1" applyAlignment="1">
      <alignment horizontal="center" vertical="center"/>
    </xf>
    <xf numFmtId="164" fontId="31" fillId="0" borderId="0" xfId="0" applyFont="1" applyAlignment="1">
      <alignment horizontal="center" vertical="center"/>
    </xf>
    <xf numFmtId="164" fontId="32" fillId="0" borderId="0" xfId="0" applyFont="1" applyAlignment="1">
      <alignment horizontal="center" vertical="center"/>
    </xf>
    <xf numFmtId="164" fontId="33" fillId="0" borderId="0" xfId="0" applyFont="1" applyAlignment="1">
      <alignment horizontal="left" vertical="center" wrapText="1"/>
    </xf>
    <xf numFmtId="164" fontId="34" fillId="0" borderId="0" xfId="0" applyFont="1"/>
    <xf numFmtId="166" fontId="14" fillId="6" borderId="25" xfId="0" applyNumberFormat="1" applyFont="1" applyFill="1" applyBorder="1" applyAlignment="1">
      <alignment horizontal="center" vertical="center" wrapText="1"/>
    </xf>
    <xf numFmtId="164" fontId="35" fillId="0" borderId="25" xfId="0" applyFont="1" applyBorder="1" applyAlignment="1">
      <alignment horizontal="left" vertical="center" wrapText="1"/>
    </xf>
    <xf numFmtId="164" fontId="35" fillId="0" borderId="25" xfId="0" applyFont="1" applyBorder="1" applyAlignment="1">
      <alignment horizontal="center" vertical="center" wrapText="1"/>
    </xf>
    <xf numFmtId="164" fontId="35" fillId="0" borderId="25" xfId="0" applyFont="1" applyBorder="1" applyAlignment="1">
      <alignment vertical="center" wrapText="1"/>
    </xf>
    <xf numFmtId="164" fontId="17" fillId="11" borderId="24" xfId="0" applyFont="1" applyFill="1" applyBorder="1" applyAlignment="1">
      <alignment horizontal="center"/>
    </xf>
    <xf numFmtId="164" fontId="17" fillId="21" borderId="24" xfId="0" applyFont="1" applyFill="1" applyBorder="1" applyAlignment="1">
      <alignment horizontal="center"/>
    </xf>
    <xf numFmtId="164" fontId="17" fillId="10" borderId="24" xfId="0" applyFont="1" applyFill="1" applyBorder="1" applyAlignment="1">
      <alignment horizontal="center"/>
    </xf>
    <xf numFmtId="164" fontId="17" fillId="22" borderId="24" xfId="0" applyFont="1" applyFill="1" applyBorder="1"/>
    <xf numFmtId="164" fontId="13" fillId="22" borderId="24" xfId="0" applyFont="1" applyFill="1" applyBorder="1" applyAlignment="1">
      <alignment horizontal="center"/>
    </xf>
    <xf numFmtId="164" fontId="13" fillId="11" borderId="24" xfId="0" applyFont="1" applyFill="1" applyBorder="1"/>
    <xf numFmtId="164" fontId="13" fillId="21" borderId="24" xfId="0" applyFont="1" applyFill="1" applyBorder="1"/>
    <xf numFmtId="164" fontId="13" fillId="10" borderId="24" xfId="0" applyFont="1" applyFill="1" applyBorder="1"/>
    <xf numFmtId="164" fontId="13" fillId="22" borderId="24" xfId="0" applyFont="1" applyFill="1" applyBorder="1"/>
    <xf numFmtId="3" fontId="13" fillId="22" borderId="24" xfId="0" applyNumberFormat="1" applyFont="1" applyFill="1" applyBorder="1" applyAlignment="1">
      <alignment horizontal="center"/>
    </xf>
    <xf numFmtId="164" fontId="29" fillId="0" borderId="0" xfId="0" applyFont="1"/>
    <xf numFmtId="164" fontId="17" fillId="23" borderId="29" xfId="0" applyFont="1" applyFill="1" applyBorder="1" applyAlignment="1">
      <alignment horizontal="center"/>
    </xf>
    <xf numFmtId="164" fontId="17" fillId="24" borderId="29" xfId="0" applyFont="1" applyFill="1" applyBorder="1" applyAlignment="1">
      <alignment horizontal="center"/>
    </xf>
    <xf numFmtId="164" fontId="17" fillId="25" borderId="29" xfId="0" applyFont="1" applyFill="1" applyBorder="1" applyAlignment="1">
      <alignment horizontal="center"/>
    </xf>
    <xf numFmtId="164" fontId="17" fillId="9" borderId="29" xfId="0" applyFont="1" applyFill="1" applyBorder="1" applyAlignment="1">
      <alignment horizontal="center"/>
    </xf>
    <xf numFmtId="164" fontId="17" fillId="26" borderId="29" xfId="0" applyFont="1" applyFill="1" applyBorder="1" applyAlignment="1">
      <alignment horizontal="center"/>
    </xf>
    <xf numFmtId="164" fontId="13" fillId="23" borderId="29" xfId="0" applyFont="1" applyFill="1" applyBorder="1" applyAlignment="1">
      <alignment horizontal="left"/>
    </xf>
    <xf numFmtId="164" fontId="13" fillId="24" borderId="90" xfId="0" applyFont="1" applyFill="1" applyBorder="1" applyAlignment="1">
      <alignment vertical="center" wrapText="1"/>
    </xf>
    <xf numFmtId="164" fontId="13" fillId="25" borderId="29" xfId="0" applyFont="1" applyFill="1" applyBorder="1" applyAlignment="1">
      <alignment horizontal="left"/>
    </xf>
    <xf numFmtId="164" fontId="13" fillId="9" borderId="90" xfId="0" applyFont="1" applyFill="1" applyBorder="1" applyAlignment="1">
      <alignment vertical="center" wrapText="1"/>
    </xf>
    <xf numFmtId="164" fontId="13" fillId="26" borderId="29" xfId="0" applyFont="1" applyFill="1" applyBorder="1" applyAlignment="1">
      <alignment horizontal="left" vertical="center"/>
    </xf>
    <xf numFmtId="164" fontId="13" fillId="0" borderId="0" xfId="0" applyFont="1" applyAlignment="1">
      <alignment vertical="center" wrapText="1"/>
    </xf>
    <xf numFmtId="164" fontId="17" fillId="27" borderId="24" xfId="0" applyFont="1" applyFill="1" applyBorder="1" applyAlignment="1">
      <alignment horizontal="center"/>
    </xf>
    <xf numFmtId="164" fontId="17" fillId="28" borderId="24" xfId="0" applyFont="1" applyFill="1" applyBorder="1" applyAlignment="1">
      <alignment horizontal="center"/>
    </xf>
    <xf numFmtId="164" fontId="13" fillId="27" borderId="24" xfId="0" applyFont="1" applyFill="1" applyBorder="1"/>
    <xf numFmtId="164" fontId="13" fillId="28" borderId="24" xfId="0" applyFont="1" applyFill="1" applyBorder="1"/>
    <xf numFmtId="164" fontId="17" fillId="24" borderId="24" xfId="0" applyFont="1" applyFill="1" applyBorder="1" applyAlignment="1">
      <alignment horizontal="center"/>
    </xf>
    <xf numFmtId="164" fontId="13" fillId="23" borderId="24" xfId="0" applyFont="1" applyFill="1" applyBorder="1"/>
    <xf numFmtId="164" fontId="13" fillId="24" borderId="24" xfId="0" applyFont="1" applyFill="1" applyBorder="1" applyAlignment="1">
      <alignment horizontal="center"/>
    </xf>
    <xf numFmtId="3" fontId="13" fillId="24" borderId="24" xfId="0" applyNumberFormat="1" applyFont="1" applyFill="1" applyBorder="1" applyAlignment="1">
      <alignment horizontal="center"/>
    </xf>
    <xf numFmtId="164" fontId="17" fillId="25" borderId="24" xfId="0" applyFont="1" applyFill="1" applyBorder="1" applyAlignment="1">
      <alignment horizontal="center"/>
    </xf>
    <xf numFmtId="164" fontId="13" fillId="25" borderId="24" xfId="0" applyFont="1" applyFill="1" applyBorder="1" applyAlignment="1">
      <alignment horizontal="center"/>
    </xf>
    <xf numFmtId="3" fontId="13" fillId="25" borderId="24" xfId="0" applyNumberFormat="1" applyFont="1" applyFill="1" applyBorder="1" applyAlignment="1">
      <alignment horizontal="center"/>
    </xf>
    <xf numFmtId="164" fontId="24" fillId="0" borderId="0" xfId="0" applyFont="1" applyAlignment="1">
      <alignment horizontal="left" vertical="center"/>
    </xf>
    <xf numFmtId="164" fontId="17" fillId="20" borderId="29" xfId="0" applyFont="1" applyFill="1" applyBorder="1" applyAlignment="1">
      <alignment horizontal="center"/>
    </xf>
    <xf numFmtId="164" fontId="13" fillId="0" borderId="29" xfId="0" applyFont="1" applyBorder="1"/>
    <xf numFmtId="164" fontId="24" fillId="22" borderId="29" xfId="0" applyFont="1" applyFill="1" applyBorder="1" applyAlignment="1">
      <alignment vertical="center"/>
    </xf>
    <xf numFmtId="164" fontId="13" fillId="11" borderId="29" xfId="0" applyFont="1" applyFill="1" applyBorder="1" applyAlignment="1">
      <alignment vertical="center" wrapText="1"/>
    </xf>
    <xf numFmtId="164" fontId="24" fillId="30" borderId="29" xfId="0" applyFont="1" applyFill="1" applyBorder="1" applyAlignment="1">
      <alignment vertical="center"/>
    </xf>
    <xf numFmtId="164" fontId="13" fillId="11" borderId="29" xfId="0" applyFont="1" applyFill="1" applyBorder="1" applyAlignment="1">
      <alignment vertical="center"/>
    </xf>
    <xf numFmtId="15" fontId="24" fillId="0" borderId="0" xfId="0" applyNumberFormat="1" applyFont="1" applyAlignment="1">
      <alignment horizontal="left" vertical="center"/>
    </xf>
    <xf numFmtId="164" fontId="13" fillId="0" borderId="29" xfId="0" applyFont="1" applyBorder="1" applyAlignment="1">
      <alignment vertical="center" wrapText="1"/>
    </xf>
    <xf numFmtId="164" fontId="13" fillId="0" borderId="97" xfId="0" applyFont="1" applyBorder="1"/>
    <xf numFmtId="164" fontId="13" fillId="0" borderId="97" xfId="0" applyFont="1" applyBorder="1" applyAlignment="1">
      <alignment vertical="center" wrapText="1"/>
    </xf>
    <xf numFmtId="164" fontId="13" fillId="11" borderId="29" xfId="0" applyFont="1" applyFill="1" applyBorder="1"/>
    <xf numFmtId="3" fontId="17" fillId="0" borderId="0" xfId="0" applyNumberFormat="1" applyFont="1" applyAlignment="1">
      <alignment horizontal="center" vertical="top"/>
    </xf>
    <xf numFmtId="164" fontId="36" fillId="0" borderId="0" xfId="0" applyFont="1"/>
    <xf numFmtId="0" fontId="13" fillId="0" borderId="0" xfId="0" applyNumberFormat="1" applyFont="1" applyAlignment="1">
      <alignment horizontal="center"/>
    </xf>
    <xf numFmtId="164" fontId="37" fillId="0" borderId="0" xfId="0" applyFont="1" applyAlignment="1">
      <alignment vertical="top"/>
    </xf>
    <xf numFmtId="166" fontId="38" fillId="0" borderId="0" xfId="0" applyNumberFormat="1" applyFont="1" applyAlignment="1">
      <alignment horizontal="center" vertical="top"/>
    </xf>
    <xf numFmtId="166" fontId="38" fillId="0" borderId="0" xfId="0" applyNumberFormat="1" applyFont="1" applyAlignment="1">
      <alignment vertical="top"/>
    </xf>
    <xf numFmtId="164" fontId="38" fillId="0" borderId="0" xfId="0" applyFont="1" applyAlignment="1">
      <alignment vertical="top"/>
    </xf>
    <xf numFmtId="164" fontId="39" fillId="0" borderId="0" xfId="0" applyFont="1" applyAlignment="1">
      <alignment vertical="top"/>
    </xf>
    <xf numFmtId="164" fontId="40" fillId="0" borderId="98" xfId="0" applyFont="1" applyBorder="1" applyAlignment="1">
      <alignment vertical="top"/>
    </xf>
    <xf numFmtId="166" fontId="40" fillId="0" borderId="99" xfId="0" applyNumberFormat="1" applyFont="1" applyBorder="1" applyAlignment="1">
      <alignment horizontal="center" vertical="top"/>
    </xf>
    <xf numFmtId="166" fontId="40" fillId="0" borderId="99" xfId="0" applyNumberFormat="1" applyFont="1" applyBorder="1" applyAlignment="1">
      <alignment vertical="top"/>
    </xf>
    <xf numFmtId="166" fontId="40" fillId="0" borderId="100" xfId="0" applyNumberFormat="1" applyFont="1" applyBorder="1" applyAlignment="1">
      <alignment vertical="top"/>
    </xf>
    <xf numFmtId="164" fontId="40" fillId="0" borderId="101" xfId="0" applyFont="1" applyBorder="1" applyAlignment="1">
      <alignment vertical="top"/>
    </xf>
    <xf numFmtId="166" fontId="40" fillId="0" borderId="102" xfId="0" applyNumberFormat="1" applyFont="1" applyBorder="1" applyAlignment="1">
      <alignment horizontal="center" vertical="top"/>
    </xf>
    <xf numFmtId="166" fontId="40" fillId="0" borderId="102" xfId="0" applyNumberFormat="1" applyFont="1" applyBorder="1" applyAlignment="1">
      <alignment vertical="top"/>
    </xf>
    <xf numFmtId="166" fontId="40" fillId="0" borderId="103" xfId="0" applyNumberFormat="1" applyFont="1" applyBorder="1" applyAlignment="1">
      <alignment vertical="top"/>
    </xf>
    <xf numFmtId="166" fontId="38" fillId="31" borderId="29" xfId="0" applyNumberFormat="1" applyFont="1" applyFill="1" applyBorder="1" applyAlignment="1">
      <alignment horizontal="center" vertical="top" wrapText="1"/>
    </xf>
    <xf numFmtId="166" fontId="38" fillId="31" borderId="29" xfId="0" applyNumberFormat="1" applyFont="1" applyFill="1" applyBorder="1" applyAlignment="1">
      <alignment vertical="top" wrapText="1"/>
    </xf>
    <xf numFmtId="166" fontId="38" fillId="0" borderId="29" xfId="0" applyNumberFormat="1" applyFont="1" applyBorder="1" applyAlignment="1">
      <alignment horizontal="center" vertical="top"/>
    </xf>
    <xf numFmtId="166" fontId="38" fillId="0" borderId="29" xfId="0" applyNumberFormat="1" applyFont="1" applyBorder="1" applyAlignment="1">
      <alignment vertical="top"/>
    </xf>
    <xf numFmtId="164" fontId="13" fillId="0" borderId="29" xfId="0" applyFont="1" applyBorder="1" applyAlignment="1">
      <alignment horizontal="left" vertical="top" wrapText="1"/>
    </xf>
    <xf numFmtId="164" fontId="40" fillId="0" borderId="29" xfId="0" applyFont="1" applyBorder="1" applyAlignment="1">
      <alignment horizontal="left" vertical="top" wrapText="1"/>
    </xf>
    <xf numFmtId="164" fontId="0" fillId="0" borderId="104" xfId="0" applyBorder="1"/>
    <xf numFmtId="164" fontId="9" fillId="0" borderId="29" xfId="0" applyFont="1" applyBorder="1" applyAlignment="1">
      <alignment horizontal="left" vertical="center" wrapText="1"/>
    </xf>
    <xf numFmtId="0" fontId="10" fillId="0" borderId="32" xfId="0" applyNumberFormat="1" applyFont="1" applyBorder="1" applyAlignment="1">
      <alignment horizontal="left" vertical="center" wrapText="1" readingOrder="1"/>
    </xf>
    <xf numFmtId="164" fontId="8" fillId="0" borderId="28" xfId="0" applyFont="1" applyBorder="1" applyAlignment="1">
      <alignment horizontal="center" vertical="center"/>
    </xf>
    <xf numFmtId="164" fontId="1" fillId="0" borderId="14" xfId="0" applyFont="1" applyBorder="1" applyAlignment="1">
      <alignment horizontal="left" vertical="center"/>
    </xf>
    <xf numFmtId="0" fontId="5" fillId="0" borderId="15" xfId="0" applyNumberFormat="1" applyFont="1" applyBorder="1"/>
    <xf numFmtId="164" fontId="1" fillId="0" borderId="2" xfId="0" applyFont="1" applyBorder="1" applyAlignment="1">
      <alignment horizontal="left" vertical="top" wrapText="1"/>
    </xf>
    <xf numFmtId="0" fontId="5" fillId="0" borderId="3" xfId="0" applyNumberFormat="1" applyFont="1" applyBorder="1"/>
    <xf numFmtId="0" fontId="5" fillId="0" borderId="4" xfId="0" applyNumberFormat="1" applyFont="1" applyBorder="1"/>
    <xf numFmtId="0" fontId="5" fillId="0" borderId="6" xfId="0" applyNumberFormat="1" applyFont="1" applyBorder="1"/>
    <xf numFmtId="164" fontId="0" fillId="0" borderId="0" xfId="0"/>
    <xf numFmtId="0" fontId="5" fillId="0" borderId="7" xfId="0" applyNumberFormat="1" applyFont="1" applyBorder="1"/>
    <xf numFmtId="0" fontId="5" fillId="0" borderId="9" xfId="0" applyNumberFormat="1" applyFont="1" applyBorder="1"/>
    <xf numFmtId="0" fontId="5" fillId="0" borderId="10" xfId="0" applyNumberFormat="1" applyFont="1" applyBorder="1"/>
    <xf numFmtId="0" fontId="5" fillId="0" borderId="11" xfId="0" applyNumberFormat="1" applyFont="1" applyBorder="1"/>
    <xf numFmtId="164" fontId="1" fillId="0" borderId="14" xfId="0" applyFont="1" applyBorder="1" applyAlignment="1">
      <alignment horizontal="left" vertical="top" wrapText="1"/>
    </xf>
    <xf numFmtId="165" fontId="1" fillId="0" borderId="9" xfId="0" applyNumberFormat="1" applyFont="1" applyBorder="1" applyAlignment="1">
      <alignment horizontal="left" vertical="top" wrapText="1"/>
    </xf>
    <xf numFmtId="164" fontId="3" fillId="0" borderId="12" xfId="0" applyFont="1" applyBorder="1" applyAlignment="1">
      <alignment horizontal="center" vertical="center"/>
    </xf>
    <xf numFmtId="0" fontId="5" fillId="0" borderId="13" xfId="0" applyNumberFormat="1" applyFont="1" applyBorder="1"/>
    <xf numFmtId="164" fontId="4" fillId="0" borderId="2" xfId="0" applyFont="1" applyBorder="1" applyAlignment="1">
      <alignment horizontal="left" vertical="top"/>
    </xf>
    <xf numFmtId="164" fontId="1" fillId="0" borderId="6" xfId="0" applyFont="1" applyBorder="1" applyAlignment="1">
      <alignment horizontal="left" vertical="top" wrapText="1"/>
    </xf>
    <xf numFmtId="165" fontId="1" fillId="0" borderId="6" xfId="0" applyNumberFormat="1" applyFont="1" applyBorder="1" applyAlignment="1">
      <alignment horizontal="left" vertical="top" wrapText="1"/>
    </xf>
    <xf numFmtId="164" fontId="6" fillId="4" borderId="21" xfId="0" applyFont="1" applyFill="1" applyBorder="1" applyAlignment="1">
      <alignment horizontal="center" vertical="center" wrapText="1" readingOrder="1"/>
    </xf>
    <xf numFmtId="0" fontId="5" fillId="0" borderId="22" xfId="0" applyNumberFormat="1" applyFont="1" applyBorder="1"/>
    <xf numFmtId="0" fontId="5" fillId="0" borderId="23" xfId="0" applyNumberFormat="1" applyFont="1" applyBorder="1"/>
    <xf numFmtId="0" fontId="6" fillId="4" borderId="18" xfId="0" applyNumberFormat="1" applyFont="1" applyFill="1" applyBorder="1" applyAlignment="1">
      <alignment horizontal="center" vertical="center" wrapText="1" readingOrder="1"/>
    </xf>
    <xf numFmtId="0" fontId="5" fillId="0" borderId="19" xfId="0" applyNumberFormat="1" applyFont="1" applyBorder="1"/>
    <xf numFmtId="0" fontId="5" fillId="0" borderId="20" xfId="0" applyNumberFormat="1" applyFont="1" applyBorder="1"/>
    <xf numFmtId="164" fontId="17" fillId="6" borderId="50" xfId="0" applyFont="1" applyFill="1" applyBorder="1" applyAlignment="1">
      <alignment horizontal="center" vertical="center" wrapText="1"/>
    </xf>
    <xf numFmtId="0" fontId="5" fillId="0" borderId="51" xfId="0" applyNumberFormat="1" applyFont="1" applyBorder="1"/>
    <xf numFmtId="0" fontId="5" fillId="0" borderId="52" xfId="0" applyNumberFormat="1" applyFont="1" applyBorder="1"/>
    <xf numFmtId="164" fontId="18" fillId="0" borderId="0" xfId="0" applyFont="1" applyAlignment="1">
      <alignment horizontal="center" vertical="center" wrapText="1"/>
    </xf>
    <xf numFmtId="164" fontId="13" fillId="0" borderId="38" xfId="0" applyFont="1" applyBorder="1" applyAlignment="1">
      <alignment horizontal="left" vertical="center" wrapText="1"/>
    </xf>
    <xf numFmtId="0" fontId="5" fillId="0" borderId="39" xfId="0" applyNumberFormat="1" applyFont="1" applyBorder="1"/>
    <xf numFmtId="0" fontId="5" fillId="0" borderId="40" xfId="0" applyNumberFormat="1" applyFont="1" applyBorder="1"/>
    <xf numFmtId="0" fontId="5" fillId="0" borderId="41" xfId="0" applyNumberFormat="1" applyFont="1" applyBorder="1"/>
    <xf numFmtId="0" fontId="5" fillId="0" borderId="42" xfId="0" applyNumberFormat="1" applyFont="1" applyBorder="1"/>
    <xf numFmtId="0" fontId="5" fillId="0" borderId="43" xfId="0" applyNumberFormat="1" applyFont="1" applyBorder="1"/>
    <xf numFmtId="0" fontId="5" fillId="0" borderId="36" xfId="0" applyNumberFormat="1" applyFont="1" applyBorder="1"/>
    <xf numFmtId="0" fontId="5" fillId="0" borderId="44" xfId="0" applyNumberFormat="1" applyFont="1" applyBorder="1"/>
    <xf numFmtId="164" fontId="17" fillId="6" borderId="46" xfId="0" applyFont="1" applyFill="1" applyBorder="1" applyAlignment="1">
      <alignment horizontal="center" vertical="center" wrapText="1"/>
    </xf>
    <xf numFmtId="0" fontId="5" fillId="0" borderId="47" xfId="0" applyNumberFormat="1" applyFont="1" applyBorder="1"/>
    <xf numFmtId="0" fontId="5" fillId="0" borderId="48" xfId="0" applyNumberFormat="1" applyFont="1" applyBorder="1"/>
    <xf numFmtId="164" fontId="3" fillId="6" borderId="67" xfId="0" applyFont="1" applyFill="1" applyBorder="1" applyAlignment="1">
      <alignment horizontal="center" vertical="center"/>
    </xf>
    <xf numFmtId="0" fontId="5" fillId="0" borderId="68" xfId="0" applyNumberFormat="1" applyFont="1" applyBorder="1"/>
    <xf numFmtId="0" fontId="5" fillId="0" borderId="69" xfId="0" applyNumberFormat="1" applyFont="1" applyBorder="1"/>
    <xf numFmtId="164" fontId="3" fillId="6" borderId="70" xfId="0" applyFont="1" applyFill="1" applyBorder="1" applyAlignment="1">
      <alignment horizontal="center" vertical="center" wrapText="1"/>
    </xf>
    <xf numFmtId="0" fontId="5" fillId="0" borderId="71" xfId="0" applyNumberFormat="1" applyFont="1" applyBorder="1"/>
    <xf numFmtId="0" fontId="5" fillId="0" borderId="72" xfId="0" applyNumberFormat="1" applyFont="1" applyBorder="1"/>
    <xf numFmtId="0" fontId="5" fillId="0" borderId="73" xfId="0" applyNumberFormat="1" applyFont="1" applyBorder="1"/>
    <xf numFmtId="164" fontId="3" fillId="14" borderId="67" xfId="0" applyFont="1" applyFill="1" applyBorder="1" applyAlignment="1">
      <alignment horizontal="center" vertical="center"/>
    </xf>
    <xf numFmtId="164" fontId="1" fillId="0" borderId="46" xfId="0" applyFont="1" applyBorder="1" applyAlignment="1">
      <alignment horizontal="left" vertical="center" wrapText="1"/>
    </xf>
    <xf numFmtId="164" fontId="3" fillId="14" borderId="67" xfId="0" applyFont="1" applyFill="1" applyBorder="1" applyAlignment="1">
      <alignment horizontal="left" vertical="center"/>
    </xf>
    <xf numFmtId="0" fontId="5" fillId="0" borderId="75" xfId="0" applyNumberFormat="1" applyFont="1" applyBorder="1"/>
    <xf numFmtId="164" fontId="3" fillId="6" borderId="76" xfId="0" applyFont="1" applyFill="1" applyBorder="1" applyAlignment="1">
      <alignment horizontal="center" vertical="center"/>
    </xf>
    <xf numFmtId="0" fontId="5" fillId="0" borderId="77" xfId="0" applyNumberFormat="1" applyFont="1" applyBorder="1"/>
    <xf numFmtId="0" fontId="5" fillId="0" borderId="78" xfId="0" applyNumberFormat="1" applyFont="1" applyBorder="1"/>
    <xf numFmtId="3" fontId="17" fillId="0" borderId="83" xfId="0" applyNumberFormat="1" applyFont="1" applyBorder="1" applyAlignment="1">
      <alignment horizontal="center" vertical="top" wrapText="1"/>
    </xf>
    <xf numFmtId="0" fontId="5" fillId="0" borderId="85" xfId="0" applyNumberFormat="1" applyFont="1" applyBorder="1"/>
    <xf numFmtId="0" fontId="5" fillId="0" borderId="86" xfId="0" applyNumberFormat="1" applyFont="1" applyBorder="1"/>
    <xf numFmtId="164" fontId="17" fillId="0" borderId="83" xfId="0" applyFont="1" applyBorder="1" applyAlignment="1">
      <alignment horizontal="center" vertical="top" wrapText="1"/>
    </xf>
    <xf numFmtId="164" fontId="17" fillId="6" borderId="46" xfId="0" applyFont="1" applyFill="1" applyBorder="1" applyAlignment="1">
      <alignment horizontal="center" vertical="top"/>
    </xf>
    <xf numFmtId="164" fontId="13" fillId="0" borderId="46" xfId="0" applyFont="1" applyBorder="1" applyAlignment="1">
      <alignment horizontal="left" vertical="top" wrapText="1"/>
    </xf>
    <xf numFmtId="0" fontId="23" fillId="6" borderId="87" xfId="0" applyNumberFormat="1" applyFont="1" applyFill="1" applyBorder="1" applyAlignment="1">
      <alignment horizontal="center" vertical="center"/>
    </xf>
    <xf numFmtId="0" fontId="23" fillId="6" borderId="88" xfId="0" applyNumberFormat="1" applyFont="1" applyFill="1" applyBorder="1" applyAlignment="1">
      <alignment horizontal="center" vertical="center"/>
    </xf>
    <xf numFmtId="0" fontId="5" fillId="0" borderId="89" xfId="0" applyNumberFormat="1" applyFont="1" applyBorder="1"/>
    <xf numFmtId="0" fontId="5" fillId="0" borderId="35" xfId="0" applyNumberFormat="1" applyFont="1" applyBorder="1"/>
    <xf numFmtId="164" fontId="3" fillId="14" borderId="94" xfId="0" applyFont="1" applyFill="1" applyBorder="1" applyAlignment="1">
      <alignment horizontal="center" vertical="center"/>
    </xf>
    <xf numFmtId="0" fontId="5" fillId="0" borderId="95" xfId="0" applyNumberFormat="1" applyFont="1" applyBorder="1"/>
    <xf numFmtId="164" fontId="3" fillId="0" borderId="0" xfId="0" applyFont="1" applyAlignment="1">
      <alignment horizontal="center" vertical="center"/>
    </xf>
    <xf numFmtId="164" fontId="3" fillId="0" borderId="0" xfId="0" applyFont="1" applyAlignment="1">
      <alignment horizontal="center" vertical="center" wrapText="1"/>
    </xf>
    <xf numFmtId="164" fontId="35" fillId="0" borderId="30" xfId="0" applyFont="1" applyBorder="1" applyAlignment="1">
      <alignment horizontal="center" vertical="center" wrapText="1"/>
    </xf>
    <xf numFmtId="0" fontId="5" fillId="0" borderId="96" xfId="0" applyNumberFormat="1" applyFont="1" applyBorder="1"/>
    <xf numFmtId="0" fontId="5" fillId="0" borderId="60" xfId="0" applyNumberFormat="1" applyFont="1" applyBorder="1"/>
    <xf numFmtId="164" fontId="30" fillId="0" borderId="0" xfId="0" applyFont="1" applyAlignment="1">
      <alignment horizontal="center" vertical="center"/>
    </xf>
    <xf numFmtId="164" fontId="33" fillId="0" borderId="0" xfId="0" applyFont="1" applyAlignment="1">
      <alignment horizontal="left" vertical="center" wrapText="1"/>
    </xf>
    <xf numFmtId="164" fontId="33" fillId="0" borderId="0" xfId="0" applyFont="1" applyAlignment="1">
      <alignment horizontal="center" vertical="center"/>
    </xf>
    <xf numFmtId="164" fontId="14" fillId="29" borderId="88" xfId="0" applyFont="1" applyFill="1" applyBorder="1" applyAlignment="1">
      <alignment horizontal="center" vertical="center"/>
    </xf>
    <xf numFmtId="164" fontId="0" fillId="0" borderId="105" xfId="0" applyBorder="1"/>
    <xf numFmtId="164" fontId="0" fillId="0" borderId="106" xfId="0" applyBorder="1"/>
    <xf numFmtId="164" fontId="0" fillId="0" borderId="107" xfId="0" applyBorder="1"/>
    <xf numFmtId="164" fontId="0" fillId="0" borderId="108" xfId="0" applyBorder="1"/>
    <xf numFmtId="164" fontId="0" fillId="0" borderId="109" xfId="0" applyBorder="1"/>
    <xf numFmtId="164" fontId="0" fillId="0" borderId="110" xfId="0" applyBorder="1"/>
    <xf numFmtId="164" fontId="0" fillId="0" borderId="111" xfId="0" applyBorder="1"/>
    <xf numFmtId="164" fontId="0" fillId="0" borderId="112" xfId="0" applyBorder="1"/>
  </cellXfs>
  <cellStyles count="1">
    <cellStyle name="Normal" xfId="0" builtinId="0"/>
  </cellStyles>
  <dxfs count="18">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Seguimiento'!$C$90:$AA$90</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7A-471B-9993-62B6970CEC75}"/>
            </c:ext>
          </c:extLst>
        </c:ser>
        <c:ser>
          <c:idx val="1"/>
          <c:order val="1"/>
          <c:tx>
            <c:v>Medio</c:v>
          </c:tx>
          <c:spPr>
            <a:solidFill>
              <a:srgbClr val="FFFF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Seguimiento'!$C$91:$AA$91</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67A-471B-9993-62B6970CEC75}"/>
            </c:ext>
          </c:extLst>
        </c:ser>
        <c:ser>
          <c:idx val="2"/>
          <c:order val="2"/>
          <c:tx>
            <c:v>Alto </c:v>
          </c:tx>
          <c:spPr>
            <a:solidFill>
              <a:srgbClr val="FFC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Seguimiento'!$C$92:$AA$92</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67A-471B-9993-62B6970CEC75}"/>
            </c:ext>
          </c:extLst>
        </c:ser>
        <c:ser>
          <c:idx val="3"/>
          <c:order val="3"/>
          <c:tx>
            <c:v>Muy Alto</c:v>
          </c:tx>
          <c:spPr>
            <a:solidFill>
              <a:srgbClr val="FF0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Seguimiento'!$C$93:$AA$93</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67A-471B-9993-62B6970CEC75}"/>
            </c:ext>
          </c:extLst>
        </c:ser>
        <c:dLbls>
          <c:showLegendKey val="0"/>
          <c:showVal val="0"/>
          <c:showCatName val="0"/>
          <c:showSerName val="0"/>
          <c:showPercent val="0"/>
          <c:showBubbleSize val="0"/>
        </c:dLbls>
        <c:gapWidth val="150"/>
        <c:overlap val="100"/>
        <c:axId val="378575686"/>
        <c:axId val="671722990"/>
      </c:barChart>
      <c:lineChart>
        <c:grouping val="standard"/>
        <c:varyColors val="0"/>
        <c:ser>
          <c:idx val="4"/>
          <c:order val="4"/>
          <c:tx>
            <c:v>Indice de riesgos</c:v>
          </c:tx>
          <c:spPr>
            <a:ln w="28575" cmpd="sng">
              <a:solidFill>
                <a:srgbClr val="4BACC6"/>
              </a:solidFill>
            </a:ln>
          </c:spPr>
          <c:marker>
            <c:symbol val="circle"/>
            <c:size val="7"/>
            <c:spPr>
              <a:solidFill>
                <a:srgbClr val="4BACC6"/>
              </a:solidFill>
              <a:ln cmpd="sng">
                <a:solidFill>
                  <a:srgbClr val="4BACC6"/>
                </a:solidFill>
              </a:ln>
            </c:spPr>
          </c:marker>
          <c:dLbls>
            <c:spPr>
              <a:noFill/>
              <a:ln>
                <a:noFill/>
              </a:ln>
              <a:effectLst/>
            </c:spPr>
            <c:txPr>
              <a:bodyPr/>
              <a:lstStyle/>
              <a:p>
                <a:pPr lvl="0">
                  <a:defRPr sz="1200" b="0"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Seguimiento'!$C$31:$AA$31</c:f>
              <c:numCache>
                <c:formatCode>#,##0.000</c:formatCode>
                <c:ptCount val="25"/>
                <c:pt idx="0">
                  <c:v>0.49507010146711072</c:v>
                </c:pt>
                <c:pt idx="1">
                  <c:v>-0.16113901317992943</c:v>
                </c:pt>
                <c:pt idx="2">
                  <c:v>-0.16113901317992943</c:v>
                </c:pt>
                <c:pt idx="3">
                  <c:v>-0.16113901317992943</c:v>
                </c:pt>
                <c:pt idx="4">
                  <c:v>-0.16113901317992943</c:v>
                </c:pt>
                <c:pt idx="5">
                  <c:v>-0.16113901317992943</c:v>
                </c:pt>
                <c:pt idx="6">
                  <c:v>-0.16113901317992943</c:v>
                </c:pt>
                <c:pt idx="7">
                  <c:v>-0.16113901317992943</c:v>
                </c:pt>
                <c:pt idx="8">
                  <c:v>-0.16113901317992943</c:v>
                </c:pt>
                <c:pt idx="9">
                  <c:v>-0.16113901317992943</c:v>
                </c:pt>
                <c:pt idx="10">
                  <c:v>-0.16113901317992943</c:v>
                </c:pt>
                <c:pt idx="11">
                  <c:v>-0.16113901317992943</c:v>
                </c:pt>
                <c:pt idx="12">
                  <c:v>-0.16113901317992943</c:v>
                </c:pt>
                <c:pt idx="13">
                  <c:v>-0.16113901317992943</c:v>
                </c:pt>
                <c:pt idx="14">
                  <c:v>-0.16113901317992943</c:v>
                </c:pt>
                <c:pt idx="15">
                  <c:v>-0.16113901317992943</c:v>
                </c:pt>
                <c:pt idx="16">
                  <c:v>-0.16113901317992943</c:v>
                </c:pt>
                <c:pt idx="17">
                  <c:v>-0.16113901317992943</c:v>
                </c:pt>
                <c:pt idx="18">
                  <c:v>-0.16113901317992943</c:v>
                </c:pt>
                <c:pt idx="19">
                  <c:v>-0.16113901317992943</c:v>
                </c:pt>
                <c:pt idx="20">
                  <c:v>-0.16113901317992943</c:v>
                </c:pt>
                <c:pt idx="21">
                  <c:v>-0.16113901317992943</c:v>
                </c:pt>
                <c:pt idx="22">
                  <c:v>-0.16113901317992943</c:v>
                </c:pt>
                <c:pt idx="23">
                  <c:v>-0.16113901317992943</c:v>
                </c:pt>
                <c:pt idx="24">
                  <c:v>-0.16113901317992943</c:v>
                </c:pt>
              </c:numCache>
            </c:numRef>
          </c:val>
          <c:smooth val="0"/>
          <c:extLst>
            <c:ext xmlns:c16="http://schemas.microsoft.com/office/drawing/2014/chart" uri="{C3380CC4-5D6E-409C-BE32-E72D297353CC}">
              <c16:uniqueId val="{00000004-667A-471B-9993-62B6970CEC75}"/>
            </c:ext>
          </c:extLst>
        </c:ser>
        <c:dLbls>
          <c:showLegendKey val="0"/>
          <c:showVal val="0"/>
          <c:showCatName val="0"/>
          <c:showSerName val="0"/>
          <c:showPercent val="0"/>
          <c:showBubbleSize val="0"/>
        </c:dLbls>
        <c:marker val="1"/>
        <c:smooth val="0"/>
        <c:axId val="378575686"/>
        <c:axId val="671722990"/>
      </c:lineChart>
      <c:catAx>
        <c:axId val="3785756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671722990"/>
        <c:crosses val="autoZero"/>
        <c:auto val="1"/>
        <c:lblAlgn val="ctr"/>
        <c:lblOffset val="100"/>
        <c:noMultiLvlLbl val="1"/>
      </c:catAx>
      <c:valAx>
        <c:axId val="671722990"/>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378575686"/>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2473-48D4-89A5-E73C7D571841}"/>
              </c:ext>
            </c:extLst>
          </c:dPt>
          <c:dPt>
            <c:idx val="1"/>
            <c:bubble3D val="0"/>
            <c:spPr>
              <a:solidFill>
                <a:schemeClr val="accent2"/>
              </a:solidFill>
            </c:spPr>
            <c:extLst>
              <c:ext xmlns:c16="http://schemas.microsoft.com/office/drawing/2014/chart" uri="{C3380CC4-5D6E-409C-BE32-E72D297353CC}">
                <c16:uniqueId val="{00000003-2473-48D4-89A5-E73C7D571841}"/>
              </c:ext>
            </c:extLst>
          </c:dPt>
          <c:dPt>
            <c:idx val="2"/>
            <c:bubble3D val="0"/>
            <c:spPr>
              <a:solidFill>
                <a:schemeClr val="accent3"/>
              </a:solidFill>
            </c:spPr>
            <c:extLst>
              <c:ext xmlns:c16="http://schemas.microsoft.com/office/drawing/2014/chart" uri="{C3380CC4-5D6E-409C-BE32-E72D297353CC}">
                <c16:uniqueId val="{00000005-2473-48D4-89A5-E73C7D571841}"/>
              </c:ext>
            </c:extLst>
          </c:dPt>
          <c:dPt>
            <c:idx val="3"/>
            <c:bubble3D val="0"/>
            <c:spPr>
              <a:solidFill>
                <a:schemeClr val="accent4"/>
              </a:solidFill>
            </c:spPr>
            <c:extLst>
              <c:ext xmlns:c16="http://schemas.microsoft.com/office/drawing/2014/chart" uri="{C3380CC4-5D6E-409C-BE32-E72D297353CC}">
                <c16:uniqueId val="{00000007-2473-48D4-89A5-E73C7D571841}"/>
              </c:ext>
            </c:extLst>
          </c:dPt>
          <c:dPt>
            <c:idx val="4"/>
            <c:bubble3D val="0"/>
            <c:spPr>
              <a:solidFill>
                <a:schemeClr val="accent5"/>
              </a:solidFill>
            </c:spPr>
            <c:extLst>
              <c:ext xmlns:c16="http://schemas.microsoft.com/office/drawing/2014/chart" uri="{C3380CC4-5D6E-409C-BE32-E72D297353CC}">
                <c16:uniqueId val="{00000009-2473-48D4-89A5-E73C7D57184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0</c:v>
                </c:pt>
                <c:pt idx="2">
                  <c:v>0</c:v>
                </c:pt>
                <c:pt idx="3">
                  <c:v>0</c:v>
                </c:pt>
                <c:pt idx="4">
                  <c:v>3</c:v>
                </c:pt>
              </c:numCache>
            </c:numRef>
          </c:val>
          <c:extLst>
            <c:ext xmlns:c16="http://schemas.microsoft.com/office/drawing/2014/chart" uri="{C3380CC4-5D6E-409C-BE32-E72D297353CC}">
              <c16:uniqueId val="{0000000A-2473-48D4-89A5-E73C7D571841}"/>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D1F6-4575-B8A6-BCDF23EF67A7}"/>
              </c:ext>
            </c:extLst>
          </c:dPt>
          <c:dPt>
            <c:idx val="1"/>
            <c:bubble3D val="0"/>
            <c:spPr>
              <a:solidFill>
                <a:schemeClr val="accent4"/>
              </a:solidFill>
            </c:spPr>
            <c:extLst>
              <c:ext xmlns:c16="http://schemas.microsoft.com/office/drawing/2014/chart" uri="{C3380CC4-5D6E-409C-BE32-E72D297353CC}">
                <c16:uniqueId val="{00000003-D1F6-4575-B8A6-BCDF23EF67A7}"/>
              </c:ext>
            </c:extLst>
          </c:dPt>
          <c:dPt>
            <c:idx val="2"/>
            <c:bubble3D val="0"/>
            <c:spPr>
              <a:solidFill>
                <a:schemeClr val="accent6"/>
              </a:solidFill>
            </c:spPr>
            <c:extLst>
              <c:ext xmlns:c16="http://schemas.microsoft.com/office/drawing/2014/chart" uri="{C3380CC4-5D6E-409C-BE32-E72D297353CC}">
                <c16:uniqueId val="{00000005-D1F6-4575-B8A6-BCDF23EF67A7}"/>
              </c:ext>
            </c:extLst>
          </c:dPt>
          <c:dPt>
            <c:idx val="3"/>
            <c:bubble3D val="0"/>
            <c:spPr>
              <a:solidFill>
                <a:schemeClr val="accent2"/>
              </a:solidFill>
            </c:spPr>
            <c:extLst>
              <c:ext xmlns:c16="http://schemas.microsoft.com/office/drawing/2014/chart" uri="{C3380CC4-5D6E-409C-BE32-E72D297353CC}">
                <c16:uniqueId val="{00000007-D1F6-4575-B8A6-BCDF23EF67A7}"/>
              </c:ext>
            </c:extLst>
          </c:dPt>
          <c:dPt>
            <c:idx val="4"/>
            <c:bubble3D val="0"/>
            <c:spPr>
              <a:solidFill>
                <a:schemeClr val="accent4"/>
              </a:solidFill>
            </c:spPr>
            <c:extLst>
              <c:ext xmlns:c16="http://schemas.microsoft.com/office/drawing/2014/chart" uri="{C3380CC4-5D6E-409C-BE32-E72D297353CC}">
                <c16:uniqueId val="{00000009-D1F6-4575-B8A6-BCDF23EF67A7}"/>
              </c:ext>
            </c:extLst>
          </c:dPt>
          <c:dPt>
            <c:idx val="5"/>
            <c:bubble3D val="0"/>
            <c:spPr>
              <a:solidFill>
                <a:schemeClr val="accent6"/>
              </a:solidFill>
            </c:spPr>
            <c:extLst>
              <c:ext xmlns:c16="http://schemas.microsoft.com/office/drawing/2014/chart" uri="{C3380CC4-5D6E-409C-BE32-E72D297353CC}">
                <c16:uniqueId val="{0000000B-D1F6-4575-B8A6-BCDF23EF67A7}"/>
              </c:ext>
            </c:extLst>
          </c:dPt>
          <c:dPt>
            <c:idx val="6"/>
            <c:bubble3D val="0"/>
            <c:spPr>
              <a:solidFill>
                <a:schemeClr val="accent2"/>
              </a:solidFill>
            </c:spPr>
            <c:extLst>
              <c:ext xmlns:c16="http://schemas.microsoft.com/office/drawing/2014/chart" uri="{C3380CC4-5D6E-409C-BE32-E72D297353CC}">
                <c16:uniqueId val="{0000000D-D1F6-4575-B8A6-BCDF23EF67A7}"/>
              </c:ext>
            </c:extLst>
          </c:dPt>
          <c:dPt>
            <c:idx val="7"/>
            <c:bubble3D val="0"/>
            <c:spPr>
              <a:solidFill>
                <a:schemeClr val="accent4"/>
              </a:solidFill>
            </c:spPr>
            <c:extLst>
              <c:ext xmlns:c16="http://schemas.microsoft.com/office/drawing/2014/chart" uri="{C3380CC4-5D6E-409C-BE32-E72D297353CC}">
                <c16:uniqueId val="{0000000F-D1F6-4575-B8A6-BCDF23EF67A7}"/>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D1F6-4575-B8A6-BCDF23EF67A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0</c:v>
                </c:pt>
                <c:pt idx="1">
                  <c:v>0</c:v>
                </c:pt>
                <c:pt idx="2">
                  <c:v>0</c:v>
                </c:pt>
                <c:pt idx="3">
                  <c:v>0</c:v>
                </c:pt>
                <c:pt idx="4">
                  <c:v>0</c:v>
                </c:pt>
                <c:pt idx="5">
                  <c:v>3</c:v>
                </c:pt>
                <c:pt idx="6">
                  <c:v>0</c:v>
                </c:pt>
                <c:pt idx="7">
                  <c:v>0</c:v>
                </c:pt>
              </c:numCache>
            </c:numRef>
          </c:val>
          <c:extLst>
            <c:ext xmlns:c16="http://schemas.microsoft.com/office/drawing/2014/chart" uri="{C3380CC4-5D6E-409C-BE32-E72D297353CC}">
              <c16:uniqueId val="{00000010-D1F6-4575-B8A6-BCDF23EF67A7}"/>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tx>
            <c:v>Total</c:v>
          </c:tx>
          <c:spPr>
            <a:solidFill>
              <a:srgbClr val="9BBB59"/>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954-4573-8F9F-3DDD52A4C242}"/>
            </c:ext>
          </c:extLst>
        </c:ser>
        <c:dLbls>
          <c:showLegendKey val="0"/>
          <c:showVal val="0"/>
          <c:showCatName val="0"/>
          <c:showSerName val="0"/>
          <c:showPercent val="0"/>
          <c:showBubbleSize val="0"/>
        </c:dLbls>
        <c:gapWidth val="150"/>
        <c:axId val="1592090128"/>
        <c:axId val="775228508"/>
      </c:barChart>
      <c:catAx>
        <c:axId val="1592090128"/>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775228508"/>
        <c:crosses val="autoZero"/>
        <c:auto val="1"/>
        <c:lblAlgn val="ctr"/>
        <c:lblOffset val="100"/>
        <c:noMultiLvlLbl val="1"/>
      </c:catAx>
      <c:valAx>
        <c:axId val="7752285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spPr>
          <a:ln/>
        </c:spPr>
        <c:txPr>
          <a:bodyPr/>
          <a:lstStyle/>
          <a:p>
            <a:pPr lvl="0">
              <a:defRPr sz="900" b="0" i="0">
                <a:solidFill>
                  <a:srgbClr val="000000"/>
                </a:solidFill>
                <a:latin typeface="+mn-lt"/>
              </a:defRPr>
            </a:pPr>
            <a:endParaRPr lang="es-CO"/>
          </a:p>
        </c:txPr>
        <c:crossAx val="1592090128"/>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2590800</xdr:colOff>
      <xdr:row>32</xdr:row>
      <xdr:rowOff>257175</xdr:rowOff>
    </xdr:from>
    <xdr:ext cx="6276975" cy="4676775"/>
    <xdr:graphicFrame macro="">
      <xdr:nvGraphicFramePr>
        <xdr:cNvPr id="1164168375" name="Chart 1">
          <a:extLst>
            <a:ext uri="{FF2B5EF4-FFF2-40B4-BE49-F238E27FC236}">
              <a16:creationId xmlns:a16="http://schemas.microsoft.com/office/drawing/2014/main" id="{00000000-0008-0000-0500-0000B7CC6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95250</xdr:colOff>
      <xdr:row>3</xdr:row>
      <xdr:rowOff>0</xdr:rowOff>
    </xdr:from>
    <xdr:ext cx="4057650" cy="81915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31463" y="3379950"/>
          <a:ext cx="4029075" cy="80010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1000504300" name="Chart 2">
          <a:extLst>
            <a:ext uri="{FF2B5EF4-FFF2-40B4-BE49-F238E27FC236}">
              <a16:creationId xmlns:a16="http://schemas.microsoft.com/office/drawing/2014/main" id="{00000000-0008-0000-0900-0000EC7BA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1857721806" name="Chart 3">
          <a:extLst>
            <a:ext uri="{FF2B5EF4-FFF2-40B4-BE49-F238E27FC236}">
              <a16:creationId xmlns:a16="http://schemas.microsoft.com/office/drawing/2014/main" id="{00000000-0008-0000-0900-0000CE95B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1378932757" name="Chart 4">
          <a:extLst>
            <a:ext uri="{FF2B5EF4-FFF2-40B4-BE49-F238E27FC236}">
              <a16:creationId xmlns:a16="http://schemas.microsoft.com/office/drawing/2014/main" id="{00000000-0008-0000-0900-000015D83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B9B18\ARSubgerenciaAcueductoSept2023%20(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UARIO\Downloads\Mapa%20de%20Riesgos%20Procesos%20Soporte.xlsm" TargetMode="External"/><Relationship Id="rId1" Type="http://schemas.openxmlformats.org/officeDocument/2006/relationships/externalLinkPath" Target="file:///C:\Users\USUARIO\Downloads\Mapa%20de%20Riesgos%20Procesos%20Sopor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eneralidades"/>
      <sheetName val="2.Datos"/>
      <sheetName val="Tablero Seguimiento"/>
      <sheetName val="Probabilidad - Escala"/>
      <sheetName val="1.Consecuencia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Generalidades"/>
      <sheetName val="2.Datos"/>
      <sheetName val="Tablero Seguimiento"/>
      <sheetName val="Mapa_de_Calor"/>
      <sheetName val="1.Consecuencia - Escala"/>
      <sheetName val="Probabilidad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row r="4">
          <cell r="H4" t="str">
            <v>Muy Bajo</v>
          </cell>
          <cell r="I4">
            <v>1</v>
          </cell>
        </row>
        <row r="5">
          <cell r="H5" t="str">
            <v>Bajo</v>
          </cell>
          <cell r="I5">
            <v>2</v>
          </cell>
        </row>
        <row r="6">
          <cell r="H6" t="str">
            <v>Medio</v>
          </cell>
          <cell r="I6">
            <v>3</v>
          </cell>
        </row>
        <row r="7">
          <cell r="H7" t="str">
            <v>Alto</v>
          </cell>
          <cell r="I7">
            <v>4</v>
          </cell>
        </row>
        <row r="8">
          <cell r="H8" t="str">
            <v>Muy Alto</v>
          </cell>
          <cell r="I8">
            <v>5</v>
          </cell>
        </row>
        <row r="36">
          <cell r="G36" t="str">
            <v>Extremo</v>
          </cell>
        </row>
        <row r="37">
          <cell r="D37" t="str">
            <v>Muy alta</v>
          </cell>
          <cell r="E37">
            <v>5</v>
          </cell>
          <cell r="G37" t="str">
            <v>Alto</v>
          </cell>
        </row>
        <row r="38">
          <cell r="D38" t="str">
            <v>Alta</v>
          </cell>
          <cell r="E38">
            <v>4</v>
          </cell>
          <cell r="G38" t="str">
            <v>Tolerable</v>
          </cell>
        </row>
        <row r="39">
          <cell r="D39" t="str">
            <v>Media</v>
          </cell>
          <cell r="E39">
            <v>3</v>
          </cell>
          <cell r="G39" t="str">
            <v>Aceptable</v>
          </cell>
        </row>
        <row r="40">
          <cell r="D40" t="str">
            <v>Baja</v>
          </cell>
          <cell r="E40">
            <v>2</v>
          </cell>
        </row>
        <row r="41">
          <cell r="D41" t="str">
            <v>Muy baja</v>
          </cell>
          <cell r="E41">
            <v>1</v>
          </cell>
        </row>
        <row r="44">
          <cell r="D44" t="str">
            <v>Máxima</v>
          </cell>
          <cell r="E44">
            <v>16</v>
          </cell>
        </row>
        <row r="45">
          <cell r="D45" t="str">
            <v>Mayor</v>
          </cell>
          <cell r="E45">
            <v>8</v>
          </cell>
        </row>
        <row r="46">
          <cell r="D46" t="str">
            <v>Moderada</v>
          </cell>
          <cell r="E46">
            <v>4</v>
          </cell>
        </row>
        <row r="47">
          <cell r="D47" t="str">
            <v>Menor</v>
          </cell>
          <cell r="E47">
            <v>2</v>
          </cell>
        </row>
        <row r="48">
          <cell r="D48" t="str">
            <v>Mínima</v>
          </cell>
          <cell r="E48">
            <v>1</v>
          </cell>
        </row>
        <row r="71">
          <cell r="F71" t="str">
            <v>Riesgo Comercial</v>
          </cell>
          <cell r="G71" t="str">
            <v>A100_Riesgo_Comercial</v>
          </cell>
        </row>
        <row r="72">
          <cell r="F72" t="str">
            <v>Ética y probidad</v>
          </cell>
          <cell r="G72" t="str">
            <v>A200_Etica_Probidad</v>
          </cell>
        </row>
        <row r="73">
          <cell r="F73" t="str">
            <v>Corrupción</v>
          </cell>
          <cell r="G73" t="str">
            <v>A201_Corrupcion</v>
          </cell>
        </row>
        <row r="74">
          <cell r="F74" t="str">
            <v>Gestión Normativa</v>
          </cell>
          <cell r="G74" t="str">
            <v>A202_Gestion_Normativa</v>
          </cell>
        </row>
        <row r="75">
          <cell r="F75" t="str">
            <v>LAFT / PADM</v>
          </cell>
          <cell r="G75" t="str">
            <v>A203_LAFT_PADM</v>
          </cell>
        </row>
        <row r="76">
          <cell r="F76" t="str">
            <v>PDP Protección de Datos Personales</v>
          </cell>
          <cell r="G76" t="str">
            <v>A204_Proteccion_Datos_Personales</v>
          </cell>
        </row>
        <row r="77">
          <cell r="F77" t="str">
            <v>Prácticas de libre competencia económica</v>
          </cell>
          <cell r="G77" t="str">
            <v>A205_Libre_Competencia_Economica</v>
          </cell>
        </row>
        <row r="78">
          <cell r="F78" t="str">
            <v>Transparencia</v>
          </cell>
          <cell r="G78" t="str">
            <v>A206_Transparencia</v>
          </cell>
        </row>
        <row r="79">
          <cell r="F79" t="str">
            <v>Fraude</v>
          </cell>
          <cell r="G79" t="str">
            <v>A207_Fraude</v>
          </cell>
        </row>
        <row r="80">
          <cell r="F80" t="str">
            <v>Gobierno Corporativo</v>
          </cell>
          <cell r="G80" t="str">
            <v>A300_Gobierno_Corporativo</v>
          </cell>
        </row>
        <row r="81">
          <cell r="F81" t="str">
            <v xml:space="preserve">Riesgo Ambiental </v>
          </cell>
          <cell r="G81" t="str">
            <v>A301_Riesgo_Ambiental</v>
          </cell>
        </row>
        <row r="82">
          <cell r="F82" t="str">
            <v>Riesgo de conflictos culturales, sociales y políticos</v>
          </cell>
          <cell r="G82" t="str">
            <v>A302_Conflicto_Cultural_Social_Politicos</v>
          </cell>
        </row>
        <row r="83">
          <cell r="F83" t="str">
            <v>Riesgo de orden público</v>
          </cell>
          <cell r="G83" t="str">
            <v>A303_Orden_Publico</v>
          </cell>
        </row>
        <row r="84">
          <cell r="F84" t="str">
            <v>Riesgo de planeación y crecimiento</v>
          </cell>
          <cell r="G84" t="str">
            <v>A304_Planeacion_crecimiento</v>
          </cell>
        </row>
        <row r="85">
          <cell r="F85" t="str">
            <v>Riesgo en la gestión del grupo empresarial</v>
          </cell>
          <cell r="G85" t="str">
            <v>A305_Gestion_Grupo_Empresarial</v>
          </cell>
        </row>
        <row r="86">
          <cell r="F86" t="str">
            <v>Riesgo en el desarrollo y la innovación</v>
          </cell>
          <cell r="G86" t="str">
            <v>A306_Desarrollo_Innovacion</v>
          </cell>
        </row>
        <row r="87">
          <cell r="F87" t="str">
            <v>Riesgo político</v>
          </cell>
          <cell r="G87" t="str">
            <v>A307_Riesgo_Politico</v>
          </cell>
        </row>
        <row r="88">
          <cell r="F88" t="str">
            <v>Riesgo en Derechos Humanos</v>
          </cell>
          <cell r="G88" t="str">
            <v>A308_Riesgo_DerechosHumanos</v>
          </cell>
        </row>
        <row r="89">
          <cell r="F89" t="str">
            <v>Riesgo en la definición del modelo caso base</v>
          </cell>
          <cell r="G89" t="str">
            <v>A400_Definicion_Modelo_Base</v>
          </cell>
        </row>
        <row r="90">
          <cell r="F90" t="str">
            <v>Riesgo de crédito</v>
          </cell>
          <cell r="G90" t="str">
            <v>A401_Riesgo_Credito</v>
          </cell>
        </row>
        <row r="91">
          <cell r="F91" t="str">
            <v>Riesgo de liquidez</v>
          </cell>
          <cell r="G91" t="str">
            <v>A402_Riesgo_Liquidez</v>
          </cell>
        </row>
        <row r="92">
          <cell r="F92" t="str">
            <v>Riesgo de mercado</v>
          </cell>
          <cell r="G92" t="str">
            <v>A403_Riesgo_Mercado</v>
          </cell>
        </row>
        <row r="93">
          <cell r="F93" t="str">
            <v xml:space="preserve">Falla o indisponibilidad de activos </v>
          </cell>
          <cell r="G93" t="str">
            <v>A500_Indisponiblidad_Activos</v>
          </cell>
        </row>
        <row r="94">
          <cell r="F94" t="str">
            <v>Riesgo en la gestión de la cadena de suministro</v>
          </cell>
          <cell r="G94" t="str">
            <v>A501_Gestion_Cadena_Suministros</v>
          </cell>
        </row>
        <row r="95">
          <cell r="F95" t="str">
            <v>Riesgo en la gestión de la información / Tecnologías de información y operación</v>
          </cell>
          <cell r="G95" t="str">
            <v>A502_Tecnologia_Informacion_Operacion</v>
          </cell>
        </row>
        <row r="96">
          <cell r="F96" t="str">
            <v>Riesgo en la gestión del talento humano</v>
          </cell>
          <cell r="G96" t="str">
            <v>A503_Talento_Humano</v>
          </cell>
        </row>
        <row r="97">
          <cell r="F97" t="str">
            <v>Riesgo en procesos y procedimientos</v>
          </cell>
          <cell r="G97" t="str">
            <v>A504_Procesos_Procedimiento</v>
          </cell>
        </row>
        <row r="98">
          <cell r="F98" t="str">
            <v>Riesgos naturales y antrópicos</v>
          </cell>
          <cell r="G98" t="str">
            <v>A505_Naturales_Atropicos</v>
          </cell>
        </row>
        <row r="99">
          <cell r="F99" t="str">
            <v>Seguridad digital</v>
          </cell>
          <cell r="G99" t="str">
            <v>A506_Seguridad_Digital</v>
          </cell>
        </row>
      </sheetData>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ose luis gonzalez manuel" refreshedDate="45527.421952430559" refreshedVersion="8" recordCount="3" xr:uid="{00000000-000A-0000-FFFF-FFFF00000000}">
  <cacheSource type="worksheet">
    <worksheetSource ref="E2:E5" sheet="2.Datos"/>
  </cacheSource>
  <cacheFields count="1">
    <cacheField name="Agrupador"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s v="Gestión Normativa"/>
  </r>
  <r>
    <s v="Gestión Normativa"/>
  </r>
  <r>
    <s v="Gestión Normati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resentación" cacheId="7" applyNumberFormats="0" applyBorderFormats="0" applyFontFormats="0" applyPatternFormats="0" applyAlignmentFormats="0" applyWidthHeightFormats="0" dataCaption="" updatedVersion="8" compact="0" compactData="0">
  <location ref="Z39:AB56" firstHeaderRow="1" firstDataRow="1" firstDataCol="0"/>
  <pivotFields count="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topLeftCell="A3" workbookViewId="0">
      <selection activeCell="B10" sqref="B10"/>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41" t="s">
        <v>3</v>
      </c>
      <c r="D7" s="329"/>
      <c r="E7" s="330"/>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42" t="s">
        <v>1215</v>
      </c>
      <c r="D8" s="332"/>
      <c r="E8" s="333"/>
      <c r="F8" s="1"/>
      <c r="G8" s="1"/>
      <c r="H8" s="1"/>
      <c r="I8" s="1"/>
      <c r="J8" s="1"/>
      <c r="K8" s="1"/>
      <c r="L8" s="1"/>
      <c r="M8" s="1"/>
      <c r="N8" s="1"/>
      <c r="O8" s="1"/>
      <c r="P8" s="1"/>
      <c r="Q8" s="1"/>
      <c r="R8" s="1"/>
      <c r="S8" s="1"/>
      <c r="T8" s="1"/>
      <c r="U8" s="1"/>
      <c r="V8" s="1"/>
      <c r="W8" s="1"/>
      <c r="X8" s="1"/>
      <c r="Y8" s="1"/>
      <c r="Z8" s="1"/>
    </row>
    <row r="9" spans="1:26" ht="18" customHeight="1" x14ac:dyDescent="0.25">
      <c r="A9" s="1"/>
      <c r="B9" s="5" t="str">
        <f>"Descripción " &amp; C7 &amp;""</f>
        <v>Descripción Negocio</v>
      </c>
      <c r="C9" s="342"/>
      <c r="D9" s="332"/>
      <c r="E9" s="333"/>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42"/>
      <c r="D10" s="332"/>
      <c r="E10" s="333"/>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4</v>
      </c>
      <c r="C11" s="343" t="s">
        <v>1216</v>
      </c>
      <c r="D11" s="332"/>
      <c r="E11" s="333"/>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5</v>
      </c>
      <c r="C12" s="338"/>
      <c r="D12" s="335"/>
      <c r="E12" s="336"/>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6</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5">
      <c r="A15" s="1"/>
      <c r="B15" s="339" t="s">
        <v>7</v>
      </c>
      <c r="C15" s="340"/>
      <c r="D15" s="339" t="s">
        <v>8</v>
      </c>
      <c r="E15" s="340"/>
      <c r="F15" s="1"/>
      <c r="G15" s="1"/>
      <c r="H15" s="1"/>
      <c r="I15" s="1"/>
      <c r="J15" s="1"/>
      <c r="K15" s="1"/>
      <c r="L15" s="1"/>
      <c r="M15" s="1"/>
      <c r="N15" s="1"/>
      <c r="O15" s="1"/>
      <c r="P15" s="1"/>
      <c r="Q15" s="1"/>
      <c r="R15" s="1"/>
      <c r="S15" s="1"/>
      <c r="T15" s="1"/>
      <c r="U15" s="1"/>
      <c r="V15" s="1"/>
      <c r="W15" s="1"/>
      <c r="X15" s="1"/>
      <c r="Y15" s="1"/>
      <c r="Z15" s="1"/>
    </row>
    <row r="16" spans="1:26" ht="17.25" customHeight="1" x14ac:dyDescent="0.25">
      <c r="A16" s="1"/>
      <c r="B16" s="337"/>
      <c r="C16" s="327"/>
      <c r="D16" s="326"/>
      <c r="E16" s="327"/>
      <c r="F16" s="1"/>
      <c r="G16" s="1"/>
      <c r="H16" s="1"/>
      <c r="I16" s="1"/>
      <c r="J16" s="1"/>
      <c r="K16" s="1"/>
      <c r="L16" s="1"/>
      <c r="M16" s="1"/>
      <c r="N16" s="1"/>
      <c r="O16" s="1"/>
      <c r="P16" s="1"/>
      <c r="Q16" s="1"/>
      <c r="R16" s="1"/>
      <c r="S16" s="1"/>
      <c r="T16" s="1"/>
      <c r="U16" s="1"/>
      <c r="V16" s="1"/>
      <c r="W16" s="1"/>
      <c r="X16" s="1"/>
      <c r="Y16" s="1"/>
      <c r="Z16" s="1"/>
    </row>
    <row r="17" spans="1:26" ht="17.25" customHeight="1" x14ac:dyDescent="0.25">
      <c r="A17" s="1"/>
      <c r="B17" s="337"/>
      <c r="C17" s="327"/>
      <c r="D17" s="326"/>
      <c r="E17" s="327"/>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337"/>
      <c r="C18" s="327"/>
      <c r="D18" s="326"/>
      <c r="E18" s="327"/>
      <c r="F18" s="1"/>
      <c r="G18" s="1"/>
      <c r="H18" s="1"/>
      <c r="I18" s="1"/>
      <c r="J18" s="1"/>
      <c r="K18" s="1"/>
      <c r="L18" s="1"/>
      <c r="M18" s="1"/>
      <c r="N18" s="1"/>
      <c r="O18" s="1"/>
      <c r="P18" s="1"/>
      <c r="Q18" s="1"/>
      <c r="R18" s="1"/>
      <c r="S18" s="1"/>
      <c r="T18" s="1"/>
      <c r="U18" s="1"/>
      <c r="V18" s="1"/>
      <c r="W18" s="1"/>
      <c r="X18" s="1"/>
      <c r="Y18" s="1"/>
      <c r="Z18" s="1"/>
    </row>
    <row r="19" spans="1:26" ht="17.25" customHeight="1" x14ac:dyDescent="0.25">
      <c r="A19" s="1"/>
      <c r="B19" s="337"/>
      <c r="C19" s="327"/>
      <c r="D19" s="326"/>
      <c r="E19" s="327"/>
      <c r="F19" s="1"/>
      <c r="G19" s="1"/>
      <c r="H19" s="1"/>
      <c r="I19" s="1"/>
      <c r="J19" s="1"/>
      <c r="K19" s="1"/>
      <c r="L19" s="1"/>
      <c r="M19" s="1"/>
      <c r="N19" s="1"/>
      <c r="O19" s="1"/>
      <c r="P19" s="1"/>
      <c r="Q19" s="1"/>
      <c r="R19" s="1"/>
      <c r="S19" s="1"/>
      <c r="T19" s="1"/>
      <c r="U19" s="1"/>
      <c r="V19" s="1"/>
      <c r="W19" s="1"/>
      <c r="X19" s="1"/>
      <c r="Y19" s="1"/>
      <c r="Z19" s="1"/>
    </row>
    <row r="20" spans="1:26" ht="17.25" customHeight="1" x14ac:dyDescent="0.25">
      <c r="A20" s="1"/>
      <c r="B20" s="337"/>
      <c r="C20" s="327"/>
      <c r="D20" s="326"/>
      <c r="E20" s="327"/>
      <c r="F20" s="1"/>
      <c r="G20" s="1"/>
      <c r="H20" s="1"/>
      <c r="I20" s="1"/>
      <c r="J20" s="1"/>
      <c r="K20" s="1"/>
      <c r="L20" s="1"/>
      <c r="M20" s="1"/>
      <c r="N20" s="1"/>
      <c r="O20" s="1"/>
      <c r="P20" s="1"/>
      <c r="Q20" s="1"/>
      <c r="R20" s="1"/>
      <c r="S20" s="1"/>
      <c r="T20" s="1"/>
      <c r="U20" s="1"/>
      <c r="V20" s="1"/>
      <c r="W20" s="1"/>
      <c r="X20" s="1"/>
      <c r="Y20" s="1"/>
      <c r="Z20" s="1"/>
    </row>
    <row r="21" spans="1:26" ht="17.25" customHeight="1" x14ac:dyDescent="0.25">
      <c r="A21" s="1"/>
      <c r="B21" s="337"/>
      <c r="C21" s="327"/>
      <c r="D21" s="326"/>
      <c r="E21" s="327"/>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37"/>
      <c r="C22" s="327"/>
      <c r="D22" s="326"/>
      <c r="E22" s="327"/>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37"/>
      <c r="C23" s="327"/>
      <c r="D23" s="326"/>
      <c r="E23" s="327"/>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37"/>
      <c r="C24" s="327"/>
      <c r="D24" s="326"/>
      <c r="E24" s="327"/>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37"/>
      <c r="C25" s="327"/>
      <c r="D25" s="326"/>
      <c r="E25" s="327"/>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37"/>
      <c r="C26" s="327"/>
      <c r="D26" s="326"/>
      <c r="E26" s="327"/>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37"/>
      <c r="C27" s="327"/>
      <c r="D27" s="326"/>
      <c r="E27" s="327"/>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37"/>
      <c r="C28" s="327"/>
      <c r="D28" s="326"/>
      <c r="E28" s="327"/>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9</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28"/>
      <c r="C31" s="329"/>
      <c r="D31" s="329"/>
      <c r="E31" s="330"/>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31"/>
      <c r="C32" s="332"/>
      <c r="D32" s="332"/>
      <c r="E32" s="333"/>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31"/>
      <c r="C33" s="332"/>
      <c r="D33" s="332"/>
      <c r="E33" s="333"/>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34"/>
      <c r="C34" s="335"/>
      <c r="D34" s="335"/>
      <c r="E34" s="336"/>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C7:E7"/>
    <mergeCell ref="C8:E8"/>
    <mergeCell ref="C9:E9"/>
    <mergeCell ref="C10:E10"/>
    <mergeCell ref="C11:E11"/>
    <mergeCell ref="B23:C23"/>
    <mergeCell ref="B24:C24"/>
    <mergeCell ref="D23:E23"/>
    <mergeCell ref="D24:E24"/>
    <mergeCell ref="D16:E16"/>
    <mergeCell ref="D17:E17"/>
    <mergeCell ref="D18:E18"/>
    <mergeCell ref="D19:E19"/>
    <mergeCell ref="D20:E20"/>
    <mergeCell ref="D21:E21"/>
    <mergeCell ref="D22:E22"/>
    <mergeCell ref="B20:C20"/>
    <mergeCell ref="B21:C21"/>
    <mergeCell ref="C12:E12"/>
    <mergeCell ref="D15:E15"/>
    <mergeCell ref="B22:C22"/>
    <mergeCell ref="B15:C15"/>
    <mergeCell ref="B16:C16"/>
    <mergeCell ref="B17:C17"/>
    <mergeCell ref="B18:C18"/>
    <mergeCell ref="B19:C19"/>
    <mergeCell ref="D25:E25"/>
    <mergeCell ref="D26:E26"/>
    <mergeCell ref="D27:E27"/>
    <mergeCell ref="D28:E28"/>
    <mergeCell ref="B31:E34"/>
    <mergeCell ref="B25:C25"/>
    <mergeCell ref="B26:C26"/>
    <mergeCell ref="B27:C27"/>
    <mergeCell ref="B28:C28"/>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943"/>
  <sheetViews>
    <sheetView showGridLines="0" tabSelected="1" topLeftCell="AB1" zoomScale="115" zoomScaleNormal="115" workbookViewId="0">
      <pane ySplit="2" topLeftCell="A9" activePane="bottomLeft" state="frozen"/>
      <selection pane="bottomLeft" activeCell="AD10" sqref="AD10"/>
    </sheetView>
  </sheetViews>
  <sheetFormatPr baseColWidth="10" defaultColWidth="14.42578125" defaultRowHeight="15" customHeight="1" x14ac:dyDescent="0.25"/>
  <cols>
    <col min="1" max="1" width="24.7109375" customWidth="1"/>
    <col min="2" max="2" width="14.5703125" customWidth="1"/>
    <col min="3" max="3" width="10.42578125" customWidth="1"/>
    <col min="4" max="4" width="15" customWidth="1"/>
    <col min="5" max="5" width="18.140625" customWidth="1"/>
    <col min="6" max="6" width="28.5703125" customWidth="1"/>
    <col min="7" max="7" width="31.5703125" customWidth="1"/>
    <col min="8" max="8" width="11.7109375" customWidth="1"/>
    <col min="9" max="9" width="54" customWidth="1"/>
    <col min="10" max="10" width="53.28515625" customWidth="1"/>
    <col min="11" max="11" width="43.42578125" customWidth="1"/>
    <col min="12" max="12" width="46.5703125" customWidth="1"/>
    <col min="13" max="13" width="16.140625" customWidth="1"/>
    <col min="14" max="14" width="15" customWidth="1"/>
    <col min="15" max="15" width="12.7109375" customWidth="1"/>
    <col min="16" max="16" width="7.85546875" customWidth="1"/>
    <col min="17" max="17" width="10.28515625" customWidth="1"/>
    <col min="18" max="22" width="7.85546875" customWidth="1"/>
    <col min="23" max="23" width="19.140625" customWidth="1"/>
    <col min="24" max="24" width="17.85546875" customWidth="1"/>
    <col min="25" max="25" width="18.85546875" customWidth="1"/>
    <col min="26" max="26" width="17.85546875" customWidth="1"/>
    <col min="27" max="27" width="9.42578125" customWidth="1"/>
    <col min="28" max="28" width="11.7109375" customWidth="1"/>
    <col min="29" max="29" width="102.140625" customWidth="1"/>
    <col min="30" max="30" width="40.5703125" customWidth="1"/>
    <col min="31" max="31" width="50.140625" customWidth="1"/>
    <col min="32" max="32" width="15.5703125" customWidth="1"/>
    <col min="33" max="33" width="17" customWidth="1"/>
    <col min="34" max="34" width="15.28515625" customWidth="1"/>
    <col min="35" max="35" width="45.28515625" customWidth="1"/>
    <col min="36" max="36" width="15.5703125" customWidth="1"/>
    <col min="37" max="37" width="17" customWidth="1"/>
    <col min="38" max="38" width="15.28515625" customWidth="1"/>
    <col min="39" max="39" width="62.28515625" customWidth="1"/>
    <col min="40" max="40" width="15.5703125" hidden="1" customWidth="1"/>
    <col min="41" max="41" width="17" hidden="1" customWidth="1"/>
    <col min="42" max="42" width="15.28515625" hidden="1" customWidth="1"/>
    <col min="43" max="43" width="19.7109375" hidden="1" customWidth="1"/>
    <col min="44" max="44" width="15.5703125" hidden="1" customWidth="1"/>
    <col min="45" max="45" width="17" hidden="1" customWidth="1"/>
    <col min="46" max="46" width="15.28515625" hidden="1" customWidth="1"/>
    <col min="47" max="47" width="19.7109375" hidden="1" customWidth="1"/>
    <col min="48" max="48" width="15.5703125" hidden="1" customWidth="1"/>
    <col min="49" max="49" width="17" hidden="1" customWidth="1"/>
    <col min="50" max="50" width="15.28515625" hidden="1" customWidth="1"/>
    <col min="51" max="51" width="19.7109375" hidden="1" customWidth="1"/>
    <col min="52" max="52" width="15.5703125" hidden="1" customWidth="1"/>
    <col min="53" max="53" width="17" hidden="1" customWidth="1"/>
    <col min="54" max="54" width="15.28515625" hidden="1" customWidth="1"/>
    <col min="55" max="55" width="19.7109375" hidden="1" customWidth="1"/>
    <col min="56" max="56" width="15.5703125" hidden="1" customWidth="1"/>
    <col min="57" max="57" width="17" hidden="1" customWidth="1"/>
    <col min="58" max="58" width="15.28515625" hidden="1" customWidth="1"/>
    <col min="59" max="59" width="19.7109375" hidden="1" customWidth="1"/>
    <col min="60" max="60" width="15.5703125" hidden="1" customWidth="1"/>
    <col min="61" max="61" width="17" hidden="1" customWidth="1"/>
    <col min="62" max="62" width="15.28515625" hidden="1" customWidth="1"/>
    <col min="63" max="63" width="19.7109375" hidden="1" customWidth="1"/>
    <col min="64" max="64" width="15.5703125" hidden="1" customWidth="1"/>
    <col min="65" max="65" width="17" hidden="1" customWidth="1"/>
    <col min="66" max="66" width="15.28515625" hidden="1" customWidth="1"/>
    <col min="67" max="67" width="19.7109375" hidden="1" customWidth="1"/>
    <col min="68" max="68" width="15.5703125" hidden="1" customWidth="1"/>
    <col min="69" max="69" width="17" hidden="1" customWidth="1"/>
    <col min="70" max="70" width="15.28515625" hidden="1" customWidth="1"/>
    <col min="71" max="71" width="19.7109375" hidden="1" customWidth="1"/>
    <col min="72" max="72" width="15.5703125" hidden="1" customWidth="1"/>
    <col min="73" max="73" width="17" hidden="1" customWidth="1"/>
    <col min="74" max="74" width="15.28515625" hidden="1" customWidth="1"/>
    <col min="75" max="75" width="19.7109375" hidden="1" customWidth="1"/>
    <col min="76" max="76" width="15.5703125" hidden="1" customWidth="1"/>
    <col min="77" max="77" width="17" hidden="1" customWidth="1"/>
    <col min="78" max="78" width="15.28515625" hidden="1" customWidth="1"/>
    <col min="79" max="79" width="19.7109375" hidden="1" customWidth="1"/>
    <col min="80" max="80" width="15.5703125" hidden="1" customWidth="1"/>
    <col min="81" max="81" width="17" hidden="1" customWidth="1"/>
    <col min="82" max="82" width="15.28515625" hidden="1" customWidth="1"/>
    <col min="83" max="83" width="19.7109375" hidden="1" customWidth="1"/>
    <col min="84" max="84" width="15.5703125" hidden="1" customWidth="1"/>
    <col min="85" max="85" width="17" hidden="1" customWidth="1"/>
    <col min="86" max="86" width="15.28515625" hidden="1" customWidth="1"/>
    <col min="87" max="87" width="19.7109375" hidden="1" customWidth="1"/>
    <col min="88" max="88" width="15.5703125" hidden="1" customWidth="1"/>
    <col min="89" max="89" width="17" hidden="1" customWidth="1"/>
    <col min="90" max="90" width="15.28515625" hidden="1" customWidth="1"/>
    <col min="91" max="91" width="19.7109375" hidden="1" customWidth="1"/>
    <col min="92" max="92" width="15.5703125" hidden="1" customWidth="1"/>
    <col min="93" max="93" width="17" hidden="1" customWidth="1"/>
    <col min="94" max="94" width="15.28515625" hidden="1" customWidth="1"/>
    <col min="95" max="95" width="19.7109375" hidden="1" customWidth="1"/>
    <col min="96" max="96" width="15.5703125" hidden="1" customWidth="1"/>
    <col min="97" max="97" width="17" hidden="1" customWidth="1"/>
    <col min="98" max="98" width="15.28515625" hidden="1" customWidth="1"/>
    <col min="99" max="99" width="19.7109375" hidden="1" customWidth="1"/>
    <col min="100" max="100" width="15.5703125" hidden="1" customWidth="1"/>
    <col min="101" max="101" width="17" hidden="1" customWidth="1"/>
    <col min="102" max="102" width="15.28515625" hidden="1" customWidth="1"/>
    <col min="103" max="103" width="19.7109375" hidden="1" customWidth="1"/>
    <col min="104" max="104" width="15.5703125" hidden="1" customWidth="1"/>
    <col min="105" max="105" width="17" hidden="1" customWidth="1"/>
    <col min="106" max="106" width="15.28515625" hidden="1" customWidth="1"/>
    <col min="107" max="107" width="19.7109375" hidden="1" customWidth="1"/>
    <col min="108" max="108" width="15.5703125" hidden="1" customWidth="1"/>
    <col min="109" max="109" width="17" hidden="1" customWidth="1"/>
    <col min="110" max="110" width="15.28515625" hidden="1" customWidth="1"/>
    <col min="111" max="111" width="19.7109375" hidden="1" customWidth="1"/>
    <col min="112" max="112" width="15.5703125" hidden="1" customWidth="1"/>
    <col min="113" max="113" width="17" hidden="1" customWidth="1"/>
    <col min="114" max="114" width="15.28515625" hidden="1" customWidth="1"/>
    <col min="115" max="115" width="19.7109375" hidden="1" customWidth="1"/>
    <col min="116" max="116" width="15.5703125" hidden="1" customWidth="1"/>
    <col min="117" max="117" width="17" hidden="1" customWidth="1"/>
    <col min="118" max="118" width="15.28515625" hidden="1" customWidth="1"/>
    <col min="119" max="119" width="19.7109375" hidden="1" customWidth="1"/>
    <col min="120" max="120" width="15.5703125" hidden="1" customWidth="1"/>
    <col min="121" max="121" width="17" hidden="1" customWidth="1"/>
    <col min="122" max="122" width="15.28515625" hidden="1" customWidth="1"/>
    <col min="123" max="123" width="19.7109375" hidden="1" customWidth="1"/>
    <col min="124" max="124" width="15.5703125" hidden="1" customWidth="1"/>
    <col min="125" max="125" width="17" hidden="1" customWidth="1"/>
    <col min="126" max="126" width="15.28515625" hidden="1" customWidth="1"/>
    <col min="127" max="219" width="16.42578125" hidden="1" customWidth="1"/>
    <col min="220" max="220" width="20.5703125" hidden="1" customWidth="1"/>
    <col min="221" max="222" width="2.5703125" hidden="1" customWidth="1"/>
    <col min="223" max="223" width="10.7109375" hidden="1" customWidth="1"/>
    <col min="224" max="224" width="15.28515625" hidden="1" customWidth="1"/>
    <col min="225" max="225" width="16" hidden="1" customWidth="1"/>
    <col min="226" max="226" width="3.85546875" hidden="1" customWidth="1"/>
    <col min="227" max="227" width="5.140625" hidden="1" customWidth="1"/>
    <col min="228" max="228" width="7" hidden="1" customWidth="1"/>
    <col min="229" max="229" width="15.28515625" hidden="1" customWidth="1"/>
    <col min="230" max="230" width="16" hidden="1" customWidth="1"/>
    <col min="231" max="231" width="3.7109375" hidden="1" customWidth="1"/>
    <col min="232" max="232" width="4.5703125" hidden="1" customWidth="1"/>
    <col min="233" max="233" width="7.85546875" hidden="1" customWidth="1"/>
    <col min="234" max="234" width="13.85546875" hidden="1" customWidth="1"/>
    <col min="235" max="235" width="16" hidden="1" customWidth="1"/>
    <col min="236" max="236" width="3.7109375" hidden="1" customWidth="1"/>
    <col min="237" max="237" width="4.5703125" hidden="1" customWidth="1"/>
    <col min="238" max="238" width="7.85546875" hidden="1" customWidth="1"/>
    <col min="239" max="239" width="13.85546875" hidden="1" customWidth="1"/>
    <col min="240" max="240" width="16" hidden="1" customWidth="1"/>
    <col min="241" max="241" width="3.7109375" hidden="1" customWidth="1"/>
    <col min="242" max="242" width="4.5703125" hidden="1" customWidth="1"/>
    <col min="243" max="243" width="7.85546875" hidden="1" customWidth="1"/>
    <col min="244" max="244" width="13.85546875" hidden="1" customWidth="1"/>
    <col min="245" max="245" width="16" hidden="1" customWidth="1"/>
    <col min="246" max="246" width="3.7109375" hidden="1" customWidth="1"/>
    <col min="247" max="247" width="4.5703125" hidden="1" customWidth="1"/>
    <col min="248" max="248" width="7.85546875" hidden="1" customWidth="1"/>
    <col min="249" max="249" width="13.85546875" hidden="1" customWidth="1"/>
    <col min="250" max="250" width="16" hidden="1" customWidth="1"/>
    <col min="251" max="251" width="3.7109375" hidden="1" customWidth="1"/>
    <col min="252" max="252" width="4.5703125" hidden="1" customWidth="1"/>
    <col min="253" max="253" width="7.85546875" hidden="1" customWidth="1"/>
    <col min="254" max="254" width="13.85546875" hidden="1" customWidth="1"/>
    <col min="255" max="255" width="16" hidden="1" customWidth="1"/>
    <col min="256" max="256" width="3.7109375" hidden="1" customWidth="1"/>
    <col min="257" max="257" width="4.5703125" hidden="1" customWidth="1"/>
    <col min="258" max="258" width="7.85546875" hidden="1" customWidth="1"/>
    <col min="259" max="259" width="13.85546875" hidden="1" customWidth="1"/>
    <col min="260" max="260" width="16" hidden="1" customWidth="1"/>
    <col min="261" max="261" width="3.7109375" hidden="1" customWidth="1"/>
    <col min="262" max="262" width="4.5703125" hidden="1" customWidth="1"/>
    <col min="263" max="263" width="7.85546875" hidden="1" customWidth="1"/>
    <col min="264" max="264" width="13.85546875" hidden="1" customWidth="1"/>
    <col min="265" max="265" width="16" hidden="1" customWidth="1"/>
    <col min="266" max="266" width="3.7109375" hidden="1" customWidth="1"/>
    <col min="267" max="267" width="4.5703125" hidden="1" customWidth="1"/>
    <col min="268" max="268" width="7.85546875" hidden="1" customWidth="1"/>
    <col min="269" max="269" width="13.85546875" hidden="1" customWidth="1"/>
    <col min="270" max="270" width="16" hidden="1" customWidth="1"/>
    <col min="271" max="271" width="3.7109375" hidden="1" customWidth="1"/>
    <col min="272" max="272" width="4.5703125" hidden="1" customWidth="1"/>
    <col min="273" max="273" width="7.85546875" hidden="1" customWidth="1"/>
    <col min="274" max="274" width="13.85546875" hidden="1" customWidth="1"/>
    <col min="275" max="275" width="16" hidden="1" customWidth="1"/>
    <col min="276" max="276" width="3.7109375" hidden="1" customWidth="1"/>
    <col min="277" max="277" width="4.5703125" hidden="1" customWidth="1"/>
    <col min="278" max="278" width="7.85546875" hidden="1" customWidth="1"/>
    <col min="279" max="279" width="13.85546875" hidden="1" customWidth="1"/>
    <col min="280" max="280" width="16" hidden="1" customWidth="1"/>
    <col min="281" max="281" width="3.7109375" hidden="1" customWidth="1"/>
    <col min="282" max="282" width="4.5703125" hidden="1" customWidth="1"/>
    <col min="283" max="283" width="7.85546875" hidden="1" customWidth="1"/>
    <col min="284" max="284" width="13.85546875" hidden="1" customWidth="1"/>
    <col min="285" max="285" width="16" hidden="1" customWidth="1"/>
    <col min="286" max="286" width="3.7109375" hidden="1" customWidth="1"/>
    <col min="287" max="287" width="4.5703125" hidden="1" customWidth="1"/>
    <col min="288" max="288" width="7.85546875" hidden="1" customWidth="1"/>
    <col min="289" max="289" width="13.85546875" hidden="1" customWidth="1"/>
    <col min="290" max="290" width="16" hidden="1" customWidth="1"/>
    <col min="291" max="291" width="3.7109375" hidden="1" customWidth="1"/>
    <col min="292" max="292" width="4.5703125" hidden="1" customWidth="1"/>
    <col min="293" max="293" width="7.85546875" hidden="1" customWidth="1"/>
    <col min="294" max="294" width="13.85546875" hidden="1" customWidth="1"/>
    <col min="295" max="295" width="16" hidden="1" customWidth="1"/>
    <col min="296" max="296" width="3.7109375" hidden="1" customWidth="1"/>
    <col min="297" max="297" width="4.5703125" hidden="1" customWidth="1"/>
    <col min="298" max="298" width="7.85546875" hidden="1" customWidth="1"/>
    <col min="299" max="299" width="13.85546875" hidden="1" customWidth="1"/>
    <col min="300" max="300" width="16" hidden="1" customWidth="1"/>
    <col min="301" max="301" width="3.7109375" hidden="1" customWidth="1"/>
    <col min="302" max="302" width="4.5703125" hidden="1" customWidth="1"/>
    <col min="303" max="303" width="7.85546875" hidden="1" customWidth="1"/>
    <col min="304" max="304" width="13.85546875" hidden="1" customWidth="1"/>
    <col min="305" max="305" width="16" hidden="1" customWidth="1"/>
    <col min="306" max="306" width="3.7109375" hidden="1" customWidth="1"/>
    <col min="307" max="307" width="4.5703125" hidden="1" customWidth="1"/>
    <col min="308" max="308" width="7.85546875" hidden="1" customWidth="1"/>
    <col min="309" max="309" width="13.85546875" hidden="1" customWidth="1"/>
    <col min="310" max="310" width="16" hidden="1" customWidth="1"/>
    <col min="311" max="311" width="3.7109375" hidden="1" customWidth="1"/>
    <col min="312" max="312" width="4.5703125" hidden="1" customWidth="1"/>
    <col min="313" max="313" width="7.85546875" hidden="1" customWidth="1"/>
    <col min="314" max="314" width="13.85546875" hidden="1" customWidth="1"/>
    <col min="315" max="315" width="16" hidden="1" customWidth="1"/>
    <col min="316" max="316" width="3.7109375" hidden="1" customWidth="1"/>
    <col min="317" max="317" width="4.5703125" hidden="1" customWidth="1"/>
    <col min="318" max="318" width="7.85546875" hidden="1" customWidth="1"/>
    <col min="319" max="319" width="13.85546875" hidden="1" customWidth="1"/>
    <col min="320" max="320" width="16" hidden="1" customWidth="1"/>
    <col min="321" max="321" width="3.7109375" hidden="1" customWidth="1"/>
    <col min="322" max="322" width="5.140625" hidden="1" customWidth="1"/>
    <col min="323" max="323" width="7.85546875" hidden="1" customWidth="1"/>
    <col min="324" max="324" width="13.85546875" hidden="1" customWidth="1"/>
    <col min="325" max="325" width="16" hidden="1" customWidth="1"/>
    <col min="326" max="326" width="3.7109375" hidden="1" customWidth="1"/>
    <col min="327" max="327" width="5.140625" hidden="1" customWidth="1"/>
    <col min="328" max="328" width="7.85546875" hidden="1" customWidth="1"/>
    <col min="329" max="329" width="13.85546875" hidden="1" customWidth="1"/>
    <col min="330" max="330" width="16" hidden="1" customWidth="1"/>
    <col min="331" max="331" width="3.7109375" hidden="1" customWidth="1"/>
    <col min="332" max="332" width="5.140625" hidden="1" customWidth="1"/>
    <col min="333" max="333" width="7.85546875" hidden="1" customWidth="1"/>
    <col min="334" max="334" width="13.85546875" hidden="1" customWidth="1"/>
    <col min="335" max="335" width="16" hidden="1" customWidth="1"/>
    <col min="336" max="336" width="3.7109375" hidden="1" customWidth="1"/>
    <col min="337" max="337" width="5.140625" hidden="1" customWidth="1"/>
    <col min="338" max="338" width="7.85546875" hidden="1" customWidth="1"/>
    <col min="339" max="339" width="13.85546875" hidden="1" customWidth="1"/>
    <col min="340" max="340" width="16" hidden="1" customWidth="1"/>
    <col min="341" max="341" width="3.7109375" hidden="1" customWidth="1"/>
    <col min="342" max="342" width="5.140625" hidden="1" customWidth="1"/>
    <col min="343" max="343" width="7.85546875" hidden="1" customWidth="1"/>
    <col min="344" max="344" width="13.85546875" hidden="1" customWidth="1"/>
    <col min="345" max="345" width="16" hidden="1" customWidth="1"/>
    <col min="346" max="346" width="3.7109375" hidden="1" customWidth="1"/>
    <col min="347" max="347" width="5.140625" hidden="1" customWidth="1"/>
    <col min="348" max="348" width="7.85546875" hidden="1" customWidth="1"/>
  </cols>
  <sheetData>
    <row r="1" spans="1:348" ht="15.75" customHeight="1" x14ac:dyDescent="0.25">
      <c r="A1" s="7"/>
      <c r="B1" s="8"/>
      <c r="C1" s="8"/>
      <c r="D1" s="8"/>
      <c r="E1" s="8"/>
      <c r="F1" s="8"/>
      <c r="G1" s="8"/>
      <c r="H1" s="8"/>
      <c r="I1" s="9"/>
      <c r="J1" s="9"/>
      <c r="K1" s="9"/>
      <c r="L1" s="9"/>
      <c r="M1" s="8"/>
      <c r="N1" s="8"/>
      <c r="O1" s="10"/>
      <c r="P1" s="10"/>
      <c r="Q1" s="10"/>
      <c r="R1" s="10"/>
      <c r="S1" s="10"/>
      <c r="T1" s="10"/>
      <c r="U1" s="10"/>
      <c r="V1" s="10"/>
      <c r="W1" s="10"/>
      <c r="X1" s="8"/>
      <c r="Y1" s="8"/>
      <c r="Z1" s="11">
        <v>5</v>
      </c>
      <c r="AA1" s="12"/>
      <c r="AB1" s="13"/>
      <c r="AC1" s="9"/>
      <c r="AD1" s="8"/>
      <c r="AE1" s="347" t="s">
        <v>10</v>
      </c>
      <c r="AF1" s="348"/>
      <c r="AG1" s="349"/>
      <c r="AH1" s="11">
        <v>10</v>
      </c>
      <c r="AI1" s="347" t="s">
        <v>11</v>
      </c>
      <c r="AJ1" s="348"/>
      <c r="AK1" s="349"/>
      <c r="AL1" s="11">
        <v>15</v>
      </c>
      <c r="AM1" s="347" t="s">
        <v>12</v>
      </c>
      <c r="AN1" s="348"/>
      <c r="AO1" s="349"/>
      <c r="AP1" s="11">
        <v>20</v>
      </c>
      <c r="AQ1" s="347" t="s">
        <v>13</v>
      </c>
      <c r="AR1" s="348"/>
      <c r="AS1" s="349"/>
      <c r="AT1" s="11">
        <v>25</v>
      </c>
      <c r="AU1" s="347" t="s">
        <v>14</v>
      </c>
      <c r="AV1" s="348"/>
      <c r="AW1" s="349"/>
      <c r="AX1" s="11">
        <v>30</v>
      </c>
      <c r="AY1" s="347" t="s">
        <v>15</v>
      </c>
      <c r="AZ1" s="348"/>
      <c r="BA1" s="349"/>
      <c r="BB1" s="11">
        <v>35</v>
      </c>
      <c r="BC1" s="347" t="s">
        <v>16</v>
      </c>
      <c r="BD1" s="348"/>
      <c r="BE1" s="349"/>
      <c r="BF1" s="11">
        <v>40</v>
      </c>
      <c r="BG1" s="347" t="s">
        <v>17</v>
      </c>
      <c r="BH1" s="348"/>
      <c r="BI1" s="349"/>
      <c r="BJ1" s="11">
        <v>45</v>
      </c>
      <c r="BK1" s="347" t="s">
        <v>18</v>
      </c>
      <c r="BL1" s="348"/>
      <c r="BM1" s="349"/>
      <c r="BN1" s="11">
        <v>50</v>
      </c>
      <c r="BO1" s="347" t="s">
        <v>19</v>
      </c>
      <c r="BP1" s="348"/>
      <c r="BQ1" s="349"/>
      <c r="BR1" s="11">
        <v>55</v>
      </c>
      <c r="BS1" s="347" t="s">
        <v>20</v>
      </c>
      <c r="BT1" s="348"/>
      <c r="BU1" s="349"/>
      <c r="BV1" s="11">
        <v>60</v>
      </c>
      <c r="BW1" s="347" t="s">
        <v>21</v>
      </c>
      <c r="BX1" s="348"/>
      <c r="BY1" s="349"/>
      <c r="BZ1" s="11">
        <v>65</v>
      </c>
      <c r="CA1" s="347" t="s">
        <v>22</v>
      </c>
      <c r="CB1" s="348"/>
      <c r="CC1" s="349"/>
      <c r="CD1" s="11">
        <v>70</v>
      </c>
      <c r="CE1" s="347" t="s">
        <v>23</v>
      </c>
      <c r="CF1" s="348"/>
      <c r="CG1" s="349"/>
      <c r="CH1" s="11">
        <v>75</v>
      </c>
      <c r="CI1" s="347" t="s">
        <v>24</v>
      </c>
      <c r="CJ1" s="348"/>
      <c r="CK1" s="349"/>
      <c r="CL1" s="11">
        <v>80</v>
      </c>
      <c r="CM1" s="347" t="s">
        <v>25</v>
      </c>
      <c r="CN1" s="348"/>
      <c r="CO1" s="349"/>
      <c r="CP1" s="11">
        <v>85</v>
      </c>
      <c r="CQ1" s="347" t="s">
        <v>26</v>
      </c>
      <c r="CR1" s="348"/>
      <c r="CS1" s="349"/>
      <c r="CT1" s="11">
        <v>90</v>
      </c>
      <c r="CU1" s="347" t="s">
        <v>27</v>
      </c>
      <c r="CV1" s="348"/>
      <c r="CW1" s="349"/>
      <c r="CX1" s="11">
        <v>95</v>
      </c>
      <c r="CY1" s="347" t="s">
        <v>28</v>
      </c>
      <c r="CZ1" s="348"/>
      <c r="DA1" s="349"/>
      <c r="DB1" s="11">
        <v>100</v>
      </c>
      <c r="DC1" s="347" t="s">
        <v>29</v>
      </c>
      <c r="DD1" s="348"/>
      <c r="DE1" s="349"/>
      <c r="DF1" s="11">
        <v>105</v>
      </c>
      <c r="DG1" s="347" t="s">
        <v>30</v>
      </c>
      <c r="DH1" s="348"/>
      <c r="DI1" s="349"/>
      <c r="DJ1" s="11">
        <v>110</v>
      </c>
      <c r="DK1" s="347" t="s">
        <v>31</v>
      </c>
      <c r="DL1" s="348"/>
      <c r="DM1" s="349"/>
      <c r="DN1" s="11">
        <v>115</v>
      </c>
      <c r="DO1" s="347" t="s">
        <v>32</v>
      </c>
      <c r="DP1" s="348"/>
      <c r="DQ1" s="349"/>
      <c r="DR1" s="11">
        <v>120</v>
      </c>
      <c r="DS1" s="347" t="s">
        <v>33</v>
      </c>
      <c r="DT1" s="348"/>
      <c r="DU1" s="349"/>
      <c r="DV1" s="11">
        <v>125</v>
      </c>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344" t="str">
        <f>'2.Datos'!Z2</f>
        <v>Nivel de Riesgo inicial (fecha)</v>
      </c>
      <c r="HQ1" s="345"/>
      <c r="HR1" s="346"/>
      <c r="HS1" s="14">
        <v>5</v>
      </c>
      <c r="HT1" s="15"/>
      <c r="HU1" s="344" t="str">
        <f>'2.Datos'!AE1</f>
        <v>Seguimiento 1 (Fecha)</v>
      </c>
      <c r="HV1" s="345"/>
      <c r="HW1" s="346"/>
      <c r="HX1" s="14">
        <f>HS1+5</f>
        <v>10</v>
      </c>
      <c r="HY1" s="15"/>
      <c r="HZ1" s="344" t="str">
        <f>'2.Datos'!AI1</f>
        <v>Seguimiento 2 (Fecha)</v>
      </c>
      <c r="IA1" s="345"/>
      <c r="IB1" s="346"/>
      <c r="IC1" s="14">
        <f>HX1+5</f>
        <v>15</v>
      </c>
      <c r="ID1" s="15"/>
      <c r="IE1" s="344" t="str">
        <f>'2.Datos'!AM1</f>
        <v>Seguimiento 3 (Fecha)</v>
      </c>
      <c r="IF1" s="345"/>
      <c r="IG1" s="346"/>
      <c r="IH1" s="14">
        <f>IC1+5</f>
        <v>20</v>
      </c>
      <c r="II1" s="15"/>
      <c r="IJ1" s="344" t="str">
        <f>'2.Datos'!AQ1</f>
        <v>Seguimiento 4 (Fecha)</v>
      </c>
      <c r="IK1" s="345"/>
      <c r="IL1" s="346"/>
      <c r="IM1" s="14">
        <f>IH1+5</f>
        <v>25</v>
      </c>
      <c r="IN1" s="15"/>
      <c r="IO1" s="344" t="str">
        <f>'2.Datos'!AU1</f>
        <v>Seguimiento 5 (Fecha)</v>
      </c>
      <c r="IP1" s="345"/>
      <c r="IQ1" s="346"/>
      <c r="IR1" s="14">
        <f>IM1+5</f>
        <v>30</v>
      </c>
      <c r="IS1" s="15"/>
      <c r="IT1" s="344" t="str">
        <f>'2.Datos'!AY1</f>
        <v>Seguimiento 6 (Fecha)</v>
      </c>
      <c r="IU1" s="345"/>
      <c r="IV1" s="346"/>
      <c r="IW1" s="14">
        <f>IR1+5</f>
        <v>35</v>
      </c>
      <c r="IX1" s="15"/>
      <c r="IY1" s="344" t="str">
        <f>'2.Datos'!BC1</f>
        <v>Seguimiento 7 (Fecha)</v>
      </c>
      <c r="IZ1" s="345"/>
      <c r="JA1" s="346"/>
      <c r="JB1" s="14">
        <f>IW1+5</f>
        <v>40</v>
      </c>
      <c r="JC1" s="15"/>
      <c r="JD1" s="344" t="str">
        <f>'2.Datos'!BG1</f>
        <v>Seguimiento 8 (Fecha)</v>
      </c>
      <c r="JE1" s="345"/>
      <c r="JF1" s="346"/>
      <c r="JG1" s="14">
        <f>JB1+5</f>
        <v>45</v>
      </c>
      <c r="JH1" s="15"/>
      <c r="JI1" s="344" t="str">
        <f>'2.Datos'!BK1</f>
        <v>Seguimiento 9 (Fecha)</v>
      </c>
      <c r="JJ1" s="345"/>
      <c r="JK1" s="346"/>
      <c r="JL1" s="14">
        <f>JG1+5</f>
        <v>50</v>
      </c>
      <c r="JM1" s="15"/>
      <c r="JN1" s="344" t="str">
        <f>'2.Datos'!BO1</f>
        <v>Seguimiento 10 (Fecha)</v>
      </c>
      <c r="JO1" s="345"/>
      <c r="JP1" s="346"/>
      <c r="JQ1" s="14">
        <f>JL1+5</f>
        <v>55</v>
      </c>
      <c r="JR1" s="15"/>
      <c r="JS1" s="344" t="str">
        <f>'2.Datos'!BS1</f>
        <v>Seguimiento 11 (Fecha)</v>
      </c>
      <c r="JT1" s="345"/>
      <c r="JU1" s="346"/>
      <c r="JV1" s="14">
        <f>JQ1+5</f>
        <v>60</v>
      </c>
      <c r="JW1" s="15"/>
      <c r="JX1" s="344" t="str">
        <f>'2.Datos'!BW1</f>
        <v>Seguimiento 12 (Fecha)</v>
      </c>
      <c r="JY1" s="345"/>
      <c r="JZ1" s="346"/>
      <c r="KA1" s="14">
        <f>JV1+5</f>
        <v>65</v>
      </c>
      <c r="KB1" s="15"/>
      <c r="KC1" s="344" t="str">
        <f>'2.Datos'!CA1</f>
        <v>Seguimiento 13 (Fecha)</v>
      </c>
      <c r="KD1" s="345"/>
      <c r="KE1" s="346"/>
      <c r="KF1" s="14">
        <f>KA1+5</f>
        <v>70</v>
      </c>
      <c r="KG1" s="15"/>
      <c r="KH1" s="344" t="str">
        <f>'2.Datos'!CE1</f>
        <v>Seguimiento 14 (Fecha)</v>
      </c>
      <c r="KI1" s="345"/>
      <c r="KJ1" s="346"/>
      <c r="KK1" s="14">
        <f>KF1+5</f>
        <v>75</v>
      </c>
      <c r="KL1" s="15"/>
      <c r="KM1" s="344" t="str">
        <f>'2.Datos'!CI1</f>
        <v>Seguimiento 15 (Fecha)</v>
      </c>
      <c r="KN1" s="345"/>
      <c r="KO1" s="346"/>
      <c r="KP1" s="14">
        <f>KK1+5</f>
        <v>80</v>
      </c>
      <c r="KQ1" s="15"/>
      <c r="KR1" s="344" t="str">
        <f>'2.Datos'!CM1</f>
        <v>Seguimiento 16 (Fecha)</v>
      </c>
      <c r="KS1" s="345"/>
      <c r="KT1" s="346"/>
      <c r="KU1" s="14">
        <f>KP1+5</f>
        <v>85</v>
      </c>
      <c r="KV1" s="15"/>
      <c r="KW1" s="344" t="str">
        <f>'2.Datos'!CQ1</f>
        <v>Seguimiento 17 (Fecha)</v>
      </c>
      <c r="KX1" s="345"/>
      <c r="KY1" s="346"/>
      <c r="KZ1" s="14">
        <f>KU1+5</f>
        <v>90</v>
      </c>
      <c r="LA1" s="15"/>
      <c r="LB1" s="344" t="str">
        <f>'2.Datos'!CU1</f>
        <v>Seguimiento 18 (Fecha)</v>
      </c>
      <c r="LC1" s="345"/>
      <c r="LD1" s="346"/>
      <c r="LE1" s="14">
        <f>KZ1+5</f>
        <v>95</v>
      </c>
      <c r="LF1" s="15"/>
      <c r="LG1" s="344" t="str">
        <f>'2.Datos'!CY1</f>
        <v>Seguimiento 19 (Fecha)</v>
      </c>
      <c r="LH1" s="345"/>
      <c r="LI1" s="346"/>
      <c r="LJ1" s="14">
        <f>LE1+5</f>
        <v>100</v>
      </c>
      <c r="LK1" s="15"/>
      <c r="LL1" s="344" t="str">
        <f>'2.Datos'!DC1</f>
        <v>Seguimiento 20 (Fecha)</v>
      </c>
      <c r="LM1" s="345"/>
      <c r="LN1" s="346"/>
      <c r="LO1" s="14">
        <f>LJ1+5</f>
        <v>105</v>
      </c>
      <c r="LP1" s="15"/>
      <c r="LQ1" s="344" t="str">
        <f>'2.Datos'!DG1</f>
        <v>Seguimiento 21 (Fecha)</v>
      </c>
      <c r="LR1" s="345"/>
      <c r="LS1" s="346"/>
      <c r="LT1" s="14">
        <f>LO1+5</f>
        <v>110</v>
      </c>
      <c r="LU1" s="15"/>
      <c r="LV1" s="344" t="str">
        <f>'2.Datos'!DK1</f>
        <v>Seguimiento 22 (Fecha)</v>
      </c>
      <c r="LW1" s="345"/>
      <c r="LX1" s="346"/>
      <c r="LY1" s="14">
        <f>LT1+5</f>
        <v>115</v>
      </c>
      <c r="LZ1" s="15"/>
      <c r="MA1" s="344" t="str">
        <f>'2.Datos'!DO1</f>
        <v>Seguimiento 23 (Fecha)</v>
      </c>
      <c r="MB1" s="345"/>
      <c r="MC1" s="346"/>
      <c r="MD1" s="14">
        <f>LY1+5</f>
        <v>120</v>
      </c>
      <c r="ME1" s="15"/>
      <c r="MF1" s="344" t="str">
        <f>'2.Datos'!DS1</f>
        <v>Seguimiento 24 (Fecha)</v>
      </c>
      <c r="MG1" s="345"/>
      <c r="MH1" s="346"/>
      <c r="MI1" s="14">
        <f>MD1+5</f>
        <v>125</v>
      </c>
      <c r="MJ1" s="15"/>
    </row>
    <row r="2" spans="1:348" ht="47.25" x14ac:dyDescent="0.25">
      <c r="A2" s="16" t="s">
        <v>34</v>
      </c>
      <c r="B2" s="16" t="s">
        <v>35</v>
      </c>
      <c r="C2" s="16" t="s">
        <v>36</v>
      </c>
      <c r="D2" s="16" t="s">
        <v>37</v>
      </c>
      <c r="E2" s="16" t="s">
        <v>38</v>
      </c>
      <c r="F2" s="16" t="s">
        <v>39</v>
      </c>
      <c r="G2" s="16" t="s">
        <v>40</v>
      </c>
      <c r="H2" s="17" t="s">
        <v>41</v>
      </c>
      <c r="I2" s="16" t="s">
        <v>42</v>
      </c>
      <c r="J2" s="16" t="s">
        <v>43</v>
      </c>
      <c r="K2" s="16" t="s">
        <v>44</v>
      </c>
      <c r="L2" s="16" t="s">
        <v>45</v>
      </c>
      <c r="M2" s="16" t="s">
        <v>46</v>
      </c>
      <c r="N2" s="16" t="s">
        <v>47</v>
      </c>
      <c r="O2" s="18" t="s">
        <v>48</v>
      </c>
      <c r="P2" s="18" t="s">
        <v>49</v>
      </c>
      <c r="Q2" s="18" t="s">
        <v>50</v>
      </c>
      <c r="R2" s="18" t="s">
        <v>51</v>
      </c>
      <c r="S2" s="18" t="s">
        <v>52</v>
      </c>
      <c r="T2" s="18" t="s">
        <v>53</v>
      </c>
      <c r="U2" s="18" t="s">
        <v>54</v>
      </c>
      <c r="V2" s="18" t="s">
        <v>55</v>
      </c>
      <c r="W2" s="19" t="s">
        <v>56</v>
      </c>
      <c r="X2" s="16" t="s">
        <v>57</v>
      </c>
      <c r="Y2" s="16" t="s">
        <v>58</v>
      </c>
      <c r="Z2" s="16" t="s">
        <v>59</v>
      </c>
      <c r="AA2" s="20" t="s">
        <v>60</v>
      </c>
      <c r="AB2" s="21" t="s">
        <v>61</v>
      </c>
      <c r="AC2" s="22" t="s">
        <v>62</v>
      </c>
      <c r="AD2" s="16" t="s">
        <v>63</v>
      </c>
      <c r="AE2" s="23" t="s">
        <v>64</v>
      </c>
      <c r="AF2" s="23" t="s">
        <v>57</v>
      </c>
      <c r="AG2" s="23" t="s">
        <v>58</v>
      </c>
      <c r="AH2" s="23" t="s">
        <v>65</v>
      </c>
      <c r="AI2" s="23" t="s">
        <v>64</v>
      </c>
      <c r="AJ2" s="23" t="s">
        <v>57</v>
      </c>
      <c r="AK2" s="23" t="s">
        <v>58</v>
      </c>
      <c r="AL2" s="23" t="s">
        <v>65</v>
      </c>
      <c r="AM2" s="23" t="s">
        <v>64</v>
      </c>
      <c r="AN2" s="23" t="s">
        <v>57</v>
      </c>
      <c r="AO2" s="23" t="s">
        <v>58</v>
      </c>
      <c r="AP2" s="23" t="s">
        <v>65</v>
      </c>
      <c r="AQ2" s="23" t="s">
        <v>64</v>
      </c>
      <c r="AR2" s="23" t="s">
        <v>57</v>
      </c>
      <c r="AS2" s="23" t="s">
        <v>58</v>
      </c>
      <c r="AT2" s="23" t="s">
        <v>65</v>
      </c>
      <c r="AU2" s="23" t="s">
        <v>64</v>
      </c>
      <c r="AV2" s="23" t="s">
        <v>57</v>
      </c>
      <c r="AW2" s="23" t="s">
        <v>58</v>
      </c>
      <c r="AX2" s="23" t="s">
        <v>65</v>
      </c>
      <c r="AY2" s="23" t="s">
        <v>64</v>
      </c>
      <c r="AZ2" s="23" t="s">
        <v>57</v>
      </c>
      <c r="BA2" s="23" t="s">
        <v>58</v>
      </c>
      <c r="BB2" s="23" t="s">
        <v>65</v>
      </c>
      <c r="BC2" s="23" t="s">
        <v>64</v>
      </c>
      <c r="BD2" s="23" t="s">
        <v>57</v>
      </c>
      <c r="BE2" s="23" t="s">
        <v>58</v>
      </c>
      <c r="BF2" s="23" t="s">
        <v>65</v>
      </c>
      <c r="BG2" s="23" t="s">
        <v>64</v>
      </c>
      <c r="BH2" s="23" t="s">
        <v>57</v>
      </c>
      <c r="BI2" s="23" t="s">
        <v>58</v>
      </c>
      <c r="BJ2" s="23" t="s">
        <v>65</v>
      </c>
      <c r="BK2" s="23" t="s">
        <v>64</v>
      </c>
      <c r="BL2" s="23" t="s">
        <v>57</v>
      </c>
      <c r="BM2" s="23" t="s">
        <v>58</v>
      </c>
      <c r="BN2" s="23" t="s">
        <v>65</v>
      </c>
      <c r="BO2" s="23" t="s">
        <v>64</v>
      </c>
      <c r="BP2" s="23" t="s">
        <v>57</v>
      </c>
      <c r="BQ2" s="23" t="s">
        <v>58</v>
      </c>
      <c r="BR2" s="23" t="s">
        <v>65</v>
      </c>
      <c r="BS2" s="23" t="s">
        <v>64</v>
      </c>
      <c r="BT2" s="23" t="s">
        <v>57</v>
      </c>
      <c r="BU2" s="23" t="s">
        <v>58</v>
      </c>
      <c r="BV2" s="23" t="s">
        <v>65</v>
      </c>
      <c r="BW2" s="23" t="s">
        <v>64</v>
      </c>
      <c r="BX2" s="23" t="s">
        <v>57</v>
      </c>
      <c r="BY2" s="23" t="s">
        <v>58</v>
      </c>
      <c r="BZ2" s="23" t="s">
        <v>65</v>
      </c>
      <c r="CA2" s="23" t="s">
        <v>64</v>
      </c>
      <c r="CB2" s="23" t="s">
        <v>57</v>
      </c>
      <c r="CC2" s="23" t="s">
        <v>58</v>
      </c>
      <c r="CD2" s="23" t="s">
        <v>65</v>
      </c>
      <c r="CE2" s="23" t="s">
        <v>64</v>
      </c>
      <c r="CF2" s="23" t="s">
        <v>57</v>
      </c>
      <c r="CG2" s="23" t="s">
        <v>58</v>
      </c>
      <c r="CH2" s="23" t="s">
        <v>65</v>
      </c>
      <c r="CI2" s="23" t="s">
        <v>64</v>
      </c>
      <c r="CJ2" s="23" t="s">
        <v>57</v>
      </c>
      <c r="CK2" s="23" t="s">
        <v>58</v>
      </c>
      <c r="CL2" s="23" t="s">
        <v>65</v>
      </c>
      <c r="CM2" s="23" t="s">
        <v>64</v>
      </c>
      <c r="CN2" s="23" t="s">
        <v>57</v>
      </c>
      <c r="CO2" s="23" t="s">
        <v>58</v>
      </c>
      <c r="CP2" s="23" t="s">
        <v>65</v>
      </c>
      <c r="CQ2" s="23" t="s">
        <v>64</v>
      </c>
      <c r="CR2" s="23" t="s">
        <v>57</v>
      </c>
      <c r="CS2" s="23" t="s">
        <v>58</v>
      </c>
      <c r="CT2" s="23" t="s">
        <v>65</v>
      </c>
      <c r="CU2" s="23" t="s">
        <v>64</v>
      </c>
      <c r="CV2" s="23" t="s">
        <v>57</v>
      </c>
      <c r="CW2" s="23" t="s">
        <v>58</v>
      </c>
      <c r="CX2" s="23" t="s">
        <v>65</v>
      </c>
      <c r="CY2" s="23" t="s">
        <v>64</v>
      </c>
      <c r="CZ2" s="23" t="s">
        <v>57</v>
      </c>
      <c r="DA2" s="23" t="s">
        <v>58</v>
      </c>
      <c r="DB2" s="23" t="s">
        <v>65</v>
      </c>
      <c r="DC2" s="23" t="s">
        <v>64</v>
      </c>
      <c r="DD2" s="23" t="s">
        <v>57</v>
      </c>
      <c r="DE2" s="23" t="s">
        <v>58</v>
      </c>
      <c r="DF2" s="23" t="s">
        <v>65</v>
      </c>
      <c r="DG2" s="23" t="s">
        <v>64</v>
      </c>
      <c r="DH2" s="23" t="s">
        <v>57</v>
      </c>
      <c r="DI2" s="23" t="s">
        <v>58</v>
      </c>
      <c r="DJ2" s="23" t="s">
        <v>65</v>
      </c>
      <c r="DK2" s="23" t="s">
        <v>64</v>
      </c>
      <c r="DL2" s="23" t="s">
        <v>57</v>
      </c>
      <c r="DM2" s="23" t="s">
        <v>58</v>
      </c>
      <c r="DN2" s="23" t="s">
        <v>65</v>
      </c>
      <c r="DO2" s="23" t="s">
        <v>64</v>
      </c>
      <c r="DP2" s="23" t="s">
        <v>57</v>
      </c>
      <c r="DQ2" s="23" t="s">
        <v>58</v>
      </c>
      <c r="DR2" s="23" t="s">
        <v>65</v>
      </c>
      <c r="DS2" s="23" t="s">
        <v>64</v>
      </c>
      <c r="DT2" s="23" t="s">
        <v>57</v>
      </c>
      <c r="DU2" s="23" t="s">
        <v>58</v>
      </c>
      <c r="DV2" s="23" t="s">
        <v>65</v>
      </c>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5" t="s">
        <v>66</v>
      </c>
      <c r="HM2" s="15">
        <f>COUNT($HS$3:$HS$5)</f>
        <v>3</v>
      </c>
      <c r="HN2" s="15">
        <v>3</v>
      </c>
      <c r="HO2" s="26" t="s">
        <v>67</v>
      </c>
      <c r="HP2" s="26" t="s">
        <v>68</v>
      </c>
      <c r="HQ2" s="26" t="s">
        <v>69</v>
      </c>
      <c r="HR2" s="27" t="s">
        <v>60</v>
      </c>
      <c r="HS2" s="27" t="s">
        <v>70</v>
      </c>
      <c r="HT2" s="28">
        <f>POWER((SUM(HR3:HR5)-1)/((80*Listas!Q4)-1),(1/3))</f>
        <v>0.49507010146711072</v>
      </c>
      <c r="HU2" s="26" t="s">
        <v>68</v>
      </c>
      <c r="HV2" s="26" t="s">
        <v>69</v>
      </c>
      <c r="HW2" s="26" t="s">
        <v>60</v>
      </c>
      <c r="HX2" s="27" t="s">
        <v>70</v>
      </c>
      <c r="HY2" s="28">
        <f>POWER((SUM(HW3:HW5)-1)/((80*MAX(Listas!Q4:Q5))-1),(1/3))</f>
        <v>-0.16113901317992943</v>
      </c>
      <c r="HZ2" s="26" t="s">
        <v>68</v>
      </c>
      <c r="IA2" s="26" t="s">
        <v>69</v>
      </c>
      <c r="IB2" s="26" t="s">
        <v>60</v>
      </c>
      <c r="IC2" s="27" t="s">
        <v>70</v>
      </c>
      <c r="ID2" s="28">
        <f>POWER((SUM(IB3:IB5)-1)/((80*MAX(Listas!Q4:Q6))-1),(1/3))</f>
        <v>-0.16113901317992943</v>
      </c>
      <c r="IE2" s="26" t="s">
        <v>68</v>
      </c>
      <c r="IF2" s="26" t="s">
        <v>69</v>
      </c>
      <c r="IG2" s="26" t="s">
        <v>60</v>
      </c>
      <c r="IH2" s="27" t="s">
        <v>70</v>
      </c>
      <c r="II2" s="28">
        <f>POWER((SUM(IG3:IG5)-1)/((80*MAX(Listas!Q4:Q7))-1),(1/3))</f>
        <v>-0.16113901317992943</v>
      </c>
      <c r="IJ2" s="26" t="s">
        <v>68</v>
      </c>
      <c r="IK2" s="26" t="s">
        <v>69</v>
      </c>
      <c r="IL2" s="26" t="s">
        <v>60</v>
      </c>
      <c r="IM2" s="27" t="s">
        <v>70</v>
      </c>
      <c r="IN2" s="28">
        <f>POWER((SUM(IL3:IL5)-1)/((80*MAX(Listas!Q4:Q8))-1),(1/3))</f>
        <v>-0.16113901317992943</v>
      </c>
      <c r="IO2" s="26" t="s">
        <v>68</v>
      </c>
      <c r="IP2" s="26" t="s">
        <v>69</v>
      </c>
      <c r="IQ2" s="26" t="s">
        <v>60</v>
      </c>
      <c r="IR2" s="27" t="s">
        <v>70</v>
      </c>
      <c r="IS2" s="28">
        <f>POWER((SUM(IQ3:IQ5)-1)/((80*MAX(Listas!Q4:Q9))-1),(1/3))</f>
        <v>-0.16113901317992943</v>
      </c>
      <c r="IT2" s="26" t="s">
        <v>68</v>
      </c>
      <c r="IU2" s="26" t="s">
        <v>69</v>
      </c>
      <c r="IV2" s="26" t="s">
        <v>60</v>
      </c>
      <c r="IW2" s="27" t="s">
        <v>70</v>
      </c>
      <c r="IX2" s="28">
        <f>POWER((SUM(IV3:IV5)-1)/((80*MAX(Listas!Q4:Q10))-1),(1/3))</f>
        <v>-0.16113901317992943</v>
      </c>
      <c r="IY2" s="26" t="s">
        <v>68</v>
      </c>
      <c r="IZ2" s="26" t="s">
        <v>69</v>
      </c>
      <c r="JA2" s="26" t="s">
        <v>60</v>
      </c>
      <c r="JB2" s="27" t="s">
        <v>70</v>
      </c>
      <c r="JC2" s="28">
        <f>POWER((SUM(JA3:JA5)-1)/((80*MAX(Listas!Q4:Q11))-1),(1/3))</f>
        <v>-0.16113901317992943</v>
      </c>
      <c r="JD2" s="26" t="s">
        <v>68</v>
      </c>
      <c r="JE2" s="26" t="s">
        <v>69</v>
      </c>
      <c r="JF2" s="26" t="s">
        <v>60</v>
      </c>
      <c r="JG2" s="27" t="s">
        <v>70</v>
      </c>
      <c r="JH2" s="28">
        <f>POWER((SUM(JF3:JF5)-1)/((80*MAX(Listas!Q4:Q12))-1),(1/3))</f>
        <v>-0.16113901317992943</v>
      </c>
      <c r="JI2" s="26" t="s">
        <v>68</v>
      </c>
      <c r="JJ2" s="26" t="s">
        <v>69</v>
      </c>
      <c r="JK2" s="26" t="s">
        <v>60</v>
      </c>
      <c r="JL2" s="27" t="s">
        <v>70</v>
      </c>
      <c r="JM2" s="28">
        <f>POWER((SUM(JK3:JK5)-1)/((80*MAX(Listas!Q4:Q13))-1),(1/3))</f>
        <v>-0.16113901317992943</v>
      </c>
      <c r="JN2" s="26" t="s">
        <v>68</v>
      </c>
      <c r="JO2" s="26" t="s">
        <v>69</v>
      </c>
      <c r="JP2" s="26" t="s">
        <v>60</v>
      </c>
      <c r="JQ2" s="27" t="s">
        <v>70</v>
      </c>
      <c r="JR2" s="28">
        <f>POWER((SUM(JP3:JP5)-1)/((80*MAX(Listas!Q4:Q14))-1),(1/3))</f>
        <v>-0.16113901317992943</v>
      </c>
      <c r="JS2" s="26" t="s">
        <v>68</v>
      </c>
      <c r="JT2" s="26" t="s">
        <v>69</v>
      </c>
      <c r="JU2" s="26" t="s">
        <v>60</v>
      </c>
      <c r="JV2" s="27" t="s">
        <v>70</v>
      </c>
      <c r="JW2" s="28">
        <f>POWER((SUM(JU3:JU5)-1)/((80*MAX(Listas!Q4:Q15))-1),(1/3))</f>
        <v>-0.16113901317992943</v>
      </c>
      <c r="JX2" s="26" t="s">
        <v>68</v>
      </c>
      <c r="JY2" s="26" t="s">
        <v>69</v>
      </c>
      <c r="JZ2" s="26" t="s">
        <v>60</v>
      </c>
      <c r="KA2" s="27" t="s">
        <v>70</v>
      </c>
      <c r="KB2" s="28">
        <f>POWER((SUM(JZ3:JZ5)-1)/((80*MAX(Listas!Q4:Q16))-1),(1/3))</f>
        <v>-0.16113901317992943</v>
      </c>
      <c r="KC2" s="26" t="s">
        <v>68</v>
      </c>
      <c r="KD2" s="26" t="s">
        <v>69</v>
      </c>
      <c r="KE2" s="26" t="s">
        <v>60</v>
      </c>
      <c r="KF2" s="27" t="s">
        <v>70</v>
      </c>
      <c r="KG2" s="28">
        <f>POWER((SUM(KE3:KE5)-1)/((80*MAX(Listas!Q4:Q17))-1),(1/3))</f>
        <v>-0.16113901317992943</v>
      </c>
      <c r="KH2" s="26" t="s">
        <v>68</v>
      </c>
      <c r="KI2" s="26" t="s">
        <v>69</v>
      </c>
      <c r="KJ2" s="26" t="s">
        <v>60</v>
      </c>
      <c r="KK2" s="27" t="s">
        <v>70</v>
      </c>
      <c r="KL2" s="28">
        <f>POWER((SUM(KJ3:KJ5)-1)/((80*MAX(Listas!Q4:Q18))-1),(1/3))</f>
        <v>-0.16113901317992943</v>
      </c>
      <c r="KM2" s="26" t="s">
        <v>68</v>
      </c>
      <c r="KN2" s="26" t="s">
        <v>69</v>
      </c>
      <c r="KO2" s="26" t="s">
        <v>60</v>
      </c>
      <c r="KP2" s="27" t="s">
        <v>70</v>
      </c>
      <c r="KQ2" s="28">
        <f>POWER((SUM(KO3:KO5)-1)/((80*MAX(Listas!Q4:Q19))-1),(1/3))</f>
        <v>-0.16113901317992943</v>
      </c>
      <c r="KR2" s="26" t="s">
        <v>68</v>
      </c>
      <c r="KS2" s="26" t="s">
        <v>69</v>
      </c>
      <c r="KT2" s="26" t="s">
        <v>60</v>
      </c>
      <c r="KU2" s="27" t="s">
        <v>70</v>
      </c>
      <c r="KV2" s="28">
        <f>POWER((SUM(KT3:KT5)-1)/((80*MAX(Listas!Q4:Q20))-1),(1/3))</f>
        <v>-0.16113901317992943</v>
      </c>
      <c r="KW2" s="26" t="s">
        <v>68</v>
      </c>
      <c r="KX2" s="26" t="s">
        <v>69</v>
      </c>
      <c r="KY2" s="26" t="s">
        <v>60</v>
      </c>
      <c r="KZ2" s="27" t="s">
        <v>70</v>
      </c>
      <c r="LA2" s="28">
        <f>POWER((SUM(KY3:KY5)-1)/((80*MAX(Listas!Q4:Q21))-1),(1/3))</f>
        <v>-0.16113901317992943</v>
      </c>
      <c r="LB2" s="26" t="s">
        <v>68</v>
      </c>
      <c r="LC2" s="26" t="s">
        <v>69</v>
      </c>
      <c r="LD2" s="26" t="s">
        <v>60</v>
      </c>
      <c r="LE2" s="27" t="s">
        <v>70</v>
      </c>
      <c r="LF2" s="28">
        <f>POWER((SUM(LD3:LD5)-1)/((80*MAX(Listas!Q4:Q22))-1),(1/3))</f>
        <v>-0.16113901317992943</v>
      </c>
      <c r="LG2" s="26" t="s">
        <v>68</v>
      </c>
      <c r="LH2" s="26" t="s">
        <v>69</v>
      </c>
      <c r="LI2" s="26" t="s">
        <v>60</v>
      </c>
      <c r="LJ2" s="27" t="s">
        <v>70</v>
      </c>
      <c r="LK2" s="28">
        <f>POWER((SUM(LI3:LI5)-1)/((80*MAX(Listas!Q4:Q23))-1),(1/3))</f>
        <v>-0.16113901317992943</v>
      </c>
      <c r="LL2" s="26" t="s">
        <v>68</v>
      </c>
      <c r="LM2" s="26" t="s">
        <v>69</v>
      </c>
      <c r="LN2" s="26" t="s">
        <v>60</v>
      </c>
      <c r="LO2" s="27" t="s">
        <v>70</v>
      </c>
      <c r="LP2" s="28">
        <f>POWER((SUM(LN3:LN5)-1)/((80*MAX(Listas!Q4:Q24))-1),(1/3))</f>
        <v>-0.16113901317992943</v>
      </c>
      <c r="LQ2" s="26" t="s">
        <v>68</v>
      </c>
      <c r="LR2" s="26" t="s">
        <v>69</v>
      </c>
      <c r="LS2" s="26" t="s">
        <v>60</v>
      </c>
      <c r="LT2" s="27" t="s">
        <v>70</v>
      </c>
      <c r="LU2" s="28">
        <f>POWER((SUM(LS3:LS5)-1)/((80*MAX(Listas!Q4:Q25))-1),(1/3))</f>
        <v>-0.16113901317992943</v>
      </c>
      <c r="LV2" s="26" t="s">
        <v>68</v>
      </c>
      <c r="LW2" s="26" t="s">
        <v>69</v>
      </c>
      <c r="LX2" s="26" t="s">
        <v>60</v>
      </c>
      <c r="LY2" s="27" t="s">
        <v>70</v>
      </c>
      <c r="LZ2" s="28">
        <f>POWER((SUM(LX3:LX5)-1)/((80*MAX(Listas!Q4:Q26))-1),(1/3))</f>
        <v>-0.16113901317992943</v>
      </c>
      <c r="MA2" s="26" t="s">
        <v>68</v>
      </c>
      <c r="MB2" s="26" t="s">
        <v>69</v>
      </c>
      <c r="MC2" s="26" t="s">
        <v>60</v>
      </c>
      <c r="MD2" s="27" t="s">
        <v>70</v>
      </c>
      <c r="ME2" s="28">
        <f>POWER((SUM(MC3:MC5)-1)/((80*MAX(Listas!Q4:Q27))-1),(1/3))</f>
        <v>-0.16113901317992943</v>
      </c>
      <c r="MF2" s="26" t="s">
        <v>68</v>
      </c>
      <c r="MG2" s="26" t="s">
        <v>69</v>
      </c>
      <c r="MH2" s="26" t="s">
        <v>60</v>
      </c>
      <c r="MI2" s="27" t="s">
        <v>70</v>
      </c>
      <c r="MJ2" s="28">
        <f>POWER((SUM(MH3:MH5)-1)/((80*MAX(Listas!Q4:Q28))-1),(1/3))</f>
        <v>-0.16113901317992943</v>
      </c>
    </row>
    <row r="3" spans="1:348" ht="63.75" x14ac:dyDescent="0.25">
      <c r="A3" s="29" t="s">
        <v>1172</v>
      </c>
      <c r="B3" s="33" t="s">
        <v>265</v>
      </c>
      <c r="C3" s="31" t="s">
        <v>1018</v>
      </c>
      <c r="D3" s="31" t="s">
        <v>106</v>
      </c>
      <c r="E3" s="32" t="s">
        <v>107</v>
      </c>
      <c r="F3" s="32" t="s">
        <v>721</v>
      </c>
      <c r="G3" s="33" t="s">
        <v>1173</v>
      </c>
      <c r="H3" s="31" t="s">
        <v>76</v>
      </c>
      <c r="I3" s="34" t="s">
        <v>1174</v>
      </c>
      <c r="J3" s="35" t="s">
        <v>1175</v>
      </c>
      <c r="K3" s="36" t="s">
        <v>1176</v>
      </c>
      <c r="L3" s="37" t="s">
        <v>1177</v>
      </c>
      <c r="M3" s="38" t="s">
        <v>77</v>
      </c>
      <c r="N3" s="31" t="s">
        <v>53</v>
      </c>
      <c r="O3" s="30">
        <v>0</v>
      </c>
      <c r="P3" s="30">
        <v>1</v>
      </c>
      <c r="Q3" s="30">
        <v>0</v>
      </c>
      <c r="R3" s="30">
        <v>1</v>
      </c>
      <c r="S3" s="30">
        <v>0</v>
      </c>
      <c r="T3" s="30">
        <v>0</v>
      </c>
      <c r="U3" s="30">
        <v>0</v>
      </c>
      <c r="V3" s="30">
        <v>1</v>
      </c>
      <c r="W3" s="39"/>
      <c r="X3" s="32" t="s">
        <v>95</v>
      </c>
      <c r="Y3" s="32" t="s">
        <v>111</v>
      </c>
      <c r="Z3" s="40" t="str">
        <f>IF(AND(HR3&gt;=32,HR3&lt;=80),Listas!$G$36,IF(AND(HR3&gt;=16,HR3&lt;=24),Listas!$G$37,IF(AND(HR3&gt;=5,HR3&lt;=12),Listas!$G$38,IF(AND(HR3&gt;=1,HR3&lt;=4),Listas!$G$39,"-"))))</f>
        <v>Aceptable</v>
      </c>
      <c r="AA3" s="40">
        <f t="shared" ref="AA3:AA10" si="0">HR3</f>
        <v>2</v>
      </c>
      <c r="AB3" s="41" t="str">
        <f>IFERROR(VLOOKUP(M3,[1]Listas!$H$4:$I$8,2,FALSE),"")</f>
        <v/>
      </c>
      <c r="AC3" s="42" t="s">
        <v>1178</v>
      </c>
      <c r="AD3" s="43" t="s">
        <v>1236</v>
      </c>
      <c r="AE3" s="44"/>
      <c r="AF3" s="44"/>
      <c r="AG3" s="44"/>
      <c r="AH3" s="45" t="str">
        <f>IF(AND(HW3&gt;=32,HW3&lt;=80),Listas!$G$36,IF(AND(HW3&gt;=16,HW3&lt;=24),Listas!$G$37,IF(AND(HW3&gt;=5,HW3&lt;=12),Listas!$G$38,IF(AND(HW3&gt;=1,HW3&lt;=4),Listas!$G$39,"-"))))</f>
        <v>-</v>
      </c>
      <c r="AI3" s="44"/>
      <c r="AJ3" s="44"/>
      <c r="AK3" s="44"/>
      <c r="AL3" s="45" t="str">
        <f>IF(AND(IB3&gt;=32,IB3&lt;=80),Listas!$G$36,IF(AND(IB3&gt;=16,IB3&lt;=24),Listas!$G$37,IF(AND(IB3&gt;=5,IB3&lt;=12),Listas!$G$38,IF(AND(IB3&gt;=1,IB3&lt;=4),Listas!$G$39,"-"))))</f>
        <v>-</v>
      </c>
      <c r="AM3" s="44"/>
      <c r="AN3" s="44"/>
      <c r="AO3" s="44"/>
      <c r="AP3" s="45" t="str">
        <f>IF(AND(IG3&gt;=32,IG3&lt;=80),Listas!$G$36,IF(AND(IG3&gt;=16,IG3&lt;=24),Listas!$G$37,IF(AND(IG3&gt;=5,IG3&lt;=12),Listas!$G$38,IF(AND(IG3&gt;=1,IG3&lt;=4),Listas!$G$39,"-"))))</f>
        <v>-</v>
      </c>
      <c r="AQ3" s="44"/>
      <c r="AR3" s="44"/>
      <c r="AS3" s="44"/>
      <c r="AT3" s="45" t="str">
        <f>IF(AND(IL3&gt;=32,IL3&lt;=80),Listas!$G$36,IF(AND(IL3&gt;=16,IL3&lt;=24),Listas!$G$37,IF(AND(IL3&gt;=5,IL3&lt;=12),Listas!$G$38,IF(AND(IL3&gt;=1,IL3&lt;=4),Listas!$G$39,"-"))))</f>
        <v>-</v>
      </c>
      <c r="AU3" s="44"/>
      <c r="AV3" s="44"/>
      <c r="AW3" s="44"/>
      <c r="AX3" s="45" t="str">
        <f>IF(AND(IQ3&gt;=32,IQ3&lt;=80),Listas!$G$36,IF(AND(IQ3&gt;=16,IQ3&lt;=24),Listas!$G$37,IF(AND(IQ3&gt;=5,IQ3&lt;=12),Listas!$G$38,IF(AND(IQ3&gt;=1,IQ3&lt;=4),Listas!$G$39,"-"))))</f>
        <v>-</v>
      </c>
      <c r="AY3" s="44"/>
      <c r="AZ3" s="44"/>
      <c r="BA3" s="44"/>
      <c r="BB3" s="45" t="str">
        <f>IF(AND(IV3&gt;=32,IV3&lt;=80),Listas!$G$36,IF(AND(IV3&gt;=16,IV3&lt;=24),Listas!$G$37,IF(AND(IV3&gt;=5,IV3&lt;=12),Listas!$G$38,IF(AND(IV3&gt;=1,IV3&lt;=4),Listas!$G$39,"-"))))</f>
        <v>-</v>
      </c>
      <c r="BC3" s="44"/>
      <c r="BD3" s="44"/>
      <c r="BE3" s="44"/>
      <c r="BF3" s="45" t="str">
        <f>IF(AND(JA3&gt;=32,JA3&lt;=80),Listas!$G$36,IF(AND(JA3&gt;=16,JA3&lt;=24),Listas!$G$37,IF(AND(JA3&gt;=5,JA3&lt;=12),Listas!$G$38,IF(AND(JA3&gt;=1,JA3&lt;=4),Listas!$G$39,"-"))))</f>
        <v>-</v>
      </c>
      <c r="BG3" s="44"/>
      <c r="BH3" s="44"/>
      <c r="BI3" s="44"/>
      <c r="BJ3" s="45" t="str">
        <f>IF(AND(JF3&gt;=32,JF3&lt;=80),Listas!$G$36,IF(AND(JF3&gt;=16,JF3&lt;=24),Listas!$G$37,IF(AND(JF3&gt;=5,JF3&lt;=12),Listas!$G$38,IF(AND(JF3&gt;=1,JF3&lt;=4),Listas!$G$39,"-"))))</f>
        <v>-</v>
      </c>
      <c r="BK3" s="44"/>
      <c r="BL3" s="44"/>
      <c r="BM3" s="44"/>
      <c r="BN3" s="45" t="str">
        <f>IF(AND(JK3&gt;=32,JK3&lt;=80),Listas!$G$36,IF(AND(JK3&gt;=16,JK3&lt;=24),Listas!$G$37,IF(AND(JK3&gt;=5,JK3&lt;=12),Listas!$G$38,IF(AND(JK3&gt;=1,JK3&lt;=4),Listas!$G$39,"-"))))</f>
        <v>-</v>
      </c>
      <c r="BO3" s="44"/>
      <c r="BP3" s="44"/>
      <c r="BQ3" s="44"/>
      <c r="BR3" s="45" t="str">
        <f>IF(AND(JP3&gt;=32,JP3&lt;=80),Listas!$G$36,IF(AND(JP3&gt;=16,JP3&lt;=24),Listas!$G$37,IF(AND(JP3&gt;=5,JP3&lt;=12),Listas!$G$38,IF(AND(JP3&gt;=1,JP3&lt;=4),Listas!$G$39,"-"))))</f>
        <v>-</v>
      </c>
      <c r="BS3" s="44"/>
      <c r="BT3" s="44"/>
      <c r="BU3" s="44"/>
      <c r="BV3" s="45" t="str">
        <f>IF(AND(JU3&gt;=32,JU3&lt;=80),Listas!$G$36,IF(AND(JU3&gt;=16,JU3&lt;=24),Listas!$G$37,IF(AND(JU3&gt;=5,JU3&lt;=12),Listas!$G$38,IF(AND(JU3&gt;=1,JU3&lt;=4),Listas!$G$39,"-"))))</f>
        <v>-</v>
      </c>
      <c r="BW3" s="44"/>
      <c r="BX3" s="44"/>
      <c r="BY3" s="44"/>
      <c r="BZ3" s="45" t="str">
        <f>IF(AND(JZ3&gt;=32,JZ3&lt;=80),Listas!$G$36,IF(AND(JZ3&gt;=16,JZ3&lt;=24),Listas!$G$37,IF(AND(JZ3&gt;=5,JZ3&lt;=12),Listas!$G$38,IF(AND(JZ3&gt;=1,JZ3&lt;=4),Listas!$G$39,"-"))))</f>
        <v>-</v>
      </c>
      <c r="CA3" s="44"/>
      <c r="CB3" s="44"/>
      <c r="CC3" s="44"/>
      <c r="CD3" s="45" t="str">
        <f>IF(AND(KE3&gt;=32,KE3&lt;=80),Listas!$G$36,IF(AND(KE3&gt;=16,KE3&lt;=24),Listas!$G$37,IF(AND(KE3&gt;=5,KE3&lt;=12),Listas!$G$38,IF(AND(KE3&gt;=1,KE3&lt;=4),Listas!$G$39,"-"))))</f>
        <v>-</v>
      </c>
      <c r="CE3" s="44"/>
      <c r="CF3" s="44"/>
      <c r="CG3" s="44"/>
      <c r="CH3" s="45" t="str">
        <f>IF(AND(KJ3&gt;=32,KJ3&lt;=80),Listas!$G$36,IF(AND(KJ3&gt;=16,KJ3&lt;=24),Listas!$G$37,IF(AND(KJ3&gt;=5,KJ3&lt;=12),Listas!$G$38,IF(AND(KJ3&gt;=1,KJ3&lt;=4),Listas!$G$39,"-"))))</f>
        <v>-</v>
      </c>
      <c r="CI3" s="44"/>
      <c r="CJ3" s="44"/>
      <c r="CK3" s="44"/>
      <c r="CL3" s="45" t="str">
        <f>IF(AND(KO3&gt;=32,KO3&lt;=80),Listas!$G$36,IF(AND(KO3&gt;=16,KO3&lt;=24),Listas!$G$37,IF(AND(KO3&gt;=5,KO3&lt;=12),Listas!$G$38,IF(AND(KO3&gt;=1,KO3&lt;=4),Listas!$G$39,"-"))))</f>
        <v>-</v>
      </c>
      <c r="CM3" s="44"/>
      <c r="CN3" s="44"/>
      <c r="CO3" s="44"/>
      <c r="CP3" s="45" t="str">
        <f>IF(AND(KT3&gt;=32,KT3&lt;=80),Listas!$G$36,IF(AND(KT3&gt;=16,KT3&lt;=24),Listas!$G$37,IF(AND(KT3&gt;=5,KT3&lt;=12),Listas!$G$38,IF(AND(KT3&gt;=1,KT3&lt;=4),Listas!$G$39,"-"))))</f>
        <v>-</v>
      </c>
      <c r="CQ3" s="44"/>
      <c r="CR3" s="44"/>
      <c r="CS3" s="44"/>
      <c r="CT3" s="45" t="str">
        <f>IF(AND(KY3&gt;=32,KY3&lt;=80),Listas!$G$36,IF(AND(KY3&gt;=16,KY3&lt;=24),Listas!$G$37,IF(AND(KY3&gt;=5,KY3&lt;=12),Listas!$G$38,IF(AND(KY3&gt;=1,KY3&lt;=4),Listas!$G$39,"-"))))</f>
        <v>-</v>
      </c>
      <c r="CU3" s="44"/>
      <c r="CV3" s="44"/>
      <c r="CW3" s="44"/>
      <c r="CX3" s="45" t="str">
        <f>IF(AND(LD3&gt;=32,LD3&lt;=80),Listas!$G$36,IF(AND(LD3&gt;=16,LD3&lt;=24),Listas!$G$37,IF(AND(LD3&gt;=5,LD3&lt;=12),Listas!$G$38,IF(AND(LD3&gt;=1,LD3&lt;=4),Listas!$G$39,"-"))))</f>
        <v>-</v>
      </c>
      <c r="CY3" s="44"/>
      <c r="CZ3" s="44"/>
      <c r="DA3" s="44"/>
      <c r="DB3" s="45" t="str">
        <f>IF(AND(LI3&gt;=32,LI3&lt;=80),Listas!$G$36,IF(AND(LI3&gt;=16,LI3&lt;=24),Listas!$G$37,IF(AND(LI3&gt;=5,LI3&lt;=12),Listas!$G$38,IF(AND(LI3&gt;=1,LI3&lt;=4),Listas!$G$39,"-"))))</f>
        <v>-</v>
      </c>
      <c r="DC3" s="44"/>
      <c r="DD3" s="44"/>
      <c r="DE3" s="44"/>
      <c r="DF3" s="45" t="str">
        <f>IF(AND(LN3&gt;=32,LN3&lt;=80),Listas!$G$36,IF(AND(LN3&gt;=16,LN3&lt;=24),Listas!$G$37,IF(AND(LN3&gt;=5,LN3&lt;=12),Listas!$G$38,IF(AND(LN3&gt;=1,LN3&lt;=4),Listas!$G$39,"-"))))</f>
        <v>-</v>
      </c>
      <c r="DG3" s="44"/>
      <c r="DH3" s="44"/>
      <c r="DI3" s="44"/>
      <c r="DJ3" s="45" t="str">
        <f>IF(AND(LS3&gt;=32,LS3&lt;=80),Listas!$G$36,IF(AND(LS3&gt;=16,LS3&lt;=24),Listas!$G$37,IF(AND(LS3&gt;=5,LS3&lt;=12),Listas!$G$38,IF(AND(LS3&gt;=1,LS3&lt;=4),Listas!$G$39,"-"))))</f>
        <v>-</v>
      </c>
      <c r="DK3" s="44"/>
      <c r="DL3" s="44"/>
      <c r="DM3" s="44"/>
      <c r="DN3" s="45" t="str">
        <f>IF(AND(LX3&gt;=32,LX3&lt;=80),Listas!$G$36,IF(AND(LX3&gt;=16,LX3&lt;=24),Listas!$G$37,IF(AND(LX3&gt;=5,LX3&lt;=12),Listas!$G$38,IF(AND(LX3&gt;=1,LX3&lt;=4),Listas!$G$39,"-"))))</f>
        <v>-</v>
      </c>
      <c r="DO3" s="44"/>
      <c r="DP3" s="44"/>
      <c r="DQ3" s="44"/>
      <c r="DR3" s="45" t="str">
        <f>IF(AND(MC3&gt;=32,MC3&lt;=80),Listas!$G$36,IF(AND(MC3&gt;=16,MC3&lt;=24),Listas!$G$37,IF(AND(MC3&gt;=5,MC3&lt;=12),Listas!$G$38,IF(AND(MC3&gt;=1,MC3&lt;=4),Listas!$G$39,"-"))))</f>
        <v>-</v>
      </c>
      <c r="DS3" s="44"/>
      <c r="DT3" s="44"/>
      <c r="DU3" s="44"/>
      <c r="DV3" s="45" t="str">
        <f>IF(AND(MH3&gt;=32,MH3&lt;=80),Listas!$G$36,IF(AND(MH3&gt;=16,MH3&lt;=24),Listas!$G$37,IF(AND(MH3&gt;=5,MH3&lt;=12),Listas!$G$38,IF(AND(MH3&gt;=1,MH3&lt;=4),Listas!$G$39,"-"))))</f>
        <v>-</v>
      </c>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46" t="str">
        <f t="array" aca="1" ref="HL3" ca="1">IFERROR(XLOOKUP(E3,Listas!$F$71:$F$121,Listas!$G$71:$G$121,,0,1),"biblioteca")</f>
        <v>biblioteca</v>
      </c>
      <c r="HM3" s="7"/>
      <c r="HN3" s="7"/>
      <c r="HO3" s="47" t="str">
        <f>IF('2.Datos'!B3&lt;&gt;"",'2.Datos'!B3,"")</f>
        <v>R1_JUR</v>
      </c>
      <c r="HP3" s="47">
        <f>IFERROR(VLOOKUP('2.Datos'!X3,Listas!$D$37:$E$41,2,FALSE),"")</f>
        <v>1</v>
      </c>
      <c r="HQ3" s="47">
        <f>IFERROR(VLOOKUP('2.Datos'!Y3,Listas!$D$44:$E$48,2,FALSE),"")</f>
        <v>2</v>
      </c>
      <c r="HR3" s="47">
        <f t="shared" ref="HR3:HR10" si="1">IFERROR(HP3*HQ3,"")</f>
        <v>2</v>
      </c>
      <c r="HS3" s="48">
        <f t="shared" ref="HS3:HS10" si="2">IF(AND($HO3&lt;&gt;"",HR3&lt;&gt;""),CONCATENATE(HP3,HQ3)*1,IF(AND($HO3&lt;&gt;"",HR3=""),"-",""))</f>
        <v>12</v>
      </c>
      <c r="HT3" s="49"/>
      <c r="HU3" s="47" t="str">
        <f>IFERROR(VLOOKUP('2.Datos'!AF3,Listas!$D$37:$E$41,2,FALSE),"")</f>
        <v/>
      </c>
      <c r="HV3" s="47" t="str">
        <f>IFERROR(VLOOKUP('2.Datos'!AG3,Listas!$D$44:$E$48,2,FALSE),"")</f>
        <v/>
      </c>
      <c r="HW3" s="48" t="str">
        <f t="shared" ref="HW3:HW5" si="3">IFERROR(HU3*HV3,"")</f>
        <v/>
      </c>
      <c r="HX3" s="48" t="str">
        <f t="shared" ref="HX3:HX5" si="4">IF(AND($HO3&lt;&gt;"",HW3&lt;&gt;""),CONCATENATE(HU3,HV3)*1,IF(AND($HO3&lt;&gt;"",HW3=""),"-",""))</f>
        <v>-</v>
      </c>
      <c r="HY3" s="49"/>
      <c r="HZ3" s="47" t="str">
        <f>IFERROR(VLOOKUP('2.Datos'!AJ3,Listas!$D$37:$E$41,2,FALSE),"")</f>
        <v/>
      </c>
      <c r="IA3" s="47" t="str">
        <f>IFERROR(VLOOKUP('2.Datos'!AK3,Listas!$D$44:$E$48,2,FALSE),"")</f>
        <v/>
      </c>
      <c r="IB3" s="48" t="str">
        <f t="shared" ref="IB3:IB5" si="5">IFERROR(HZ3*IA3,"")</f>
        <v/>
      </c>
      <c r="IC3" s="48" t="str">
        <f t="shared" ref="IC3:IC5" si="6">IF(AND($HO3&lt;&gt;"",IB3&lt;&gt;""),CONCATENATE(HZ3,IA3)*1,IF(AND($HO3&lt;&gt;"",IB3=""),"-",""))</f>
        <v>-</v>
      </c>
      <c r="ID3" s="49"/>
      <c r="IE3" s="47" t="str">
        <f>IFERROR(VLOOKUP('2.Datos'!AN3,Listas!$D$37:$E$41,2,FALSE),"")</f>
        <v/>
      </c>
      <c r="IF3" s="47" t="str">
        <f>IFERROR(VLOOKUP('2.Datos'!AO3,Listas!$D$44:$E$48,2,FALSE),"")</f>
        <v/>
      </c>
      <c r="IG3" s="48" t="str">
        <f t="shared" ref="IG3:IG5" si="7">IFERROR(IE3*IF3,"")</f>
        <v/>
      </c>
      <c r="IH3" s="48" t="str">
        <f t="shared" ref="IH3:IH5" si="8">IF(AND($HO3&lt;&gt;"",IG3&lt;&gt;""),CONCATENATE(IE3,IF3)*1,IF(AND($HO3&lt;&gt;"",IG3=""),"-",""))</f>
        <v>-</v>
      </c>
      <c r="II3" s="49"/>
      <c r="IJ3" s="47" t="str">
        <f>IFERROR(VLOOKUP('2.Datos'!AR3,Listas!$D$37:$E$41,2,FALSE),"")</f>
        <v/>
      </c>
      <c r="IK3" s="47" t="str">
        <f>IFERROR(VLOOKUP('2.Datos'!AS3,Listas!$D$44:$E$48,2,FALSE),"")</f>
        <v/>
      </c>
      <c r="IL3" s="48" t="str">
        <f t="shared" ref="IL3:IL5" si="9">IFERROR(IJ3*IK3,"")</f>
        <v/>
      </c>
      <c r="IM3" s="48" t="str">
        <f t="shared" ref="IM3:IM5" si="10">IF(AND($HO3&lt;&gt;"",IL3&lt;&gt;""),CONCATENATE(IJ3,IK3)*1,IF(AND($HO3&lt;&gt;"",IL3=""),"-",""))</f>
        <v>-</v>
      </c>
      <c r="IN3" s="49"/>
      <c r="IO3" s="47" t="str">
        <f>IFERROR(VLOOKUP('2.Datos'!AV3,Listas!$D$37:$E$41,2,FALSE),"")</f>
        <v/>
      </c>
      <c r="IP3" s="47" t="str">
        <f>IFERROR(VLOOKUP('2.Datos'!AW3,Listas!$D$44:$E$48,2,FALSE),"")</f>
        <v/>
      </c>
      <c r="IQ3" s="48" t="str">
        <f t="shared" ref="IQ3:IQ5" si="11">IFERROR(IO3*IP3,"")</f>
        <v/>
      </c>
      <c r="IR3" s="48" t="str">
        <f t="shared" ref="IR3:IR5" si="12">IF(AND($HO3&lt;&gt;"",IQ3&lt;&gt;""),CONCATENATE(IO3,IP3)*1,IF(AND($HO3&lt;&gt;"",IQ3=""),"-",""))</f>
        <v>-</v>
      </c>
      <c r="IS3" s="49"/>
      <c r="IT3" s="47" t="str">
        <f>IFERROR(VLOOKUP('2.Datos'!AZ3,Listas!$D$37:$E$41,2,FALSE),"")</f>
        <v/>
      </c>
      <c r="IU3" s="47" t="str">
        <f>IFERROR(VLOOKUP('2.Datos'!BA3,Listas!$D$44:$E$48,2,FALSE),"")</f>
        <v/>
      </c>
      <c r="IV3" s="48" t="str">
        <f t="shared" ref="IV3:IV5" si="13">IFERROR(IT3*IU3,"")</f>
        <v/>
      </c>
      <c r="IW3" s="48" t="str">
        <f t="shared" ref="IW3:IW5" si="14">IF(AND($HO3&lt;&gt;"",IV3&lt;&gt;""),CONCATENATE(IT3,IU3)*1,IF(AND($HO3&lt;&gt;"",IV3=""),"-",""))</f>
        <v>-</v>
      </c>
      <c r="IX3" s="49"/>
      <c r="IY3" s="47" t="str">
        <f>IFERROR(VLOOKUP('2.Datos'!BD3,Listas!$D$37:$E$41,2,FALSE),"")</f>
        <v/>
      </c>
      <c r="IZ3" s="47" t="str">
        <f>IFERROR(VLOOKUP('2.Datos'!BE3,Listas!$D$44:$E$48,2,FALSE),"")</f>
        <v/>
      </c>
      <c r="JA3" s="48" t="str">
        <f t="shared" ref="JA3:JA5" si="15">IFERROR(IY3*IZ3,"")</f>
        <v/>
      </c>
      <c r="JB3" s="48" t="str">
        <f t="shared" ref="JB3:JB5" si="16">IF(AND($HO3&lt;&gt;"",JA3&lt;&gt;""),CONCATENATE(IY3,IZ3)*1,IF(AND($HO3&lt;&gt;"",JA3=""),"-",""))</f>
        <v>-</v>
      </c>
      <c r="JC3" s="49"/>
      <c r="JD3" s="47" t="str">
        <f>IFERROR(VLOOKUP('2.Datos'!BH3,Listas!$D$37:$E$41,2,FALSE),"")</f>
        <v/>
      </c>
      <c r="JE3" s="47" t="str">
        <f>IFERROR(VLOOKUP('2.Datos'!BI3,Listas!$D$44:$E$48,2,FALSE),"")</f>
        <v/>
      </c>
      <c r="JF3" s="48" t="str">
        <f t="shared" ref="JF3:JF5" si="17">IFERROR(JD3*JE3,"")</f>
        <v/>
      </c>
      <c r="JG3" s="48" t="str">
        <f t="shared" ref="JG3:JG5" si="18">IF(AND($HO3&lt;&gt;"",JF3&lt;&gt;""),CONCATENATE(JD3,JE3)*1,IF(AND($HO3&lt;&gt;"",JF3=""),"-",""))</f>
        <v>-</v>
      </c>
      <c r="JH3" s="49"/>
      <c r="JI3" s="47" t="str">
        <f>IFERROR(VLOOKUP('2.Datos'!BL3,Listas!$D$37:$E$41,2,FALSE),"")</f>
        <v/>
      </c>
      <c r="JJ3" s="47" t="str">
        <f>IFERROR(VLOOKUP('2.Datos'!BM3,Listas!$D$44:$E$48,2,FALSE),"")</f>
        <v/>
      </c>
      <c r="JK3" s="48" t="str">
        <f t="shared" ref="JK3:JK5" si="19">IFERROR(JI3*JJ3,"")</f>
        <v/>
      </c>
      <c r="JL3" s="48" t="str">
        <f t="shared" ref="JL3:JL5" si="20">IF(AND($HO3&lt;&gt;"",JK3&lt;&gt;""),CONCATENATE(JI3,JJ3)*1,IF(AND($HO3&lt;&gt;"",JK3=""),"-",""))</f>
        <v>-</v>
      </c>
      <c r="JM3" s="49"/>
      <c r="JN3" s="47" t="str">
        <f>IFERROR(VLOOKUP('2.Datos'!BP3,Listas!$D$37:$E$41,2,FALSE),"")</f>
        <v/>
      </c>
      <c r="JO3" s="47" t="str">
        <f>IFERROR(VLOOKUP('2.Datos'!BQ3,Listas!$D$44:$E$48,2,FALSE),"")</f>
        <v/>
      </c>
      <c r="JP3" s="48" t="str">
        <f t="shared" ref="JP3:JP5" si="21">IFERROR(JN3*JO3,"")</f>
        <v/>
      </c>
      <c r="JQ3" s="48" t="str">
        <f t="shared" ref="JQ3:JQ5" si="22">IF(AND($HO3&lt;&gt;"",JP3&lt;&gt;""),CONCATENATE(JN3,JO3)*1,IF(AND($HO3&lt;&gt;"",JP3=""),"-",""))</f>
        <v>-</v>
      </c>
      <c r="JR3" s="49"/>
      <c r="JS3" s="47" t="str">
        <f>IFERROR(VLOOKUP('2.Datos'!BT3,Listas!$D$37:$E$41,2,FALSE),"")</f>
        <v/>
      </c>
      <c r="JT3" s="47" t="str">
        <f>IFERROR(VLOOKUP('2.Datos'!BU3,Listas!$D$44:$E$48,2,FALSE),"")</f>
        <v/>
      </c>
      <c r="JU3" s="48" t="str">
        <f t="shared" ref="JU3:JU5" si="23">IFERROR(JS3*JT3,"")</f>
        <v/>
      </c>
      <c r="JV3" s="48" t="str">
        <f t="shared" ref="JV3:JV5" si="24">IF(AND($HO3&lt;&gt;"",JU3&lt;&gt;""),CONCATENATE(JS3,JT3)*1,IF(AND($HO3&lt;&gt;"",JU3=""),"-",""))</f>
        <v>-</v>
      </c>
      <c r="JW3" s="49"/>
      <c r="JX3" s="47" t="str">
        <f>IFERROR(VLOOKUP('2.Datos'!BX3,Listas!$D$37:$E$41,2,FALSE),"")</f>
        <v/>
      </c>
      <c r="JY3" s="47" t="str">
        <f>IFERROR(VLOOKUP('2.Datos'!BY3,Listas!$D$44:$E$48,2,FALSE),"")</f>
        <v/>
      </c>
      <c r="JZ3" s="48" t="str">
        <f t="shared" ref="JZ3:JZ5" si="25">IFERROR(JX3*JY3,"")</f>
        <v/>
      </c>
      <c r="KA3" s="48" t="str">
        <f t="shared" ref="KA3:KA5" si="26">IF(AND($HO3&lt;&gt;"",JZ3&lt;&gt;""),CONCATENATE(JX3,JY3)*1,IF(AND($HO3&lt;&gt;"",JZ3=""),"-",""))</f>
        <v>-</v>
      </c>
      <c r="KB3" s="49"/>
      <c r="KC3" s="47" t="str">
        <f>IFERROR(VLOOKUP('2.Datos'!CB3,Listas!$D$37:$E$41,2,FALSE),"")</f>
        <v/>
      </c>
      <c r="KD3" s="47" t="str">
        <f>IFERROR(VLOOKUP('2.Datos'!CC3,Listas!$D$44:$E$48,2,FALSE),"")</f>
        <v/>
      </c>
      <c r="KE3" s="48" t="str">
        <f t="shared" ref="KE3:KE5" si="27">IFERROR(KC3*KD3,"")</f>
        <v/>
      </c>
      <c r="KF3" s="48" t="str">
        <f t="shared" ref="KF3:KF5" si="28">IF(AND($HO3&lt;&gt;"",KE3&lt;&gt;""),CONCATENATE(KC3,KD3)*1,IF(AND($HO3&lt;&gt;"",KE3=""),"-",""))</f>
        <v>-</v>
      </c>
      <c r="KG3" s="49"/>
      <c r="KH3" s="47" t="str">
        <f>IFERROR(VLOOKUP('2.Datos'!CF3,Listas!$D$37:$E$41,2,FALSE),"")</f>
        <v/>
      </c>
      <c r="KI3" s="47" t="str">
        <f>IFERROR(VLOOKUP('2.Datos'!CG3,Listas!$D$44:$E$48,2,FALSE),"")</f>
        <v/>
      </c>
      <c r="KJ3" s="48" t="str">
        <f t="shared" ref="KJ3:KJ5" si="29">IFERROR(KH3*KI3,"")</f>
        <v/>
      </c>
      <c r="KK3" s="48" t="str">
        <f t="shared" ref="KK3:KK5" si="30">IF(AND($HO3&lt;&gt;"",KJ3&lt;&gt;""),CONCATENATE(KH3,KI3)*1,IF(AND($HO3&lt;&gt;"",KJ3=""),"-",""))</f>
        <v>-</v>
      </c>
      <c r="KL3" s="49"/>
      <c r="KM3" s="47" t="str">
        <f>IFERROR(VLOOKUP('2.Datos'!CJ3,Listas!$D$37:$E$41,2,FALSE),"")</f>
        <v/>
      </c>
      <c r="KN3" s="47" t="str">
        <f>IFERROR(VLOOKUP('2.Datos'!CK3,Listas!$D$44:$E$48,2,FALSE),"")</f>
        <v/>
      </c>
      <c r="KO3" s="48" t="str">
        <f t="shared" ref="KO3:KO5" si="31">IFERROR(KM3*KN3,"")</f>
        <v/>
      </c>
      <c r="KP3" s="48" t="str">
        <f t="shared" ref="KP3:KP5" si="32">IF(AND($HO3&lt;&gt;"",KO3&lt;&gt;""),CONCATENATE(KM3,KN3)*1,IF(AND($HO3&lt;&gt;"",KO3=""),"-",""))</f>
        <v>-</v>
      </c>
      <c r="KQ3" s="49"/>
      <c r="KR3" s="47" t="str">
        <f>IFERROR(VLOOKUP('2.Datos'!CN3,Listas!$D$37:$E$41,2,FALSE),"")</f>
        <v/>
      </c>
      <c r="KS3" s="47" t="str">
        <f>IFERROR(VLOOKUP('2.Datos'!CO3,Listas!$D$44:$E$48,2,FALSE),"")</f>
        <v/>
      </c>
      <c r="KT3" s="48" t="str">
        <f t="shared" ref="KT3:KT5" si="33">IFERROR(KR3*KS3,"")</f>
        <v/>
      </c>
      <c r="KU3" s="48" t="str">
        <f t="shared" ref="KU3:KU5" si="34">IF(AND($HO3&lt;&gt;"",KT3&lt;&gt;""),CONCATENATE(KR3,KS3)*1,IF(AND($HO3&lt;&gt;"",KT3=""),"-",""))</f>
        <v>-</v>
      </c>
      <c r="KV3" s="49"/>
      <c r="KW3" s="47" t="str">
        <f>IFERROR(VLOOKUP('2.Datos'!CR3,Listas!$D$37:$E$41,2,FALSE),"")</f>
        <v/>
      </c>
      <c r="KX3" s="47" t="str">
        <f>IFERROR(VLOOKUP('2.Datos'!CS3,Listas!$D$44:$E$48,2,FALSE),"")</f>
        <v/>
      </c>
      <c r="KY3" s="48" t="str">
        <f t="shared" ref="KY3:KY5" si="35">IFERROR(KW3*KX3,"")</f>
        <v/>
      </c>
      <c r="KZ3" s="48" t="str">
        <f t="shared" ref="KZ3:KZ5" si="36">IF(AND($HO3&lt;&gt;"",KY3&lt;&gt;""),CONCATENATE(KW3,KX3)*1,IF(AND($HO3&lt;&gt;"",KY3=""),"-",""))</f>
        <v>-</v>
      </c>
      <c r="LA3" s="49"/>
      <c r="LB3" s="47" t="str">
        <f>IFERROR(VLOOKUP('2.Datos'!CV3,Listas!$D$37:$E$41,2,FALSE),"")</f>
        <v/>
      </c>
      <c r="LC3" s="47" t="str">
        <f>IFERROR(VLOOKUP('2.Datos'!CW3,Listas!$D$44:$E$48,2,FALSE),"")</f>
        <v/>
      </c>
      <c r="LD3" s="48" t="str">
        <f t="shared" ref="LD3:LD5" si="37">IFERROR(LB3*LC3,"")</f>
        <v/>
      </c>
      <c r="LE3" s="48" t="str">
        <f t="shared" ref="LE3:LE5" si="38">IF(AND($HO3&lt;&gt;"",LD3&lt;&gt;""),CONCATENATE(LB3,LC3)*1,IF(AND($HO3&lt;&gt;"",LD3=""),"-",""))</f>
        <v>-</v>
      </c>
      <c r="LF3" s="49"/>
      <c r="LG3" s="47" t="str">
        <f>IFERROR(VLOOKUP('2.Datos'!CZ3,Listas!$D$37:$E$41,2,FALSE),"")</f>
        <v/>
      </c>
      <c r="LH3" s="47" t="str">
        <f>IFERROR(VLOOKUP('2.Datos'!DA3,Listas!$D$44:$E$48,2,FALSE),"")</f>
        <v/>
      </c>
      <c r="LI3" s="48" t="str">
        <f t="shared" ref="LI3:LI5" si="39">IFERROR(LG3*LH3,"")</f>
        <v/>
      </c>
      <c r="LJ3" s="48" t="str">
        <f t="shared" ref="LJ3:LJ5" si="40">IF(AND($HO3&lt;&gt;"",LI3&lt;&gt;""),CONCATENATE(LG3,LH3)*1,IF(AND($HO3&lt;&gt;"",LI3=""),"-",""))</f>
        <v>-</v>
      </c>
      <c r="LK3" s="49"/>
      <c r="LL3" s="47" t="str">
        <f>IFERROR(VLOOKUP('2.Datos'!DD3,Listas!$D$37:$E$41,2,FALSE),"")</f>
        <v/>
      </c>
      <c r="LM3" s="47" t="str">
        <f>IFERROR(VLOOKUP('2.Datos'!DE3,Listas!$D$44:$E$48,2,FALSE),"")</f>
        <v/>
      </c>
      <c r="LN3" s="48" t="str">
        <f t="shared" ref="LN3:LN5" si="41">IFERROR(LL3*LM3,"")</f>
        <v/>
      </c>
      <c r="LO3" s="48" t="str">
        <f t="shared" ref="LO3:LO5" si="42">IF(AND($HO3&lt;&gt;"",LN3&lt;&gt;""),CONCATENATE(LL3,LM3)*1,IF(AND($HO3&lt;&gt;"",LN3=""),"-",""))</f>
        <v>-</v>
      </c>
      <c r="LP3" s="49"/>
      <c r="LQ3" s="47" t="str">
        <f>IFERROR(VLOOKUP('2.Datos'!DH3,Listas!$D$37:$E$41,2,FALSE),"")</f>
        <v/>
      </c>
      <c r="LR3" s="47" t="str">
        <f>IFERROR(VLOOKUP('2.Datos'!DI3,Listas!$D$44:$E$48,2,FALSE),"")</f>
        <v/>
      </c>
      <c r="LS3" s="48" t="str">
        <f t="shared" ref="LS3:LS5" si="43">IFERROR(LQ3*LR3,"")</f>
        <v/>
      </c>
      <c r="LT3" s="48" t="str">
        <f t="shared" ref="LT3:LT5" si="44">IF(AND($HO3&lt;&gt;"",LS3&lt;&gt;""),CONCATENATE(LQ3,LR3)*1,IF(AND($HO3&lt;&gt;"",LS3=""),"-",""))</f>
        <v>-</v>
      </c>
      <c r="LU3" s="49"/>
      <c r="LV3" s="47" t="str">
        <f>IFERROR(VLOOKUP('2.Datos'!DL3,Listas!$D$37:$E$41,2,FALSE),"")</f>
        <v/>
      </c>
      <c r="LW3" s="47" t="str">
        <f>IFERROR(VLOOKUP('2.Datos'!DM3,Listas!$D$44:$E$48,2,FALSE),"")</f>
        <v/>
      </c>
      <c r="LX3" s="48" t="str">
        <f t="shared" ref="LX3:LX5" si="45">IFERROR(LV3*LW3,"")</f>
        <v/>
      </c>
      <c r="LY3" s="48" t="str">
        <f t="shared" ref="LY3:LY5" si="46">IF(AND($HO3&lt;&gt;"",LX3&lt;&gt;""),CONCATENATE(LV3,LW3)*1,IF(AND($HO3&lt;&gt;"",LX3=""),"-",""))</f>
        <v>-</v>
      </c>
      <c r="LZ3" s="49"/>
      <c r="MA3" s="47" t="str">
        <f>IFERROR(VLOOKUP('2.Datos'!DP3,Listas!$D$37:$E$41,2,FALSE),"")</f>
        <v/>
      </c>
      <c r="MB3" s="47" t="str">
        <f>IFERROR(VLOOKUP('2.Datos'!DQ3,Listas!$D$44:$E$48,2,FALSE),"")</f>
        <v/>
      </c>
      <c r="MC3" s="48" t="str">
        <f t="shared" ref="MC3:MC5" si="47">IFERROR(MA3*MB3,"")</f>
        <v/>
      </c>
      <c r="MD3" s="48" t="str">
        <f t="shared" ref="MD3:MD5" si="48">IF(AND($HO3&lt;&gt;"",MC3&lt;&gt;""),CONCATENATE(MA3,MB3)*1,IF(AND($HO3&lt;&gt;"",MC3=""),"-",""))</f>
        <v>-</v>
      </c>
      <c r="ME3" s="49"/>
      <c r="MF3" s="47" t="str">
        <f>IFERROR(VLOOKUP('2.Datos'!DT3,Listas!$D$37:$E$41,2,FALSE),"")</f>
        <v/>
      </c>
      <c r="MG3" s="47" t="str">
        <f>IFERROR(VLOOKUP('2.Datos'!DU3,Listas!$D$44:$E$48,2,FALSE),"")</f>
        <v/>
      </c>
      <c r="MH3" s="48" t="str">
        <f t="shared" ref="MH3:MH5" si="49">IFERROR(MF3*MG3,"")</f>
        <v/>
      </c>
      <c r="MI3" s="48" t="str">
        <f t="shared" ref="MI3:MI5" si="50">IF(AND($HO3&lt;&gt;"",MH3&lt;&gt;""),CONCATENATE(MF3,MG3)*1,IF(AND($HO3&lt;&gt;"",MH3=""),"-",""))</f>
        <v>-</v>
      </c>
      <c r="MJ3" s="49"/>
    </row>
    <row r="4" spans="1:348" ht="89.25" x14ac:dyDescent="0.25">
      <c r="A4" s="29" t="s">
        <v>1172</v>
      </c>
      <c r="B4" s="33" t="s">
        <v>273</v>
      </c>
      <c r="C4" s="31" t="s">
        <v>1019</v>
      </c>
      <c r="D4" s="31" t="s">
        <v>106</v>
      </c>
      <c r="E4" s="32" t="s">
        <v>107</v>
      </c>
      <c r="F4" s="32" t="s">
        <v>721</v>
      </c>
      <c r="G4" s="33" t="s">
        <v>1179</v>
      </c>
      <c r="H4" s="31" t="s">
        <v>76</v>
      </c>
      <c r="I4" s="34" t="s">
        <v>1180</v>
      </c>
      <c r="J4" s="35" t="s">
        <v>1184</v>
      </c>
      <c r="K4" s="50" t="s">
        <v>1181</v>
      </c>
      <c r="L4" s="37" t="s">
        <v>1182</v>
      </c>
      <c r="M4" s="38" t="s">
        <v>77</v>
      </c>
      <c r="N4" s="31" t="s">
        <v>53</v>
      </c>
      <c r="O4" s="30">
        <v>0</v>
      </c>
      <c r="P4" s="30">
        <v>1</v>
      </c>
      <c r="Q4" s="30">
        <v>0</v>
      </c>
      <c r="R4" s="30">
        <v>1</v>
      </c>
      <c r="S4" s="30">
        <v>0</v>
      </c>
      <c r="T4" s="30">
        <v>1</v>
      </c>
      <c r="U4" s="30">
        <v>0</v>
      </c>
      <c r="V4" s="30">
        <v>1</v>
      </c>
      <c r="W4" s="39"/>
      <c r="X4" s="32" t="s">
        <v>78</v>
      </c>
      <c r="Y4" s="32" t="s">
        <v>84</v>
      </c>
      <c r="Z4" s="40" t="str">
        <f>IF(AND(HR4&gt;=32,HR4&lt;=80),Listas!$G$36,IF(AND(HR4&gt;=16,HR4&lt;=24),Listas!$G$37,IF(AND(HR4&gt;=5,HR4&lt;=12),Listas!$G$38,IF(AND(HR4&gt;=1,HR4&lt;=4),Listas!$G$39,"-"))))</f>
        <v>Tolerable</v>
      </c>
      <c r="AA4" s="40">
        <f t="shared" si="0"/>
        <v>12</v>
      </c>
      <c r="AB4" s="41" t="str">
        <f>IFERROR(VLOOKUP(M4,[1]Listas!$H$4:$I$8,2,FALSE),"")</f>
        <v/>
      </c>
      <c r="AC4" s="42" t="s">
        <v>1183</v>
      </c>
      <c r="AD4" s="43" t="s">
        <v>1236</v>
      </c>
      <c r="AE4" s="44"/>
      <c r="AF4" s="44"/>
      <c r="AG4" s="44"/>
      <c r="AH4" s="45" t="str">
        <f>IF(AND(HW4&gt;=32,HW4&lt;=80),Listas!$G$36,IF(AND(HW4&gt;=16,HW4&lt;=24),Listas!$G$37,IF(AND(HW4&gt;=5,HW4&lt;=12),Listas!$G$38,IF(AND(HW4&gt;=1,HW4&lt;=4),Listas!$G$39,"-"))))</f>
        <v>-</v>
      </c>
      <c r="AI4" s="44"/>
      <c r="AJ4" s="44"/>
      <c r="AK4" s="44"/>
      <c r="AL4" s="45" t="str">
        <f>IF(AND(IB4&gt;=32,IB4&lt;=80),Listas!$G$36,IF(AND(IB4&gt;=16,IB4&lt;=24),Listas!$G$37,IF(AND(IB4&gt;=5,IB4&lt;=12),Listas!$G$38,IF(AND(IB4&gt;=1,IB4&lt;=4),Listas!$G$39,"-"))))</f>
        <v>-</v>
      </c>
      <c r="AM4" s="44"/>
      <c r="AN4" s="44"/>
      <c r="AO4" s="44"/>
      <c r="AP4" s="45" t="str">
        <f>IF(AND(IG4&gt;=32,IG4&lt;=80),Listas!$G$36,IF(AND(IG4&gt;=16,IG4&lt;=24),Listas!$G$37,IF(AND(IG4&gt;=5,IG4&lt;=12),Listas!$G$38,IF(AND(IG4&gt;=1,IG4&lt;=4),Listas!$G$39,"-"))))</f>
        <v>-</v>
      </c>
      <c r="AQ4" s="44"/>
      <c r="AR4" s="44"/>
      <c r="AS4" s="44"/>
      <c r="AT4" s="45" t="str">
        <f>IF(AND(IL4&gt;=32,IL4&lt;=80),Listas!$G$36,IF(AND(IL4&gt;=16,IL4&lt;=24),Listas!$G$37,IF(AND(IL4&gt;=5,IL4&lt;=12),Listas!$G$38,IF(AND(IL4&gt;=1,IL4&lt;=4),Listas!$G$39,"-"))))</f>
        <v>-</v>
      </c>
      <c r="AU4" s="44"/>
      <c r="AV4" s="44"/>
      <c r="AW4" s="44"/>
      <c r="AX4" s="45" t="str">
        <f>IF(AND(IQ4&gt;=32,IQ4&lt;=80),Listas!$G$36,IF(AND(IQ4&gt;=16,IQ4&lt;=24),Listas!$G$37,IF(AND(IQ4&gt;=5,IQ4&lt;=12),Listas!$G$38,IF(AND(IQ4&gt;=1,IQ4&lt;=4),Listas!$G$39,"-"))))</f>
        <v>-</v>
      </c>
      <c r="AY4" s="44"/>
      <c r="AZ4" s="44"/>
      <c r="BA4" s="44"/>
      <c r="BB4" s="45" t="str">
        <f>IF(AND(IV4&gt;=32,IV4&lt;=80),Listas!$G$36,IF(AND(IV4&gt;=16,IV4&lt;=24),Listas!$G$37,IF(AND(IV4&gt;=5,IV4&lt;=12),Listas!$G$38,IF(AND(IV4&gt;=1,IV4&lt;=4),Listas!$G$39,"-"))))</f>
        <v>-</v>
      </c>
      <c r="BC4" s="44"/>
      <c r="BD4" s="44"/>
      <c r="BE4" s="44"/>
      <c r="BF4" s="45" t="str">
        <f>IF(AND(JA4&gt;=32,JA4&lt;=80),Listas!$G$36,IF(AND(JA4&gt;=16,JA4&lt;=24),Listas!$G$37,IF(AND(JA4&gt;=5,JA4&lt;=12),Listas!$G$38,IF(AND(JA4&gt;=1,JA4&lt;=4),Listas!$G$39,"-"))))</f>
        <v>-</v>
      </c>
      <c r="BG4" s="44"/>
      <c r="BH4" s="44"/>
      <c r="BI4" s="44"/>
      <c r="BJ4" s="45" t="str">
        <f>IF(AND(JF4&gt;=32,JF4&lt;=80),Listas!$G$36,IF(AND(JF4&gt;=16,JF4&lt;=24),Listas!$G$37,IF(AND(JF4&gt;=5,JF4&lt;=12),Listas!$G$38,IF(AND(JF4&gt;=1,JF4&lt;=4),Listas!$G$39,"-"))))</f>
        <v>-</v>
      </c>
      <c r="BK4" s="44"/>
      <c r="BL4" s="44"/>
      <c r="BM4" s="44"/>
      <c r="BN4" s="45" t="str">
        <f>IF(AND(JK4&gt;=32,JK4&lt;=80),Listas!$G$36,IF(AND(JK4&gt;=16,JK4&lt;=24),Listas!$G$37,IF(AND(JK4&gt;=5,JK4&lt;=12),Listas!$G$38,IF(AND(JK4&gt;=1,JK4&lt;=4),Listas!$G$39,"-"))))</f>
        <v>-</v>
      </c>
      <c r="BO4" s="44"/>
      <c r="BP4" s="44"/>
      <c r="BQ4" s="44"/>
      <c r="BR4" s="45" t="str">
        <f>IF(AND(JP4&gt;=32,JP4&lt;=80),Listas!$G$36,IF(AND(JP4&gt;=16,JP4&lt;=24),Listas!$G$37,IF(AND(JP4&gt;=5,JP4&lt;=12),Listas!$G$38,IF(AND(JP4&gt;=1,JP4&lt;=4),Listas!$G$39,"-"))))</f>
        <v>-</v>
      </c>
      <c r="BS4" s="44"/>
      <c r="BT4" s="44"/>
      <c r="BU4" s="44"/>
      <c r="BV4" s="45" t="str">
        <f>IF(AND(JU4&gt;=32,JU4&lt;=80),Listas!$G$36,IF(AND(JU4&gt;=16,JU4&lt;=24),Listas!$G$37,IF(AND(JU4&gt;=5,JU4&lt;=12),Listas!$G$38,IF(AND(JU4&gt;=1,JU4&lt;=4),Listas!$G$39,"-"))))</f>
        <v>-</v>
      </c>
      <c r="BW4" s="44"/>
      <c r="BX4" s="44"/>
      <c r="BY4" s="44"/>
      <c r="BZ4" s="45" t="str">
        <f>IF(AND(JZ4&gt;=32,JZ4&lt;=80),Listas!$G$36,IF(AND(JZ4&gt;=16,JZ4&lt;=24),Listas!$G$37,IF(AND(JZ4&gt;=5,JZ4&lt;=12),Listas!$G$38,IF(AND(JZ4&gt;=1,JZ4&lt;=4),Listas!$G$39,"-"))))</f>
        <v>-</v>
      </c>
      <c r="CA4" s="44"/>
      <c r="CB4" s="44"/>
      <c r="CC4" s="44"/>
      <c r="CD4" s="45" t="str">
        <f>IF(AND(KE4&gt;=32,KE4&lt;=80),Listas!$G$36,IF(AND(KE4&gt;=16,KE4&lt;=24),Listas!$G$37,IF(AND(KE4&gt;=5,KE4&lt;=12),Listas!$G$38,IF(AND(KE4&gt;=1,KE4&lt;=4),Listas!$G$39,"-"))))</f>
        <v>-</v>
      </c>
      <c r="CE4" s="44"/>
      <c r="CF4" s="44"/>
      <c r="CG4" s="44"/>
      <c r="CH4" s="45" t="str">
        <f>IF(AND(KJ4&gt;=32,KJ4&lt;=80),Listas!$G$36,IF(AND(KJ4&gt;=16,KJ4&lt;=24),Listas!$G$37,IF(AND(KJ4&gt;=5,KJ4&lt;=12),Listas!$G$38,IF(AND(KJ4&gt;=1,KJ4&lt;=4),Listas!$G$39,"-"))))</f>
        <v>-</v>
      </c>
      <c r="CI4" s="44"/>
      <c r="CJ4" s="44"/>
      <c r="CK4" s="44"/>
      <c r="CL4" s="45" t="str">
        <f>IF(AND(KO4&gt;=32,KO4&lt;=80),Listas!$G$36,IF(AND(KO4&gt;=16,KO4&lt;=24),Listas!$G$37,IF(AND(KO4&gt;=5,KO4&lt;=12),Listas!$G$38,IF(AND(KO4&gt;=1,KO4&lt;=4),Listas!$G$39,"-"))))</f>
        <v>-</v>
      </c>
      <c r="CM4" s="44"/>
      <c r="CN4" s="44"/>
      <c r="CO4" s="44"/>
      <c r="CP4" s="45" t="str">
        <f>IF(AND(KT4&gt;=32,KT4&lt;=80),Listas!$G$36,IF(AND(KT4&gt;=16,KT4&lt;=24),Listas!$G$37,IF(AND(KT4&gt;=5,KT4&lt;=12),Listas!$G$38,IF(AND(KT4&gt;=1,KT4&lt;=4),Listas!$G$39,"-"))))</f>
        <v>-</v>
      </c>
      <c r="CQ4" s="44"/>
      <c r="CR4" s="44"/>
      <c r="CS4" s="44"/>
      <c r="CT4" s="45" t="str">
        <f>IF(AND(KY4&gt;=32,KY4&lt;=80),Listas!$G$36,IF(AND(KY4&gt;=16,KY4&lt;=24),Listas!$G$37,IF(AND(KY4&gt;=5,KY4&lt;=12),Listas!$G$38,IF(AND(KY4&gt;=1,KY4&lt;=4),Listas!$G$39,"-"))))</f>
        <v>-</v>
      </c>
      <c r="CU4" s="44"/>
      <c r="CV4" s="44"/>
      <c r="CW4" s="44"/>
      <c r="CX4" s="45" t="str">
        <f>IF(AND(LD4&gt;=32,LD4&lt;=80),Listas!$G$36,IF(AND(LD4&gt;=16,LD4&lt;=24),Listas!$G$37,IF(AND(LD4&gt;=5,LD4&lt;=12),Listas!$G$38,IF(AND(LD4&gt;=1,LD4&lt;=4),Listas!$G$39,"-"))))</f>
        <v>-</v>
      </c>
      <c r="CY4" s="44"/>
      <c r="CZ4" s="44"/>
      <c r="DA4" s="44"/>
      <c r="DB4" s="45" t="str">
        <f>IF(AND(LI4&gt;=32,LI4&lt;=80),Listas!$G$36,IF(AND(LI4&gt;=16,LI4&lt;=24),Listas!$G$37,IF(AND(LI4&gt;=5,LI4&lt;=12),Listas!$G$38,IF(AND(LI4&gt;=1,LI4&lt;=4),Listas!$G$39,"-"))))</f>
        <v>-</v>
      </c>
      <c r="DC4" s="44"/>
      <c r="DD4" s="44"/>
      <c r="DE4" s="44"/>
      <c r="DF4" s="45" t="str">
        <f>IF(AND(LN4&gt;=32,LN4&lt;=80),Listas!$G$36,IF(AND(LN4&gt;=16,LN4&lt;=24),Listas!$G$37,IF(AND(LN4&gt;=5,LN4&lt;=12),Listas!$G$38,IF(AND(LN4&gt;=1,LN4&lt;=4),Listas!$G$39,"-"))))</f>
        <v>-</v>
      </c>
      <c r="DG4" s="44"/>
      <c r="DH4" s="44"/>
      <c r="DI4" s="44"/>
      <c r="DJ4" s="45" t="str">
        <f>IF(AND(LS4&gt;=32,LS4&lt;=80),Listas!$G$36,IF(AND(LS4&gt;=16,LS4&lt;=24),Listas!$G$37,IF(AND(LS4&gt;=5,LS4&lt;=12),Listas!$G$38,IF(AND(LS4&gt;=1,LS4&lt;=4),Listas!$G$39,"-"))))</f>
        <v>-</v>
      </c>
      <c r="DK4" s="44"/>
      <c r="DL4" s="44"/>
      <c r="DM4" s="44"/>
      <c r="DN4" s="45" t="str">
        <f>IF(AND(LX4&gt;=32,LX4&lt;=80),Listas!$G$36,IF(AND(LX4&gt;=16,LX4&lt;=24),Listas!$G$37,IF(AND(LX4&gt;=5,LX4&lt;=12),Listas!$G$38,IF(AND(LX4&gt;=1,LX4&lt;=4),Listas!$G$39,"-"))))</f>
        <v>-</v>
      </c>
      <c r="DO4" s="44"/>
      <c r="DP4" s="44"/>
      <c r="DQ4" s="44"/>
      <c r="DR4" s="45" t="str">
        <f>IF(AND(MC4&gt;=32,MC4&lt;=80),Listas!$G$36,IF(AND(MC4&gt;=16,MC4&lt;=24),Listas!$G$37,IF(AND(MC4&gt;=5,MC4&lt;=12),Listas!$G$38,IF(AND(MC4&gt;=1,MC4&lt;=4),Listas!$G$39,"-"))))</f>
        <v>-</v>
      </c>
      <c r="DS4" s="44"/>
      <c r="DT4" s="44"/>
      <c r="DU4" s="44"/>
      <c r="DV4" s="45" t="str">
        <f>IF(AND(MH4&gt;=32,MH4&lt;=80),Listas!$G$36,IF(AND(MH4&gt;=16,MH4&lt;=24),Listas!$G$37,IF(AND(MH4&gt;=5,MH4&lt;=12),Listas!$G$38,IF(AND(MH4&gt;=1,MH4&lt;=4),Listas!$G$39,"-"))))</f>
        <v>-</v>
      </c>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46" t="str">
        <f t="array" aca="1" ref="HL4" ca="1">IFERROR(XLOOKUP(E4,Listas!$F$71:$F$121,Listas!$G$71:$G$121,,0,1),"biblioteca")</f>
        <v>biblioteca</v>
      </c>
      <c r="HM4" s="7"/>
      <c r="HN4" s="7"/>
      <c r="HO4" s="47" t="str">
        <f>IF('2.Datos'!B4&lt;&gt;"",'2.Datos'!B4,"")</f>
        <v>R2_JUR</v>
      </c>
      <c r="HP4" s="47">
        <f>IFERROR(VLOOKUP('2.Datos'!X4,Listas!$D$37:$E$41,2,FALSE),"")</f>
        <v>3</v>
      </c>
      <c r="HQ4" s="47">
        <f>IFERROR(VLOOKUP('2.Datos'!Y4,Listas!$D$44:$E$48,2,FALSE),"")</f>
        <v>4</v>
      </c>
      <c r="HR4" s="47">
        <f t="shared" si="1"/>
        <v>12</v>
      </c>
      <c r="HS4" s="48">
        <f t="shared" si="2"/>
        <v>34</v>
      </c>
      <c r="HT4" s="51"/>
      <c r="HU4" s="47" t="str">
        <f>IFERROR(VLOOKUP('2.Datos'!AF4,Listas!$D$37:$E$41,2,FALSE),"")</f>
        <v/>
      </c>
      <c r="HV4" s="47" t="str">
        <f>IFERROR(VLOOKUP('2.Datos'!AG4,Listas!$D$44:$E$48,2,FALSE),"")</f>
        <v/>
      </c>
      <c r="HW4" s="48" t="str">
        <f t="shared" si="3"/>
        <v/>
      </c>
      <c r="HX4" s="48" t="str">
        <f t="shared" si="4"/>
        <v>-</v>
      </c>
      <c r="HY4" s="51"/>
      <c r="HZ4" s="47" t="str">
        <f>IFERROR(VLOOKUP('2.Datos'!AJ4,Listas!$D$37:$E$41,2,FALSE),"")</f>
        <v/>
      </c>
      <c r="IA4" s="47" t="str">
        <f>IFERROR(VLOOKUP('2.Datos'!AK4,Listas!$D$44:$E$48,2,FALSE),"")</f>
        <v/>
      </c>
      <c r="IB4" s="48" t="str">
        <f t="shared" si="5"/>
        <v/>
      </c>
      <c r="IC4" s="48" t="str">
        <f t="shared" si="6"/>
        <v>-</v>
      </c>
      <c r="ID4" s="51"/>
      <c r="IE4" s="47" t="str">
        <f>IFERROR(VLOOKUP('2.Datos'!AN4,Listas!$D$37:$E$41,2,FALSE),"")</f>
        <v/>
      </c>
      <c r="IF4" s="47" t="str">
        <f>IFERROR(VLOOKUP('2.Datos'!AO4,Listas!$D$44:$E$48,2,FALSE),"")</f>
        <v/>
      </c>
      <c r="IG4" s="48" t="str">
        <f t="shared" si="7"/>
        <v/>
      </c>
      <c r="IH4" s="48" t="str">
        <f t="shared" si="8"/>
        <v>-</v>
      </c>
      <c r="II4" s="51"/>
      <c r="IJ4" s="47" t="str">
        <f>IFERROR(VLOOKUP('2.Datos'!AR4,Listas!$D$37:$E$41,2,FALSE),"")</f>
        <v/>
      </c>
      <c r="IK4" s="47" t="str">
        <f>IFERROR(VLOOKUP('2.Datos'!AS4,Listas!$D$44:$E$48,2,FALSE),"")</f>
        <v/>
      </c>
      <c r="IL4" s="48" t="str">
        <f t="shared" si="9"/>
        <v/>
      </c>
      <c r="IM4" s="48" t="str">
        <f t="shared" si="10"/>
        <v>-</v>
      </c>
      <c r="IN4" s="51"/>
      <c r="IO4" s="47" t="str">
        <f>IFERROR(VLOOKUP('2.Datos'!AV4,Listas!$D$37:$E$41,2,FALSE),"")</f>
        <v/>
      </c>
      <c r="IP4" s="47" t="str">
        <f>IFERROR(VLOOKUP('2.Datos'!AW4,Listas!$D$44:$E$48,2,FALSE),"")</f>
        <v/>
      </c>
      <c r="IQ4" s="48" t="str">
        <f t="shared" si="11"/>
        <v/>
      </c>
      <c r="IR4" s="48" t="str">
        <f t="shared" si="12"/>
        <v>-</v>
      </c>
      <c r="IS4" s="51"/>
      <c r="IT4" s="47" t="str">
        <f>IFERROR(VLOOKUP('2.Datos'!AZ4,Listas!$D$37:$E$41,2,FALSE),"")</f>
        <v/>
      </c>
      <c r="IU4" s="47" t="str">
        <f>IFERROR(VLOOKUP('2.Datos'!BA4,Listas!$D$44:$E$48,2,FALSE),"")</f>
        <v/>
      </c>
      <c r="IV4" s="48" t="str">
        <f t="shared" si="13"/>
        <v/>
      </c>
      <c r="IW4" s="48" t="str">
        <f t="shared" si="14"/>
        <v>-</v>
      </c>
      <c r="IX4" s="51"/>
      <c r="IY4" s="47" t="str">
        <f>IFERROR(VLOOKUP('2.Datos'!BD4,Listas!$D$37:$E$41,2,FALSE),"")</f>
        <v/>
      </c>
      <c r="IZ4" s="47" t="str">
        <f>IFERROR(VLOOKUP('2.Datos'!BE4,Listas!$D$44:$E$48,2,FALSE),"")</f>
        <v/>
      </c>
      <c r="JA4" s="48" t="str">
        <f t="shared" si="15"/>
        <v/>
      </c>
      <c r="JB4" s="48" t="str">
        <f t="shared" si="16"/>
        <v>-</v>
      </c>
      <c r="JC4" s="51"/>
      <c r="JD4" s="47" t="str">
        <f>IFERROR(VLOOKUP('2.Datos'!BH4,Listas!$D$37:$E$41,2,FALSE),"")</f>
        <v/>
      </c>
      <c r="JE4" s="47" t="str">
        <f>IFERROR(VLOOKUP('2.Datos'!BI4,Listas!$D$44:$E$48,2,FALSE),"")</f>
        <v/>
      </c>
      <c r="JF4" s="48" t="str">
        <f t="shared" si="17"/>
        <v/>
      </c>
      <c r="JG4" s="48" t="str">
        <f t="shared" si="18"/>
        <v>-</v>
      </c>
      <c r="JH4" s="51"/>
      <c r="JI4" s="47" t="str">
        <f>IFERROR(VLOOKUP('2.Datos'!BL4,Listas!$D$37:$E$41,2,FALSE),"")</f>
        <v/>
      </c>
      <c r="JJ4" s="47" t="str">
        <f>IFERROR(VLOOKUP('2.Datos'!BM4,Listas!$D$44:$E$48,2,FALSE),"")</f>
        <v/>
      </c>
      <c r="JK4" s="48" t="str">
        <f t="shared" si="19"/>
        <v/>
      </c>
      <c r="JL4" s="48" t="str">
        <f t="shared" si="20"/>
        <v>-</v>
      </c>
      <c r="JM4" s="51"/>
      <c r="JN4" s="47" t="str">
        <f>IFERROR(VLOOKUP('2.Datos'!BP4,Listas!$D$37:$E$41,2,FALSE),"")</f>
        <v/>
      </c>
      <c r="JO4" s="47" t="str">
        <f>IFERROR(VLOOKUP('2.Datos'!BQ4,Listas!$D$44:$E$48,2,FALSE),"")</f>
        <v/>
      </c>
      <c r="JP4" s="48" t="str">
        <f t="shared" si="21"/>
        <v/>
      </c>
      <c r="JQ4" s="48" t="str">
        <f t="shared" si="22"/>
        <v>-</v>
      </c>
      <c r="JR4" s="51"/>
      <c r="JS4" s="47" t="str">
        <f>IFERROR(VLOOKUP('2.Datos'!BT4,Listas!$D$37:$E$41,2,FALSE),"")</f>
        <v/>
      </c>
      <c r="JT4" s="47" t="str">
        <f>IFERROR(VLOOKUP('2.Datos'!BU4,Listas!$D$44:$E$48,2,FALSE),"")</f>
        <v/>
      </c>
      <c r="JU4" s="48" t="str">
        <f t="shared" si="23"/>
        <v/>
      </c>
      <c r="JV4" s="48" t="str">
        <f t="shared" si="24"/>
        <v>-</v>
      </c>
      <c r="JW4" s="51"/>
      <c r="JX4" s="47" t="str">
        <f>IFERROR(VLOOKUP('2.Datos'!BX4,Listas!$D$37:$E$41,2,FALSE),"")</f>
        <v/>
      </c>
      <c r="JY4" s="47" t="str">
        <f>IFERROR(VLOOKUP('2.Datos'!BY4,Listas!$D$44:$E$48,2,FALSE),"")</f>
        <v/>
      </c>
      <c r="JZ4" s="48" t="str">
        <f t="shared" si="25"/>
        <v/>
      </c>
      <c r="KA4" s="48" t="str">
        <f t="shared" si="26"/>
        <v>-</v>
      </c>
      <c r="KB4" s="51"/>
      <c r="KC4" s="47" t="str">
        <f>IFERROR(VLOOKUP('2.Datos'!CB4,Listas!$D$37:$E$41,2,FALSE),"")</f>
        <v/>
      </c>
      <c r="KD4" s="47" t="str">
        <f>IFERROR(VLOOKUP('2.Datos'!CC4,Listas!$D$44:$E$48,2,FALSE),"")</f>
        <v/>
      </c>
      <c r="KE4" s="48" t="str">
        <f t="shared" si="27"/>
        <v/>
      </c>
      <c r="KF4" s="48" t="str">
        <f t="shared" si="28"/>
        <v>-</v>
      </c>
      <c r="KG4" s="51"/>
      <c r="KH4" s="47" t="str">
        <f>IFERROR(VLOOKUP('2.Datos'!CF4,Listas!$D$37:$E$41,2,FALSE),"")</f>
        <v/>
      </c>
      <c r="KI4" s="47" t="str">
        <f>IFERROR(VLOOKUP('2.Datos'!CG4,Listas!$D$44:$E$48,2,FALSE),"")</f>
        <v/>
      </c>
      <c r="KJ4" s="48" t="str">
        <f t="shared" si="29"/>
        <v/>
      </c>
      <c r="KK4" s="48" t="str">
        <f t="shared" si="30"/>
        <v>-</v>
      </c>
      <c r="KL4" s="51"/>
      <c r="KM4" s="47" t="str">
        <f>IFERROR(VLOOKUP('2.Datos'!CJ4,Listas!$D$37:$E$41,2,FALSE),"")</f>
        <v/>
      </c>
      <c r="KN4" s="47" t="str">
        <f>IFERROR(VLOOKUP('2.Datos'!CK4,Listas!$D$44:$E$48,2,FALSE),"")</f>
        <v/>
      </c>
      <c r="KO4" s="48" t="str">
        <f t="shared" si="31"/>
        <v/>
      </c>
      <c r="KP4" s="48" t="str">
        <f t="shared" si="32"/>
        <v>-</v>
      </c>
      <c r="KQ4" s="51"/>
      <c r="KR4" s="47" t="str">
        <f>IFERROR(VLOOKUP('2.Datos'!CN4,Listas!$D$37:$E$41,2,FALSE),"")</f>
        <v/>
      </c>
      <c r="KS4" s="47" t="str">
        <f>IFERROR(VLOOKUP('2.Datos'!CO4,Listas!$D$44:$E$48,2,FALSE),"")</f>
        <v/>
      </c>
      <c r="KT4" s="48" t="str">
        <f t="shared" si="33"/>
        <v/>
      </c>
      <c r="KU4" s="48" t="str">
        <f t="shared" si="34"/>
        <v>-</v>
      </c>
      <c r="KV4" s="51"/>
      <c r="KW4" s="47" t="str">
        <f>IFERROR(VLOOKUP('2.Datos'!CR4,Listas!$D$37:$E$41,2,FALSE),"")</f>
        <v/>
      </c>
      <c r="KX4" s="47" t="str">
        <f>IFERROR(VLOOKUP('2.Datos'!CS4,Listas!$D$44:$E$48,2,FALSE),"")</f>
        <v/>
      </c>
      <c r="KY4" s="48" t="str">
        <f t="shared" si="35"/>
        <v/>
      </c>
      <c r="KZ4" s="48" t="str">
        <f t="shared" si="36"/>
        <v>-</v>
      </c>
      <c r="LA4" s="51"/>
      <c r="LB4" s="47" t="str">
        <f>IFERROR(VLOOKUP('2.Datos'!CV4,Listas!$D$37:$E$41,2,FALSE),"")</f>
        <v/>
      </c>
      <c r="LC4" s="47" t="str">
        <f>IFERROR(VLOOKUP('2.Datos'!CW4,Listas!$D$44:$E$48,2,FALSE),"")</f>
        <v/>
      </c>
      <c r="LD4" s="48" t="str">
        <f t="shared" si="37"/>
        <v/>
      </c>
      <c r="LE4" s="48" t="str">
        <f t="shared" si="38"/>
        <v>-</v>
      </c>
      <c r="LF4" s="51"/>
      <c r="LG4" s="47" t="str">
        <f>IFERROR(VLOOKUP('2.Datos'!CZ4,Listas!$D$37:$E$41,2,FALSE),"")</f>
        <v/>
      </c>
      <c r="LH4" s="47" t="str">
        <f>IFERROR(VLOOKUP('2.Datos'!DA4,Listas!$D$44:$E$48,2,FALSE),"")</f>
        <v/>
      </c>
      <c r="LI4" s="48" t="str">
        <f t="shared" si="39"/>
        <v/>
      </c>
      <c r="LJ4" s="48" t="str">
        <f t="shared" si="40"/>
        <v>-</v>
      </c>
      <c r="LK4" s="51"/>
      <c r="LL4" s="47" t="str">
        <f>IFERROR(VLOOKUP('2.Datos'!DD4,Listas!$D$37:$E$41,2,FALSE),"")</f>
        <v/>
      </c>
      <c r="LM4" s="47" t="str">
        <f>IFERROR(VLOOKUP('2.Datos'!DE4,Listas!$D$44:$E$48,2,FALSE),"")</f>
        <v/>
      </c>
      <c r="LN4" s="48" t="str">
        <f t="shared" si="41"/>
        <v/>
      </c>
      <c r="LO4" s="48" t="str">
        <f t="shared" si="42"/>
        <v>-</v>
      </c>
      <c r="LP4" s="51"/>
      <c r="LQ4" s="47" t="str">
        <f>IFERROR(VLOOKUP('2.Datos'!DH4,Listas!$D$37:$E$41,2,FALSE),"")</f>
        <v/>
      </c>
      <c r="LR4" s="47" t="str">
        <f>IFERROR(VLOOKUP('2.Datos'!DI4,Listas!$D$44:$E$48,2,FALSE),"")</f>
        <v/>
      </c>
      <c r="LS4" s="48" t="str">
        <f t="shared" si="43"/>
        <v/>
      </c>
      <c r="LT4" s="48" t="str">
        <f t="shared" si="44"/>
        <v>-</v>
      </c>
      <c r="LU4" s="51"/>
      <c r="LV4" s="47" t="str">
        <f>IFERROR(VLOOKUP('2.Datos'!DL4,Listas!$D$37:$E$41,2,FALSE),"")</f>
        <v/>
      </c>
      <c r="LW4" s="47" t="str">
        <f>IFERROR(VLOOKUP('2.Datos'!DM4,Listas!$D$44:$E$48,2,FALSE),"")</f>
        <v/>
      </c>
      <c r="LX4" s="48" t="str">
        <f t="shared" si="45"/>
        <v/>
      </c>
      <c r="LY4" s="48" t="str">
        <f t="shared" si="46"/>
        <v>-</v>
      </c>
      <c r="LZ4" s="51"/>
      <c r="MA4" s="47" t="str">
        <f>IFERROR(VLOOKUP('2.Datos'!DP4,Listas!$D$37:$E$41,2,FALSE),"")</f>
        <v/>
      </c>
      <c r="MB4" s="47" t="str">
        <f>IFERROR(VLOOKUP('2.Datos'!DQ4,Listas!$D$44:$E$48,2,FALSE),"")</f>
        <v/>
      </c>
      <c r="MC4" s="48" t="str">
        <f t="shared" si="47"/>
        <v/>
      </c>
      <c r="MD4" s="48" t="str">
        <f t="shared" si="48"/>
        <v>-</v>
      </c>
      <c r="ME4" s="51"/>
      <c r="MF4" s="47" t="str">
        <f>IFERROR(VLOOKUP('2.Datos'!DT4,Listas!$D$37:$E$41,2,FALSE),"")</f>
        <v/>
      </c>
      <c r="MG4" s="47" t="str">
        <f>IFERROR(VLOOKUP('2.Datos'!DU4,Listas!$D$44:$E$48,2,FALSE),"")</f>
        <v/>
      </c>
      <c r="MH4" s="48" t="str">
        <f t="shared" si="49"/>
        <v/>
      </c>
      <c r="MI4" s="48" t="str">
        <f t="shared" si="50"/>
        <v>-</v>
      </c>
      <c r="MJ4" s="51"/>
    </row>
    <row r="5" spans="1:348" ht="63.75" x14ac:dyDescent="0.25">
      <c r="A5" s="29" t="s">
        <v>1172</v>
      </c>
      <c r="B5" s="33" t="s">
        <v>277</v>
      </c>
      <c r="C5" s="31" t="s">
        <v>1018</v>
      </c>
      <c r="D5" s="31" t="s">
        <v>106</v>
      </c>
      <c r="E5" s="32" t="s">
        <v>107</v>
      </c>
      <c r="F5" s="32" t="s">
        <v>1083</v>
      </c>
      <c r="G5" s="52" t="s">
        <v>1185</v>
      </c>
      <c r="H5" s="31" t="s">
        <v>91</v>
      </c>
      <c r="I5" s="34" t="s">
        <v>1186</v>
      </c>
      <c r="J5" s="53" t="s">
        <v>1187</v>
      </c>
      <c r="K5" s="36" t="s">
        <v>1188</v>
      </c>
      <c r="L5" s="37" t="s">
        <v>1189</v>
      </c>
      <c r="M5" s="38" t="s">
        <v>77</v>
      </c>
      <c r="N5" s="31" t="s">
        <v>53</v>
      </c>
      <c r="O5" s="30">
        <v>0</v>
      </c>
      <c r="P5" s="30">
        <v>1</v>
      </c>
      <c r="Q5" s="30">
        <v>0</v>
      </c>
      <c r="R5" s="30">
        <v>1</v>
      </c>
      <c r="S5" s="30">
        <v>0</v>
      </c>
      <c r="T5" s="30">
        <v>1</v>
      </c>
      <c r="U5" s="30">
        <v>0</v>
      </c>
      <c r="V5" s="30">
        <v>1</v>
      </c>
      <c r="W5" s="39"/>
      <c r="X5" s="32" t="s">
        <v>99</v>
      </c>
      <c r="Y5" s="32" t="s">
        <v>84</v>
      </c>
      <c r="Z5" s="40" t="str">
        <f>IF(AND(HR5&gt;=32,HR5&lt;=80),Listas!$G$36,IF(AND(HR5&gt;=16,HR5&lt;=24),Listas!$G$37,IF(AND(HR5&gt;=5,HR5&lt;=12),Listas!$G$38,IF(AND(HR5&gt;=1,HR5&lt;=4),Listas!$G$39,"-"))))</f>
        <v>Alto</v>
      </c>
      <c r="AA5" s="40">
        <f t="shared" si="0"/>
        <v>16</v>
      </c>
      <c r="AB5" s="41" t="str">
        <f>IFERROR(VLOOKUP(M5,[1]Listas!$H$4:$I$8,2,FALSE),"")</f>
        <v/>
      </c>
      <c r="AC5" s="42" t="s">
        <v>1190</v>
      </c>
      <c r="AD5" s="43" t="s">
        <v>1236</v>
      </c>
      <c r="AE5" s="44"/>
      <c r="AF5" s="44"/>
      <c r="AG5" s="44"/>
      <c r="AH5" s="45" t="str">
        <f>IF(AND(HW5&gt;=32,HW5&lt;=80),Listas!$G$36,IF(AND(HW5&gt;=16,HW5&lt;=24),Listas!$G$37,IF(AND(HW5&gt;=5,HW5&lt;=12),Listas!$G$38,IF(AND(HW5&gt;=1,HW5&lt;=4),Listas!$G$39,"-"))))</f>
        <v>-</v>
      </c>
      <c r="AI5" s="44"/>
      <c r="AJ5" s="44"/>
      <c r="AK5" s="44"/>
      <c r="AL5" s="45" t="str">
        <f>IF(AND(IB5&gt;=32,IB5&lt;=80),Listas!$G$36,IF(AND(IB5&gt;=16,IB5&lt;=24),Listas!$G$37,IF(AND(IB5&gt;=5,IB5&lt;=12),Listas!$G$38,IF(AND(IB5&gt;=1,IB5&lt;=4),Listas!$G$39,"-"))))</f>
        <v>-</v>
      </c>
      <c r="AM5" s="44"/>
      <c r="AN5" s="44"/>
      <c r="AO5" s="44"/>
      <c r="AP5" s="45" t="str">
        <f>IF(AND(IG5&gt;=32,IG5&lt;=80),Listas!$G$36,IF(AND(IG5&gt;=16,IG5&lt;=24),Listas!$G$37,IF(AND(IG5&gt;=5,IG5&lt;=12),Listas!$G$38,IF(AND(IG5&gt;=1,IG5&lt;=4),Listas!$G$39,"-"))))</f>
        <v>-</v>
      </c>
      <c r="AQ5" s="44"/>
      <c r="AR5" s="44"/>
      <c r="AS5" s="44"/>
      <c r="AT5" s="45" t="str">
        <f>IF(AND(IL5&gt;=32,IL5&lt;=80),Listas!$G$36,IF(AND(IL5&gt;=16,IL5&lt;=24),Listas!$G$37,IF(AND(IL5&gt;=5,IL5&lt;=12),Listas!$G$38,IF(AND(IL5&gt;=1,IL5&lt;=4),Listas!$G$39,"-"))))</f>
        <v>-</v>
      </c>
      <c r="AU5" s="44"/>
      <c r="AV5" s="44"/>
      <c r="AW5" s="44"/>
      <c r="AX5" s="45" t="str">
        <f>IF(AND(IQ5&gt;=32,IQ5&lt;=80),Listas!$G$36,IF(AND(IQ5&gt;=16,IQ5&lt;=24),Listas!$G$37,IF(AND(IQ5&gt;=5,IQ5&lt;=12),Listas!$G$38,IF(AND(IQ5&gt;=1,IQ5&lt;=4),Listas!$G$39,"-"))))</f>
        <v>-</v>
      </c>
      <c r="AY5" s="44"/>
      <c r="AZ5" s="44"/>
      <c r="BA5" s="44"/>
      <c r="BB5" s="45" t="str">
        <f>IF(AND(IV5&gt;=32,IV5&lt;=80),Listas!$G$36,IF(AND(IV5&gt;=16,IV5&lt;=24),Listas!$G$37,IF(AND(IV5&gt;=5,IV5&lt;=12),Listas!$G$38,IF(AND(IV5&gt;=1,IV5&lt;=4),Listas!$G$39,"-"))))</f>
        <v>-</v>
      </c>
      <c r="BC5" s="44"/>
      <c r="BD5" s="44"/>
      <c r="BE5" s="44"/>
      <c r="BF5" s="45" t="str">
        <f>IF(AND(JA5&gt;=32,JA5&lt;=80),Listas!$G$36,IF(AND(JA5&gt;=16,JA5&lt;=24),Listas!$G$37,IF(AND(JA5&gt;=5,JA5&lt;=12),Listas!$G$38,IF(AND(JA5&gt;=1,JA5&lt;=4),Listas!$G$39,"-"))))</f>
        <v>-</v>
      </c>
      <c r="BG5" s="44"/>
      <c r="BH5" s="44"/>
      <c r="BI5" s="44"/>
      <c r="BJ5" s="45" t="str">
        <f>IF(AND(JF5&gt;=32,JF5&lt;=80),Listas!$G$36,IF(AND(JF5&gt;=16,JF5&lt;=24),Listas!$G$37,IF(AND(JF5&gt;=5,JF5&lt;=12),Listas!$G$38,IF(AND(JF5&gt;=1,JF5&lt;=4),Listas!$G$39,"-"))))</f>
        <v>-</v>
      </c>
      <c r="BK5" s="44"/>
      <c r="BL5" s="44"/>
      <c r="BM5" s="44"/>
      <c r="BN5" s="45" t="str">
        <f>IF(AND(JK5&gt;=32,JK5&lt;=80),Listas!$G$36,IF(AND(JK5&gt;=16,JK5&lt;=24),Listas!$G$37,IF(AND(JK5&gt;=5,JK5&lt;=12),Listas!$G$38,IF(AND(JK5&gt;=1,JK5&lt;=4),Listas!$G$39,"-"))))</f>
        <v>-</v>
      </c>
      <c r="BO5" s="44"/>
      <c r="BP5" s="44"/>
      <c r="BQ5" s="44"/>
      <c r="BR5" s="45" t="str">
        <f>IF(AND(JP5&gt;=32,JP5&lt;=80),Listas!$G$36,IF(AND(JP5&gt;=16,JP5&lt;=24),Listas!$G$37,IF(AND(JP5&gt;=5,JP5&lt;=12),Listas!$G$38,IF(AND(JP5&gt;=1,JP5&lt;=4),Listas!$G$39,"-"))))</f>
        <v>-</v>
      </c>
      <c r="BS5" s="44"/>
      <c r="BT5" s="44"/>
      <c r="BU5" s="44"/>
      <c r="BV5" s="45" t="str">
        <f>IF(AND(JU5&gt;=32,JU5&lt;=80),Listas!$G$36,IF(AND(JU5&gt;=16,JU5&lt;=24),Listas!$G$37,IF(AND(JU5&gt;=5,JU5&lt;=12),Listas!$G$38,IF(AND(JU5&gt;=1,JU5&lt;=4),Listas!$G$39,"-"))))</f>
        <v>-</v>
      </c>
      <c r="BW5" s="44"/>
      <c r="BX5" s="44"/>
      <c r="BY5" s="44"/>
      <c r="BZ5" s="45" t="str">
        <f>IF(AND(JZ5&gt;=32,JZ5&lt;=80),Listas!$G$36,IF(AND(JZ5&gt;=16,JZ5&lt;=24),Listas!$G$37,IF(AND(JZ5&gt;=5,JZ5&lt;=12),Listas!$G$38,IF(AND(JZ5&gt;=1,JZ5&lt;=4),Listas!$G$39,"-"))))</f>
        <v>-</v>
      </c>
      <c r="CA5" s="44"/>
      <c r="CB5" s="44"/>
      <c r="CC5" s="44"/>
      <c r="CD5" s="45" t="str">
        <f>IF(AND(KE5&gt;=32,KE5&lt;=80),Listas!$G$36,IF(AND(KE5&gt;=16,KE5&lt;=24),Listas!$G$37,IF(AND(KE5&gt;=5,KE5&lt;=12),Listas!$G$38,IF(AND(KE5&gt;=1,KE5&lt;=4),Listas!$G$39,"-"))))</f>
        <v>-</v>
      </c>
      <c r="CE5" s="44"/>
      <c r="CF5" s="44"/>
      <c r="CG5" s="44"/>
      <c r="CH5" s="45" t="str">
        <f>IF(AND(KJ5&gt;=32,KJ5&lt;=80),Listas!$G$36,IF(AND(KJ5&gt;=16,KJ5&lt;=24),Listas!$G$37,IF(AND(KJ5&gt;=5,KJ5&lt;=12),Listas!$G$38,IF(AND(KJ5&gt;=1,KJ5&lt;=4),Listas!$G$39,"-"))))</f>
        <v>-</v>
      </c>
      <c r="CI5" s="44"/>
      <c r="CJ5" s="44"/>
      <c r="CK5" s="44"/>
      <c r="CL5" s="45" t="str">
        <f>IF(AND(KO5&gt;=32,KO5&lt;=80),Listas!$G$36,IF(AND(KO5&gt;=16,KO5&lt;=24),Listas!$G$37,IF(AND(KO5&gt;=5,KO5&lt;=12),Listas!$G$38,IF(AND(KO5&gt;=1,KO5&lt;=4),Listas!$G$39,"-"))))</f>
        <v>-</v>
      </c>
      <c r="CM5" s="44"/>
      <c r="CN5" s="44"/>
      <c r="CO5" s="44"/>
      <c r="CP5" s="45" t="str">
        <f>IF(AND(KT5&gt;=32,KT5&lt;=80),Listas!$G$36,IF(AND(KT5&gt;=16,KT5&lt;=24),Listas!$G$37,IF(AND(KT5&gt;=5,KT5&lt;=12),Listas!$G$38,IF(AND(KT5&gt;=1,KT5&lt;=4),Listas!$G$39,"-"))))</f>
        <v>-</v>
      </c>
      <c r="CQ5" s="44"/>
      <c r="CR5" s="44"/>
      <c r="CS5" s="44"/>
      <c r="CT5" s="45" t="str">
        <f>IF(AND(KY5&gt;=32,KY5&lt;=80),Listas!$G$36,IF(AND(KY5&gt;=16,KY5&lt;=24),Listas!$G$37,IF(AND(KY5&gt;=5,KY5&lt;=12),Listas!$G$38,IF(AND(KY5&gt;=1,KY5&lt;=4),Listas!$G$39,"-"))))</f>
        <v>-</v>
      </c>
      <c r="CU5" s="44"/>
      <c r="CV5" s="44"/>
      <c r="CW5" s="44"/>
      <c r="CX5" s="45" t="str">
        <f>IF(AND(LD5&gt;=32,LD5&lt;=80),Listas!$G$36,IF(AND(LD5&gt;=16,LD5&lt;=24),Listas!$G$37,IF(AND(LD5&gt;=5,LD5&lt;=12),Listas!$G$38,IF(AND(LD5&gt;=1,LD5&lt;=4),Listas!$G$39,"-"))))</f>
        <v>-</v>
      </c>
      <c r="CY5" s="44"/>
      <c r="CZ5" s="44"/>
      <c r="DA5" s="44"/>
      <c r="DB5" s="45" t="str">
        <f>IF(AND(LI5&gt;=32,LI5&lt;=80),Listas!$G$36,IF(AND(LI5&gt;=16,LI5&lt;=24),Listas!$G$37,IF(AND(LI5&gt;=5,LI5&lt;=12),Listas!$G$38,IF(AND(LI5&gt;=1,LI5&lt;=4),Listas!$G$39,"-"))))</f>
        <v>-</v>
      </c>
      <c r="DC5" s="44"/>
      <c r="DD5" s="44"/>
      <c r="DE5" s="44"/>
      <c r="DF5" s="45" t="str">
        <f>IF(AND(LN5&gt;=32,LN5&lt;=80),Listas!$G$36,IF(AND(LN5&gt;=16,LN5&lt;=24),Listas!$G$37,IF(AND(LN5&gt;=5,LN5&lt;=12),Listas!$G$38,IF(AND(LN5&gt;=1,LN5&lt;=4),Listas!$G$39,"-"))))</f>
        <v>-</v>
      </c>
      <c r="DG5" s="44"/>
      <c r="DH5" s="44"/>
      <c r="DI5" s="44"/>
      <c r="DJ5" s="45" t="str">
        <f>IF(AND(LS5&gt;=32,LS5&lt;=80),Listas!$G$36,IF(AND(LS5&gt;=16,LS5&lt;=24),Listas!$G$37,IF(AND(LS5&gt;=5,LS5&lt;=12),Listas!$G$38,IF(AND(LS5&gt;=1,LS5&lt;=4),Listas!$G$39,"-"))))</f>
        <v>-</v>
      </c>
      <c r="DK5" s="44"/>
      <c r="DL5" s="44"/>
      <c r="DM5" s="44"/>
      <c r="DN5" s="45" t="str">
        <f>IF(AND(LX5&gt;=32,LX5&lt;=80),Listas!$G$36,IF(AND(LX5&gt;=16,LX5&lt;=24),Listas!$G$37,IF(AND(LX5&gt;=5,LX5&lt;=12),Listas!$G$38,IF(AND(LX5&gt;=1,LX5&lt;=4),Listas!$G$39,"-"))))</f>
        <v>-</v>
      </c>
      <c r="DO5" s="44"/>
      <c r="DP5" s="44"/>
      <c r="DQ5" s="44"/>
      <c r="DR5" s="45" t="str">
        <f>IF(AND(MC5&gt;=32,MC5&lt;=80),Listas!$G$36,IF(AND(MC5&gt;=16,MC5&lt;=24),Listas!$G$37,IF(AND(MC5&gt;=5,MC5&lt;=12),Listas!$G$38,IF(AND(MC5&gt;=1,MC5&lt;=4),Listas!$G$39,"-"))))</f>
        <v>-</v>
      </c>
      <c r="DS5" s="44"/>
      <c r="DT5" s="44"/>
      <c r="DU5" s="44"/>
      <c r="DV5" s="45" t="str">
        <f>IF(AND(MH5&gt;=32,MH5&lt;=80),Listas!$G$36,IF(AND(MH5&gt;=16,MH5&lt;=24),Listas!$G$37,IF(AND(MH5&gt;=5,MH5&lt;=12),Listas!$G$38,IF(AND(MH5&gt;=1,MH5&lt;=4),Listas!$G$39,"-"))))</f>
        <v>-</v>
      </c>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46" t="str">
        <f t="array" aca="1" ref="HL5" ca="1">IFERROR(XLOOKUP(E5,Listas!$F$71:$F$121,Listas!$G$71:$G$121,,0,1),"biblioteca")</f>
        <v>biblioteca</v>
      </c>
      <c r="HM5" s="7"/>
      <c r="HN5" s="7"/>
      <c r="HO5" s="47" t="str">
        <f>IF('2.Datos'!B5&lt;&gt;"",'2.Datos'!B5,"")</f>
        <v>R3_JUR</v>
      </c>
      <c r="HP5" s="47">
        <f>IFERROR(VLOOKUP('2.Datos'!X5,Listas!$D$37:$E$41,2,FALSE),"")</f>
        <v>4</v>
      </c>
      <c r="HQ5" s="47">
        <f>IFERROR(VLOOKUP('2.Datos'!Y5,Listas!$D$44:$E$48,2,FALSE),"")</f>
        <v>4</v>
      </c>
      <c r="HR5" s="47">
        <f t="shared" si="1"/>
        <v>16</v>
      </c>
      <c r="HS5" s="48">
        <f t="shared" si="2"/>
        <v>44</v>
      </c>
      <c r="HT5" s="51"/>
      <c r="HU5" s="47" t="str">
        <f>IFERROR(VLOOKUP('2.Datos'!AF5,Listas!$D$37:$E$41,2,FALSE),"")</f>
        <v/>
      </c>
      <c r="HV5" s="47" t="str">
        <f>IFERROR(VLOOKUP('2.Datos'!AG5,Listas!$D$44:$E$48,2,FALSE),"")</f>
        <v/>
      </c>
      <c r="HW5" s="48" t="str">
        <f t="shared" si="3"/>
        <v/>
      </c>
      <c r="HX5" s="48" t="str">
        <f t="shared" si="4"/>
        <v>-</v>
      </c>
      <c r="HY5" s="51"/>
      <c r="HZ5" s="47" t="str">
        <f>IFERROR(VLOOKUP('2.Datos'!AJ5,Listas!$D$37:$E$41,2,FALSE),"")</f>
        <v/>
      </c>
      <c r="IA5" s="47" t="str">
        <f>IFERROR(VLOOKUP('2.Datos'!AK5,Listas!$D$44:$E$48,2,FALSE),"")</f>
        <v/>
      </c>
      <c r="IB5" s="48" t="str">
        <f t="shared" si="5"/>
        <v/>
      </c>
      <c r="IC5" s="48" t="str">
        <f t="shared" si="6"/>
        <v>-</v>
      </c>
      <c r="ID5" s="51"/>
      <c r="IE5" s="47" t="str">
        <f>IFERROR(VLOOKUP('2.Datos'!AN5,Listas!$D$37:$E$41,2,FALSE),"")</f>
        <v/>
      </c>
      <c r="IF5" s="47" t="str">
        <f>IFERROR(VLOOKUP('2.Datos'!AO5,Listas!$D$44:$E$48,2,FALSE),"")</f>
        <v/>
      </c>
      <c r="IG5" s="48" t="str">
        <f t="shared" si="7"/>
        <v/>
      </c>
      <c r="IH5" s="48" t="str">
        <f t="shared" si="8"/>
        <v>-</v>
      </c>
      <c r="II5" s="51"/>
      <c r="IJ5" s="47" t="str">
        <f>IFERROR(VLOOKUP('2.Datos'!AR5,Listas!$D$37:$E$41,2,FALSE),"")</f>
        <v/>
      </c>
      <c r="IK5" s="47" t="str">
        <f>IFERROR(VLOOKUP('2.Datos'!AS5,Listas!$D$44:$E$48,2,FALSE),"")</f>
        <v/>
      </c>
      <c r="IL5" s="48" t="str">
        <f t="shared" si="9"/>
        <v/>
      </c>
      <c r="IM5" s="48" t="str">
        <f t="shared" si="10"/>
        <v>-</v>
      </c>
      <c r="IN5" s="51"/>
      <c r="IO5" s="47" t="str">
        <f>IFERROR(VLOOKUP('2.Datos'!AV5,Listas!$D$37:$E$41,2,FALSE),"")</f>
        <v/>
      </c>
      <c r="IP5" s="47" t="str">
        <f>IFERROR(VLOOKUP('2.Datos'!AW5,Listas!$D$44:$E$48,2,FALSE),"")</f>
        <v/>
      </c>
      <c r="IQ5" s="48" t="str">
        <f t="shared" si="11"/>
        <v/>
      </c>
      <c r="IR5" s="48" t="str">
        <f t="shared" si="12"/>
        <v>-</v>
      </c>
      <c r="IS5" s="51"/>
      <c r="IT5" s="47" t="str">
        <f>IFERROR(VLOOKUP('2.Datos'!AZ5,Listas!$D$37:$E$41,2,FALSE),"")</f>
        <v/>
      </c>
      <c r="IU5" s="47" t="str">
        <f>IFERROR(VLOOKUP('2.Datos'!BA5,Listas!$D$44:$E$48,2,FALSE),"")</f>
        <v/>
      </c>
      <c r="IV5" s="48" t="str">
        <f t="shared" si="13"/>
        <v/>
      </c>
      <c r="IW5" s="48" t="str">
        <f t="shared" si="14"/>
        <v>-</v>
      </c>
      <c r="IX5" s="51"/>
      <c r="IY5" s="47" t="str">
        <f>IFERROR(VLOOKUP('2.Datos'!BD5,Listas!$D$37:$E$41,2,FALSE),"")</f>
        <v/>
      </c>
      <c r="IZ5" s="47" t="str">
        <f>IFERROR(VLOOKUP('2.Datos'!BE5,Listas!$D$44:$E$48,2,FALSE),"")</f>
        <v/>
      </c>
      <c r="JA5" s="48" t="str">
        <f t="shared" si="15"/>
        <v/>
      </c>
      <c r="JB5" s="48" t="str">
        <f t="shared" si="16"/>
        <v>-</v>
      </c>
      <c r="JC5" s="51"/>
      <c r="JD5" s="47" t="str">
        <f>IFERROR(VLOOKUP('2.Datos'!BH5,Listas!$D$37:$E$41,2,FALSE),"")</f>
        <v/>
      </c>
      <c r="JE5" s="47" t="str">
        <f>IFERROR(VLOOKUP('2.Datos'!BI5,Listas!$D$44:$E$48,2,FALSE),"")</f>
        <v/>
      </c>
      <c r="JF5" s="48" t="str">
        <f t="shared" si="17"/>
        <v/>
      </c>
      <c r="JG5" s="48" t="str">
        <f t="shared" si="18"/>
        <v>-</v>
      </c>
      <c r="JH5" s="51"/>
      <c r="JI5" s="47" t="str">
        <f>IFERROR(VLOOKUP('2.Datos'!BL5,Listas!$D$37:$E$41,2,FALSE),"")</f>
        <v/>
      </c>
      <c r="JJ5" s="47" t="str">
        <f>IFERROR(VLOOKUP('2.Datos'!BM5,Listas!$D$44:$E$48,2,FALSE),"")</f>
        <v/>
      </c>
      <c r="JK5" s="48" t="str">
        <f t="shared" si="19"/>
        <v/>
      </c>
      <c r="JL5" s="48" t="str">
        <f t="shared" si="20"/>
        <v>-</v>
      </c>
      <c r="JM5" s="51"/>
      <c r="JN5" s="47" t="str">
        <f>IFERROR(VLOOKUP('2.Datos'!BP5,Listas!$D$37:$E$41,2,FALSE),"")</f>
        <v/>
      </c>
      <c r="JO5" s="47" t="str">
        <f>IFERROR(VLOOKUP('2.Datos'!BQ5,Listas!$D$44:$E$48,2,FALSE),"")</f>
        <v/>
      </c>
      <c r="JP5" s="48" t="str">
        <f t="shared" si="21"/>
        <v/>
      </c>
      <c r="JQ5" s="48" t="str">
        <f t="shared" si="22"/>
        <v>-</v>
      </c>
      <c r="JR5" s="51"/>
      <c r="JS5" s="47" t="str">
        <f>IFERROR(VLOOKUP('2.Datos'!BT5,Listas!$D$37:$E$41,2,FALSE),"")</f>
        <v/>
      </c>
      <c r="JT5" s="47" t="str">
        <f>IFERROR(VLOOKUP('2.Datos'!BU5,Listas!$D$44:$E$48,2,FALSE),"")</f>
        <v/>
      </c>
      <c r="JU5" s="48" t="str">
        <f t="shared" si="23"/>
        <v/>
      </c>
      <c r="JV5" s="48" t="str">
        <f t="shared" si="24"/>
        <v>-</v>
      </c>
      <c r="JW5" s="51"/>
      <c r="JX5" s="47" t="str">
        <f>IFERROR(VLOOKUP('2.Datos'!BX5,Listas!$D$37:$E$41,2,FALSE),"")</f>
        <v/>
      </c>
      <c r="JY5" s="47" t="str">
        <f>IFERROR(VLOOKUP('2.Datos'!BY5,Listas!$D$44:$E$48,2,FALSE),"")</f>
        <v/>
      </c>
      <c r="JZ5" s="48" t="str">
        <f t="shared" si="25"/>
        <v/>
      </c>
      <c r="KA5" s="48" t="str">
        <f t="shared" si="26"/>
        <v>-</v>
      </c>
      <c r="KB5" s="51"/>
      <c r="KC5" s="47" t="str">
        <f>IFERROR(VLOOKUP('2.Datos'!CB5,Listas!$D$37:$E$41,2,FALSE),"")</f>
        <v/>
      </c>
      <c r="KD5" s="47" t="str">
        <f>IFERROR(VLOOKUP('2.Datos'!CC5,Listas!$D$44:$E$48,2,FALSE),"")</f>
        <v/>
      </c>
      <c r="KE5" s="48" t="str">
        <f t="shared" si="27"/>
        <v/>
      </c>
      <c r="KF5" s="48" t="str">
        <f t="shared" si="28"/>
        <v>-</v>
      </c>
      <c r="KG5" s="51"/>
      <c r="KH5" s="47" t="str">
        <f>IFERROR(VLOOKUP('2.Datos'!CF5,Listas!$D$37:$E$41,2,FALSE),"")</f>
        <v/>
      </c>
      <c r="KI5" s="47" t="str">
        <f>IFERROR(VLOOKUP('2.Datos'!CG5,Listas!$D$44:$E$48,2,FALSE),"")</f>
        <v/>
      </c>
      <c r="KJ5" s="48" t="str">
        <f t="shared" si="29"/>
        <v/>
      </c>
      <c r="KK5" s="48" t="str">
        <f t="shared" si="30"/>
        <v>-</v>
      </c>
      <c r="KL5" s="51"/>
      <c r="KM5" s="47" t="str">
        <f>IFERROR(VLOOKUP('2.Datos'!CJ5,Listas!$D$37:$E$41,2,FALSE),"")</f>
        <v/>
      </c>
      <c r="KN5" s="47" t="str">
        <f>IFERROR(VLOOKUP('2.Datos'!CK5,Listas!$D$44:$E$48,2,FALSE),"")</f>
        <v/>
      </c>
      <c r="KO5" s="48" t="str">
        <f t="shared" si="31"/>
        <v/>
      </c>
      <c r="KP5" s="48" t="str">
        <f t="shared" si="32"/>
        <v>-</v>
      </c>
      <c r="KQ5" s="51"/>
      <c r="KR5" s="47" t="str">
        <f>IFERROR(VLOOKUP('2.Datos'!CN5,Listas!$D$37:$E$41,2,FALSE),"")</f>
        <v/>
      </c>
      <c r="KS5" s="47" t="str">
        <f>IFERROR(VLOOKUP('2.Datos'!CO5,Listas!$D$44:$E$48,2,FALSE),"")</f>
        <v/>
      </c>
      <c r="KT5" s="48" t="str">
        <f t="shared" si="33"/>
        <v/>
      </c>
      <c r="KU5" s="48" t="str">
        <f t="shared" si="34"/>
        <v>-</v>
      </c>
      <c r="KV5" s="51"/>
      <c r="KW5" s="47" t="str">
        <f>IFERROR(VLOOKUP('2.Datos'!CR5,Listas!$D$37:$E$41,2,FALSE),"")</f>
        <v/>
      </c>
      <c r="KX5" s="47" t="str">
        <f>IFERROR(VLOOKUP('2.Datos'!CS5,Listas!$D$44:$E$48,2,FALSE),"")</f>
        <v/>
      </c>
      <c r="KY5" s="48" t="str">
        <f t="shared" si="35"/>
        <v/>
      </c>
      <c r="KZ5" s="48" t="str">
        <f t="shared" si="36"/>
        <v>-</v>
      </c>
      <c r="LA5" s="51"/>
      <c r="LB5" s="47" t="str">
        <f>IFERROR(VLOOKUP('2.Datos'!CV5,Listas!$D$37:$E$41,2,FALSE),"")</f>
        <v/>
      </c>
      <c r="LC5" s="47" t="str">
        <f>IFERROR(VLOOKUP('2.Datos'!CW5,Listas!$D$44:$E$48,2,FALSE),"")</f>
        <v/>
      </c>
      <c r="LD5" s="48" t="str">
        <f t="shared" si="37"/>
        <v/>
      </c>
      <c r="LE5" s="48" t="str">
        <f t="shared" si="38"/>
        <v>-</v>
      </c>
      <c r="LF5" s="51"/>
      <c r="LG5" s="47" t="str">
        <f>IFERROR(VLOOKUP('2.Datos'!CZ5,Listas!$D$37:$E$41,2,FALSE),"")</f>
        <v/>
      </c>
      <c r="LH5" s="47" t="str">
        <f>IFERROR(VLOOKUP('2.Datos'!DA5,Listas!$D$44:$E$48,2,FALSE),"")</f>
        <v/>
      </c>
      <c r="LI5" s="48" t="str">
        <f t="shared" si="39"/>
        <v/>
      </c>
      <c r="LJ5" s="48" t="str">
        <f t="shared" si="40"/>
        <v>-</v>
      </c>
      <c r="LK5" s="51"/>
      <c r="LL5" s="47" t="str">
        <f>IFERROR(VLOOKUP('2.Datos'!DD5,Listas!$D$37:$E$41,2,FALSE),"")</f>
        <v/>
      </c>
      <c r="LM5" s="47" t="str">
        <f>IFERROR(VLOOKUP('2.Datos'!DE5,Listas!$D$44:$E$48,2,FALSE),"")</f>
        <v/>
      </c>
      <c r="LN5" s="48" t="str">
        <f t="shared" si="41"/>
        <v/>
      </c>
      <c r="LO5" s="48" t="str">
        <f t="shared" si="42"/>
        <v>-</v>
      </c>
      <c r="LP5" s="51"/>
      <c r="LQ5" s="47" t="str">
        <f>IFERROR(VLOOKUP('2.Datos'!DH5,Listas!$D$37:$E$41,2,FALSE),"")</f>
        <v/>
      </c>
      <c r="LR5" s="47" t="str">
        <f>IFERROR(VLOOKUP('2.Datos'!DI5,Listas!$D$44:$E$48,2,FALSE),"")</f>
        <v/>
      </c>
      <c r="LS5" s="48" t="str">
        <f t="shared" si="43"/>
        <v/>
      </c>
      <c r="LT5" s="48" t="str">
        <f t="shared" si="44"/>
        <v>-</v>
      </c>
      <c r="LU5" s="51"/>
      <c r="LV5" s="47" t="str">
        <f>IFERROR(VLOOKUP('2.Datos'!DL5,Listas!$D$37:$E$41,2,FALSE),"")</f>
        <v/>
      </c>
      <c r="LW5" s="47" t="str">
        <f>IFERROR(VLOOKUP('2.Datos'!DM5,Listas!$D$44:$E$48,2,FALSE),"")</f>
        <v/>
      </c>
      <c r="LX5" s="48" t="str">
        <f t="shared" si="45"/>
        <v/>
      </c>
      <c r="LY5" s="48" t="str">
        <f t="shared" si="46"/>
        <v>-</v>
      </c>
      <c r="LZ5" s="51"/>
      <c r="MA5" s="47" t="str">
        <f>IFERROR(VLOOKUP('2.Datos'!DP5,Listas!$D$37:$E$41,2,FALSE),"")</f>
        <v/>
      </c>
      <c r="MB5" s="47" t="str">
        <f>IFERROR(VLOOKUP('2.Datos'!DQ5,Listas!$D$44:$E$48,2,FALSE),"")</f>
        <v/>
      </c>
      <c r="MC5" s="48" t="str">
        <f t="shared" si="47"/>
        <v/>
      </c>
      <c r="MD5" s="48" t="str">
        <f t="shared" si="48"/>
        <v>-</v>
      </c>
      <c r="ME5" s="51"/>
      <c r="MF5" s="47" t="str">
        <f>IFERROR(VLOOKUP('2.Datos'!DT5,Listas!$D$37:$E$41,2,FALSE),"")</f>
        <v/>
      </c>
      <c r="MG5" s="47" t="str">
        <f>IFERROR(VLOOKUP('2.Datos'!DU5,Listas!$D$44:$E$48,2,FALSE),"")</f>
        <v/>
      </c>
      <c r="MH5" s="48" t="str">
        <f t="shared" si="49"/>
        <v/>
      </c>
      <c r="MI5" s="48" t="str">
        <f t="shared" si="50"/>
        <v>-</v>
      </c>
      <c r="MJ5" s="51"/>
    </row>
    <row r="6" spans="1:348" ht="51" x14ac:dyDescent="0.25">
      <c r="A6" s="29" t="s">
        <v>1172</v>
      </c>
      <c r="B6" s="33" t="s">
        <v>1223</v>
      </c>
      <c r="C6" s="31" t="s">
        <v>1019</v>
      </c>
      <c r="D6" s="31" t="s">
        <v>106</v>
      </c>
      <c r="E6" s="32" t="s">
        <v>107</v>
      </c>
      <c r="F6" s="32" t="s">
        <v>815</v>
      </c>
      <c r="G6" s="33" t="s">
        <v>1191</v>
      </c>
      <c r="H6" s="31" t="s">
        <v>83</v>
      </c>
      <c r="I6" s="34" t="s">
        <v>1192</v>
      </c>
      <c r="J6" s="35" t="s">
        <v>1193</v>
      </c>
      <c r="K6" s="36" t="s">
        <v>1194</v>
      </c>
      <c r="L6" s="37" t="s">
        <v>1195</v>
      </c>
      <c r="M6" s="38" t="s">
        <v>102</v>
      </c>
      <c r="N6" s="31" t="s">
        <v>109</v>
      </c>
      <c r="O6" s="30">
        <v>1</v>
      </c>
      <c r="P6" s="30">
        <v>1</v>
      </c>
      <c r="Q6" s="30">
        <v>0</v>
      </c>
      <c r="R6" s="30">
        <v>0</v>
      </c>
      <c r="S6" s="30">
        <v>0</v>
      </c>
      <c r="T6" s="30">
        <v>0</v>
      </c>
      <c r="U6" s="30">
        <v>0</v>
      </c>
      <c r="V6" s="30">
        <v>0</v>
      </c>
      <c r="W6" s="39"/>
      <c r="X6" s="32" t="s">
        <v>78</v>
      </c>
      <c r="Y6" s="32" t="s">
        <v>111</v>
      </c>
      <c r="Z6" s="40" t="str">
        <f>IF(AND(HR6&gt;=32,HR6&lt;=80),Listas!$G$36,IF(AND(HR6&gt;=16,HR6&lt;=24),Listas!$G$37,IF(AND(HR6&gt;=5,HR6&lt;=12),Listas!$G$38,IF(AND(HR6&gt;=1,HR6&lt;=4),Listas!$G$39,"-"))))</f>
        <v>Tolerable</v>
      </c>
      <c r="AA6" s="40">
        <f t="shared" si="0"/>
        <v>6</v>
      </c>
      <c r="AB6" s="41" t="str">
        <f>IFERROR(VLOOKUP(M6,[1]Listas!$H$4:$I$8,2,FALSE),"")</f>
        <v/>
      </c>
      <c r="AC6" s="42" t="s">
        <v>1196</v>
      </c>
      <c r="AD6" s="43" t="s">
        <v>1236</v>
      </c>
      <c r="AE6" s="44"/>
      <c r="AF6" s="44"/>
      <c r="AG6" s="44"/>
      <c r="AH6" s="45"/>
      <c r="AI6" s="44"/>
      <c r="AJ6" s="44"/>
      <c r="AK6" s="44"/>
      <c r="AL6" s="45"/>
      <c r="AM6" s="44"/>
      <c r="AN6" s="44"/>
      <c r="AO6" s="44"/>
      <c r="AP6" s="45"/>
      <c r="AQ6" s="44"/>
      <c r="AR6" s="44"/>
      <c r="AS6" s="44"/>
      <c r="AT6" s="45"/>
      <c r="AU6" s="44"/>
      <c r="AV6" s="44"/>
      <c r="AW6" s="44"/>
      <c r="AX6" s="45"/>
      <c r="AY6" s="44"/>
      <c r="AZ6" s="44"/>
      <c r="BA6" s="44"/>
      <c r="BB6" s="45"/>
      <c r="BC6" s="44"/>
      <c r="BD6" s="44"/>
      <c r="BE6" s="44"/>
      <c r="BF6" s="45"/>
      <c r="BG6" s="44"/>
      <c r="BH6" s="44"/>
      <c r="BI6" s="44"/>
      <c r="BJ6" s="45"/>
      <c r="BK6" s="44"/>
      <c r="BL6" s="44"/>
      <c r="BM6" s="44"/>
      <c r="BN6" s="45"/>
      <c r="BO6" s="44"/>
      <c r="BP6" s="44"/>
      <c r="BQ6" s="44"/>
      <c r="BR6" s="45"/>
      <c r="BS6" s="44"/>
      <c r="BT6" s="44"/>
      <c r="BU6" s="44"/>
      <c r="BV6" s="45"/>
      <c r="BW6" s="44"/>
      <c r="BX6" s="44"/>
      <c r="BY6" s="44"/>
      <c r="BZ6" s="45"/>
      <c r="CA6" s="44"/>
      <c r="CB6" s="44"/>
      <c r="CC6" s="44"/>
      <c r="CD6" s="45"/>
      <c r="CE6" s="44"/>
      <c r="CF6" s="44"/>
      <c r="CG6" s="44"/>
      <c r="CH6" s="45"/>
      <c r="CI6" s="44"/>
      <c r="CJ6" s="44"/>
      <c r="CK6" s="44"/>
      <c r="CL6" s="45"/>
      <c r="CM6" s="44"/>
      <c r="CN6" s="44"/>
      <c r="CO6" s="44"/>
      <c r="CP6" s="45"/>
      <c r="CQ6" s="44"/>
      <c r="CR6" s="44"/>
      <c r="CS6" s="44"/>
      <c r="CT6" s="45"/>
      <c r="CU6" s="44"/>
      <c r="CV6" s="44"/>
      <c r="CW6" s="44"/>
      <c r="CX6" s="45"/>
      <c r="CY6" s="44"/>
      <c r="CZ6" s="44"/>
      <c r="DA6" s="44"/>
      <c r="DB6" s="45"/>
      <c r="DC6" s="44"/>
      <c r="DD6" s="44"/>
      <c r="DE6" s="44"/>
      <c r="DF6" s="45"/>
      <c r="DG6" s="44"/>
      <c r="DH6" s="44"/>
      <c r="DI6" s="44"/>
      <c r="DJ6" s="45"/>
      <c r="DK6" s="44"/>
      <c r="DL6" s="44"/>
      <c r="DM6" s="44"/>
      <c r="DN6" s="45"/>
      <c r="DO6" s="44"/>
      <c r="DP6" s="44"/>
      <c r="DQ6" s="44"/>
      <c r="DR6" s="45"/>
      <c r="DS6" s="44"/>
      <c r="DT6" s="44"/>
      <c r="DU6" s="44"/>
      <c r="DV6" s="45"/>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46" t="str">
        <f t="array" aca="1" ref="HL6" ca="1">IFERROR(XLOOKUP(E6,Listas!$F$71:$F$121,Listas!$G$71:$G$121,,0,1),"biblioteca")</f>
        <v>biblioteca</v>
      </c>
      <c r="HM6" s="7"/>
      <c r="HN6" s="7"/>
      <c r="HO6" s="47" t="str">
        <f>IF('2.Datos'!B6&lt;&gt;"",'2.Datos'!B6,"")</f>
        <v>R4_JUR</v>
      </c>
      <c r="HP6" s="47">
        <f>IFERROR(VLOOKUP('2.Datos'!X6,Listas!$D$37:$E$41,2,FALSE),"")</f>
        <v>3</v>
      </c>
      <c r="HQ6" s="47">
        <f>IFERROR(VLOOKUP('2.Datos'!Y6,Listas!$D$44:$E$48,2,FALSE),"")</f>
        <v>2</v>
      </c>
      <c r="HR6" s="47">
        <f t="shared" si="1"/>
        <v>6</v>
      </c>
      <c r="HS6" s="48">
        <f t="shared" si="2"/>
        <v>32</v>
      </c>
      <c r="HT6" s="51"/>
      <c r="HU6" s="47"/>
      <c r="HV6" s="47"/>
      <c r="HW6" s="48"/>
      <c r="HX6" s="48"/>
      <c r="HY6" s="51"/>
      <c r="HZ6" s="47"/>
      <c r="IA6" s="47"/>
      <c r="IB6" s="48"/>
      <c r="IC6" s="48"/>
      <c r="ID6" s="51"/>
      <c r="IE6" s="47"/>
      <c r="IF6" s="47"/>
      <c r="IG6" s="48"/>
      <c r="IH6" s="48"/>
      <c r="II6" s="51"/>
      <c r="IJ6" s="47"/>
      <c r="IK6" s="47"/>
      <c r="IL6" s="48"/>
      <c r="IM6" s="48"/>
      <c r="IN6" s="51"/>
      <c r="IO6" s="47"/>
      <c r="IP6" s="47"/>
      <c r="IQ6" s="48"/>
      <c r="IR6" s="48"/>
      <c r="IS6" s="51"/>
      <c r="IT6" s="47"/>
      <c r="IU6" s="47"/>
      <c r="IV6" s="48"/>
      <c r="IW6" s="48"/>
      <c r="IX6" s="51"/>
      <c r="IY6" s="47"/>
      <c r="IZ6" s="47"/>
      <c r="JA6" s="48"/>
      <c r="JB6" s="48"/>
      <c r="JC6" s="51"/>
      <c r="JD6" s="47"/>
      <c r="JE6" s="47"/>
      <c r="JF6" s="48"/>
      <c r="JG6" s="48"/>
      <c r="JH6" s="51"/>
      <c r="JI6" s="47"/>
      <c r="JJ6" s="47"/>
      <c r="JK6" s="48"/>
      <c r="JL6" s="48"/>
      <c r="JM6" s="51"/>
      <c r="JN6" s="47"/>
      <c r="JO6" s="47"/>
      <c r="JP6" s="48"/>
      <c r="JQ6" s="48"/>
      <c r="JR6" s="51"/>
      <c r="JS6" s="47"/>
      <c r="JT6" s="47"/>
      <c r="JU6" s="48"/>
      <c r="JV6" s="48"/>
      <c r="JW6" s="51"/>
      <c r="JX6" s="47"/>
      <c r="JY6" s="47"/>
      <c r="JZ6" s="48"/>
      <c r="KA6" s="48"/>
      <c r="KB6" s="51"/>
      <c r="KC6" s="47"/>
      <c r="KD6" s="47"/>
      <c r="KE6" s="48"/>
      <c r="KF6" s="48"/>
      <c r="KG6" s="51"/>
      <c r="KH6" s="47"/>
      <c r="KI6" s="47"/>
      <c r="KJ6" s="48"/>
      <c r="KK6" s="48"/>
      <c r="KL6" s="51"/>
      <c r="KM6" s="47"/>
      <c r="KN6" s="47"/>
      <c r="KO6" s="48"/>
      <c r="KP6" s="48"/>
      <c r="KQ6" s="51"/>
      <c r="KR6" s="47"/>
      <c r="KS6" s="47"/>
      <c r="KT6" s="48"/>
      <c r="KU6" s="48"/>
      <c r="KV6" s="51"/>
      <c r="KW6" s="47"/>
      <c r="KX6" s="47"/>
      <c r="KY6" s="48"/>
      <c r="KZ6" s="48"/>
      <c r="LA6" s="51"/>
      <c r="LB6" s="47"/>
      <c r="LC6" s="47"/>
      <c r="LD6" s="48"/>
      <c r="LE6" s="48"/>
      <c r="LF6" s="51"/>
      <c r="LG6" s="47"/>
      <c r="LH6" s="47"/>
      <c r="LI6" s="48"/>
      <c r="LJ6" s="48"/>
      <c r="LK6" s="51"/>
      <c r="LL6" s="47"/>
      <c r="LM6" s="47"/>
      <c r="LN6" s="48"/>
      <c r="LO6" s="48"/>
      <c r="LP6" s="51"/>
      <c r="LQ6" s="47"/>
      <c r="LR6" s="47"/>
      <c r="LS6" s="48"/>
      <c r="LT6" s="48"/>
      <c r="LU6" s="51"/>
      <c r="LV6" s="47"/>
      <c r="LW6" s="47"/>
      <c r="LX6" s="48"/>
      <c r="LY6" s="48"/>
      <c r="LZ6" s="51"/>
      <c r="MA6" s="47"/>
      <c r="MB6" s="47"/>
      <c r="MC6" s="48"/>
      <c r="MD6" s="48"/>
      <c r="ME6" s="51"/>
      <c r="MF6" s="47"/>
      <c r="MG6" s="47"/>
      <c r="MH6" s="48"/>
      <c r="MI6" s="48"/>
      <c r="MJ6" s="51"/>
    </row>
    <row r="7" spans="1:348" ht="63.75" x14ac:dyDescent="0.25">
      <c r="A7" s="29" t="s">
        <v>1172</v>
      </c>
      <c r="B7" s="33" t="s">
        <v>1224</v>
      </c>
      <c r="C7" s="31" t="s">
        <v>1019</v>
      </c>
      <c r="D7" s="31" t="s">
        <v>106</v>
      </c>
      <c r="E7" s="32" t="s">
        <v>107</v>
      </c>
      <c r="F7" s="32" t="s">
        <v>598</v>
      </c>
      <c r="G7" s="29" t="s">
        <v>1197</v>
      </c>
      <c r="H7" s="32" t="s">
        <v>76</v>
      </c>
      <c r="I7" s="54" t="s">
        <v>1198</v>
      </c>
      <c r="J7" s="55" t="s">
        <v>1199</v>
      </c>
      <c r="K7" s="36" t="s">
        <v>1200</v>
      </c>
      <c r="L7" s="37" t="s">
        <v>1201</v>
      </c>
      <c r="M7" s="38" t="s">
        <v>86</v>
      </c>
      <c r="N7" s="31" t="s">
        <v>53</v>
      </c>
      <c r="O7" s="30">
        <v>0</v>
      </c>
      <c r="P7" s="30">
        <v>1</v>
      </c>
      <c r="Q7" s="30">
        <v>0</v>
      </c>
      <c r="R7" s="30">
        <v>0</v>
      </c>
      <c r="S7" s="30">
        <v>0</v>
      </c>
      <c r="T7" s="30">
        <v>1</v>
      </c>
      <c r="U7" s="30">
        <v>0</v>
      </c>
      <c r="V7" s="30">
        <v>1</v>
      </c>
      <c r="W7" s="39"/>
      <c r="X7" s="32" t="s">
        <v>95</v>
      </c>
      <c r="Y7" s="32" t="s">
        <v>84</v>
      </c>
      <c r="Z7" s="40" t="str">
        <f>IF(AND(HR7&gt;=32,HR7&lt;=80),Listas!$G$36,IF(AND(HR7&gt;=16,HR7&lt;=24),Listas!$G$37,IF(AND(HR7&gt;=5,HR7&lt;=12),Listas!$G$38,IF(AND(HR7&gt;=1,HR7&lt;=4),Listas!$G$39,"-"))))</f>
        <v>Aceptable</v>
      </c>
      <c r="AA7" s="40">
        <f t="shared" si="0"/>
        <v>4</v>
      </c>
      <c r="AB7" s="41" t="str">
        <f>IFERROR(VLOOKUP(M7,[1]Listas!$H$4:$I$8,2,FALSE),"")</f>
        <v/>
      </c>
      <c r="AC7" s="42" t="s">
        <v>1202</v>
      </c>
      <c r="AD7" s="43" t="s">
        <v>1236</v>
      </c>
      <c r="AE7" s="44"/>
      <c r="AF7" s="44"/>
      <c r="AG7" s="44"/>
      <c r="AH7" s="45"/>
      <c r="AI7" s="44"/>
      <c r="AJ7" s="44"/>
      <c r="AK7" s="44"/>
      <c r="AL7" s="45"/>
      <c r="AM7" s="44"/>
      <c r="AN7" s="44"/>
      <c r="AO7" s="44"/>
      <c r="AP7" s="45"/>
      <c r="AQ7" s="44"/>
      <c r="AR7" s="44"/>
      <c r="AS7" s="44"/>
      <c r="AT7" s="45"/>
      <c r="AU7" s="44"/>
      <c r="AV7" s="44"/>
      <c r="AW7" s="44"/>
      <c r="AX7" s="45"/>
      <c r="AY7" s="44"/>
      <c r="AZ7" s="44"/>
      <c r="BA7" s="44"/>
      <c r="BB7" s="45"/>
      <c r="BC7" s="44"/>
      <c r="BD7" s="44"/>
      <c r="BE7" s="44"/>
      <c r="BF7" s="45"/>
      <c r="BG7" s="44"/>
      <c r="BH7" s="44"/>
      <c r="BI7" s="44"/>
      <c r="BJ7" s="45"/>
      <c r="BK7" s="44"/>
      <c r="BL7" s="44"/>
      <c r="BM7" s="44"/>
      <c r="BN7" s="45"/>
      <c r="BO7" s="44"/>
      <c r="BP7" s="44"/>
      <c r="BQ7" s="44"/>
      <c r="BR7" s="45"/>
      <c r="BS7" s="44"/>
      <c r="BT7" s="44"/>
      <c r="BU7" s="44"/>
      <c r="BV7" s="45"/>
      <c r="BW7" s="44"/>
      <c r="BX7" s="44"/>
      <c r="BY7" s="44"/>
      <c r="BZ7" s="45"/>
      <c r="CA7" s="44"/>
      <c r="CB7" s="44"/>
      <c r="CC7" s="44"/>
      <c r="CD7" s="45"/>
      <c r="CE7" s="44"/>
      <c r="CF7" s="44"/>
      <c r="CG7" s="44"/>
      <c r="CH7" s="45"/>
      <c r="CI7" s="44"/>
      <c r="CJ7" s="44"/>
      <c r="CK7" s="44"/>
      <c r="CL7" s="45"/>
      <c r="CM7" s="44"/>
      <c r="CN7" s="44"/>
      <c r="CO7" s="44"/>
      <c r="CP7" s="45"/>
      <c r="CQ7" s="44"/>
      <c r="CR7" s="44"/>
      <c r="CS7" s="44"/>
      <c r="CT7" s="45"/>
      <c r="CU7" s="44"/>
      <c r="CV7" s="44"/>
      <c r="CW7" s="44"/>
      <c r="CX7" s="45"/>
      <c r="CY7" s="44"/>
      <c r="CZ7" s="44"/>
      <c r="DA7" s="44"/>
      <c r="DB7" s="45"/>
      <c r="DC7" s="44"/>
      <c r="DD7" s="44"/>
      <c r="DE7" s="44"/>
      <c r="DF7" s="45"/>
      <c r="DG7" s="44"/>
      <c r="DH7" s="44"/>
      <c r="DI7" s="44"/>
      <c r="DJ7" s="45"/>
      <c r="DK7" s="44"/>
      <c r="DL7" s="44"/>
      <c r="DM7" s="44"/>
      <c r="DN7" s="45"/>
      <c r="DO7" s="44"/>
      <c r="DP7" s="44"/>
      <c r="DQ7" s="44"/>
      <c r="DR7" s="45"/>
      <c r="DS7" s="44"/>
      <c r="DT7" s="44"/>
      <c r="DU7" s="44"/>
      <c r="DV7" s="45"/>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46" t="str">
        <f t="array" aca="1" ref="HL7" ca="1">IFERROR(XLOOKUP(E7,Listas!$F$71:$F$121,Listas!$G$71:$G$121,,0,1),"biblioteca")</f>
        <v>biblioteca</v>
      </c>
      <c r="HM7" s="7"/>
      <c r="HN7" s="7"/>
      <c r="HO7" s="47" t="str">
        <f>IF('2.Datos'!B7&lt;&gt;"",'2.Datos'!B7,"")</f>
        <v>R5_JUR</v>
      </c>
      <c r="HP7" s="47">
        <f>IFERROR(VLOOKUP('2.Datos'!X7,Listas!$D$37:$E$41,2,FALSE),"")</f>
        <v>1</v>
      </c>
      <c r="HQ7" s="47">
        <f>IFERROR(VLOOKUP('2.Datos'!Y7,Listas!$D$44:$E$48,2,FALSE),"")</f>
        <v>4</v>
      </c>
      <c r="HR7" s="47">
        <f t="shared" si="1"/>
        <v>4</v>
      </c>
      <c r="HS7" s="48">
        <f t="shared" si="2"/>
        <v>14</v>
      </c>
      <c r="HT7" s="51"/>
      <c r="HU7" s="47"/>
      <c r="HV7" s="47"/>
      <c r="HW7" s="48"/>
      <c r="HX7" s="48"/>
      <c r="HY7" s="51"/>
      <c r="HZ7" s="47"/>
      <c r="IA7" s="47"/>
      <c r="IB7" s="48"/>
      <c r="IC7" s="48"/>
      <c r="ID7" s="51"/>
      <c r="IE7" s="47"/>
      <c r="IF7" s="47"/>
      <c r="IG7" s="48"/>
      <c r="IH7" s="48"/>
      <c r="II7" s="51"/>
      <c r="IJ7" s="47"/>
      <c r="IK7" s="47"/>
      <c r="IL7" s="48"/>
      <c r="IM7" s="48"/>
      <c r="IN7" s="51"/>
      <c r="IO7" s="47"/>
      <c r="IP7" s="47"/>
      <c r="IQ7" s="48"/>
      <c r="IR7" s="48"/>
      <c r="IS7" s="51"/>
      <c r="IT7" s="47"/>
      <c r="IU7" s="47"/>
      <c r="IV7" s="48"/>
      <c r="IW7" s="48"/>
      <c r="IX7" s="51"/>
      <c r="IY7" s="47"/>
      <c r="IZ7" s="47"/>
      <c r="JA7" s="48"/>
      <c r="JB7" s="48"/>
      <c r="JC7" s="51"/>
      <c r="JD7" s="47"/>
      <c r="JE7" s="47"/>
      <c r="JF7" s="48"/>
      <c r="JG7" s="48"/>
      <c r="JH7" s="51"/>
      <c r="JI7" s="47"/>
      <c r="JJ7" s="47"/>
      <c r="JK7" s="48"/>
      <c r="JL7" s="48"/>
      <c r="JM7" s="51"/>
      <c r="JN7" s="47"/>
      <c r="JO7" s="47"/>
      <c r="JP7" s="48"/>
      <c r="JQ7" s="48"/>
      <c r="JR7" s="51"/>
      <c r="JS7" s="47"/>
      <c r="JT7" s="47"/>
      <c r="JU7" s="48"/>
      <c r="JV7" s="48"/>
      <c r="JW7" s="51"/>
      <c r="JX7" s="47"/>
      <c r="JY7" s="47"/>
      <c r="JZ7" s="48"/>
      <c r="KA7" s="48"/>
      <c r="KB7" s="51"/>
      <c r="KC7" s="47"/>
      <c r="KD7" s="47"/>
      <c r="KE7" s="48"/>
      <c r="KF7" s="48"/>
      <c r="KG7" s="51"/>
      <c r="KH7" s="47"/>
      <c r="KI7" s="47"/>
      <c r="KJ7" s="48"/>
      <c r="KK7" s="48"/>
      <c r="KL7" s="51"/>
      <c r="KM7" s="47"/>
      <c r="KN7" s="47"/>
      <c r="KO7" s="48"/>
      <c r="KP7" s="48"/>
      <c r="KQ7" s="51"/>
      <c r="KR7" s="47"/>
      <c r="KS7" s="47"/>
      <c r="KT7" s="48"/>
      <c r="KU7" s="48"/>
      <c r="KV7" s="51"/>
      <c r="KW7" s="47"/>
      <c r="KX7" s="47"/>
      <c r="KY7" s="48"/>
      <c r="KZ7" s="48"/>
      <c r="LA7" s="51"/>
      <c r="LB7" s="47"/>
      <c r="LC7" s="47"/>
      <c r="LD7" s="48"/>
      <c r="LE7" s="48"/>
      <c r="LF7" s="51"/>
      <c r="LG7" s="47"/>
      <c r="LH7" s="47"/>
      <c r="LI7" s="48"/>
      <c r="LJ7" s="48"/>
      <c r="LK7" s="51"/>
      <c r="LL7" s="47"/>
      <c r="LM7" s="47"/>
      <c r="LN7" s="48"/>
      <c r="LO7" s="48"/>
      <c r="LP7" s="51"/>
      <c r="LQ7" s="47"/>
      <c r="LR7" s="47"/>
      <c r="LS7" s="48"/>
      <c r="LT7" s="48"/>
      <c r="LU7" s="51"/>
      <c r="LV7" s="47"/>
      <c r="LW7" s="47"/>
      <c r="LX7" s="48"/>
      <c r="LY7" s="48"/>
      <c r="LZ7" s="51"/>
      <c r="MA7" s="47"/>
      <c r="MB7" s="47"/>
      <c r="MC7" s="48"/>
      <c r="MD7" s="48"/>
      <c r="ME7" s="51"/>
      <c r="MF7" s="47"/>
      <c r="MG7" s="47"/>
      <c r="MH7" s="48"/>
      <c r="MI7" s="48"/>
      <c r="MJ7" s="51"/>
    </row>
    <row r="8" spans="1:348" ht="114.75" x14ac:dyDescent="0.25">
      <c r="A8" s="29" t="s">
        <v>1172</v>
      </c>
      <c r="B8" s="33" t="s">
        <v>1225</v>
      </c>
      <c r="C8" s="31" t="s">
        <v>1019</v>
      </c>
      <c r="D8" s="31" t="s">
        <v>106</v>
      </c>
      <c r="E8" s="31" t="s">
        <v>107</v>
      </c>
      <c r="F8" s="31" t="s">
        <v>862</v>
      </c>
      <c r="G8" s="56" t="s">
        <v>1203</v>
      </c>
      <c r="H8" s="31" t="s">
        <v>91</v>
      </c>
      <c r="I8" s="57" t="s">
        <v>1204</v>
      </c>
      <c r="J8" s="58" t="s">
        <v>1205</v>
      </c>
      <c r="K8" s="59" t="s">
        <v>1207</v>
      </c>
      <c r="L8" s="37" t="s">
        <v>1206</v>
      </c>
      <c r="M8" s="38" t="s">
        <v>102</v>
      </c>
      <c r="N8" s="31" t="s">
        <v>109</v>
      </c>
      <c r="O8" s="30">
        <v>1</v>
      </c>
      <c r="P8" s="30">
        <v>1</v>
      </c>
      <c r="Q8" s="30">
        <v>0</v>
      </c>
      <c r="R8" s="30">
        <v>1</v>
      </c>
      <c r="S8" s="30">
        <v>0</v>
      </c>
      <c r="T8" s="30">
        <v>0</v>
      </c>
      <c r="U8" s="30">
        <v>0</v>
      </c>
      <c r="V8" s="30">
        <v>1</v>
      </c>
      <c r="W8" s="39"/>
      <c r="X8" s="32" t="s">
        <v>78</v>
      </c>
      <c r="Y8" s="32" t="s">
        <v>84</v>
      </c>
      <c r="Z8" s="40" t="str">
        <f>IF(AND(HR8&gt;=32,HR8&lt;=80),Listas!$G$36,IF(AND(HR8&gt;=16,HR8&lt;=24),Listas!$G$37,IF(AND(HR8&gt;=5,HR8&lt;=12),Listas!$G$38,IF(AND(HR8&gt;=1,HR8&lt;=4),Listas!$G$39,"-"))))</f>
        <v>Tolerable</v>
      </c>
      <c r="AA8" s="40">
        <f t="shared" si="0"/>
        <v>12</v>
      </c>
      <c r="AB8" s="41" t="str">
        <f>IFERROR(VLOOKUP(M8,[1]Listas!$H$4:$I$8,2,FALSE),"")</f>
        <v/>
      </c>
      <c r="AC8" s="42" t="s">
        <v>1208</v>
      </c>
      <c r="AD8" s="43" t="s">
        <v>1236</v>
      </c>
      <c r="AE8" s="44"/>
      <c r="AF8" s="44"/>
      <c r="AG8" s="44"/>
      <c r="AH8" s="45"/>
      <c r="AI8" s="44"/>
      <c r="AJ8" s="44"/>
      <c r="AK8" s="44"/>
      <c r="AL8" s="45"/>
      <c r="AM8" s="44"/>
      <c r="AN8" s="44"/>
      <c r="AO8" s="44"/>
      <c r="AP8" s="45"/>
      <c r="AQ8" s="44"/>
      <c r="AR8" s="44"/>
      <c r="AS8" s="44"/>
      <c r="AT8" s="45"/>
      <c r="AU8" s="44"/>
      <c r="AV8" s="44"/>
      <c r="AW8" s="44"/>
      <c r="AX8" s="45"/>
      <c r="AY8" s="44"/>
      <c r="AZ8" s="44"/>
      <c r="BA8" s="44"/>
      <c r="BB8" s="45"/>
      <c r="BC8" s="44"/>
      <c r="BD8" s="44"/>
      <c r="BE8" s="44"/>
      <c r="BF8" s="45"/>
      <c r="BG8" s="44"/>
      <c r="BH8" s="44"/>
      <c r="BI8" s="44"/>
      <c r="BJ8" s="45"/>
      <c r="BK8" s="44"/>
      <c r="BL8" s="44"/>
      <c r="BM8" s="44"/>
      <c r="BN8" s="45"/>
      <c r="BO8" s="44"/>
      <c r="BP8" s="44"/>
      <c r="BQ8" s="44"/>
      <c r="BR8" s="45"/>
      <c r="BS8" s="44"/>
      <c r="BT8" s="44"/>
      <c r="BU8" s="44"/>
      <c r="BV8" s="45"/>
      <c r="BW8" s="44"/>
      <c r="BX8" s="44"/>
      <c r="BY8" s="44"/>
      <c r="BZ8" s="45"/>
      <c r="CA8" s="44"/>
      <c r="CB8" s="44"/>
      <c r="CC8" s="44"/>
      <c r="CD8" s="45"/>
      <c r="CE8" s="44"/>
      <c r="CF8" s="44"/>
      <c r="CG8" s="44"/>
      <c r="CH8" s="45"/>
      <c r="CI8" s="44"/>
      <c r="CJ8" s="44"/>
      <c r="CK8" s="44"/>
      <c r="CL8" s="45"/>
      <c r="CM8" s="44"/>
      <c r="CN8" s="44"/>
      <c r="CO8" s="44"/>
      <c r="CP8" s="45"/>
      <c r="CQ8" s="44"/>
      <c r="CR8" s="44"/>
      <c r="CS8" s="44"/>
      <c r="CT8" s="45"/>
      <c r="CU8" s="44"/>
      <c r="CV8" s="44"/>
      <c r="CW8" s="44"/>
      <c r="CX8" s="45"/>
      <c r="CY8" s="44"/>
      <c r="CZ8" s="44"/>
      <c r="DA8" s="44"/>
      <c r="DB8" s="45"/>
      <c r="DC8" s="44"/>
      <c r="DD8" s="44"/>
      <c r="DE8" s="44"/>
      <c r="DF8" s="45"/>
      <c r="DG8" s="44"/>
      <c r="DH8" s="44"/>
      <c r="DI8" s="44"/>
      <c r="DJ8" s="45"/>
      <c r="DK8" s="44"/>
      <c r="DL8" s="44"/>
      <c r="DM8" s="44"/>
      <c r="DN8" s="45"/>
      <c r="DO8" s="44"/>
      <c r="DP8" s="44"/>
      <c r="DQ8" s="44"/>
      <c r="DR8" s="45"/>
      <c r="DS8" s="44"/>
      <c r="DT8" s="44"/>
      <c r="DU8" s="44"/>
      <c r="DV8" s="45"/>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46" t="str">
        <f t="array" aca="1" ref="HL8" ca="1">IFERROR(XLOOKUP(E8,Listas!$F$71:$F$121,Listas!$G$71:$G$121,,0,1),"biblioteca")</f>
        <v>biblioteca</v>
      </c>
      <c r="HM8" s="7"/>
      <c r="HN8" s="7"/>
      <c r="HO8" s="47" t="str">
        <f>IF('2.Datos'!B8&lt;&gt;"",'2.Datos'!B8,"")</f>
        <v>R6_JUR</v>
      </c>
      <c r="HP8" s="47">
        <f>IFERROR(VLOOKUP('2.Datos'!X8,Listas!$D$37:$E$41,2,FALSE),"")</f>
        <v>3</v>
      </c>
      <c r="HQ8" s="47">
        <f>IFERROR(VLOOKUP('2.Datos'!Y8,Listas!$D$44:$E$48,2,FALSE),"")</f>
        <v>4</v>
      </c>
      <c r="HR8" s="47">
        <f t="shared" si="1"/>
        <v>12</v>
      </c>
      <c r="HS8" s="48">
        <f t="shared" si="2"/>
        <v>34</v>
      </c>
      <c r="HT8" s="51"/>
      <c r="HU8" s="47"/>
      <c r="HV8" s="47"/>
      <c r="HW8" s="48"/>
      <c r="HX8" s="48"/>
      <c r="HY8" s="51"/>
      <c r="HZ8" s="47"/>
      <c r="IA8" s="47"/>
      <c r="IB8" s="48"/>
      <c r="IC8" s="48"/>
      <c r="ID8" s="51"/>
      <c r="IE8" s="47"/>
      <c r="IF8" s="47"/>
      <c r="IG8" s="48"/>
      <c r="IH8" s="48"/>
      <c r="II8" s="51"/>
      <c r="IJ8" s="47"/>
      <c r="IK8" s="47"/>
      <c r="IL8" s="48"/>
      <c r="IM8" s="48"/>
      <c r="IN8" s="51"/>
      <c r="IO8" s="47"/>
      <c r="IP8" s="47"/>
      <c r="IQ8" s="48"/>
      <c r="IR8" s="48"/>
      <c r="IS8" s="51"/>
      <c r="IT8" s="47"/>
      <c r="IU8" s="47"/>
      <c r="IV8" s="48"/>
      <c r="IW8" s="48"/>
      <c r="IX8" s="51"/>
      <c r="IY8" s="47"/>
      <c r="IZ8" s="47"/>
      <c r="JA8" s="48"/>
      <c r="JB8" s="48"/>
      <c r="JC8" s="51"/>
      <c r="JD8" s="47"/>
      <c r="JE8" s="47"/>
      <c r="JF8" s="48"/>
      <c r="JG8" s="48"/>
      <c r="JH8" s="51"/>
      <c r="JI8" s="47"/>
      <c r="JJ8" s="47"/>
      <c r="JK8" s="48"/>
      <c r="JL8" s="48"/>
      <c r="JM8" s="51"/>
      <c r="JN8" s="47"/>
      <c r="JO8" s="47"/>
      <c r="JP8" s="48"/>
      <c r="JQ8" s="48"/>
      <c r="JR8" s="51"/>
      <c r="JS8" s="47"/>
      <c r="JT8" s="47"/>
      <c r="JU8" s="48"/>
      <c r="JV8" s="48"/>
      <c r="JW8" s="51"/>
      <c r="JX8" s="47"/>
      <c r="JY8" s="47"/>
      <c r="JZ8" s="48"/>
      <c r="KA8" s="48"/>
      <c r="KB8" s="51"/>
      <c r="KC8" s="47"/>
      <c r="KD8" s="47"/>
      <c r="KE8" s="48"/>
      <c r="KF8" s="48"/>
      <c r="KG8" s="51"/>
      <c r="KH8" s="47"/>
      <c r="KI8" s="47"/>
      <c r="KJ8" s="48"/>
      <c r="KK8" s="48"/>
      <c r="KL8" s="51"/>
      <c r="KM8" s="47"/>
      <c r="KN8" s="47"/>
      <c r="KO8" s="48"/>
      <c r="KP8" s="48"/>
      <c r="KQ8" s="51"/>
      <c r="KR8" s="47"/>
      <c r="KS8" s="47"/>
      <c r="KT8" s="48"/>
      <c r="KU8" s="48"/>
      <c r="KV8" s="51"/>
      <c r="KW8" s="47"/>
      <c r="KX8" s="47"/>
      <c r="KY8" s="48"/>
      <c r="KZ8" s="48"/>
      <c r="LA8" s="51"/>
      <c r="LB8" s="47"/>
      <c r="LC8" s="47"/>
      <c r="LD8" s="48"/>
      <c r="LE8" s="48"/>
      <c r="LF8" s="51"/>
      <c r="LG8" s="47"/>
      <c r="LH8" s="47"/>
      <c r="LI8" s="48"/>
      <c r="LJ8" s="48"/>
      <c r="LK8" s="51"/>
      <c r="LL8" s="47"/>
      <c r="LM8" s="47"/>
      <c r="LN8" s="48"/>
      <c r="LO8" s="48"/>
      <c r="LP8" s="51"/>
      <c r="LQ8" s="47"/>
      <c r="LR8" s="47"/>
      <c r="LS8" s="48"/>
      <c r="LT8" s="48"/>
      <c r="LU8" s="51"/>
      <c r="LV8" s="47"/>
      <c r="LW8" s="47"/>
      <c r="LX8" s="48"/>
      <c r="LY8" s="48"/>
      <c r="LZ8" s="51"/>
      <c r="MA8" s="47"/>
      <c r="MB8" s="47"/>
      <c r="MC8" s="48"/>
      <c r="MD8" s="48"/>
      <c r="ME8" s="51"/>
      <c r="MF8" s="47"/>
      <c r="MG8" s="47"/>
      <c r="MH8" s="48"/>
      <c r="MI8" s="48"/>
      <c r="MJ8" s="51"/>
    </row>
    <row r="9" spans="1:348" ht="63.75" x14ac:dyDescent="0.25">
      <c r="A9" s="29" t="s">
        <v>1172</v>
      </c>
      <c r="B9" s="33" t="s">
        <v>1226</v>
      </c>
      <c r="C9" s="31" t="s">
        <v>1019</v>
      </c>
      <c r="D9" s="31" t="s">
        <v>73</v>
      </c>
      <c r="E9" s="32" t="s">
        <v>89</v>
      </c>
      <c r="F9" s="32" t="s">
        <v>562</v>
      </c>
      <c r="G9" s="29" t="s">
        <v>1209</v>
      </c>
      <c r="H9" s="32" t="s">
        <v>91</v>
      </c>
      <c r="I9" s="54" t="s">
        <v>1210</v>
      </c>
      <c r="J9" s="54" t="s">
        <v>1211</v>
      </c>
      <c r="K9" s="54" t="s">
        <v>1212</v>
      </c>
      <c r="L9" s="37" t="s">
        <v>1213</v>
      </c>
      <c r="M9" s="38" t="s">
        <v>102</v>
      </c>
      <c r="N9" s="31" t="s">
        <v>54</v>
      </c>
      <c r="O9" s="30">
        <v>1</v>
      </c>
      <c r="P9" s="30">
        <v>0</v>
      </c>
      <c r="Q9" s="30">
        <v>0</v>
      </c>
      <c r="R9" s="30">
        <v>1</v>
      </c>
      <c r="S9" s="30">
        <v>0</v>
      </c>
      <c r="T9" s="30">
        <v>0</v>
      </c>
      <c r="U9" s="30">
        <v>0</v>
      </c>
      <c r="V9" s="30">
        <v>1</v>
      </c>
      <c r="W9" s="39"/>
      <c r="X9" s="32" t="s">
        <v>99</v>
      </c>
      <c r="Y9" s="32" t="s">
        <v>84</v>
      </c>
      <c r="Z9" s="40" t="str">
        <f>IF(AND(HR9&gt;=32,HR9&lt;=80),Listas!$G$36,IF(AND(HR9&gt;=16,HR9&lt;=24),Listas!$G$37,IF(AND(HR9&gt;=5,HR9&lt;=12),Listas!$G$38,IF(AND(HR9&gt;=1,HR9&lt;=4),Listas!$G$39,"-"))))</f>
        <v>Alto</v>
      </c>
      <c r="AA9" s="40">
        <f t="shared" si="0"/>
        <v>16</v>
      </c>
      <c r="AB9" s="41" t="str">
        <f>IFERROR(VLOOKUP(M9,[1]Listas!$H$4:$I$8,2,FALSE),"")</f>
        <v/>
      </c>
      <c r="AC9" s="42" t="s">
        <v>1214</v>
      </c>
      <c r="AD9" s="43" t="s">
        <v>1236</v>
      </c>
      <c r="AE9" s="44"/>
      <c r="AF9" s="44"/>
      <c r="AG9" s="44"/>
      <c r="AH9" s="45"/>
      <c r="AI9" s="44"/>
      <c r="AJ9" s="44"/>
      <c r="AK9" s="44"/>
      <c r="AL9" s="45"/>
      <c r="AM9" s="44"/>
      <c r="AN9" s="44"/>
      <c r="AO9" s="44"/>
      <c r="AP9" s="45"/>
      <c r="AQ9" s="44"/>
      <c r="AR9" s="44"/>
      <c r="AS9" s="44"/>
      <c r="AT9" s="45"/>
      <c r="AU9" s="44"/>
      <c r="AV9" s="44"/>
      <c r="AW9" s="44"/>
      <c r="AX9" s="45"/>
      <c r="AY9" s="44"/>
      <c r="AZ9" s="44"/>
      <c r="BA9" s="44"/>
      <c r="BB9" s="45"/>
      <c r="BC9" s="44"/>
      <c r="BD9" s="44"/>
      <c r="BE9" s="44"/>
      <c r="BF9" s="45"/>
      <c r="BG9" s="44"/>
      <c r="BH9" s="44"/>
      <c r="BI9" s="44"/>
      <c r="BJ9" s="45"/>
      <c r="BK9" s="44"/>
      <c r="BL9" s="44"/>
      <c r="BM9" s="44"/>
      <c r="BN9" s="45"/>
      <c r="BO9" s="44"/>
      <c r="BP9" s="44"/>
      <c r="BQ9" s="44"/>
      <c r="BR9" s="45"/>
      <c r="BS9" s="44"/>
      <c r="BT9" s="44"/>
      <c r="BU9" s="44"/>
      <c r="BV9" s="45"/>
      <c r="BW9" s="44"/>
      <c r="BX9" s="44"/>
      <c r="BY9" s="44"/>
      <c r="BZ9" s="45"/>
      <c r="CA9" s="44"/>
      <c r="CB9" s="44"/>
      <c r="CC9" s="44"/>
      <c r="CD9" s="45"/>
      <c r="CE9" s="44"/>
      <c r="CF9" s="44"/>
      <c r="CG9" s="44"/>
      <c r="CH9" s="45"/>
      <c r="CI9" s="44"/>
      <c r="CJ9" s="44"/>
      <c r="CK9" s="44"/>
      <c r="CL9" s="45"/>
      <c r="CM9" s="44"/>
      <c r="CN9" s="44"/>
      <c r="CO9" s="44"/>
      <c r="CP9" s="45"/>
      <c r="CQ9" s="44"/>
      <c r="CR9" s="44"/>
      <c r="CS9" s="44"/>
      <c r="CT9" s="45"/>
      <c r="CU9" s="44"/>
      <c r="CV9" s="44"/>
      <c r="CW9" s="44"/>
      <c r="CX9" s="45"/>
      <c r="CY9" s="44"/>
      <c r="CZ9" s="44"/>
      <c r="DA9" s="44"/>
      <c r="DB9" s="45"/>
      <c r="DC9" s="44"/>
      <c r="DD9" s="44"/>
      <c r="DE9" s="44"/>
      <c r="DF9" s="45"/>
      <c r="DG9" s="44"/>
      <c r="DH9" s="44"/>
      <c r="DI9" s="44"/>
      <c r="DJ9" s="45"/>
      <c r="DK9" s="44"/>
      <c r="DL9" s="44"/>
      <c r="DM9" s="44"/>
      <c r="DN9" s="45"/>
      <c r="DO9" s="44"/>
      <c r="DP9" s="44"/>
      <c r="DQ9" s="44"/>
      <c r="DR9" s="45"/>
      <c r="DS9" s="44"/>
      <c r="DT9" s="44"/>
      <c r="DU9" s="44"/>
      <c r="DV9" s="45"/>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46" t="str">
        <f t="array" aca="1" ref="HL9" ca="1">IFERROR(XLOOKUP(E9,Listas!$F$71:$F$121,Listas!$G$71:$G$121,,0,1),"biblioteca")</f>
        <v>biblioteca</v>
      </c>
      <c r="HM9" s="7"/>
      <c r="HN9" s="7"/>
      <c r="HO9" s="47" t="str">
        <f>IF('2.Datos'!B9&lt;&gt;"",'2.Datos'!B9,"")</f>
        <v>R7_JUR</v>
      </c>
      <c r="HP9" s="47">
        <f>IFERROR(VLOOKUP('2.Datos'!X9,Listas!$D$37:$E$41,2,FALSE),"")</f>
        <v>4</v>
      </c>
      <c r="HQ9" s="47">
        <f>IFERROR(VLOOKUP('2.Datos'!Y9,Listas!$D$44:$E$48,2,FALSE),"")</f>
        <v>4</v>
      </c>
      <c r="HR9" s="47">
        <f t="shared" si="1"/>
        <v>16</v>
      </c>
      <c r="HS9" s="48">
        <f t="shared" si="2"/>
        <v>44</v>
      </c>
      <c r="HT9" s="51"/>
      <c r="HU9" s="47"/>
      <c r="HV9" s="47"/>
      <c r="HW9" s="48"/>
      <c r="HX9" s="48"/>
      <c r="HY9" s="51"/>
      <c r="HZ9" s="47"/>
      <c r="IA9" s="47"/>
      <c r="IB9" s="48"/>
      <c r="IC9" s="48"/>
      <c r="ID9" s="51"/>
      <c r="IE9" s="47"/>
      <c r="IF9" s="47"/>
      <c r="IG9" s="48"/>
      <c r="IH9" s="48"/>
      <c r="II9" s="51"/>
      <c r="IJ9" s="47"/>
      <c r="IK9" s="47"/>
      <c r="IL9" s="48"/>
      <c r="IM9" s="48"/>
      <c r="IN9" s="51"/>
      <c r="IO9" s="47"/>
      <c r="IP9" s="47"/>
      <c r="IQ9" s="48"/>
      <c r="IR9" s="48"/>
      <c r="IS9" s="51"/>
      <c r="IT9" s="47"/>
      <c r="IU9" s="47"/>
      <c r="IV9" s="48"/>
      <c r="IW9" s="48"/>
      <c r="IX9" s="51"/>
      <c r="IY9" s="47"/>
      <c r="IZ9" s="47"/>
      <c r="JA9" s="48"/>
      <c r="JB9" s="48"/>
      <c r="JC9" s="51"/>
      <c r="JD9" s="47"/>
      <c r="JE9" s="47"/>
      <c r="JF9" s="48"/>
      <c r="JG9" s="48"/>
      <c r="JH9" s="51"/>
      <c r="JI9" s="47"/>
      <c r="JJ9" s="47"/>
      <c r="JK9" s="48"/>
      <c r="JL9" s="48"/>
      <c r="JM9" s="51"/>
      <c r="JN9" s="47"/>
      <c r="JO9" s="47"/>
      <c r="JP9" s="48"/>
      <c r="JQ9" s="48"/>
      <c r="JR9" s="51"/>
      <c r="JS9" s="47"/>
      <c r="JT9" s="47"/>
      <c r="JU9" s="48"/>
      <c r="JV9" s="48"/>
      <c r="JW9" s="51"/>
      <c r="JX9" s="47"/>
      <c r="JY9" s="47"/>
      <c r="JZ9" s="48"/>
      <c r="KA9" s="48"/>
      <c r="KB9" s="51"/>
      <c r="KC9" s="47"/>
      <c r="KD9" s="47"/>
      <c r="KE9" s="48"/>
      <c r="KF9" s="48"/>
      <c r="KG9" s="51"/>
      <c r="KH9" s="47"/>
      <c r="KI9" s="47"/>
      <c r="KJ9" s="48"/>
      <c r="KK9" s="48"/>
      <c r="KL9" s="51"/>
      <c r="KM9" s="47"/>
      <c r="KN9" s="47"/>
      <c r="KO9" s="48"/>
      <c r="KP9" s="48"/>
      <c r="KQ9" s="51"/>
      <c r="KR9" s="47"/>
      <c r="KS9" s="47"/>
      <c r="KT9" s="48"/>
      <c r="KU9" s="48"/>
      <c r="KV9" s="51"/>
      <c r="KW9" s="47"/>
      <c r="KX9" s="47"/>
      <c r="KY9" s="48"/>
      <c r="KZ9" s="48"/>
      <c r="LA9" s="51"/>
      <c r="LB9" s="47"/>
      <c r="LC9" s="47"/>
      <c r="LD9" s="48"/>
      <c r="LE9" s="48"/>
      <c r="LF9" s="51"/>
      <c r="LG9" s="47"/>
      <c r="LH9" s="47"/>
      <c r="LI9" s="48"/>
      <c r="LJ9" s="48"/>
      <c r="LK9" s="51"/>
      <c r="LL9" s="47"/>
      <c r="LM9" s="47"/>
      <c r="LN9" s="48"/>
      <c r="LO9" s="48"/>
      <c r="LP9" s="51"/>
      <c r="LQ9" s="47"/>
      <c r="LR9" s="47"/>
      <c r="LS9" s="48"/>
      <c r="LT9" s="48"/>
      <c r="LU9" s="51"/>
      <c r="LV9" s="47"/>
      <c r="LW9" s="47"/>
      <c r="LX9" s="48"/>
      <c r="LY9" s="48"/>
      <c r="LZ9" s="51"/>
      <c r="MA9" s="47"/>
      <c r="MB9" s="47"/>
      <c r="MC9" s="48"/>
      <c r="MD9" s="48"/>
      <c r="ME9" s="51"/>
      <c r="MF9" s="47"/>
      <c r="MG9" s="47"/>
      <c r="MH9" s="48"/>
      <c r="MI9" s="48"/>
      <c r="MJ9" s="51"/>
    </row>
    <row r="10" spans="1:348" ht="41.25" customHeight="1" x14ac:dyDescent="0.25">
      <c r="A10" s="29" t="s">
        <v>1172</v>
      </c>
      <c r="B10" s="33" t="s">
        <v>1227</v>
      </c>
      <c r="C10" s="31" t="s">
        <v>72</v>
      </c>
      <c r="D10" s="31" t="s">
        <v>116</v>
      </c>
      <c r="E10" s="32" t="s">
        <v>107</v>
      </c>
      <c r="F10" s="32" t="s">
        <v>108</v>
      </c>
      <c r="G10" s="33" t="s">
        <v>1217</v>
      </c>
      <c r="H10" s="32" t="s">
        <v>76</v>
      </c>
      <c r="I10" s="323" t="s">
        <v>1218</v>
      </c>
      <c r="J10" s="323" t="s">
        <v>1219</v>
      </c>
      <c r="K10" s="323" t="s">
        <v>1220</v>
      </c>
      <c r="L10" s="32" t="s">
        <v>1221</v>
      </c>
      <c r="M10" s="38" t="s">
        <v>102</v>
      </c>
      <c r="N10" s="31" t="s">
        <v>109</v>
      </c>
      <c r="O10" s="30">
        <v>1</v>
      </c>
      <c r="P10" s="30">
        <v>0</v>
      </c>
      <c r="Q10" s="30">
        <v>0</v>
      </c>
      <c r="R10" s="30">
        <v>1</v>
      </c>
      <c r="S10" s="30">
        <v>0</v>
      </c>
      <c r="T10" s="30">
        <v>0</v>
      </c>
      <c r="U10" s="30">
        <v>1</v>
      </c>
      <c r="V10" s="30">
        <v>0</v>
      </c>
      <c r="W10" s="30"/>
      <c r="X10" s="32" t="s">
        <v>99</v>
      </c>
      <c r="Y10" s="32" t="s">
        <v>93</v>
      </c>
      <c r="Z10" s="40" t="str">
        <f>IF(AND(HR10&gt;=32,HR10&lt;=80),[2]Listas!$G$36,IF(AND(HR10&gt;=16,HR10&lt;=24),[2]Listas!$G$37,IF(AND(HR10&gt;=5,HR10&lt;=12),[2]Listas!$G$38,IF(AND(HR10&gt;=1,HR10&lt;=4),[2]Listas!$G$39,"-"))))</f>
        <v>-</v>
      </c>
      <c r="AA10" s="40" t="str">
        <f t="shared" si="0"/>
        <v/>
      </c>
      <c r="AB10" s="40">
        <f>IFERROR(VLOOKUP(M10,[2]Listas!$H$4:$I$8,2,FALSE),"")</f>
        <v>3</v>
      </c>
      <c r="AC10" s="324" t="s">
        <v>1222</v>
      </c>
      <c r="AD10" s="43" t="s">
        <v>1236</v>
      </c>
      <c r="AE10" s="44"/>
      <c r="AF10" s="44"/>
      <c r="AG10" s="44"/>
      <c r="AH10" s="45" t="str">
        <f>IF(AND(HW10&gt;=32,HW10&lt;=80),[2]Listas!$G$36,IF(AND(HW10&gt;=16,HW10&lt;=24),[2]Listas!$G$37,IF(AND(HW10&gt;=5,HW10&lt;=12),[2]Listas!$G$38,IF(AND(HW10&gt;=1,HW10&lt;=4),[2]Listas!$G$39,"-"))))</f>
        <v>-</v>
      </c>
      <c r="AI10" s="44"/>
      <c r="AJ10" s="44"/>
      <c r="AK10" s="44"/>
      <c r="AL10" s="45"/>
      <c r="AM10" s="44"/>
      <c r="AN10" s="44"/>
      <c r="AO10" s="44"/>
      <c r="AP10" s="45"/>
      <c r="AQ10" s="44"/>
      <c r="AR10" s="44"/>
      <c r="AS10" s="44"/>
      <c r="AT10" s="45"/>
      <c r="AU10" s="44"/>
      <c r="AV10" s="44"/>
      <c r="AW10" s="44"/>
      <c r="AX10" s="45"/>
      <c r="AY10" s="44"/>
      <c r="AZ10" s="44"/>
      <c r="BA10" s="44"/>
      <c r="BB10" s="45"/>
      <c r="BC10" s="44"/>
      <c r="BD10" s="44"/>
      <c r="BE10" s="44"/>
      <c r="BF10" s="45"/>
      <c r="BG10" s="44"/>
      <c r="BH10" s="44"/>
      <c r="BI10" s="44"/>
      <c r="BJ10" s="45"/>
      <c r="BK10" s="44"/>
      <c r="BL10" s="44"/>
      <c r="BM10" s="44"/>
      <c r="BN10" s="45"/>
      <c r="BO10" s="44"/>
      <c r="BP10" s="44"/>
      <c r="BQ10" s="44"/>
      <c r="BR10" s="45"/>
      <c r="BS10" s="44"/>
      <c r="BT10" s="44"/>
      <c r="BU10" s="44"/>
      <c r="BV10" s="45"/>
      <c r="BW10" s="44"/>
      <c r="BX10" s="44"/>
      <c r="BY10" s="44"/>
      <c r="BZ10" s="45"/>
      <c r="CA10" s="44"/>
      <c r="CB10" s="44"/>
      <c r="CC10" s="44"/>
      <c r="CD10" s="45"/>
      <c r="CE10" s="44"/>
      <c r="CF10" s="44"/>
      <c r="CG10" s="44"/>
      <c r="CH10" s="45"/>
      <c r="CI10" s="44"/>
      <c r="CJ10" s="44"/>
      <c r="CK10" s="44"/>
      <c r="CL10" s="45"/>
      <c r="CM10" s="44"/>
      <c r="CN10" s="44"/>
      <c r="CO10" s="44"/>
      <c r="CP10" s="45"/>
      <c r="CQ10" s="44"/>
      <c r="CR10" s="44"/>
      <c r="CS10" s="44"/>
      <c r="CT10" s="45"/>
      <c r="CU10" s="44"/>
      <c r="CV10" s="44"/>
      <c r="CW10" s="44"/>
      <c r="CX10" s="45"/>
      <c r="CY10" s="44"/>
      <c r="CZ10" s="44"/>
      <c r="DA10" s="44"/>
      <c r="DB10" s="45"/>
      <c r="DC10" s="44"/>
      <c r="DD10" s="44"/>
      <c r="DE10" s="44"/>
      <c r="DF10" s="45"/>
      <c r="DG10" s="44"/>
      <c r="DH10" s="44"/>
      <c r="DI10" s="44"/>
      <c r="DJ10" s="45"/>
      <c r="DK10" s="44"/>
      <c r="DL10" s="44"/>
      <c r="DM10" s="44"/>
      <c r="DN10" s="45"/>
      <c r="DO10" s="44"/>
      <c r="DP10" s="44"/>
      <c r="DQ10" s="44"/>
      <c r="DR10" s="45"/>
      <c r="DS10" s="44"/>
      <c r="DT10" s="44"/>
      <c r="DU10" s="44"/>
      <c r="DV10" s="45"/>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46" t="str">
        <f t="array" aca="1" ref="HL10" ca="1">IFERROR(XLOOKUP(E10,[2]Listas!$F$71:$F$121,[2]Listas!$G$71:$G$121,,0,1),"biblioteca")</f>
        <v>biblioteca</v>
      </c>
      <c r="HM10" s="7"/>
      <c r="HN10" s="7"/>
      <c r="HO10" s="325" t="e">
        <f>IF('[2]2.Datos'!#REF!&lt;&gt;"",'[2]2.Datos'!#REF!,"")</f>
        <v>#REF!</v>
      </c>
      <c r="HP10" s="47" t="str">
        <f>IFERROR(VLOOKUP('[2]2.Datos'!#REF!,[2]Listas!$D$37:$E$41,2,FALSE),"")</f>
        <v/>
      </c>
      <c r="HQ10" s="47" t="str">
        <f>IFERROR(VLOOKUP('[2]2.Datos'!#REF!,[2]Listas!$D$44:$E$48,2,FALSE),"")</f>
        <v/>
      </c>
      <c r="HR10" s="47" t="str">
        <f t="shared" si="1"/>
        <v/>
      </c>
      <c r="HS10" s="48" t="e">
        <f t="shared" si="2"/>
        <v>#REF!</v>
      </c>
      <c r="HT10" s="51"/>
      <c r="HU10" s="47"/>
      <c r="HV10" s="47"/>
      <c r="HW10" s="48"/>
      <c r="HX10" s="48"/>
      <c r="HY10" s="51"/>
      <c r="HZ10" s="47"/>
      <c r="IA10" s="47"/>
      <c r="IB10" s="48"/>
      <c r="IC10" s="48"/>
      <c r="ID10" s="51"/>
      <c r="IE10" s="47"/>
      <c r="IF10" s="47"/>
      <c r="IG10" s="48"/>
      <c r="IH10" s="48"/>
      <c r="II10" s="51"/>
      <c r="IJ10" s="47"/>
      <c r="IK10" s="47"/>
      <c r="IL10" s="48"/>
      <c r="IM10" s="48"/>
      <c r="IN10" s="51"/>
      <c r="IO10" s="47"/>
      <c r="IP10" s="47"/>
      <c r="IQ10" s="48"/>
      <c r="IR10" s="48"/>
      <c r="IS10" s="51"/>
      <c r="IT10" s="47"/>
      <c r="IU10" s="47"/>
      <c r="IV10" s="48"/>
      <c r="IW10" s="48"/>
      <c r="IX10" s="51"/>
      <c r="IY10" s="47"/>
      <c r="IZ10" s="47"/>
      <c r="JA10" s="48"/>
      <c r="JB10" s="48"/>
      <c r="JC10" s="51"/>
      <c r="JD10" s="47"/>
      <c r="JE10" s="47"/>
      <c r="JF10" s="48"/>
      <c r="JG10" s="48"/>
      <c r="JH10" s="51"/>
      <c r="JI10" s="47"/>
      <c r="JJ10" s="47"/>
      <c r="JK10" s="48"/>
      <c r="JL10" s="48"/>
      <c r="JM10" s="51"/>
      <c r="JN10" s="47"/>
      <c r="JO10" s="47"/>
      <c r="JP10" s="48"/>
      <c r="JQ10" s="48"/>
      <c r="JR10" s="51"/>
      <c r="JS10" s="47"/>
      <c r="JT10" s="47"/>
      <c r="JU10" s="48"/>
      <c r="JV10" s="48"/>
      <c r="JW10" s="51"/>
      <c r="JX10" s="47"/>
      <c r="JY10" s="47"/>
      <c r="JZ10" s="48"/>
      <c r="KA10" s="48"/>
      <c r="KB10" s="51"/>
      <c r="KC10" s="47"/>
      <c r="KD10" s="47"/>
      <c r="KE10" s="48"/>
      <c r="KF10" s="48"/>
      <c r="KG10" s="51"/>
      <c r="KH10" s="47"/>
      <c r="KI10" s="47"/>
      <c r="KJ10" s="48"/>
      <c r="KK10" s="48"/>
      <c r="KL10" s="51"/>
      <c r="KM10" s="47"/>
      <c r="KN10" s="47"/>
      <c r="KO10" s="48"/>
      <c r="KP10" s="48"/>
      <c r="KQ10" s="51"/>
      <c r="KR10" s="47"/>
      <c r="KS10" s="47"/>
      <c r="KT10" s="48"/>
      <c r="KU10" s="48"/>
      <c r="KV10" s="51"/>
      <c r="KW10" s="47"/>
      <c r="KX10" s="47"/>
      <c r="KY10" s="48"/>
      <c r="KZ10" s="48"/>
      <c r="LA10" s="51"/>
      <c r="LB10" s="47"/>
      <c r="LC10" s="47"/>
      <c r="LD10" s="48"/>
      <c r="LE10" s="48"/>
      <c r="LF10" s="51"/>
      <c r="LG10" s="47"/>
      <c r="LH10" s="47"/>
      <c r="LI10" s="48"/>
      <c r="LJ10" s="48"/>
      <c r="LK10" s="51"/>
      <c r="LL10" s="47"/>
      <c r="LM10" s="47"/>
      <c r="LN10" s="48"/>
      <c r="LO10" s="48"/>
      <c r="LP10" s="51"/>
      <c r="LQ10" s="47"/>
      <c r="LR10" s="47"/>
      <c r="LS10" s="48"/>
      <c r="LT10" s="48"/>
      <c r="LU10" s="51"/>
      <c r="LV10" s="47"/>
      <c r="LW10" s="47"/>
      <c r="LX10" s="48"/>
      <c r="LY10" s="48"/>
      <c r="LZ10" s="51"/>
      <c r="MA10" s="47"/>
      <c r="MB10" s="47"/>
      <c r="MC10" s="48"/>
      <c r="MD10" s="48"/>
      <c r="ME10" s="51"/>
      <c r="MF10" s="47"/>
      <c r="MG10" s="47"/>
      <c r="MH10" s="48"/>
      <c r="MI10" s="48"/>
      <c r="MJ10" s="51"/>
    </row>
    <row r="11" spans="1:348" ht="15.75" customHeight="1" x14ac:dyDescent="0.25">
      <c r="A11" s="60"/>
      <c r="B11" s="60"/>
      <c r="C11" s="60"/>
      <c r="D11" s="60"/>
      <c r="E11" s="60"/>
      <c r="F11" s="60"/>
      <c r="G11" s="60"/>
      <c r="H11" s="60"/>
      <c r="I11" s="61"/>
      <c r="J11" s="61"/>
      <c r="K11" s="61"/>
      <c r="L11" s="61"/>
      <c r="M11" s="60"/>
      <c r="N11" s="60"/>
      <c r="O11" s="62"/>
      <c r="P11" s="62"/>
      <c r="Q11" s="62"/>
      <c r="R11" s="62"/>
      <c r="S11" s="62"/>
      <c r="T11" s="62"/>
      <c r="U11" s="62"/>
      <c r="V11" s="62"/>
      <c r="W11" s="62"/>
      <c r="X11" s="60"/>
      <c r="Y11" s="60"/>
      <c r="Z11" s="60"/>
      <c r="AA11" s="60"/>
      <c r="AB11" s="61"/>
      <c r="AC11" s="61"/>
      <c r="AD11" s="60"/>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row>
    <row r="12" spans="1:348" ht="15.75" customHeight="1" x14ac:dyDescent="0.25">
      <c r="A12" s="60"/>
      <c r="B12" s="60"/>
      <c r="C12" s="60"/>
      <c r="D12" s="60"/>
      <c r="E12" s="60"/>
      <c r="F12" s="60"/>
      <c r="G12" s="60"/>
      <c r="H12" s="60"/>
      <c r="I12" s="61"/>
      <c r="J12" s="61"/>
      <c r="K12" s="61"/>
      <c r="L12" s="61"/>
      <c r="M12" s="60"/>
      <c r="N12" s="60"/>
      <c r="O12" s="62"/>
      <c r="P12" s="62"/>
      <c r="Q12" s="62"/>
      <c r="R12" s="62"/>
      <c r="S12" s="62"/>
      <c r="T12" s="62"/>
      <c r="U12" s="62"/>
      <c r="V12" s="62"/>
      <c r="W12" s="62"/>
      <c r="X12" s="60"/>
      <c r="Y12" s="60"/>
      <c r="Z12" s="60"/>
      <c r="AA12" s="60"/>
      <c r="AB12" s="61"/>
      <c r="AC12" s="61"/>
      <c r="AD12" s="60"/>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row>
    <row r="13" spans="1:348" ht="15.75" customHeight="1" x14ac:dyDescent="0.25">
      <c r="A13" s="60"/>
      <c r="B13" s="60"/>
      <c r="C13" s="60"/>
      <c r="D13" s="60"/>
      <c r="E13" s="60"/>
      <c r="F13" s="60"/>
      <c r="G13" s="60"/>
      <c r="H13" s="60"/>
      <c r="I13" s="61"/>
      <c r="J13" s="61"/>
      <c r="K13" s="61"/>
      <c r="L13" s="61"/>
      <c r="M13" s="60"/>
      <c r="N13" s="60"/>
      <c r="O13" s="62"/>
      <c r="P13" s="62"/>
      <c r="Q13" s="62"/>
      <c r="R13" s="62"/>
      <c r="S13" s="62"/>
      <c r="T13" s="62"/>
      <c r="U13" s="62"/>
      <c r="V13" s="62"/>
      <c r="W13" s="62"/>
      <c r="X13" s="60"/>
      <c r="Y13" s="60"/>
      <c r="Z13" s="60"/>
      <c r="AA13" s="60"/>
      <c r="AB13" s="61"/>
      <c r="AC13" s="61"/>
      <c r="AD13" s="60"/>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row>
    <row r="14" spans="1:348" ht="15.75" customHeight="1" x14ac:dyDescent="0.25">
      <c r="A14" s="60"/>
      <c r="B14" s="60"/>
      <c r="C14" s="60"/>
      <c r="D14" s="60"/>
      <c r="E14" s="60"/>
      <c r="F14" s="60"/>
      <c r="G14" s="60"/>
      <c r="H14" s="60"/>
      <c r="I14" s="61"/>
      <c r="J14" s="61"/>
      <c r="K14" s="61"/>
      <c r="L14" s="61"/>
      <c r="M14" s="60"/>
      <c r="N14" s="60"/>
      <c r="O14" s="62"/>
      <c r="P14" s="62"/>
      <c r="Q14" s="62"/>
      <c r="R14" s="62"/>
      <c r="S14" s="62"/>
      <c r="T14" s="62"/>
      <c r="U14" s="62"/>
      <c r="V14" s="62"/>
      <c r="W14" s="62"/>
      <c r="X14" s="60"/>
      <c r="Y14" s="60"/>
      <c r="Z14" s="60"/>
      <c r="AA14" s="60"/>
      <c r="AB14" s="61"/>
      <c r="AC14" s="61"/>
      <c r="AD14" s="60"/>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row>
    <row r="15" spans="1:348" ht="15.75" customHeight="1" x14ac:dyDescent="0.25">
      <c r="A15" s="60"/>
      <c r="B15" s="60"/>
      <c r="C15" s="60"/>
      <c r="D15" s="60"/>
      <c r="E15" s="60"/>
      <c r="F15" s="60"/>
      <c r="G15" s="60"/>
      <c r="H15" s="60"/>
      <c r="I15" s="61"/>
      <c r="J15" s="61"/>
      <c r="K15" s="61"/>
      <c r="L15" s="61"/>
      <c r="M15" s="60"/>
      <c r="N15" s="60"/>
      <c r="O15" s="62"/>
      <c r="P15" s="62"/>
      <c r="Q15" s="62"/>
      <c r="R15" s="62"/>
      <c r="S15" s="62"/>
      <c r="T15" s="62"/>
      <c r="U15" s="62"/>
      <c r="V15" s="62"/>
      <c r="W15" s="62"/>
      <c r="X15" s="60"/>
      <c r="Y15" s="60"/>
      <c r="Z15" s="60"/>
      <c r="AA15" s="60"/>
      <c r="AB15" s="61"/>
      <c r="AC15" s="61"/>
      <c r="AD15" s="60"/>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row>
    <row r="16" spans="1:348" ht="15.75" customHeight="1" x14ac:dyDescent="0.25">
      <c r="A16" s="60"/>
      <c r="B16" s="60"/>
      <c r="C16" s="60"/>
      <c r="D16" s="60"/>
      <c r="E16" s="60"/>
      <c r="F16" s="60"/>
      <c r="G16" s="60"/>
      <c r="H16" s="60"/>
      <c r="I16" s="61"/>
      <c r="J16" s="61"/>
      <c r="K16" s="61"/>
      <c r="L16" s="61"/>
      <c r="M16" s="60"/>
      <c r="N16" s="60"/>
      <c r="O16" s="62"/>
      <c r="P16" s="62"/>
      <c r="Q16" s="62"/>
      <c r="R16" s="62"/>
      <c r="S16" s="62"/>
      <c r="T16" s="62"/>
      <c r="U16" s="62"/>
      <c r="V16" s="62"/>
      <c r="W16" s="62"/>
      <c r="X16" s="60"/>
      <c r="Y16" s="60"/>
      <c r="Z16" s="60"/>
      <c r="AA16" s="60"/>
      <c r="AB16" s="61"/>
      <c r="AC16" s="61"/>
      <c r="AD16" s="60"/>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row>
    <row r="17" spans="1:348" ht="15.75" customHeight="1" x14ac:dyDescent="0.25">
      <c r="A17" s="60"/>
      <c r="B17" s="60"/>
      <c r="C17" s="60"/>
      <c r="D17" s="60"/>
      <c r="E17" s="60"/>
      <c r="F17" s="60"/>
      <c r="G17" s="60"/>
      <c r="H17" s="60"/>
      <c r="I17" s="61"/>
      <c r="J17" s="61"/>
      <c r="K17" s="61"/>
      <c r="L17" s="61"/>
      <c r="M17" s="60"/>
      <c r="N17" s="60"/>
      <c r="O17" s="62"/>
      <c r="P17" s="62"/>
      <c r="Q17" s="62"/>
      <c r="R17" s="62"/>
      <c r="S17" s="62"/>
      <c r="T17" s="62"/>
      <c r="U17" s="62"/>
      <c r="V17" s="62"/>
      <c r="W17" s="62"/>
      <c r="X17" s="60"/>
      <c r="Y17" s="60"/>
      <c r="Z17" s="60"/>
      <c r="AA17" s="60"/>
      <c r="AB17" s="61"/>
      <c r="AC17" s="61"/>
      <c r="AD17" s="60"/>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row>
    <row r="18" spans="1:348" ht="15.75" customHeight="1" x14ac:dyDescent="0.25">
      <c r="A18" s="60"/>
      <c r="B18" s="60"/>
      <c r="C18" s="60"/>
      <c r="D18" s="60"/>
      <c r="E18" s="60"/>
      <c r="F18" s="60"/>
      <c r="G18" s="60"/>
      <c r="H18" s="60"/>
      <c r="I18" s="61"/>
      <c r="J18" s="61"/>
      <c r="K18" s="61"/>
      <c r="L18" s="61"/>
      <c r="M18" s="60"/>
      <c r="N18" s="60"/>
      <c r="O18" s="62"/>
      <c r="P18" s="62"/>
      <c r="Q18" s="62"/>
      <c r="R18" s="62"/>
      <c r="S18" s="62"/>
      <c r="T18" s="62"/>
      <c r="U18" s="62"/>
      <c r="V18" s="62"/>
      <c r="W18" s="62"/>
      <c r="X18" s="60"/>
      <c r="Y18" s="60"/>
      <c r="Z18" s="60"/>
      <c r="AA18" s="60"/>
      <c r="AB18" s="61"/>
      <c r="AC18" s="61"/>
      <c r="AD18" s="60"/>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row>
    <row r="19" spans="1:348" ht="15.75" customHeight="1" x14ac:dyDescent="0.25">
      <c r="A19" s="60"/>
      <c r="B19" s="60"/>
      <c r="C19" s="60"/>
      <c r="D19" s="60"/>
      <c r="E19" s="60"/>
      <c r="F19" s="60"/>
      <c r="G19" s="60"/>
      <c r="H19" s="60"/>
      <c r="I19" s="61"/>
      <c r="J19" s="61"/>
      <c r="K19" s="61"/>
      <c r="L19" s="61"/>
      <c r="M19" s="60"/>
      <c r="N19" s="60"/>
      <c r="O19" s="62"/>
      <c r="P19" s="62"/>
      <c r="Q19" s="62"/>
      <c r="R19" s="62"/>
      <c r="S19" s="62"/>
      <c r="T19" s="62"/>
      <c r="U19" s="62"/>
      <c r="V19" s="62"/>
      <c r="W19" s="62"/>
      <c r="X19" s="60"/>
      <c r="Y19" s="60"/>
      <c r="Z19" s="60"/>
      <c r="AA19" s="60"/>
      <c r="AB19" s="61"/>
      <c r="AC19" s="61"/>
      <c r="AD19" s="60"/>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row>
    <row r="20" spans="1:348" ht="15.75" customHeight="1" x14ac:dyDescent="0.25">
      <c r="A20" s="60"/>
      <c r="B20" s="60"/>
      <c r="C20" s="60"/>
      <c r="D20" s="60"/>
      <c r="E20" s="60"/>
      <c r="F20" s="60"/>
      <c r="G20" s="60"/>
      <c r="H20" s="60"/>
      <c r="I20" s="61"/>
      <c r="J20" s="61"/>
      <c r="K20" s="61"/>
      <c r="L20" s="61"/>
      <c r="M20" s="60"/>
      <c r="N20" s="60"/>
      <c r="O20" s="62"/>
      <c r="P20" s="62"/>
      <c r="Q20" s="62"/>
      <c r="R20" s="62"/>
      <c r="S20" s="62"/>
      <c r="T20" s="62"/>
      <c r="U20" s="62"/>
      <c r="V20" s="62"/>
      <c r="W20" s="62"/>
      <c r="X20" s="60"/>
      <c r="Y20" s="60"/>
      <c r="Z20" s="60"/>
      <c r="AA20" s="60"/>
      <c r="AB20" s="61"/>
      <c r="AC20" s="61"/>
      <c r="AD20" s="60"/>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row>
    <row r="21" spans="1:348" ht="15.75" customHeight="1" x14ac:dyDescent="0.25">
      <c r="A21" s="60"/>
      <c r="B21" s="60"/>
      <c r="C21" s="60"/>
      <c r="D21" s="60"/>
      <c r="E21" s="60"/>
      <c r="F21" s="60"/>
      <c r="G21" s="60"/>
      <c r="H21" s="60"/>
      <c r="I21" s="61"/>
      <c r="J21" s="61"/>
      <c r="K21" s="61"/>
      <c r="L21" s="61"/>
      <c r="M21" s="60"/>
      <c r="N21" s="60"/>
      <c r="O21" s="62"/>
      <c r="P21" s="62"/>
      <c r="Q21" s="62"/>
      <c r="R21" s="62"/>
      <c r="S21" s="62"/>
      <c r="T21" s="62"/>
      <c r="U21" s="62"/>
      <c r="V21" s="62"/>
      <c r="W21" s="62"/>
      <c r="X21" s="60"/>
      <c r="Y21" s="60"/>
      <c r="Z21" s="60"/>
      <c r="AA21" s="60"/>
      <c r="AB21" s="61"/>
      <c r="AC21" s="61"/>
      <c r="AD21" s="60"/>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row>
    <row r="22" spans="1:348" ht="15.75" customHeight="1" x14ac:dyDescent="0.25">
      <c r="A22" s="60"/>
      <c r="B22" s="60"/>
      <c r="C22" s="60"/>
      <c r="D22" s="60"/>
      <c r="E22" s="60"/>
      <c r="F22" s="60"/>
      <c r="G22" s="60"/>
      <c r="H22" s="60"/>
      <c r="I22" s="61"/>
      <c r="J22" s="61"/>
      <c r="K22" s="61"/>
      <c r="L22" s="61"/>
      <c r="M22" s="60"/>
      <c r="N22" s="60"/>
      <c r="O22" s="62"/>
      <c r="P22" s="62"/>
      <c r="Q22" s="62"/>
      <c r="R22" s="62"/>
      <c r="S22" s="62"/>
      <c r="T22" s="62"/>
      <c r="U22" s="62"/>
      <c r="V22" s="62"/>
      <c r="W22" s="62"/>
      <c r="X22" s="60"/>
      <c r="Y22" s="60"/>
      <c r="Z22" s="60"/>
      <c r="AA22" s="60"/>
      <c r="AB22" s="61"/>
      <c r="AC22" s="61"/>
      <c r="AD22" s="60"/>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row>
    <row r="23" spans="1:348" ht="15.75" customHeight="1" x14ac:dyDescent="0.25">
      <c r="A23" s="60"/>
      <c r="B23" s="60"/>
      <c r="C23" s="60"/>
      <c r="D23" s="60"/>
      <c r="E23" s="60"/>
      <c r="F23" s="60"/>
      <c r="G23" s="60"/>
      <c r="H23" s="60"/>
      <c r="I23" s="61"/>
      <c r="J23" s="61"/>
      <c r="K23" s="61"/>
      <c r="L23" s="61"/>
      <c r="M23" s="60"/>
      <c r="N23" s="60"/>
      <c r="O23" s="62"/>
      <c r="P23" s="62"/>
      <c r="Q23" s="62"/>
      <c r="R23" s="62"/>
      <c r="S23" s="62"/>
      <c r="T23" s="62"/>
      <c r="U23" s="62"/>
      <c r="V23" s="62"/>
      <c r="W23" s="62"/>
      <c r="X23" s="60"/>
      <c r="Y23" s="60"/>
      <c r="Z23" s="60"/>
      <c r="AA23" s="60"/>
      <c r="AB23" s="61"/>
      <c r="AC23" s="61"/>
      <c r="AD23" s="60"/>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row>
    <row r="24" spans="1:348" ht="15.75" customHeight="1" x14ac:dyDescent="0.25">
      <c r="A24" s="60"/>
      <c r="B24" s="60"/>
      <c r="C24" s="60"/>
      <c r="D24" s="60"/>
      <c r="E24" s="60"/>
      <c r="F24" s="60"/>
      <c r="G24" s="60"/>
      <c r="H24" s="60"/>
      <c r="I24" s="61"/>
      <c r="J24" s="61"/>
      <c r="K24" s="61"/>
      <c r="L24" s="61"/>
      <c r="M24" s="60"/>
      <c r="N24" s="60"/>
      <c r="O24" s="62"/>
      <c r="P24" s="62"/>
      <c r="Q24" s="62"/>
      <c r="R24" s="62"/>
      <c r="S24" s="62"/>
      <c r="T24" s="62"/>
      <c r="U24" s="62"/>
      <c r="V24" s="62"/>
      <c r="W24" s="62"/>
      <c r="X24" s="60"/>
      <c r="Y24" s="60"/>
      <c r="Z24" s="60"/>
      <c r="AA24" s="60"/>
      <c r="AB24" s="61"/>
      <c r="AC24" s="61"/>
      <c r="AD24" s="60"/>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row>
    <row r="25" spans="1:348" ht="15.75" customHeight="1" x14ac:dyDescent="0.25">
      <c r="A25" s="60"/>
      <c r="B25" s="60"/>
      <c r="C25" s="60"/>
      <c r="D25" s="60"/>
      <c r="E25" s="60"/>
      <c r="F25" s="60"/>
      <c r="G25" s="60"/>
      <c r="H25" s="60"/>
      <c r="I25" s="61"/>
      <c r="J25" s="61"/>
      <c r="K25" s="61"/>
      <c r="L25" s="61"/>
      <c r="M25" s="60"/>
      <c r="N25" s="60"/>
      <c r="O25" s="62"/>
      <c r="P25" s="62"/>
      <c r="Q25" s="62"/>
      <c r="R25" s="62"/>
      <c r="S25" s="62"/>
      <c r="T25" s="62"/>
      <c r="U25" s="62"/>
      <c r="V25" s="62"/>
      <c r="W25" s="62"/>
      <c r="X25" s="60"/>
      <c r="Y25" s="60"/>
      <c r="Z25" s="60"/>
      <c r="AA25" s="60"/>
      <c r="AB25" s="61"/>
      <c r="AC25" s="61"/>
      <c r="AD25" s="60"/>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row>
    <row r="26" spans="1:348" ht="15.75" customHeight="1" x14ac:dyDescent="0.25">
      <c r="A26" s="60"/>
      <c r="B26" s="60"/>
      <c r="C26" s="60"/>
      <c r="D26" s="60"/>
      <c r="E26" s="60"/>
      <c r="F26" s="60"/>
      <c r="G26" s="60"/>
      <c r="H26" s="60"/>
      <c r="I26" s="61"/>
      <c r="J26" s="61"/>
      <c r="K26" s="61"/>
      <c r="L26" s="61"/>
      <c r="M26" s="60"/>
      <c r="N26" s="60"/>
      <c r="O26" s="62"/>
      <c r="P26" s="62"/>
      <c r="Q26" s="62"/>
      <c r="R26" s="62"/>
      <c r="S26" s="62"/>
      <c r="T26" s="62"/>
      <c r="U26" s="62"/>
      <c r="V26" s="62"/>
      <c r="W26" s="62"/>
      <c r="X26" s="60"/>
      <c r="Y26" s="60"/>
      <c r="Z26" s="60"/>
      <c r="AA26" s="60"/>
      <c r="AB26" s="61"/>
      <c r="AC26" s="61"/>
      <c r="AD26" s="60"/>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row>
    <row r="27" spans="1:348" ht="15.75" customHeight="1" x14ac:dyDescent="0.25">
      <c r="A27" s="60"/>
      <c r="B27" s="60"/>
      <c r="C27" s="60"/>
      <c r="D27" s="60"/>
      <c r="E27" s="60"/>
      <c r="F27" s="60"/>
      <c r="G27" s="60"/>
      <c r="H27" s="60"/>
      <c r="I27" s="61"/>
      <c r="J27" s="61"/>
      <c r="K27" s="61"/>
      <c r="L27" s="61"/>
      <c r="M27" s="60"/>
      <c r="N27" s="60"/>
      <c r="O27" s="62"/>
      <c r="P27" s="62"/>
      <c r="Q27" s="62"/>
      <c r="R27" s="62"/>
      <c r="S27" s="62"/>
      <c r="T27" s="62"/>
      <c r="U27" s="62"/>
      <c r="V27" s="62"/>
      <c r="W27" s="62"/>
      <c r="X27" s="60"/>
      <c r="Y27" s="60"/>
      <c r="Z27" s="60"/>
      <c r="AA27" s="60"/>
      <c r="AB27" s="61"/>
      <c r="AC27" s="61"/>
      <c r="AD27" s="60"/>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row>
    <row r="28" spans="1:348" ht="15.75" customHeight="1" x14ac:dyDescent="0.25">
      <c r="A28" s="60"/>
      <c r="B28" s="60"/>
      <c r="C28" s="60"/>
      <c r="D28" s="60"/>
      <c r="E28" s="60"/>
      <c r="F28" s="60"/>
      <c r="G28" s="60"/>
      <c r="H28" s="60"/>
      <c r="I28" s="61"/>
      <c r="J28" s="61"/>
      <c r="K28" s="61"/>
      <c r="L28" s="61"/>
      <c r="M28" s="60"/>
      <c r="N28" s="60"/>
      <c r="O28" s="62"/>
      <c r="P28" s="62"/>
      <c r="Q28" s="62"/>
      <c r="R28" s="62"/>
      <c r="S28" s="62"/>
      <c r="T28" s="62"/>
      <c r="U28" s="62"/>
      <c r="V28" s="62"/>
      <c r="W28" s="62"/>
      <c r="X28" s="60"/>
      <c r="Y28" s="60"/>
      <c r="Z28" s="60"/>
      <c r="AA28" s="60"/>
      <c r="AB28" s="61"/>
      <c r="AC28" s="61"/>
      <c r="AD28" s="60"/>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row>
    <row r="29" spans="1:348" ht="15.75" customHeight="1" x14ac:dyDescent="0.25">
      <c r="A29" s="60"/>
      <c r="B29" s="60"/>
      <c r="C29" s="60"/>
      <c r="D29" s="60"/>
      <c r="E29" s="60"/>
      <c r="F29" s="60"/>
      <c r="G29" s="60"/>
      <c r="H29" s="60"/>
      <c r="I29" s="61"/>
      <c r="J29" s="61"/>
      <c r="K29" s="61"/>
      <c r="L29" s="61"/>
      <c r="M29" s="60"/>
      <c r="N29" s="60"/>
      <c r="O29" s="62"/>
      <c r="P29" s="62"/>
      <c r="Q29" s="62"/>
      <c r="R29" s="62"/>
      <c r="S29" s="62"/>
      <c r="T29" s="62"/>
      <c r="U29" s="62"/>
      <c r="V29" s="62"/>
      <c r="W29" s="62"/>
      <c r="X29" s="60"/>
      <c r="Y29" s="60"/>
      <c r="Z29" s="60"/>
      <c r="AA29" s="60"/>
      <c r="AB29" s="61"/>
      <c r="AC29" s="61"/>
      <c r="AD29" s="60"/>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row>
    <row r="30" spans="1:348" ht="15.75" customHeight="1" x14ac:dyDescent="0.25">
      <c r="A30" s="60"/>
      <c r="B30" s="60"/>
      <c r="C30" s="60"/>
      <c r="D30" s="60"/>
      <c r="E30" s="60"/>
      <c r="F30" s="60"/>
      <c r="G30" s="60"/>
      <c r="H30" s="60"/>
      <c r="I30" s="61"/>
      <c r="J30" s="61"/>
      <c r="K30" s="61"/>
      <c r="L30" s="61"/>
      <c r="M30" s="60"/>
      <c r="N30" s="60"/>
      <c r="O30" s="62"/>
      <c r="P30" s="62"/>
      <c r="Q30" s="62"/>
      <c r="R30" s="62"/>
      <c r="S30" s="62"/>
      <c r="T30" s="62"/>
      <c r="U30" s="62"/>
      <c r="V30" s="62"/>
      <c r="W30" s="62"/>
      <c r="X30" s="60"/>
      <c r="Y30" s="60"/>
      <c r="Z30" s="60"/>
      <c r="AA30" s="60"/>
      <c r="AB30" s="61"/>
      <c r="AC30" s="61"/>
      <c r="AD30" s="60"/>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row>
    <row r="31" spans="1:348" ht="15.75" customHeight="1" x14ac:dyDescent="0.25">
      <c r="A31" s="60"/>
      <c r="B31" s="60"/>
      <c r="C31" s="60"/>
      <c r="D31" s="60"/>
      <c r="E31" s="60"/>
      <c r="F31" s="60"/>
      <c r="G31" s="60"/>
      <c r="H31" s="60"/>
      <c r="I31" s="61"/>
      <c r="J31" s="61"/>
      <c r="K31" s="61"/>
      <c r="L31" s="61"/>
      <c r="M31" s="60"/>
      <c r="N31" s="60"/>
      <c r="O31" s="62"/>
      <c r="P31" s="62"/>
      <c r="Q31" s="62"/>
      <c r="R31" s="62"/>
      <c r="S31" s="62"/>
      <c r="T31" s="62"/>
      <c r="U31" s="62"/>
      <c r="V31" s="62"/>
      <c r="W31" s="62"/>
      <c r="X31" s="60"/>
      <c r="Y31" s="60"/>
      <c r="Z31" s="60"/>
      <c r="AA31" s="60"/>
      <c r="AB31" s="61"/>
      <c r="AC31" s="61"/>
      <c r="AD31" s="60"/>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row>
    <row r="32" spans="1:348" ht="15.75" customHeight="1" x14ac:dyDescent="0.25">
      <c r="A32" s="60"/>
      <c r="B32" s="60"/>
      <c r="C32" s="60"/>
      <c r="D32" s="60"/>
      <c r="E32" s="60"/>
      <c r="F32" s="60"/>
      <c r="G32" s="60"/>
      <c r="H32" s="60"/>
      <c r="I32" s="61"/>
      <c r="J32" s="61"/>
      <c r="K32" s="61"/>
      <c r="L32" s="61"/>
      <c r="M32" s="60"/>
      <c r="N32" s="60"/>
      <c r="O32" s="62"/>
      <c r="P32" s="62"/>
      <c r="Q32" s="62"/>
      <c r="R32" s="62"/>
      <c r="S32" s="62"/>
      <c r="T32" s="62"/>
      <c r="U32" s="62"/>
      <c r="V32" s="62"/>
      <c r="W32" s="62"/>
      <c r="X32" s="60"/>
      <c r="Y32" s="60"/>
      <c r="Z32" s="60"/>
      <c r="AA32" s="60"/>
      <c r="AB32" s="61"/>
      <c r="AC32" s="61"/>
      <c r="AD32" s="60"/>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row>
    <row r="33" spans="1:348" ht="15.75" customHeight="1" x14ac:dyDescent="0.25">
      <c r="A33" s="60"/>
      <c r="B33" s="60"/>
      <c r="C33" s="60"/>
      <c r="D33" s="60"/>
      <c r="E33" s="60"/>
      <c r="F33" s="60"/>
      <c r="G33" s="60"/>
      <c r="H33" s="60"/>
      <c r="I33" s="61"/>
      <c r="J33" s="61"/>
      <c r="K33" s="61"/>
      <c r="L33" s="61"/>
      <c r="M33" s="60"/>
      <c r="N33" s="60"/>
      <c r="O33" s="62"/>
      <c r="P33" s="62"/>
      <c r="Q33" s="62"/>
      <c r="R33" s="62"/>
      <c r="S33" s="62"/>
      <c r="T33" s="62"/>
      <c r="U33" s="62"/>
      <c r="V33" s="62"/>
      <c r="W33" s="62"/>
      <c r="X33" s="60"/>
      <c r="Y33" s="60"/>
      <c r="Z33" s="60"/>
      <c r="AA33" s="60"/>
      <c r="AB33" s="61"/>
      <c r="AC33" s="61"/>
      <c r="AD33" s="60"/>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row>
    <row r="34" spans="1:348" ht="15.75" customHeight="1" x14ac:dyDescent="0.25">
      <c r="A34" s="60"/>
      <c r="B34" s="60"/>
      <c r="C34" s="60"/>
      <c r="D34" s="60"/>
      <c r="E34" s="60"/>
      <c r="F34" s="60"/>
      <c r="G34" s="60"/>
      <c r="H34" s="60"/>
      <c r="I34" s="61"/>
      <c r="J34" s="61"/>
      <c r="K34" s="61"/>
      <c r="L34" s="61"/>
      <c r="M34" s="60"/>
      <c r="N34" s="60"/>
      <c r="O34" s="62"/>
      <c r="P34" s="62"/>
      <c r="Q34" s="62"/>
      <c r="R34" s="62"/>
      <c r="S34" s="62"/>
      <c r="T34" s="62"/>
      <c r="U34" s="62"/>
      <c r="V34" s="62"/>
      <c r="W34" s="62"/>
      <c r="X34" s="60"/>
      <c r="Y34" s="60"/>
      <c r="Z34" s="60"/>
      <c r="AA34" s="60"/>
      <c r="AB34" s="61"/>
      <c r="AC34" s="61"/>
      <c r="AD34" s="60"/>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row>
    <row r="35" spans="1:348" ht="15.75" customHeight="1" x14ac:dyDescent="0.25">
      <c r="A35" s="60"/>
      <c r="B35" s="60"/>
      <c r="C35" s="60"/>
      <c r="D35" s="60"/>
      <c r="E35" s="60"/>
      <c r="F35" s="60"/>
      <c r="G35" s="60"/>
      <c r="H35" s="60"/>
      <c r="I35" s="61"/>
      <c r="J35" s="61"/>
      <c r="K35" s="61"/>
      <c r="L35" s="61"/>
      <c r="M35" s="60"/>
      <c r="N35" s="60"/>
      <c r="O35" s="62"/>
      <c r="P35" s="62"/>
      <c r="Q35" s="62"/>
      <c r="R35" s="62"/>
      <c r="S35" s="62"/>
      <c r="T35" s="62"/>
      <c r="U35" s="62"/>
      <c r="V35" s="62"/>
      <c r="W35" s="62"/>
      <c r="X35" s="60"/>
      <c r="Y35" s="60"/>
      <c r="Z35" s="60"/>
      <c r="AA35" s="60"/>
      <c r="AB35" s="61"/>
      <c r="AC35" s="61"/>
      <c r="AD35" s="60"/>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row>
    <row r="36" spans="1:348" ht="15.75" customHeight="1" x14ac:dyDescent="0.25">
      <c r="A36" s="60"/>
      <c r="B36" s="60"/>
      <c r="C36" s="60"/>
      <c r="D36" s="60"/>
      <c r="E36" s="60"/>
      <c r="F36" s="60"/>
      <c r="G36" s="60"/>
      <c r="H36" s="60"/>
      <c r="I36" s="61"/>
      <c r="J36" s="61"/>
      <c r="K36" s="61"/>
      <c r="L36" s="61"/>
      <c r="M36" s="60"/>
      <c r="N36" s="60"/>
      <c r="O36" s="62"/>
      <c r="P36" s="62"/>
      <c r="Q36" s="62"/>
      <c r="R36" s="62"/>
      <c r="S36" s="62"/>
      <c r="T36" s="62"/>
      <c r="U36" s="62"/>
      <c r="V36" s="62"/>
      <c r="W36" s="62"/>
      <c r="X36" s="60"/>
      <c r="Y36" s="60"/>
      <c r="Z36" s="60"/>
      <c r="AA36" s="60"/>
      <c r="AB36" s="61"/>
      <c r="AC36" s="61"/>
      <c r="AD36" s="60"/>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row>
    <row r="37" spans="1:348" ht="15.75" customHeight="1" x14ac:dyDescent="0.25">
      <c r="A37" s="60"/>
      <c r="B37" s="60"/>
      <c r="C37" s="60"/>
      <c r="D37" s="60"/>
      <c r="E37" s="60"/>
      <c r="F37" s="60"/>
      <c r="G37" s="60"/>
      <c r="H37" s="60"/>
      <c r="I37" s="61"/>
      <c r="J37" s="61"/>
      <c r="K37" s="61"/>
      <c r="L37" s="61"/>
      <c r="M37" s="60"/>
      <c r="N37" s="60"/>
      <c r="O37" s="62"/>
      <c r="P37" s="62"/>
      <c r="Q37" s="62"/>
      <c r="R37" s="62"/>
      <c r="S37" s="62"/>
      <c r="T37" s="62"/>
      <c r="U37" s="62"/>
      <c r="V37" s="62"/>
      <c r="W37" s="62"/>
      <c r="X37" s="60"/>
      <c r="Y37" s="60"/>
      <c r="Z37" s="60"/>
      <c r="AA37" s="60"/>
      <c r="AB37" s="61"/>
      <c r="AC37" s="61"/>
      <c r="AD37" s="60"/>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row>
    <row r="38" spans="1:348" ht="15.75" customHeight="1" x14ac:dyDescent="0.25">
      <c r="A38" s="60"/>
      <c r="B38" s="60"/>
      <c r="C38" s="60"/>
      <c r="D38" s="60"/>
      <c r="E38" s="60"/>
      <c r="F38" s="60"/>
      <c r="G38" s="60"/>
      <c r="H38" s="60"/>
      <c r="I38" s="61"/>
      <c r="J38" s="61"/>
      <c r="K38" s="61"/>
      <c r="L38" s="61"/>
      <c r="M38" s="60"/>
      <c r="N38" s="60"/>
      <c r="O38" s="62"/>
      <c r="P38" s="62"/>
      <c r="Q38" s="62"/>
      <c r="R38" s="62"/>
      <c r="S38" s="62"/>
      <c r="T38" s="62"/>
      <c r="U38" s="62"/>
      <c r="V38" s="62"/>
      <c r="W38" s="62"/>
      <c r="X38" s="60"/>
      <c r="Y38" s="60"/>
      <c r="Z38" s="60"/>
      <c r="AA38" s="60"/>
      <c r="AB38" s="61"/>
      <c r="AC38" s="61"/>
      <c r="AD38" s="60"/>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row>
    <row r="39" spans="1:348" ht="15.75" customHeight="1" x14ac:dyDescent="0.25">
      <c r="A39" s="60"/>
      <c r="B39" s="60"/>
      <c r="C39" s="60"/>
      <c r="D39" s="60"/>
      <c r="E39" s="60"/>
      <c r="F39" s="60"/>
      <c r="G39" s="60"/>
      <c r="H39" s="60"/>
      <c r="I39" s="61"/>
      <c r="J39" s="61"/>
      <c r="K39" s="61"/>
      <c r="L39" s="61"/>
      <c r="M39" s="60"/>
      <c r="N39" s="60"/>
      <c r="O39" s="62"/>
      <c r="P39" s="62"/>
      <c r="Q39" s="62"/>
      <c r="R39" s="62"/>
      <c r="S39" s="62"/>
      <c r="T39" s="62"/>
      <c r="U39" s="62"/>
      <c r="V39" s="62"/>
      <c r="W39" s="62"/>
      <c r="X39" s="60"/>
      <c r="Y39" s="60"/>
      <c r="Z39" s="60"/>
      <c r="AA39" s="60"/>
      <c r="AB39" s="61"/>
      <c r="AC39" s="61"/>
      <c r="AD39" s="60"/>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row>
    <row r="40" spans="1:348" ht="15.75" customHeight="1" x14ac:dyDescent="0.25">
      <c r="A40" s="60"/>
      <c r="B40" s="60"/>
      <c r="C40" s="60"/>
      <c r="D40" s="60"/>
      <c r="E40" s="60"/>
      <c r="F40" s="60"/>
      <c r="G40" s="60"/>
      <c r="H40" s="60"/>
      <c r="I40" s="61"/>
      <c r="J40" s="61"/>
      <c r="K40" s="61"/>
      <c r="L40" s="61"/>
      <c r="M40" s="60"/>
      <c r="N40" s="60"/>
      <c r="O40" s="62"/>
      <c r="P40" s="62"/>
      <c r="Q40" s="62"/>
      <c r="R40" s="62"/>
      <c r="S40" s="62"/>
      <c r="T40" s="62"/>
      <c r="U40" s="62"/>
      <c r="V40" s="62"/>
      <c r="W40" s="62"/>
      <c r="X40" s="60"/>
      <c r="Y40" s="60"/>
      <c r="Z40" s="60"/>
      <c r="AA40" s="60"/>
      <c r="AB40" s="61"/>
      <c r="AC40" s="61"/>
      <c r="AD40" s="60"/>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row>
    <row r="41" spans="1:348" ht="15.75" customHeight="1" x14ac:dyDescent="0.25">
      <c r="A41" s="60"/>
      <c r="B41" s="60"/>
      <c r="C41" s="60"/>
      <c r="D41" s="60"/>
      <c r="E41" s="60"/>
      <c r="F41" s="60"/>
      <c r="G41" s="60"/>
      <c r="H41" s="60"/>
      <c r="I41" s="61"/>
      <c r="J41" s="61"/>
      <c r="K41" s="61"/>
      <c r="L41" s="61"/>
      <c r="M41" s="60"/>
      <c r="N41" s="60"/>
      <c r="O41" s="62"/>
      <c r="P41" s="62"/>
      <c r="Q41" s="62"/>
      <c r="R41" s="62"/>
      <c r="S41" s="62"/>
      <c r="T41" s="62"/>
      <c r="U41" s="62"/>
      <c r="V41" s="62"/>
      <c r="W41" s="62"/>
      <c r="X41" s="60"/>
      <c r="Y41" s="60"/>
      <c r="Z41" s="60"/>
      <c r="AA41" s="60"/>
      <c r="AB41" s="61"/>
      <c r="AC41" s="61"/>
      <c r="AD41" s="60"/>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row>
    <row r="42" spans="1:348" ht="15.75" customHeight="1" x14ac:dyDescent="0.25">
      <c r="A42" s="60"/>
      <c r="B42" s="60"/>
      <c r="C42" s="60"/>
      <c r="D42" s="60"/>
      <c r="E42" s="60"/>
      <c r="F42" s="60"/>
      <c r="G42" s="60"/>
      <c r="H42" s="60"/>
      <c r="I42" s="61"/>
      <c r="J42" s="61"/>
      <c r="K42" s="61"/>
      <c r="L42" s="61"/>
      <c r="M42" s="60"/>
      <c r="N42" s="60"/>
      <c r="O42" s="62"/>
      <c r="P42" s="62"/>
      <c r="Q42" s="62"/>
      <c r="R42" s="62"/>
      <c r="S42" s="62"/>
      <c r="T42" s="62"/>
      <c r="U42" s="62"/>
      <c r="V42" s="62"/>
      <c r="W42" s="62"/>
      <c r="X42" s="60"/>
      <c r="Y42" s="60"/>
      <c r="Z42" s="60"/>
      <c r="AA42" s="60"/>
      <c r="AB42" s="61"/>
      <c r="AC42" s="61"/>
      <c r="AD42" s="60"/>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row>
    <row r="43" spans="1:348" ht="15.75" customHeight="1" x14ac:dyDescent="0.25">
      <c r="A43" s="60"/>
      <c r="B43" s="60"/>
      <c r="C43" s="60"/>
      <c r="D43" s="60"/>
      <c r="E43" s="60"/>
      <c r="F43" s="60"/>
      <c r="G43" s="60"/>
      <c r="H43" s="60"/>
      <c r="I43" s="61"/>
      <c r="J43" s="61"/>
      <c r="K43" s="61"/>
      <c r="L43" s="61"/>
      <c r="M43" s="60"/>
      <c r="N43" s="60"/>
      <c r="O43" s="62"/>
      <c r="P43" s="62"/>
      <c r="Q43" s="62"/>
      <c r="R43" s="62"/>
      <c r="S43" s="62"/>
      <c r="T43" s="62"/>
      <c r="U43" s="62"/>
      <c r="V43" s="62"/>
      <c r="W43" s="62"/>
      <c r="X43" s="60"/>
      <c r="Y43" s="60"/>
      <c r="Z43" s="60"/>
      <c r="AA43" s="60"/>
      <c r="AB43" s="61"/>
      <c r="AC43" s="61"/>
      <c r="AD43" s="60"/>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row>
    <row r="44" spans="1:348" ht="15.75" customHeight="1" x14ac:dyDescent="0.25">
      <c r="A44" s="60"/>
      <c r="B44" s="60"/>
      <c r="C44" s="60"/>
      <c r="D44" s="60"/>
      <c r="E44" s="60"/>
      <c r="F44" s="60"/>
      <c r="G44" s="60"/>
      <c r="H44" s="60"/>
      <c r="I44" s="61"/>
      <c r="J44" s="61"/>
      <c r="K44" s="61"/>
      <c r="L44" s="61"/>
      <c r="M44" s="60"/>
      <c r="N44" s="60"/>
      <c r="O44" s="62"/>
      <c r="P44" s="62"/>
      <c r="Q44" s="62"/>
      <c r="R44" s="62"/>
      <c r="S44" s="62"/>
      <c r="T44" s="62"/>
      <c r="U44" s="62"/>
      <c r="V44" s="62"/>
      <c r="W44" s="62"/>
      <c r="X44" s="60"/>
      <c r="Y44" s="60"/>
      <c r="Z44" s="60"/>
      <c r="AA44" s="60"/>
      <c r="AB44" s="61"/>
      <c r="AC44" s="61"/>
      <c r="AD44" s="60"/>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row>
    <row r="45" spans="1:348" ht="15.75" customHeight="1" x14ac:dyDescent="0.25">
      <c r="A45" s="60"/>
      <c r="B45" s="60"/>
      <c r="C45" s="60"/>
      <c r="D45" s="60"/>
      <c r="E45" s="60"/>
      <c r="F45" s="60"/>
      <c r="G45" s="60"/>
      <c r="H45" s="60"/>
      <c r="I45" s="61"/>
      <c r="J45" s="61"/>
      <c r="K45" s="61"/>
      <c r="L45" s="61"/>
      <c r="M45" s="60"/>
      <c r="N45" s="60"/>
      <c r="O45" s="62"/>
      <c r="P45" s="62"/>
      <c r="Q45" s="62"/>
      <c r="R45" s="62"/>
      <c r="S45" s="62"/>
      <c r="T45" s="62"/>
      <c r="U45" s="62"/>
      <c r="V45" s="62"/>
      <c r="W45" s="62"/>
      <c r="X45" s="60"/>
      <c r="Y45" s="60"/>
      <c r="Z45" s="60"/>
      <c r="AA45" s="60"/>
      <c r="AB45" s="61"/>
      <c r="AC45" s="61"/>
      <c r="AD45" s="60"/>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row>
    <row r="46" spans="1:348" ht="15.75" customHeight="1" x14ac:dyDescent="0.25">
      <c r="A46" s="60"/>
      <c r="B46" s="60"/>
      <c r="C46" s="60"/>
      <c r="D46" s="60"/>
      <c r="E46" s="60"/>
      <c r="F46" s="60"/>
      <c r="G46" s="60"/>
      <c r="H46" s="60"/>
      <c r="I46" s="61"/>
      <c r="J46" s="61"/>
      <c r="K46" s="61"/>
      <c r="L46" s="61"/>
      <c r="M46" s="60"/>
      <c r="N46" s="60"/>
      <c r="O46" s="62"/>
      <c r="P46" s="62"/>
      <c r="Q46" s="62"/>
      <c r="R46" s="62"/>
      <c r="S46" s="62"/>
      <c r="T46" s="62"/>
      <c r="U46" s="62"/>
      <c r="V46" s="62"/>
      <c r="W46" s="62"/>
      <c r="X46" s="60"/>
      <c r="Y46" s="60"/>
      <c r="Z46" s="60"/>
      <c r="AA46" s="60"/>
      <c r="AB46" s="61"/>
      <c r="AC46" s="61"/>
      <c r="AD46" s="60"/>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row>
    <row r="47" spans="1:348" ht="15.75" customHeight="1" x14ac:dyDescent="0.25">
      <c r="A47" s="60"/>
      <c r="B47" s="60"/>
      <c r="C47" s="60"/>
      <c r="D47" s="60"/>
      <c r="E47" s="60"/>
      <c r="F47" s="60"/>
      <c r="G47" s="60"/>
      <c r="H47" s="60"/>
      <c r="I47" s="61"/>
      <c r="J47" s="61"/>
      <c r="K47" s="61"/>
      <c r="L47" s="61"/>
      <c r="M47" s="60"/>
      <c r="N47" s="60"/>
      <c r="O47" s="62"/>
      <c r="P47" s="62"/>
      <c r="Q47" s="62"/>
      <c r="R47" s="62"/>
      <c r="S47" s="62"/>
      <c r="T47" s="62"/>
      <c r="U47" s="62"/>
      <c r="V47" s="62"/>
      <c r="W47" s="62"/>
      <c r="X47" s="60"/>
      <c r="Y47" s="60"/>
      <c r="Z47" s="60"/>
      <c r="AA47" s="60"/>
      <c r="AB47" s="61"/>
      <c r="AC47" s="61"/>
      <c r="AD47" s="60"/>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row>
    <row r="48" spans="1:348" ht="15.75" customHeight="1" x14ac:dyDescent="0.25">
      <c r="A48" s="60"/>
      <c r="B48" s="60"/>
      <c r="C48" s="60"/>
      <c r="D48" s="60"/>
      <c r="E48" s="60"/>
      <c r="F48" s="60"/>
      <c r="G48" s="60"/>
      <c r="H48" s="60"/>
      <c r="I48" s="61"/>
      <c r="J48" s="61"/>
      <c r="K48" s="61"/>
      <c r="L48" s="61"/>
      <c r="M48" s="60"/>
      <c r="N48" s="60"/>
      <c r="O48" s="62"/>
      <c r="P48" s="62"/>
      <c r="Q48" s="62"/>
      <c r="R48" s="62"/>
      <c r="S48" s="62"/>
      <c r="T48" s="62"/>
      <c r="U48" s="62"/>
      <c r="V48" s="62"/>
      <c r="W48" s="62"/>
      <c r="X48" s="60"/>
      <c r="Y48" s="60"/>
      <c r="Z48" s="60"/>
      <c r="AA48" s="60"/>
      <c r="AB48" s="61"/>
      <c r="AC48" s="61"/>
      <c r="AD48" s="60"/>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row>
    <row r="49" spans="1:348" ht="15.75" customHeight="1" x14ac:dyDescent="0.25">
      <c r="A49" s="60"/>
      <c r="B49" s="60"/>
      <c r="C49" s="60"/>
      <c r="D49" s="60"/>
      <c r="E49" s="60"/>
      <c r="F49" s="60"/>
      <c r="G49" s="60"/>
      <c r="H49" s="60"/>
      <c r="I49" s="61"/>
      <c r="J49" s="61"/>
      <c r="K49" s="61"/>
      <c r="L49" s="61"/>
      <c r="M49" s="60"/>
      <c r="N49" s="60"/>
      <c r="O49" s="62"/>
      <c r="P49" s="62"/>
      <c r="Q49" s="62"/>
      <c r="R49" s="62"/>
      <c r="S49" s="62"/>
      <c r="T49" s="62"/>
      <c r="U49" s="62"/>
      <c r="V49" s="62"/>
      <c r="W49" s="62"/>
      <c r="X49" s="60"/>
      <c r="Y49" s="60"/>
      <c r="Z49" s="60"/>
      <c r="AA49" s="60"/>
      <c r="AB49" s="61"/>
      <c r="AC49" s="61"/>
      <c r="AD49" s="60"/>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row>
    <row r="50" spans="1:348" ht="15.75" customHeight="1" x14ac:dyDescent="0.25">
      <c r="A50" s="60"/>
      <c r="B50" s="60"/>
      <c r="C50" s="60"/>
      <c r="D50" s="60"/>
      <c r="E50" s="60"/>
      <c r="F50" s="60"/>
      <c r="G50" s="60"/>
      <c r="H50" s="60"/>
      <c r="I50" s="61"/>
      <c r="J50" s="61"/>
      <c r="K50" s="61"/>
      <c r="L50" s="61"/>
      <c r="M50" s="60"/>
      <c r="N50" s="60"/>
      <c r="O50" s="62"/>
      <c r="P50" s="62"/>
      <c r="Q50" s="62"/>
      <c r="R50" s="62"/>
      <c r="S50" s="62"/>
      <c r="T50" s="62"/>
      <c r="U50" s="62"/>
      <c r="V50" s="62"/>
      <c r="W50" s="62"/>
      <c r="X50" s="60"/>
      <c r="Y50" s="60"/>
      <c r="Z50" s="60"/>
      <c r="AA50" s="60"/>
      <c r="AB50" s="61"/>
      <c r="AC50" s="61"/>
      <c r="AD50" s="60"/>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row>
    <row r="51" spans="1:348" ht="15.75" customHeight="1" x14ac:dyDescent="0.25">
      <c r="A51" s="60"/>
      <c r="B51" s="60"/>
      <c r="C51" s="60"/>
      <c r="D51" s="60"/>
      <c r="E51" s="60"/>
      <c r="F51" s="60"/>
      <c r="G51" s="60"/>
      <c r="H51" s="60"/>
      <c r="I51" s="61"/>
      <c r="J51" s="61"/>
      <c r="K51" s="61"/>
      <c r="L51" s="61"/>
      <c r="M51" s="60"/>
      <c r="N51" s="60"/>
      <c r="O51" s="62"/>
      <c r="P51" s="62"/>
      <c r="Q51" s="62"/>
      <c r="R51" s="62"/>
      <c r="S51" s="62"/>
      <c r="T51" s="62"/>
      <c r="U51" s="62"/>
      <c r="V51" s="62"/>
      <c r="W51" s="62"/>
      <c r="X51" s="60"/>
      <c r="Y51" s="60"/>
      <c r="Z51" s="60"/>
      <c r="AA51" s="60"/>
      <c r="AB51" s="61"/>
      <c r="AC51" s="61"/>
      <c r="AD51" s="60"/>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row>
    <row r="52" spans="1:348" ht="15.75" customHeight="1" x14ac:dyDescent="0.25">
      <c r="A52" s="60"/>
      <c r="B52" s="60"/>
      <c r="C52" s="60"/>
      <c r="D52" s="60"/>
      <c r="E52" s="60"/>
      <c r="F52" s="60"/>
      <c r="G52" s="60"/>
      <c r="H52" s="60"/>
      <c r="I52" s="61"/>
      <c r="J52" s="61"/>
      <c r="K52" s="61"/>
      <c r="L52" s="61"/>
      <c r="M52" s="60"/>
      <c r="N52" s="60"/>
      <c r="O52" s="62"/>
      <c r="P52" s="62"/>
      <c r="Q52" s="62"/>
      <c r="R52" s="62"/>
      <c r="S52" s="62"/>
      <c r="T52" s="62"/>
      <c r="U52" s="62"/>
      <c r="V52" s="62"/>
      <c r="W52" s="62"/>
      <c r="X52" s="60"/>
      <c r="Y52" s="60"/>
      <c r="Z52" s="60"/>
      <c r="AA52" s="60"/>
      <c r="AB52" s="61"/>
      <c r="AC52" s="61"/>
      <c r="AD52" s="60"/>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row>
    <row r="53" spans="1:348" ht="15.75" customHeight="1" x14ac:dyDescent="0.25">
      <c r="A53" s="60"/>
      <c r="B53" s="60"/>
      <c r="C53" s="60"/>
      <c r="D53" s="60"/>
      <c r="E53" s="60"/>
      <c r="F53" s="60"/>
      <c r="G53" s="60"/>
      <c r="H53" s="60"/>
      <c r="I53" s="61"/>
      <c r="J53" s="61"/>
      <c r="K53" s="61"/>
      <c r="L53" s="61"/>
      <c r="M53" s="60"/>
      <c r="N53" s="60"/>
      <c r="O53" s="62"/>
      <c r="P53" s="62"/>
      <c r="Q53" s="62"/>
      <c r="R53" s="62"/>
      <c r="S53" s="62"/>
      <c r="T53" s="62"/>
      <c r="U53" s="62"/>
      <c r="V53" s="62"/>
      <c r="W53" s="62"/>
      <c r="X53" s="60"/>
      <c r="Y53" s="60"/>
      <c r="Z53" s="60"/>
      <c r="AA53" s="60"/>
      <c r="AB53" s="61"/>
      <c r="AC53" s="61"/>
      <c r="AD53" s="60"/>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row>
    <row r="54" spans="1:348" ht="15.75" customHeight="1" x14ac:dyDescent="0.25">
      <c r="A54" s="60"/>
      <c r="B54" s="60"/>
      <c r="C54" s="60"/>
      <c r="D54" s="60"/>
      <c r="E54" s="60"/>
      <c r="F54" s="60"/>
      <c r="G54" s="60"/>
      <c r="H54" s="60"/>
      <c r="I54" s="61"/>
      <c r="J54" s="61"/>
      <c r="K54" s="61"/>
      <c r="L54" s="61"/>
      <c r="M54" s="60"/>
      <c r="N54" s="60"/>
      <c r="O54" s="62"/>
      <c r="P54" s="62"/>
      <c r="Q54" s="62"/>
      <c r="R54" s="62"/>
      <c r="S54" s="62"/>
      <c r="T54" s="62"/>
      <c r="U54" s="62"/>
      <c r="V54" s="62"/>
      <c r="W54" s="62"/>
      <c r="X54" s="60"/>
      <c r="Y54" s="60"/>
      <c r="Z54" s="60"/>
      <c r="AA54" s="60"/>
      <c r="AB54" s="61"/>
      <c r="AC54" s="61"/>
      <c r="AD54" s="60"/>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row>
    <row r="55" spans="1:348" ht="15.75" customHeight="1" x14ac:dyDescent="0.25">
      <c r="A55" s="60"/>
      <c r="B55" s="60"/>
      <c r="C55" s="60"/>
      <c r="D55" s="60"/>
      <c r="E55" s="60"/>
      <c r="F55" s="60"/>
      <c r="G55" s="60"/>
      <c r="H55" s="60"/>
      <c r="I55" s="61"/>
      <c r="J55" s="61"/>
      <c r="K55" s="61"/>
      <c r="L55" s="61"/>
      <c r="M55" s="60"/>
      <c r="N55" s="60"/>
      <c r="O55" s="62"/>
      <c r="P55" s="62"/>
      <c r="Q55" s="62"/>
      <c r="R55" s="62"/>
      <c r="S55" s="62"/>
      <c r="T55" s="62"/>
      <c r="U55" s="62"/>
      <c r="V55" s="62"/>
      <c r="W55" s="62"/>
      <c r="X55" s="60"/>
      <c r="Y55" s="60"/>
      <c r="Z55" s="60"/>
      <c r="AA55" s="60"/>
      <c r="AB55" s="61"/>
      <c r="AC55" s="61"/>
      <c r="AD55" s="60"/>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row>
    <row r="56" spans="1:348" ht="15.75" customHeight="1" x14ac:dyDescent="0.25">
      <c r="A56" s="60"/>
      <c r="B56" s="60"/>
      <c r="C56" s="60"/>
      <c r="D56" s="60"/>
      <c r="E56" s="60"/>
      <c r="F56" s="60"/>
      <c r="G56" s="60"/>
      <c r="H56" s="60"/>
      <c r="I56" s="61"/>
      <c r="J56" s="61"/>
      <c r="K56" s="61"/>
      <c r="L56" s="61"/>
      <c r="M56" s="60"/>
      <c r="N56" s="60"/>
      <c r="O56" s="62"/>
      <c r="P56" s="62"/>
      <c r="Q56" s="62"/>
      <c r="R56" s="62"/>
      <c r="S56" s="62"/>
      <c r="T56" s="62"/>
      <c r="U56" s="62"/>
      <c r="V56" s="62"/>
      <c r="W56" s="62"/>
      <c r="X56" s="60"/>
      <c r="Y56" s="60"/>
      <c r="Z56" s="60"/>
      <c r="AA56" s="60"/>
      <c r="AB56" s="61"/>
      <c r="AC56" s="61"/>
      <c r="AD56" s="60"/>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row>
    <row r="57" spans="1:348" ht="15.75" customHeight="1" x14ac:dyDescent="0.25">
      <c r="A57" s="60"/>
      <c r="B57" s="60"/>
      <c r="C57" s="60"/>
      <c r="D57" s="60"/>
      <c r="E57" s="60"/>
      <c r="F57" s="60"/>
      <c r="G57" s="60"/>
      <c r="H57" s="60"/>
      <c r="I57" s="61"/>
      <c r="J57" s="61"/>
      <c r="K57" s="61"/>
      <c r="L57" s="61"/>
      <c r="M57" s="60"/>
      <c r="N57" s="60"/>
      <c r="O57" s="62"/>
      <c r="P57" s="62"/>
      <c r="Q57" s="62"/>
      <c r="R57" s="62"/>
      <c r="S57" s="62"/>
      <c r="T57" s="62"/>
      <c r="U57" s="62"/>
      <c r="V57" s="62"/>
      <c r="W57" s="62"/>
      <c r="X57" s="60"/>
      <c r="Y57" s="60"/>
      <c r="Z57" s="60"/>
      <c r="AA57" s="60"/>
      <c r="AB57" s="61"/>
      <c r="AC57" s="61"/>
      <c r="AD57" s="60"/>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row>
    <row r="58" spans="1:348" ht="15.75" customHeight="1" x14ac:dyDescent="0.25">
      <c r="A58" s="60"/>
      <c r="B58" s="60"/>
      <c r="C58" s="60"/>
      <c r="D58" s="60"/>
      <c r="E58" s="60"/>
      <c r="F58" s="60"/>
      <c r="G58" s="60"/>
      <c r="H58" s="60"/>
      <c r="I58" s="61"/>
      <c r="J58" s="61"/>
      <c r="K58" s="61"/>
      <c r="L58" s="61"/>
      <c r="M58" s="60"/>
      <c r="N58" s="60"/>
      <c r="O58" s="62"/>
      <c r="P58" s="62"/>
      <c r="Q58" s="62"/>
      <c r="R58" s="62"/>
      <c r="S58" s="62"/>
      <c r="T58" s="62"/>
      <c r="U58" s="62"/>
      <c r="V58" s="62"/>
      <c r="W58" s="62"/>
      <c r="X58" s="60"/>
      <c r="Y58" s="60"/>
      <c r="Z58" s="60"/>
      <c r="AA58" s="60"/>
      <c r="AB58" s="61"/>
      <c r="AC58" s="61"/>
      <c r="AD58" s="60"/>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row>
    <row r="59" spans="1:348" ht="15.75" customHeight="1" x14ac:dyDescent="0.25">
      <c r="A59" s="60"/>
      <c r="B59" s="60"/>
      <c r="C59" s="60"/>
      <c r="D59" s="60"/>
      <c r="E59" s="60"/>
      <c r="F59" s="60"/>
      <c r="G59" s="60"/>
      <c r="H59" s="60"/>
      <c r="I59" s="61"/>
      <c r="J59" s="61"/>
      <c r="K59" s="61"/>
      <c r="L59" s="61"/>
      <c r="M59" s="60"/>
      <c r="N59" s="60"/>
      <c r="O59" s="62"/>
      <c r="P59" s="62"/>
      <c r="Q59" s="62"/>
      <c r="R59" s="62"/>
      <c r="S59" s="62"/>
      <c r="T59" s="62"/>
      <c r="U59" s="62"/>
      <c r="V59" s="62"/>
      <c r="W59" s="62"/>
      <c r="X59" s="60"/>
      <c r="Y59" s="60"/>
      <c r="Z59" s="60"/>
      <c r="AA59" s="60"/>
      <c r="AB59" s="61"/>
      <c r="AC59" s="61"/>
      <c r="AD59" s="60"/>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row>
    <row r="60" spans="1:348" ht="15.75" customHeight="1" x14ac:dyDescent="0.25">
      <c r="A60" s="60"/>
      <c r="B60" s="60"/>
      <c r="C60" s="60"/>
      <c r="D60" s="60"/>
      <c r="E60" s="60"/>
      <c r="F60" s="60"/>
      <c r="G60" s="60"/>
      <c r="H60" s="60"/>
      <c r="I60" s="61"/>
      <c r="J60" s="61"/>
      <c r="K60" s="61"/>
      <c r="L60" s="61"/>
      <c r="M60" s="60"/>
      <c r="N60" s="60"/>
      <c r="O60" s="62"/>
      <c r="P60" s="62"/>
      <c r="Q60" s="62"/>
      <c r="R60" s="62"/>
      <c r="S60" s="62"/>
      <c r="T60" s="62"/>
      <c r="U60" s="62"/>
      <c r="V60" s="62"/>
      <c r="W60" s="62"/>
      <c r="X60" s="60"/>
      <c r="Y60" s="60"/>
      <c r="Z60" s="60"/>
      <c r="AA60" s="60"/>
      <c r="AB60" s="61"/>
      <c r="AC60" s="61"/>
      <c r="AD60" s="60"/>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row>
    <row r="61" spans="1:348" ht="15.75" customHeight="1" x14ac:dyDescent="0.25">
      <c r="A61" s="60"/>
      <c r="B61" s="60"/>
      <c r="C61" s="60"/>
      <c r="D61" s="60"/>
      <c r="E61" s="60"/>
      <c r="F61" s="60"/>
      <c r="G61" s="60"/>
      <c r="H61" s="60"/>
      <c r="I61" s="61"/>
      <c r="J61" s="61"/>
      <c r="K61" s="61"/>
      <c r="L61" s="61"/>
      <c r="M61" s="60"/>
      <c r="N61" s="60"/>
      <c r="O61" s="62"/>
      <c r="P61" s="62"/>
      <c r="Q61" s="62"/>
      <c r="R61" s="62"/>
      <c r="S61" s="62"/>
      <c r="T61" s="62"/>
      <c r="U61" s="62"/>
      <c r="V61" s="62"/>
      <c r="W61" s="62"/>
      <c r="X61" s="60"/>
      <c r="Y61" s="60"/>
      <c r="Z61" s="60"/>
      <c r="AA61" s="60"/>
      <c r="AB61" s="61"/>
      <c r="AC61" s="61"/>
      <c r="AD61" s="60"/>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row>
    <row r="62" spans="1:348" ht="15.75" customHeight="1" x14ac:dyDescent="0.25">
      <c r="A62" s="60"/>
      <c r="B62" s="60"/>
      <c r="C62" s="60"/>
      <c r="D62" s="60"/>
      <c r="E62" s="60"/>
      <c r="F62" s="60"/>
      <c r="G62" s="60"/>
      <c r="H62" s="60"/>
      <c r="I62" s="61"/>
      <c r="J62" s="61"/>
      <c r="K62" s="61"/>
      <c r="L62" s="61"/>
      <c r="M62" s="60"/>
      <c r="N62" s="60"/>
      <c r="O62" s="62"/>
      <c r="P62" s="62"/>
      <c r="Q62" s="62"/>
      <c r="R62" s="62"/>
      <c r="S62" s="62"/>
      <c r="T62" s="62"/>
      <c r="U62" s="62"/>
      <c r="V62" s="62"/>
      <c r="W62" s="62"/>
      <c r="X62" s="60"/>
      <c r="Y62" s="60"/>
      <c r="Z62" s="60"/>
      <c r="AA62" s="60"/>
      <c r="AB62" s="61"/>
      <c r="AC62" s="61"/>
      <c r="AD62" s="60"/>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row>
    <row r="63" spans="1:348" ht="15.75" customHeight="1" x14ac:dyDescent="0.25">
      <c r="A63" s="60"/>
      <c r="B63" s="60"/>
      <c r="C63" s="60"/>
      <c r="D63" s="60"/>
      <c r="E63" s="60"/>
      <c r="F63" s="60"/>
      <c r="G63" s="60"/>
      <c r="H63" s="60"/>
      <c r="I63" s="61"/>
      <c r="J63" s="61"/>
      <c r="K63" s="61"/>
      <c r="L63" s="61"/>
      <c r="M63" s="60"/>
      <c r="N63" s="60"/>
      <c r="O63" s="62"/>
      <c r="P63" s="62"/>
      <c r="Q63" s="62"/>
      <c r="R63" s="62"/>
      <c r="S63" s="62"/>
      <c r="T63" s="62"/>
      <c r="U63" s="62"/>
      <c r="V63" s="62"/>
      <c r="W63" s="62"/>
      <c r="X63" s="60"/>
      <c r="Y63" s="60"/>
      <c r="Z63" s="60"/>
      <c r="AA63" s="60"/>
      <c r="AB63" s="61"/>
      <c r="AC63" s="61"/>
      <c r="AD63" s="60"/>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row>
    <row r="64" spans="1:348" ht="15.75" customHeight="1" x14ac:dyDescent="0.25">
      <c r="A64" s="60"/>
      <c r="B64" s="60"/>
      <c r="C64" s="60"/>
      <c r="D64" s="60"/>
      <c r="E64" s="60"/>
      <c r="F64" s="60"/>
      <c r="G64" s="60"/>
      <c r="H64" s="60"/>
      <c r="I64" s="61"/>
      <c r="J64" s="61"/>
      <c r="K64" s="61"/>
      <c r="L64" s="61"/>
      <c r="M64" s="60"/>
      <c r="N64" s="60"/>
      <c r="O64" s="62"/>
      <c r="P64" s="62"/>
      <c r="Q64" s="62"/>
      <c r="R64" s="62"/>
      <c r="S64" s="62"/>
      <c r="T64" s="62"/>
      <c r="U64" s="62"/>
      <c r="V64" s="62"/>
      <c r="W64" s="62"/>
      <c r="X64" s="60"/>
      <c r="Y64" s="60"/>
      <c r="Z64" s="60"/>
      <c r="AA64" s="60"/>
      <c r="AB64" s="61"/>
      <c r="AC64" s="61"/>
      <c r="AD64" s="60"/>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row>
    <row r="65" spans="1:348" ht="15.75" customHeight="1" x14ac:dyDescent="0.25">
      <c r="A65" s="60"/>
      <c r="B65" s="60"/>
      <c r="C65" s="60"/>
      <c r="D65" s="60"/>
      <c r="E65" s="60"/>
      <c r="F65" s="60"/>
      <c r="G65" s="60"/>
      <c r="H65" s="60"/>
      <c r="I65" s="61"/>
      <c r="J65" s="61"/>
      <c r="K65" s="61"/>
      <c r="L65" s="61"/>
      <c r="M65" s="60"/>
      <c r="N65" s="60"/>
      <c r="O65" s="62"/>
      <c r="P65" s="62"/>
      <c r="Q65" s="62"/>
      <c r="R65" s="62"/>
      <c r="S65" s="62"/>
      <c r="T65" s="62"/>
      <c r="U65" s="62"/>
      <c r="V65" s="62"/>
      <c r="W65" s="62"/>
      <c r="X65" s="60"/>
      <c r="Y65" s="60"/>
      <c r="Z65" s="60"/>
      <c r="AA65" s="60"/>
      <c r="AB65" s="61"/>
      <c r="AC65" s="61"/>
      <c r="AD65" s="60"/>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row>
    <row r="66" spans="1:348" ht="15.75" customHeight="1" x14ac:dyDescent="0.25">
      <c r="A66" s="60"/>
      <c r="B66" s="60"/>
      <c r="C66" s="60"/>
      <c r="D66" s="60"/>
      <c r="E66" s="60"/>
      <c r="F66" s="60"/>
      <c r="G66" s="60"/>
      <c r="H66" s="60"/>
      <c r="I66" s="61"/>
      <c r="J66" s="61"/>
      <c r="K66" s="61"/>
      <c r="L66" s="61"/>
      <c r="M66" s="60"/>
      <c r="N66" s="60"/>
      <c r="O66" s="62"/>
      <c r="P66" s="62"/>
      <c r="Q66" s="62"/>
      <c r="R66" s="62"/>
      <c r="S66" s="62"/>
      <c r="T66" s="62"/>
      <c r="U66" s="62"/>
      <c r="V66" s="62"/>
      <c r="W66" s="62"/>
      <c r="X66" s="60"/>
      <c r="Y66" s="60"/>
      <c r="Z66" s="60"/>
      <c r="AA66" s="60"/>
      <c r="AB66" s="61"/>
      <c r="AC66" s="61"/>
      <c r="AD66" s="60"/>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row>
    <row r="67" spans="1:348" ht="15.75" customHeight="1" x14ac:dyDescent="0.25">
      <c r="A67" s="60"/>
      <c r="B67" s="60"/>
      <c r="C67" s="60"/>
      <c r="D67" s="60"/>
      <c r="E67" s="60"/>
      <c r="F67" s="60"/>
      <c r="G67" s="60"/>
      <c r="H67" s="60"/>
      <c r="I67" s="61"/>
      <c r="J67" s="61"/>
      <c r="K67" s="61"/>
      <c r="L67" s="61"/>
      <c r="M67" s="60"/>
      <c r="N67" s="60"/>
      <c r="O67" s="62"/>
      <c r="P67" s="62"/>
      <c r="Q67" s="62"/>
      <c r="R67" s="62"/>
      <c r="S67" s="62"/>
      <c r="T67" s="62"/>
      <c r="U67" s="62"/>
      <c r="V67" s="62"/>
      <c r="W67" s="62"/>
      <c r="X67" s="60"/>
      <c r="Y67" s="60"/>
      <c r="Z67" s="60"/>
      <c r="AA67" s="60"/>
      <c r="AB67" s="61"/>
      <c r="AC67" s="61"/>
      <c r="AD67" s="60"/>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row>
    <row r="68" spans="1:348" ht="15.75" customHeight="1" x14ac:dyDescent="0.25">
      <c r="A68" s="60"/>
      <c r="B68" s="60"/>
      <c r="C68" s="60"/>
      <c r="D68" s="60"/>
      <c r="E68" s="60"/>
      <c r="F68" s="60"/>
      <c r="G68" s="60"/>
      <c r="H68" s="60"/>
      <c r="I68" s="61"/>
      <c r="J68" s="61"/>
      <c r="K68" s="61"/>
      <c r="L68" s="61"/>
      <c r="M68" s="60"/>
      <c r="N68" s="60"/>
      <c r="O68" s="62"/>
      <c r="P68" s="62"/>
      <c r="Q68" s="62"/>
      <c r="R68" s="62"/>
      <c r="S68" s="62"/>
      <c r="T68" s="62"/>
      <c r="U68" s="62"/>
      <c r="V68" s="62"/>
      <c r="W68" s="62"/>
      <c r="X68" s="60"/>
      <c r="Y68" s="60"/>
      <c r="Z68" s="60"/>
      <c r="AA68" s="60"/>
      <c r="AB68" s="61"/>
      <c r="AC68" s="61"/>
      <c r="AD68" s="60"/>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row>
    <row r="69" spans="1:348" ht="15.75" customHeight="1" x14ac:dyDescent="0.25">
      <c r="A69" s="60"/>
      <c r="B69" s="60"/>
      <c r="C69" s="60"/>
      <c r="D69" s="60"/>
      <c r="E69" s="60"/>
      <c r="F69" s="60"/>
      <c r="G69" s="60"/>
      <c r="H69" s="60"/>
      <c r="I69" s="61"/>
      <c r="J69" s="61"/>
      <c r="K69" s="61"/>
      <c r="L69" s="61"/>
      <c r="M69" s="60"/>
      <c r="N69" s="60"/>
      <c r="O69" s="62"/>
      <c r="P69" s="62"/>
      <c r="Q69" s="62"/>
      <c r="R69" s="62"/>
      <c r="S69" s="62"/>
      <c r="T69" s="62"/>
      <c r="U69" s="62"/>
      <c r="V69" s="62"/>
      <c r="W69" s="62"/>
      <c r="X69" s="60"/>
      <c r="Y69" s="60"/>
      <c r="Z69" s="60"/>
      <c r="AA69" s="60"/>
      <c r="AB69" s="61"/>
      <c r="AC69" s="61"/>
      <c r="AD69" s="60"/>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row>
    <row r="70" spans="1:348" ht="15.75" customHeight="1" x14ac:dyDescent="0.25">
      <c r="A70" s="60"/>
      <c r="B70" s="60"/>
      <c r="C70" s="60"/>
      <c r="D70" s="60"/>
      <c r="E70" s="60"/>
      <c r="F70" s="60"/>
      <c r="G70" s="60"/>
      <c r="H70" s="60"/>
      <c r="I70" s="61"/>
      <c r="J70" s="61"/>
      <c r="K70" s="61"/>
      <c r="L70" s="61"/>
      <c r="M70" s="60"/>
      <c r="N70" s="60"/>
      <c r="O70" s="62"/>
      <c r="P70" s="62"/>
      <c r="Q70" s="62"/>
      <c r="R70" s="62"/>
      <c r="S70" s="62"/>
      <c r="T70" s="62"/>
      <c r="U70" s="62"/>
      <c r="V70" s="62"/>
      <c r="W70" s="62"/>
      <c r="X70" s="60"/>
      <c r="Y70" s="60"/>
      <c r="Z70" s="60"/>
      <c r="AA70" s="60"/>
      <c r="AB70" s="61"/>
      <c r="AC70" s="61"/>
      <c r="AD70" s="60"/>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row>
    <row r="71" spans="1:348" ht="15.75" customHeight="1" x14ac:dyDescent="0.25">
      <c r="A71" s="60"/>
      <c r="B71" s="60"/>
      <c r="C71" s="60"/>
      <c r="D71" s="60"/>
      <c r="E71" s="60"/>
      <c r="F71" s="60"/>
      <c r="G71" s="60"/>
      <c r="H71" s="60"/>
      <c r="I71" s="61"/>
      <c r="J71" s="61"/>
      <c r="K71" s="61"/>
      <c r="L71" s="61"/>
      <c r="M71" s="60"/>
      <c r="N71" s="60"/>
      <c r="O71" s="62"/>
      <c r="P71" s="62"/>
      <c r="Q71" s="62"/>
      <c r="R71" s="62"/>
      <c r="S71" s="62"/>
      <c r="T71" s="62"/>
      <c r="U71" s="62"/>
      <c r="V71" s="62"/>
      <c r="W71" s="62"/>
      <c r="X71" s="60"/>
      <c r="Y71" s="60"/>
      <c r="Z71" s="60"/>
      <c r="AA71" s="60"/>
      <c r="AB71" s="61"/>
      <c r="AC71" s="61"/>
      <c r="AD71" s="60"/>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row>
    <row r="72" spans="1:348" ht="15.75" customHeight="1" x14ac:dyDescent="0.25">
      <c r="A72" s="60"/>
      <c r="B72" s="60"/>
      <c r="C72" s="60"/>
      <c r="D72" s="60"/>
      <c r="E72" s="60"/>
      <c r="F72" s="60"/>
      <c r="G72" s="60"/>
      <c r="H72" s="60"/>
      <c r="I72" s="61"/>
      <c r="J72" s="61"/>
      <c r="K72" s="61"/>
      <c r="L72" s="61"/>
      <c r="M72" s="60"/>
      <c r="N72" s="60"/>
      <c r="O72" s="62"/>
      <c r="P72" s="62"/>
      <c r="Q72" s="62"/>
      <c r="R72" s="62"/>
      <c r="S72" s="62"/>
      <c r="T72" s="62"/>
      <c r="U72" s="62"/>
      <c r="V72" s="62"/>
      <c r="W72" s="62"/>
      <c r="X72" s="60"/>
      <c r="Y72" s="60"/>
      <c r="Z72" s="60"/>
      <c r="AA72" s="60"/>
      <c r="AB72" s="61"/>
      <c r="AC72" s="61"/>
      <c r="AD72" s="60"/>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row>
    <row r="73" spans="1:348" ht="15.75" customHeight="1" x14ac:dyDescent="0.25">
      <c r="A73" s="60"/>
      <c r="B73" s="60"/>
      <c r="C73" s="60"/>
      <c r="D73" s="60"/>
      <c r="E73" s="60"/>
      <c r="F73" s="60"/>
      <c r="G73" s="60"/>
      <c r="H73" s="60"/>
      <c r="I73" s="61"/>
      <c r="J73" s="61"/>
      <c r="K73" s="61"/>
      <c r="L73" s="61"/>
      <c r="M73" s="60"/>
      <c r="N73" s="60"/>
      <c r="O73" s="62"/>
      <c r="P73" s="62"/>
      <c r="Q73" s="62"/>
      <c r="R73" s="62"/>
      <c r="S73" s="62"/>
      <c r="T73" s="62"/>
      <c r="U73" s="62"/>
      <c r="V73" s="62"/>
      <c r="W73" s="62"/>
      <c r="X73" s="60"/>
      <c r="Y73" s="60"/>
      <c r="Z73" s="60"/>
      <c r="AA73" s="60"/>
      <c r="AB73" s="61"/>
      <c r="AC73" s="61"/>
      <c r="AD73" s="60"/>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row>
    <row r="74" spans="1:348" ht="15.75" customHeight="1" x14ac:dyDescent="0.25">
      <c r="A74" s="60"/>
      <c r="B74" s="60"/>
      <c r="C74" s="60"/>
      <c r="D74" s="60"/>
      <c r="E74" s="60"/>
      <c r="F74" s="60"/>
      <c r="G74" s="60"/>
      <c r="H74" s="60"/>
      <c r="I74" s="61"/>
      <c r="J74" s="61"/>
      <c r="K74" s="61"/>
      <c r="L74" s="61"/>
      <c r="M74" s="60"/>
      <c r="N74" s="60"/>
      <c r="O74" s="62"/>
      <c r="P74" s="62"/>
      <c r="Q74" s="62"/>
      <c r="R74" s="62"/>
      <c r="S74" s="62"/>
      <c r="T74" s="62"/>
      <c r="U74" s="62"/>
      <c r="V74" s="62"/>
      <c r="W74" s="62"/>
      <c r="X74" s="60"/>
      <c r="Y74" s="60"/>
      <c r="Z74" s="60"/>
      <c r="AA74" s="60"/>
      <c r="AB74" s="61"/>
      <c r="AC74" s="61"/>
      <c r="AD74" s="60"/>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row>
    <row r="75" spans="1:348" ht="15.75" customHeight="1" x14ac:dyDescent="0.25">
      <c r="A75" s="60"/>
      <c r="B75" s="60"/>
      <c r="C75" s="60"/>
      <c r="D75" s="60"/>
      <c r="E75" s="60"/>
      <c r="F75" s="60"/>
      <c r="G75" s="60"/>
      <c r="H75" s="60"/>
      <c r="I75" s="61"/>
      <c r="J75" s="61"/>
      <c r="K75" s="61"/>
      <c r="L75" s="61"/>
      <c r="M75" s="60"/>
      <c r="N75" s="60"/>
      <c r="O75" s="62"/>
      <c r="P75" s="62"/>
      <c r="Q75" s="62"/>
      <c r="R75" s="62"/>
      <c r="S75" s="62"/>
      <c r="T75" s="62"/>
      <c r="U75" s="62"/>
      <c r="V75" s="62"/>
      <c r="W75" s="62"/>
      <c r="X75" s="60"/>
      <c r="Y75" s="60"/>
      <c r="Z75" s="60"/>
      <c r="AA75" s="60"/>
      <c r="AB75" s="61"/>
      <c r="AC75" s="61"/>
      <c r="AD75" s="60"/>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row>
    <row r="76" spans="1:348" ht="15.75" customHeight="1" x14ac:dyDescent="0.25">
      <c r="A76" s="60"/>
      <c r="B76" s="60"/>
      <c r="C76" s="60"/>
      <c r="D76" s="60"/>
      <c r="E76" s="60"/>
      <c r="F76" s="60"/>
      <c r="G76" s="60"/>
      <c r="H76" s="60"/>
      <c r="I76" s="61"/>
      <c r="J76" s="61"/>
      <c r="K76" s="61"/>
      <c r="L76" s="61"/>
      <c r="M76" s="60"/>
      <c r="N76" s="60"/>
      <c r="O76" s="62"/>
      <c r="P76" s="62"/>
      <c r="Q76" s="62"/>
      <c r="R76" s="62"/>
      <c r="S76" s="62"/>
      <c r="T76" s="62"/>
      <c r="U76" s="62"/>
      <c r="V76" s="62"/>
      <c r="W76" s="62"/>
      <c r="X76" s="60"/>
      <c r="Y76" s="60"/>
      <c r="Z76" s="60"/>
      <c r="AA76" s="60"/>
      <c r="AB76" s="61"/>
      <c r="AC76" s="61"/>
      <c r="AD76" s="60"/>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row>
    <row r="77" spans="1:348" ht="15.75" customHeight="1" x14ac:dyDescent="0.25">
      <c r="A77" s="60"/>
      <c r="B77" s="60"/>
      <c r="C77" s="60"/>
      <c r="D77" s="60"/>
      <c r="E77" s="60"/>
      <c r="F77" s="60"/>
      <c r="G77" s="60"/>
      <c r="H77" s="60"/>
      <c r="I77" s="61"/>
      <c r="J77" s="61"/>
      <c r="K77" s="61"/>
      <c r="L77" s="61"/>
      <c r="M77" s="60"/>
      <c r="N77" s="60"/>
      <c r="O77" s="62"/>
      <c r="P77" s="62"/>
      <c r="Q77" s="62"/>
      <c r="R77" s="62"/>
      <c r="S77" s="62"/>
      <c r="T77" s="62"/>
      <c r="U77" s="62"/>
      <c r="V77" s="62"/>
      <c r="W77" s="62"/>
      <c r="X77" s="60"/>
      <c r="Y77" s="60"/>
      <c r="Z77" s="60"/>
      <c r="AA77" s="60"/>
      <c r="AB77" s="61"/>
      <c r="AC77" s="61"/>
      <c r="AD77" s="60"/>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row>
    <row r="78" spans="1:348" ht="15.75" customHeight="1" x14ac:dyDescent="0.25">
      <c r="A78" s="60"/>
      <c r="B78" s="60"/>
      <c r="C78" s="60"/>
      <c r="D78" s="60"/>
      <c r="E78" s="60"/>
      <c r="F78" s="60"/>
      <c r="G78" s="60"/>
      <c r="H78" s="60"/>
      <c r="I78" s="61"/>
      <c r="J78" s="61"/>
      <c r="K78" s="61"/>
      <c r="L78" s="61"/>
      <c r="M78" s="60"/>
      <c r="N78" s="60"/>
      <c r="O78" s="62"/>
      <c r="P78" s="62"/>
      <c r="Q78" s="62"/>
      <c r="R78" s="62"/>
      <c r="S78" s="62"/>
      <c r="T78" s="62"/>
      <c r="U78" s="62"/>
      <c r="V78" s="62"/>
      <c r="W78" s="62"/>
      <c r="X78" s="60"/>
      <c r="Y78" s="60"/>
      <c r="Z78" s="60"/>
      <c r="AA78" s="60"/>
      <c r="AB78" s="61"/>
      <c r="AC78" s="61"/>
      <c r="AD78" s="60"/>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row>
    <row r="79" spans="1:348" ht="15.75" customHeight="1" x14ac:dyDescent="0.25">
      <c r="A79" s="60"/>
      <c r="B79" s="60"/>
      <c r="C79" s="60"/>
      <c r="D79" s="60"/>
      <c r="E79" s="60"/>
      <c r="F79" s="60"/>
      <c r="G79" s="60"/>
      <c r="H79" s="60"/>
      <c r="I79" s="61"/>
      <c r="J79" s="61"/>
      <c r="K79" s="61"/>
      <c r="L79" s="61"/>
      <c r="M79" s="60"/>
      <c r="N79" s="60"/>
      <c r="O79" s="62"/>
      <c r="P79" s="62"/>
      <c r="Q79" s="62"/>
      <c r="R79" s="62"/>
      <c r="S79" s="62"/>
      <c r="T79" s="62"/>
      <c r="U79" s="62"/>
      <c r="V79" s="62"/>
      <c r="W79" s="62"/>
      <c r="X79" s="60"/>
      <c r="Y79" s="60"/>
      <c r="Z79" s="60"/>
      <c r="AA79" s="60"/>
      <c r="AB79" s="61"/>
      <c r="AC79" s="61"/>
      <c r="AD79" s="60"/>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row>
    <row r="80" spans="1:348" ht="15.75" customHeight="1" x14ac:dyDescent="0.25">
      <c r="A80" s="60"/>
      <c r="B80" s="60"/>
      <c r="C80" s="60"/>
      <c r="D80" s="60"/>
      <c r="E80" s="60"/>
      <c r="F80" s="60"/>
      <c r="G80" s="60"/>
      <c r="H80" s="60"/>
      <c r="I80" s="61"/>
      <c r="J80" s="61"/>
      <c r="K80" s="61"/>
      <c r="L80" s="61"/>
      <c r="M80" s="60"/>
      <c r="N80" s="60"/>
      <c r="O80" s="62"/>
      <c r="P80" s="62"/>
      <c r="Q80" s="62"/>
      <c r="R80" s="62"/>
      <c r="S80" s="62"/>
      <c r="T80" s="62"/>
      <c r="U80" s="62"/>
      <c r="V80" s="62"/>
      <c r="W80" s="62"/>
      <c r="X80" s="60"/>
      <c r="Y80" s="60"/>
      <c r="Z80" s="60"/>
      <c r="AA80" s="60"/>
      <c r="AB80" s="61"/>
      <c r="AC80" s="61"/>
      <c r="AD80" s="60"/>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row>
    <row r="81" spans="1:348" ht="15.75" customHeight="1" x14ac:dyDescent="0.25">
      <c r="A81" s="60"/>
      <c r="B81" s="60"/>
      <c r="C81" s="60"/>
      <c r="D81" s="60"/>
      <c r="E81" s="60"/>
      <c r="F81" s="60"/>
      <c r="G81" s="60"/>
      <c r="H81" s="60"/>
      <c r="I81" s="61"/>
      <c r="J81" s="61"/>
      <c r="K81" s="61"/>
      <c r="L81" s="61"/>
      <c r="M81" s="60"/>
      <c r="N81" s="60"/>
      <c r="O81" s="62"/>
      <c r="P81" s="62"/>
      <c r="Q81" s="62"/>
      <c r="R81" s="62"/>
      <c r="S81" s="62"/>
      <c r="T81" s="62"/>
      <c r="U81" s="62"/>
      <c r="V81" s="62"/>
      <c r="W81" s="62"/>
      <c r="X81" s="60"/>
      <c r="Y81" s="60"/>
      <c r="Z81" s="60"/>
      <c r="AA81" s="60"/>
      <c r="AB81" s="61"/>
      <c r="AC81" s="61"/>
      <c r="AD81" s="60"/>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row>
    <row r="82" spans="1:348" ht="15.75" customHeight="1" x14ac:dyDescent="0.25">
      <c r="A82" s="60"/>
      <c r="B82" s="60"/>
      <c r="C82" s="60"/>
      <c r="D82" s="60"/>
      <c r="E82" s="60"/>
      <c r="F82" s="60"/>
      <c r="G82" s="60"/>
      <c r="H82" s="60"/>
      <c r="I82" s="61"/>
      <c r="J82" s="61"/>
      <c r="K82" s="61"/>
      <c r="L82" s="61"/>
      <c r="M82" s="60"/>
      <c r="N82" s="60"/>
      <c r="O82" s="62"/>
      <c r="P82" s="62"/>
      <c r="Q82" s="62"/>
      <c r="R82" s="62"/>
      <c r="S82" s="62"/>
      <c r="T82" s="62"/>
      <c r="U82" s="62"/>
      <c r="V82" s="62"/>
      <c r="W82" s="62"/>
      <c r="X82" s="60"/>
      <c r="Y82" s="60"/>
      <c r="Z82" s="60"/>
      <c r="AA82" s="60"/>
      <c r="AB82" s="61"/>
      <c r="AC82" s="61"/>
      <c r="AD82" s="60"/>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row>
    <row r="83" spans="1:348" ht="15.75" customHeight="1" x14ac:dyDescent="0.25">
      <c r="A83" s="60"/>
      <c r="B83" s="60"/>
      <c r="C83" s="60"/>
      <c r="D83" s="60"/>
      <c r="E83" s="60"/>
      <c r="F83" s="60"/>
      <c r="G83" s="60"/>
      <c r="H83" s="60"/>
      <c r="I83" s="61"/>
      <c r="J83" s="61"/>
      <c r="K83" s="61"/>
      <c r="L83" s="61"/>
      <c r="M83" s="60"/>
      <c r="N83" s="60"/>
      <c r="O83" s="62"/>
      <c r="P83" s="62"/>
      <c r="Q83" s="62"/>
      <c r="R83" s="62"/>
      <c r="S83" s="62"/>
      <c r="T83" s="62"/>
      <c r="U83" s="62"/>
      <c r="V83" s="62"/>
      <c r="W83" s="62"/>
      <c r="X83" s="60"/>
      <c r="Y83" s="60"/>
      <c r="Z83" s="60"/>
      <c r="AA83" s="60"/>
      <c r="AB83" s="61"/>
      <c r="AC83" s="61"/>
      <c r="AD83" s="60"/>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row>
    <row r="84" spans="1:348" ht="15.75" customHeight="1" x14ac:dyDescent="0.25">
      <c r="A84" s="60"/>
      <c r="B84" s="60"/>
      <c r="C84" s="60"/>
      <c r="D84" s="60"/>
      <c r="E84" s="60"/>
      <c r="F84" s="60"/>
      <c r="G84" s="60"/>
      <c r="H84" s="60"/>
      <c r="I84" s="61"/>
      <c r="J84" s="61"/>
      <c r="K84" s="61"/>
      <c r="L84" s="61"/>
      <c r="M84" s="60"/>
      <c r="N84" s="60"/>
      <c r="O84" s="62"/>
      <c r="P84" s="62"/>
      <c r="Q84" s="62"/>
      <c r="R84" s="62"/>
      <c r="S84" s="62"/>
      <c r="T84" s="62"/>
      <c r="U84" s="62"/>
      <c r="V84" s="62"/>
      <c r="W84" s="62"/>
      <c r="X84" s="60"/>
      <c r="Y84" s="60"/>
      <c r="Z84" s="60"/>
      <c r="AA84" s="60"/>
      <c r="AB84" s="61"/>
      <c r="AC84" s="61"/>
      <c r="AD84" s="60"/>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row>
    <row r="85" spans="1:348" ht="15.75" customHeight="1" x14ac:dyDescent="0.25">
      <c r="A85" s="60"/>
      <c r="B85" s="60"/>
      <c r="C85" s="60"/>
      <c r="D85" s="60"/>
      <c r="E85" s="60"/>
      <c r="F85" s="60"/>
      <c r="G85" s="60"/>
      <c r="H85" s="60"/>
      <c r="I85" s="61"/>
      <c r="J85" s="61"/>
      <c r="K85" s="61"/>
      <c r="L85" s="61"/>
      <c r="M85" s="60"/>
      <c r="N85" s="60"/>
      <c r="O85" s="62"/>
      <c r="P85" s="62"/>
      <c r="Q85" s="62"/>
      <c r="R85" s="62"/>
      <c r="S85" s="62"/>
      <c r="T85" s="62"/>
      <c r="U85" s="62"/>
      <c r="V85" s="62"/>
      <c r="W85" s="62"/>
      <c r="X85" s="60"/>
      <c r="Y85" s="60"/>
      <c r="Z85" s="60"/>
      <c r="AA85" s="60"/>
      <c r="AB85" s="61"/>
      <c r="AC85" s="61"/>
      <c r="AD85" s="60"/>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row>
    <row r="86" spans="1:348" ht="15.75" customHeight="1" x14ac:dyDescent="0.25">
      <c r="A86" s="60"/>
      <c r="B86" s="60"/>
      <c r="C86" s="60"/>
      <c r="D86" s="60"/>
      <c r="E86" s="60"/>
      <c r="F86" s="60"/>
      <c r="G86" s="60"/>
      <c r="H86" s="60"/>
      <c r="I86" s="61"/>
      <c r="J86" s="61"/>
      <c r="K86" s="61"/>
      <c r="L86" s="61"/>
      <c r="M86" s="60"/>
      <c r="N86" s="60"/>
      <c r="O86" s="62"/>
      <c r="P86" s="62"/>
      <c r="Q86" s="62"/>
      <c r="R86" s="62"/>
      <c r="S86" s="62"/>
      <c r="T86" s="62"/>
      <c r="U86" s="62"/>
      <c r="V86" s="62"/>
      <c r="W86" s="62"/>
      <c r="X86" s="60"/>
      <c r="Y86" s="60"/>
      <c r="Z86" s="60"/>
      <c r="AA86" s="60"/>
      <c r="AB86" s="61"/>
      <c r="AC86" s="61"/>
      <c r="AD86" s="60"/>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row>
    <row r="87" spans="1:348" ht="15.75" customHeight="1" x14ac:dyDescent="0.25">
      <c r="A87" s="60"/>
      <c r="B87" s="60"/>
      <c r="C87" s="60"/>
      <c r="D87" s="60"/>
      <c r="E87" s="60"/>
      <c r="F87" s="60"/>
      <c r="G87" s="60"/>
      <c r="H87" s="60"/>
      <c r="I87" s="61"/>
      <c r="J87" s="61"/>
      <c r="K87" s="61"/>
      <c r="L87" s="61"/>
      <c r="M87" s="60"/>
      <c r="N87" s="60"/>
      <c r="O87" s="62"/>
      <c r="P87" s="62"/>
      <c r="Q87" s="62"/>
      <c r="R87" s="62"/>
      <c r="S87" s="62"/>
      <c r="T87" s="62"/>
      <c r="U87" s="62"/>
      <c r="V87" s="62"/>
      <c r="W87" s="62"/>
      <c r="X87" s="60"/>
      <c r="Y87" s="60"/>
      <c r="Z87" s="60"/>
      <c r="AA87" s="60"/>
      <c r="AB87" s="61"/>
      <c r="AC87" s="61"/>
      <c r="AD87" s="60"/>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row>
    <row r="88" spans="1:348" ht="15.75" customHeight="1" x14ac:dyDescent="0.25">
      <c r="A88" s="60"/>
      <c r="B88" s="60"/>
      <c r="C88" s="60"/>
      <c r="D88" s="60"/>
      <c r="E88" s="60"/>
      <c r="F88" s="60"/>
      <c r="G88" s="60"/>
      <c r="H88" s="60"/>
      <c r="I88" s="61"/>
      <c r="J88" s="61"/>
      <c r="K88" s="61"/>
      <c r="L88" s="61"/>
      <c r="M88" s="60"/>
      <c r="N88" s="60"/>
      <c r="O88" s="62"/>
      <c r="P88" s="62"/>
      <c r="Q88" s="62"/>
      <c r="R88" s="62"/>
      <c r="S88" s="62"/>
      <c r="T88" s="62"/>
      <c r="U88" s="62"/>
      <c r="V88" s="62"/>
      <c r="W88" s="62"/>
      <c r="X88" s="60"/>
      <c r="Y88" s="60"/>
      <c r="Z88" s="60"/>
      <c r="AA88" s="60"/>
      <c r="AB88" s="61"/>
      <c r="AC88" s="61"/>
      <c r="AD88" s="60"/>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row>
    <row r="89" spans="1:348" ht="15.75" customHeight="1" x14ac:dyDescent="0.25">
      <c r="A89" s="60"/>
      <c r="B89" s="60"/>
      <c r="C89" s="60"/>
      <c r="D89" s="60"/>
      <c r="E89" s="60"/>
      <c r="F89" s="60"/>
      <c r="G89" s="60"/>
      <c r="H89" s="60"/>
      <c r="I89" s="61"/>
      <c r="J89" s="61"/>
      <c r="K89" s="61"/>
      <c r="L89" s="61"/>
      <c r="M89" s="60"/>
      <c r="N89" s="60"/>
      <c r="O89" s="62"/>
      <c r="P89" s="62"/>
      <c r="Q89" s="62"/>
      <c r="R89" s="62"/>
      <c r="S89" s="62"/>
      <c r="T89" s="62"/>
      <c r="U89" s="62"/>
      <c r="V89" s="62"/>
      <c r="W89" s="62"/>
      <c r="X89" s="60"/>
      <c r="Y89" s="60"/>
      <c r="Z89" s="60"/>
      <c r="AA89" s="60"/>
      <c r="AB89" s="61"/>
      <c r="AC89" s="61"/>
      <c r="AD89" s="60"/>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row>
    <row r="90" spans="1:348" ht="15.75" customHeight="1" x14ac:dyDescent="0.25">
      <c r="A90" s="60"/>
      <c r="B90" s="60"/>
      <c r="C90" s="60"/>
      <c r="D90" s="60"/>
      <c r="E90" s="60"/>
      <c r="F90" s="60"/>
      <c r="G90" s="60"/>
      <c r="H90" s="60"/>
      <c r="I90" s="61"/>
      <c r="J90" s="61"/>
      <c r="K90" s="61"/>
      <c r="L90" s="61"/>
      <c r="M90" s="60"/>
      <c r="N90" s="60"/>
      <c r="O90" s="62"/>
      <c r="P90" s="62"/>
      <c r="Q90" s="62"/>
      <c r="R90" s="62"/>
      <c r="S90" s="62"/>
      <c r="T90" s="62"/>
      <c r="U90" s="62"/>
      <c r="V90" s="62"/>
      <c r="W90" s="62"/>
      <c r="X90" s="60"/>
      <c r="Y90" s="60"/>
      <c r="Z90" s="60"/>
      <c r="AA90" s="60"/>
      <c r="AB90" s="61"/>
      <c r="AC90" s="61"/>
      <c r="AD90" s="60"/>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row>
    <row r="91" spans="1:348" ht="15.75" customHeight="1" x14ac:dyDescent="0.25">
      <c r="A91" s="60"/>
      <c r="B91" s="60"/>
      <c r="C91" s="60"/>
      <c r="D91" s="60"/>
      <c r="E91" s="60"/>
      <c r="F91" s="60"/>
      <c r="G91" s="60"/>
      <c r="H91" s="60"/>
      <c r="I91" s="61"/>
      <c r="J91" s="61"/>
      <c r="K91" s="61"/>
      <c r="L91" s="61"/>
      <c r="M91" s="60"/>
      <c r="N91" s="60"/>
      <c r="O91" s="62"/>
      <c r="P91" s="62"/>
      <c r="Q91" s="62"/>
      <c r="R91" s="62"/>
      <c r="S91" s="62"/>
      <c r="T91" s="62"/>
      <c r="U91" s="62"/>
      <c r="V91" s="62"/>
      <c r="W91" s="62"/>
      <c r="X91" s="60"/>
      <c r="Y91" s="60"/>
      <c r="Z91" s="60"/>
      <c r="AA91" s="60"/>
      <c r="AB91" s="61"/>
      <c r="AC91" s="61"/>
      <c r="AD91" s="60"/>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row>
    <row r="92" spans="1:348" ht="15.75" customHeight="1" x14ac:dyDescent="0.25">
      <c r="A92" s="60"/>
      <c r="B92" s="60"/>
      <c r="C92" s="60"/>
      <c r="D92" s="60"/>
      <c r="E92" s="60"/>
      <c r="F92" s="60"/>
      <c r="G92" s="60"/>
      <c r="H92" s="60"/>
      <c r="I92" s="61"/>
      <c r="J92" s="61"/>
      <c r="K92" s="61"/>
      <c r="L92" s="61"/>
      <c r="M92" s="60"/>
      <c r="N92" s="60"/>
      <c r="O92" s="62"/>
      <c r="P92" s="62"/>
      <c r="Q92" s="62"/>
      <c r="R92" s="62"/>
      <c r="S92" s="62"/>
      <c r="T92" s="62"/>
      <c r="U92" s="62"/>
      <c r="V92" s="62"/>
      <c r="W92" s="62"/>
      <c r="X92" s="60"/>
      <c r="Y92" s="60"/>
      <c r="Z92" s="60"/>
      <c r="AA92" s="60"/>
      <c r="AB92" s="61"/>
      <c r="AC92" s="61"/>
      <c r="AD92" s="60"/>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row>
    <row r="93" spans="1:348" ht="15.75" customHeight="1" x14ac:dyDescent="0.25">
      <c r="A93" s="60"/>
      <c r="B93" s="60"/>
      <c r="C93" s="60"/>
      <c r="D93" s="60"/>
      <c r="E93" s="60"/>
      <c r="F93" s="60"/>
      <c r="G93" s="60"/>
      <c r="H93" s="60"/>
      <c r="I93" s="61"/>
      <c r="J93" s="61"/>
      <c r="K93" s="61"/>
      <c r="L93" s="61"/>
      <c r="M93" s="60"/>
      <c r="N93" s="60"/>
      <c r="O93" s="62"/>
      <c r="P93" s="62"/>
      <c r="Q93" s="62"/>
      <c r="R93" s="62"/>
      <c r="S93" s="62"/>
      <c r="T93" s="62"/>
      <c r="U93" s="62"/>
      <c r="V93" s="62"/>
      <c r="W93" s="62"/>
      <c r="X93" s="60"/>
      <c r="Y93" s="60"/>
      <c r="Z93" s="60"/>
      <c r="AA93" s="60"/>
      <c r="AB93" s="61"/>
      <c r="AC93" s="61"/>
      <c r="AD93" s="60"/>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row>
    <row r="94" spans="1:348" ht="15.75" customHeight="1" x14ac:dyDescent="0.25">
      <c r="A94" s="60"/>
      <c r="B94" s="60"/>
      <c r="C94" s="60"/>
      <c r="D94" s="60"/>
      <c r="E94" s="60"/>
      <c r="F94" s="60"/>
      <c r="G94" s="60"/>
      <c r="H94" s="60"/>
      <c r="I94" s="61"/>
      <c r="J94" s="61"/>
      <c r="K94" s="61"/>
      <c r="L94" s="61"/>
      <c r="M94" s="60"/>
      <c r="N94" s="60"/>
      <c r="O94" s="62"/>
      <c r="P94" s="62"/>
      <c r="Q94" s="62"/>
      <c r="R94" s="62"/>
      <c r="S94" s="62"/>
      <c r="T94" s="62"/>
      <c r="U94" s="62"/>
      <c r="V94" s="62"/>
      <c r="W94" s="62"/>
      <c r="X94" s="60"/>
      <c r="Y94" s="60"/>
      <c r="Z94" s="60"/>
      <c r="AA94" s="60"/>
      <c r="AB94" s="61"/>
      <c r="AC94" s="61"/>
      <c r="AD94" s="60"/>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row>
    <row r="95" spans="1:348" ht="15.75" customHeight="1" x14ac:dyDescent="0.25">
      <c r="A95" s="60"/>
      <c r="B95" s="60"/>
      <c r="C95" s="60"/>
      <c r="D95" s="60"/>
      <c r="E95" s="60"/>
      <c r="F95" s="60"/>
      <c r="G95" s="60"/>
      <c r="H95" s="60"/>
      <c r="I95" s="61"/>
      <c r="J95" s="61"/>
      <c r="K95" s="61"/>
      <c r="L95" s="61"/>
      <c r="M95" s="60"/>
      <c r="N95" s="60"/>
      <c r="O95" s="62"/>
      <c r="P95" s="62"/>
      <c r="Q95" s="62"/>
      <c r="R95" s="62"/>
      <c r="S95" s="62"/>
      <c r="T95" s="62"/>
      <c r="U95" s="62"/>
      <c r="V95" s="62"/>
      <c r="W95" s="62"/>
      <c r="X95" s="60"/>
      <c r="Y95" s="60"/>
      <c r="Z95" s="60"/>
      <c r="AA95" s="60"/>
      <c r="AB95" s="61"/>
      <c r="AC95" s="61"/>
      <c r="AD95" s="60"/>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row>
    <row r="96" spans="1:348" ht="15.75" customHeight="1" x14ac:dyDescent="0.25">
      <c r="A96" s="60"/>
      <c r="B96" s="60"/>
      <c r="C96" s="60"/>
      <c r="D96" s="60"/>
      <c r="E96" s="60"/>
      <c r="F96" s="60"/>
      <c r="G96" s="60"/>
      <c r="H96" s="60"/>
      <c r="I96" s="61"/>
      <c r="J96" s="61"/>
      <c r="K96" s="61"/>
      <c r="L96" s="61"/>
      <c r="M96" s="60"/>
      <c r="N96" s="60"/>
      <c r="O96" s="62"/>
      <c r="P96" s="62"/>
      <c r="Q96" s="62"/>
      <c r="R96" s="62"/>
      <c r="S96" s="62"/>
      <c r="T96" s="62"/>
      <c r="U96" s="62"/>
      <c r="V96" s="62"/>
      <c r="W96" s="62"/>
      <c r="X96" s="60"/>
      <c r="Y96" s="60"/>
      <c r="Z96" s="60"/>
      <c r="AA96" s="60"/>
      <c r="AB96" s="61"/>
      <c r="AC96" s="61"/>
      <c r="AD96" s="60"/>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row>
    <row r="97" spans="1:348" ht="15.75" customHeight="1" x14ac:dyDescent="0.25">
      <c r="A97" s="60"/>
      <c r="B97" s="60"/>
      <c r="C97" s="60"/>
      <c r="D97" s="60"/>
      <c r="E97" s="60"/>
      <c r="F97" s="60"/>
      <c r="G97" s="60"/>
      <c r="H97" s="60"/>
      <c r="I97" s="61"/>
      <c r="J97" s="61"/>
      <c r="K97" s="61"/>
      <c r="L97" s="61"/>
      <c r="M97" s="60"/>
      <c r="N97" s="60"/>
      <c r="O97" s="62"/>
      <c r="P97" s="62"/>
      <c r="Q97" s="62"/>
      <c r="R97" s="62"/>
      <c r="S97" s="62"/>
      <c r="T97" s="62"/>
      <c r="U97" s="62"/>
      <c r="V97" s="62"/>
      <c r="W97" s="62"/>
      <c r="X97" s="60"/>
      <c r="Y97" s="60"/>
      <c r="Z97" s="60"/>
      <c r="AA97" s="60"/>
      <c r="AB97" s="61"/>
      <c r="AC97" s="61"/>
      <c r="AD97" s="60"/>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row>
    <row r="98" spans="1:348" ht="15.75" customHeight="1" x14ac:dyDescent="0.25">
      <c r="A98" s="60"/>
      <c r="B98" s="60"/>
      <c r="C98" s="60"/>
      <c r="D98" s="60"/>
      <c r="E98" s="60"/>
      <c r="F98" s="60"/>
      <c r="G98" s="60"/>
      <c r="H98" s="60"/>
      <c r="I98" s="61"/>
      <c r="J98" s="61"/>
      <c r="K98" s="61"/>
      <c r="L98" s="61"/>
      <c r="M98" s="60"/>
      <c r="N98" s="60"/>
      <c r="O98" s="62"/>
      <c r="P98" s="62"/>
      <c r="Q98" s="62"/>
      <c r="R98" s="62"/>
      <c r="S98" s="62"/>
      <c r="T98" s="62"/>
      <c r="U98" s="62"/>
      <c r="V98" s="62"/>
      <c r="W98" s="62"/>
      <c r="X98" s="60"/>
      <c r="Y98" s="60"/>
      <c r="Z98" s="60"/>
      <c r="AA98" s="60"/>
      <c r="AB98" s="61"/>
      <c r="AC98" s="61"/>
      <c r="AD98" s="60"/>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row>
    <row r="99" spans="1:348" ht="15.75" customHeight="1" x14ac:dyDescent="0.25">
      <c r="A99" s="60"/>
      <c r="B99" s="60"/>
      <c r="C99" s="60"/>
      <c r="D99" s="60"/>
      <c r="E99" s="60"/>
      <c r="F99" s="60"/>
      <c r="G99" s="60"/>
      <c r="H99" s="60"/>
      <c r="I99" s="61"/>
      <c r="J99" s="61"/>
      <c r="K99" s="61"/>
      <c r="L99" s="61"/>
      <c r="M99" s="60"/>
      <c r="N99" s="60"/>
      <c r="O99" s="62"/>
      <c r="P99" s="62"/>
      <c r="Q99" s="62"/>
      <c r="R99" s="62"/>
      <c r="S99" s="62"/>
      <c r="T99" s="62"/>
      <c r="U99" s="62"/>
      <c r="V99" s="62"/>
      <c r="W99" s="62"/>
      <c r="X99" s="60"/>
      <c r="Y99" s="60"/>
      <c r="Z99" s="60"/>
      <c r="AA99" s="60"/>
      <c r="AB99" s="61"/>
      <c r="AC99" s="61"/>
      <c r="AD99" s="60"/>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row>
    <row r="100" spans="1:348" ht="15.75" customHeight="1" x14ac:dyDescent="0.25">
      <c r="A100" s="60"/>
      <c r="B100" s="60"/>
      <c r="C100" s="60"/>
      <c r="D100" s="60"/>
      <c r="E100" s="60"/>
      <c r="F100" s="60"/>
      <c r="G100" s="60"/>
      <c r="H100" s="60"/>
      <c r="I100" s="61"/>
      <c r="J100" s="61"/>
      <c r="K100" s="61"/>
      <c r="L100" s="61"/>
      <c r="M100" s="60"/>
      <c r="N100" s="60"/>
      <c r="O100" s="62"/>
      <c r="P100" s="62"/>
      <c r="Q100" s="62"/>
      <c r="R100" s="62"/>
      <c r="S100" s="62"/>
      <c r="T100" s="62"/>
      <c r="U100" s="62"/>
      <c r="V100" s="62"/>
      <c r="W100" s="62"/>
      <c r="X100" s="60"/>
      <c r="Y100" s="60"/>
      <c r="Z100" s="60"/>
      <c r="AA100" s="60"/>
      <c r="AB100" s="61"/>
      <c r="AC100" s="61"/>
      <c r="AD100" s="60"/>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row>
    <row r="101" spans="1:348" ht="15.75" customHeight="1" x14ac:dyDescent="0.25">
      <c r="A101" s="60"/>
      <c r="B101" s="60"/>
      <c r="C101" s="60"/>
      <c r="D101" s="60"/>
      <c r="E101" s="60"/>
      <c r="F101" s="60"/>
      <c r="G101" s="60"/>
      <c r="H101" s="60"/>
      <c r="I101" s="61"/>
      <c r="J101" s="61"/>
      <c r="K101" s="61"/>
      <c r="L101" s="61"/>
      <c r="M101" s="60"/>
      <c r="N101" s="60"/>
      <c r="O101" s="62"/>
      <c r="P101" s="62"/>
      <c r="Q101" s="62"/>
      <c r="R101" s="62"/>
      <c r="S101" s="62"/>
      <c r="T101" s="62"/>
      <c r="U101" s="62"/>
      <c r="V101" s="62"/>
      <c r="W101" s="62"/>
      <c r="X101" s="60"/>
      <c r="Y101" s="60"/>
      <c r="Z101" s="60"/>
      <c r="AA101" s="60"/>
      <c r="AB101" s="61"/>
      <c r="AC101" s="61"/>
      <c r="AD101" s="60"/>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row>
    <row r="102" spans="1:348" ht="15.75" customHeight="1" x14ac:dyDescent="0.25">
      <c r="A102" s="60"/>
      <c r="B102" s="60"/>
      <c r="C102" s="60"/>
      <c r="D102" s="60"/>
      <c r="E102" s="60"/>
      <c r="F102" s="60"/>
      <c r="G102" s="60"/>
      <c r="H102" s="60"/>
      <c r="I102" s="61"/>
      <c r="J102" s="61"/>
      <c r="K102" s="61"/>
      <c r="L102" s="61"/>
      <c r="M102" s="60"/>
      <c r="N102" s="60"/>
      <c r="O102" s="62"/>
      <c r="P102" s="62"/>
      <c r="Q102" s="62"/>
      <c r="R102" s="62"/>
      <c r="S102" s="62"/>
      <c r="T102" s="62"/>
      <c r="U102" s="62"/>
      <c r="V102" s="62"/>
      <c r="W102" s="62"/>
      <c r="X102" s="60"/>
      <c r="Y102" s="60"/>
      <c r="Z102" s="60"/>
      <c r="AA102" s="60"/>
      <c r="AB102" s="61"/>
      <c r="AC102" s="61"/>
      <c r="AD102" s="60"/>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row>
    <row r="103" spans="1:348" ht="15.75" customHeight="1" x14ac:dyDescent="0.25">
      <c r="A103" s="60"/>
      <c r="B103" s="60"/>
      <c r="C103" s="60"/>
      <c r="D103" s="60"/>
      <c r="E103" s="60"/>
      <c r="F103" s="60"/>
      <c r="G103" s="60"/>
      <c r="H103" s="60"/>
      <c r="I103" s="61"/>
      <c r="J103" s="61"/>
      <c r="K103" s="61"/>
      <c r="L103" s="61"/>
      <c r="M103" s="60"/>
      <c r="N103" s="60"/>
      <c r="O103" s="62"/>
      <c r="P103" s="62"/>
      <c r="Q103" s="62"/>
      <c r="R103" s="62"/>
      <c r="S103" s="62"/>
      <c r="T103" s="62"/>
      <c r="U103" s="62"/>
      <c r="V103" s="62"/>
      <c r="W103" s="62"/>
      <c r="X103" s="60"/>
      <c r="Y103" s="60"/>
      <c r="Z103" s="60"/>
      <c r="AA103" s="60"/>
      <c r="AB103" s="61"/>
      <c r="AC103" s="61"/>
      <c r="AD103" s="60"/>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row>
    <row r="104" spans="1:348" ht="15.75" customHeight="1" x14ac:dyDescent="0.25">
      <c r="A104" s="60"/>
      <c r="B104" s="60"/>
      <c r="C104" s="60"/>
      <c r="D104" s="60"/>
      <c r="E104" s="60"/>
      <c r="F104" s="60"/>
      <c r="G104" s="60"/>
      <c r="H104" s="60"/>
      <c r="I104" s="61"/>
      <c r="J104" s="61"/>
      <c r="K104" s="61"/>
      <c r="L104" s="61"/>
      <c r="M104" s="60"/>
      <c r="N104" s="60"/>
      <c r="O104" s="62"/>
      <c r="P104" s="62"/>
      <c r="Q104" s="62"/>
      <c r="R104" s="62"/>
      <c r="S104" s="62"/>
      <c r="T104" s="62"/>
      <c r="U104" s="62"/>
      <c r="V104" s="62"/>
      <c r="W104" s="62"/>
      <c r="X104" s="60"/>
      <c r="Y104" s="60"/>
      <c r="Z104" s="60"/>
      <c r="AA104" s="60"/>
      <c r="AB104" s="61"/>
      <c r="AC104" s="61"/>
      <c r="AD104" s="60"/>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row>
    <row r="105" spans="1:348" ht="15.75" customHeight="1" x14ac:dyDescent="0.25">
      <c r="A105" s="60"/>
      <c r="B105" s="60"/>
      <c r="C105" s="60"/>
      <c r="D105" s="60"/>
      <c r="E105" s="60"/>
      <c r="F105" s="60"/>
      <c r="G105" s="60"/>
      <c r="H105" s="60"/>
      <c r="I105" s="61"/>
      <c r="J105" s="61"/>
      <c r="K105" s="61"/>
      <c r="L105" s="61"/>
      <c r="M105" s="60"/>
      <c r="N105" s="60"/>
      <c r="O105" s="62"/>
      <c r="P105" s="62"/>
      <c r="Q105" s="62"/>
      <c r="R105" s="62"/>
      <c r="S105" s="62"/>
      <c r="T105" s="62"/>
      <c r="U105" s="62"/>
      <c r="V105" s="62"/>
      <c r="W105" s="62"/>
      <c r="X105" s="60"/>
      <c r="Y105" s="60"/>
      <c r="Z105" s="60"/>
      <c r="AA105" s="60"/>
      <c r="AB105" s="61"/>
      <c r="AC105" s="61"/>
      <c r="AD105" s="60"/>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row>
    <row r="106" spans="1:348" ht="15.75" customHeight="1" x14ac:dyDescent="0.25">
      <c r="A106" s="60"/>
      <c r="B106" s="60"/>
      <c r="C106" s="60"/>
      <c r="D106" s="60"/>
      <c r="E106" s="60"/>
      <c r="F106" s="60"/>
      <c r="G106" s="60"/>
      <c r="H106" s="60"/>
      <c r="I106" s="61"/>
      <c r="J106" s="61"/>
      <c r="K106" s="61"/>
      <c r="L106" s="61"/>
      <c r="M106" s="60"/>
      <c r="N106" s="60"/>
      <c r="O106" s="62"/>
      <c r="P106" s="62"/>
      <c r="Q106" s="62"/>
      <c r="R106" s="62"/>
      <c r="S106" s="62"/>
      <c r="T106" s="62"/>
      <c r="U106" s="62"/>
      <c r="V106" s="62"/>
      <c r="W106" s="62"/>
      <c r="X106" s="60"/>
      <c r="Y106" s="60"/>
      <c r="Z106" s="60"/>
      <c r="AA106" s="60"/>
      <c r="AB106" s="61"/>
      <c r="AC106" s="61"/>
      <c r="AD106" s="60"/>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row>
    <row r="107" spans="1:348" ht="15.75" customHeight="1" x14ac:dyDescent="0.25">
      <c r="A107" s="60"/>
      <c r="B107" s="60"/>
      <c r="C107" s="60"/>
      <c r="D107" s="60"/>
      <c r="E107" s="60"/>
      <c r="F107" s="60"/>
      <c r="G107" s="60"/>
      <c r="H107" s="60"/>
      <c r="I107" s="61"/>
      <c r="J107" s="61"/>
      <c r="K107" s="61"/>
      <c r="L107" s="61"/>
      <c r="M107" s="60"/>
      <c r="N107" s="60"/>
      <c r="O107" s="62"/>
      <c r="P107" s="62"/>
      <c r="Q107" s="62"/>
      <c r="R107" s="62"/>
      <c r="S107" s="62"/>
      <c r="T107" s="62"/>
      <c r="U107" s="62"/>
      <c r="V107" s="62"/>
      <c r="W107" s="62"/>
      <c r="X107" s="60"/>
      <c r="Y107" s="60"/>
      <c r="Z107" s="60"/>
      <c r="AA107" s="60"/>
      <c r="AB107" s="61"/>
      <c r="AC107" s="61"/>
      <c r="AD107" s="60"/>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row>
    <row r="108" spans="1:348" ht="15.75" customHeight="1" x14ac:dyDescent="0.25">
      <c r="A108" s="60"/>
      <c r="B108" s="60"/>
      <c r="C108" s="60"/>
      <c r="D108" s="60"/>
      <c r="E108" s="60"/>
      <c r="F108" s="60"/>
      <c r="G108" s="60"/>
      <c r="H108" s="60"/>
      <c r="I108" s="61"/>
      <c r="J108" s="61"/>
      <c r="K108" s="61"/>
      <c r="L108" s="61"/>
      <c r="M108" s="60"/>
      <c r="N108" s="60"/>
      <c r="O108" s="62"/>
      <c r="P108" s="62"/>
      <c r="Q108" s="62"/>
      <c r="R108" s="62"/>
      <c r="S108" s="62"/>
      <c r="T108" s="62"/>
      <c r="U108" s="62"/>
      <c r="V108" s="62"/>
      <c r="W108" s="62"/>
      <c r="X108" s="60"/>
      <c r="Y108" s="60"/>
      <c r="Z108" s="60"/>
      <c r="AA108" s="60"/>
      <c r="AB108" s="61"/>
      <c r="AC108" s="61"/>
      <c r="AD108" s="60"/>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row>
    <row r="109" spans="1:348" ht="15.75" customHeight="1" x14ac:dyDescent="0.25">
      <c r="A109" s="60"/>
      <c r="B109" s="60"/>
      <c r="C109" s="60"/>
      <c r="D109" s="60"/>
      <c r="E109" s="60"/>
      <c r="F109" s="60"/>
      <c r="G109" s="60"/>
      <c r="H109" s="60"/>
      <c r="I109" s="61"/>
      <c r="J109" s="61"/>
      <c r="K109" s="61"/>
      <c r="L109" s="61"/>
      <c r="M109" s="60"/>
      <c r="N109" s="60"/>
      <c r="O109" s="62"/>
      <c r="P109" s="62"/>
      <c r="Q109" s="62"/>
      <c r="R109" s="62"/>
      <c r="S109" s="62"/>
      <c r="T109" s="62"/>
      <c r="U109" s="62"/>
      <c r="V109" s="62"/>
      <c r="W109" s="62"/>
      <c r="X109" s="60"/>
      <c r="Y109" s="60"/>
      <c r="Z109" s="60"/>
      <c r="AA109" s="60"/>
      <c r="AB109" s="61"/>
      <c r="AC109" s="61"/>
      <c r="AD109" s="60"/>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row>
    <row r="110" spans="1:348" ht="15.75" customHeight="1" x14ac:dyDescent="0.25">
      <c r="A110" s="60"/>
      <c r="B110" s="60"/>
      <c r="C110" s="60"/>
      <c r="D110" s="60"/>
      <c r="E110" s="60"/>
      <c r="F110" s="60"/>
      <c r="G110" s="60"/>
      <c r="H110" s="60"/>
      <c r="I110" s="61"/>
      <c r="J110" s="61"/>
      <c r="K110" s="61"/>
      <c r="L110" s="61"/>
      <c r="M110" s="60"/>
      <c r="N110" s="60"/>
      <c r="O110" s="62"/>
      <c r="P110" s="62"/>
      <c r="Q110" s="62"/>
      <c r="R110" s="62"/>
      <c r="S110" s="62"/>
      <c r="T110" s="62"/>
      <c r="U110" s="62"/>
      <c r="V110" s="62"/>
      <c r="W110" s="62"/>
      <c r="X110" s="60"/>
      <c r="Y110" s="60"/>
      <c r="Z110" s="60"/>
      <c r="AA110" s="60"/>
      <c r="AB110" s="61"/>
      <c r="AC110" s="61"/>
      <c r="AD110" s="60"/>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row>
    <row r="111" spans="1:348" ht="15.75" customHeight="1" x14ac:dyDescent="0.25">
      <c r="A111" s="60"/>
      <c r="B111" s="60"/>
      <c r="C111" s="60"/>
      <c r="D111" s="60"/>
      <c r="E111" s="60"/>
      <c r="F111" s="60"/>
      <c r="G111" s="60"/>
      <c r="H111" s="60"/>
      <c r="I111" s="61"/>
      <c r="J111" s="61"/>
      <c r="K111" s="61"/>
      <c r="L111" s="61"/>
      <c r="M111" s="60"/>
      <c r="N111" s="60"/>
      <c r="O111" s="62"/>
      <c r="P111" s="62"/>
      <c r="Q111" s="62"/>
      <c r="R111" s="62"/>
      <c r="S111" s="62"/>
      <c r="T111" s="62"/>
      <c r="U111" s="62"/>
      <c r="V111" s="62"/>
      <c r="W111" s="62"/>
      <c r="X111" s="60"/>
      <c r="Y111" s="60"/>
      <c r="Z111" s="60"/>
      <c r="AA111" s="60"/>
      <c r="AB111" s="61"/>
      <c r="AC111" s="61"/>
      <c r="AD111" s="60"/>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row>
    <row r="112" spans="1:348" ht="15.75" customHeight="1" x14ac:dyDescent="0.25">
      <c r="A112" s="60"/>
      <c r="B112" s="60"/>
      <c r="C112" s="60"/>
      <c r="D112" s="60"/>
      <c r="E112" s="60"/>
      <c r="F112" s="60"/>
      <c r="G112" s="60"/>
      <c r="H112" s="60"/>
      <c r="I112" s="61"/>
      <c r="J112" s="61"/>
      <c r="K112" s="61"/>
      <c r="L112" s="61"/>
      <c r="M112" s="60"/>
      <c r="N112" s="60"/>
      <c r="O112" s="62"/>
      <c r="P112" s="62"/>
      <c r="Q112" s="62"/>
      <c r="R112" s="62"/>
      <c r="S112" s="62"/>
      <c r="T112" s="62"/>
      <c r="U112" s="62"/>
      <c r="V112" s="62"/>
      <c r="W112" s="62"/>
      <c r="X112" s="60"/>
      <c r="Y112" s="60"/>
      <c r="Z112" s="60"/>
      <c r="AA112" s="60"/>
      <c r="AB112" s="61"/>
      <c r="AC112" s="61"/>
      <c r="AD112" s="60"/>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row>
    <row r="113" spans="1:348" ht="15.75" customHeight="1" x14ac:dyDescent="0.25">
      <c r="A113" s="60"/>
      <c r="B113" s="60"/>
      <c r="C113" s="60"/>
      <c r="D113" s="60"/>
      <c r="E113" s="60"/>
      <c r="F113" s="60"/>
      <c r="G113" s="60"/>
      <c r="H113" s="60"/>
      <c r="I113" s="61"/>
      <c r="J113" s="61"/>
      <c r="K113" s="61"/>
      <c r="L113" s="61"/>
      <c r="M113" s="60"/>
      <c r="N113" s="60"/>
      <c r="O113" s="62"/>
      <c r="P113" s="62"/>
      <c r="Q113" s="62"/>
      <c r="R113" s="62"/>
      <c r="S113" s="62"/>
      <c r="T113" s="62"/>
      <c r="U113" s="62"/>
      <c r="V113" s="62"/>
      <c r="W113" s="62"/>
      <c r="X113" s="60"/>
      <c r="Y113" s="60"/>
      <c r="Z113" s="60"/>
      <c r="AA113" s="60"/>
      <c r="AB113" s="61"/>
      <c r="AC113" s="61"/>
      <c r="AD113" s="60"/>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row>
    <row r="114" spans="1:348" ht="15.75" customHeight="1" x14ac:dyDescent="0.25">
      <c r="A114" s="60"/>
      <c r="B114" s="60"/>
      <c r="C114" s="60"/>
      <c r="D114" s="60"/>
      <c r="E114" s="60"/>
      <c r="F114" s="60"/>
      <c r="G114" s="60"/>
      <c r="H114" s="60"/>
      <c r="I114" s="61"/>
      <c r="J114" s="61"/>
      <c r="K114" s="61"/>
      <c r="L114" s="61"/>
      <c r="M114" s="60"/>
      <c r="N114" s="60"/>
      <c r="O114" s="62"/>
      <c r="P114" s="62"/>
      <c r="Q114" s="62"/>
      <c r="R114" s="62"/>
      <c r="S114" s="62"/>
      <c r="T114" s="62"/>
      <c r="U114" s="62"/>
      <c r="V114" s="62"/>
      <c r="W114" s="62"/>
      <c r="X114" s="60"/>
      <c r="Y114" s="60"/>
      <c r="Z114" s="60"/>
      <c r="AA114" s="60"/>
      <c r="AB114" s="61"/>
      <c r="AC114" s="61"/>
      <c r="AD114" s="60"/>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row>
    <row r="115" spans="1:348" ht="15.75" customHeight="1" x14ac:dyDescent="0.25">
      <c r="A115" s="60"/>
      <c r="B115" s="60"/>
      <c r="C115" s="60"/>
      <c r="D115" s="60"/>
      <c r="E115" s="60"/>
      <c r="F115" s="60"/>
      <c r="G115" s="60"/>
      <c r="H115" s="60"/>
      <c r="I115" s="61"/>
      <c r="J115" s="61"/>
      <c r="K115" s="61"/>
      <c r="L115" s="61"/>
      <c r="M115" s="60"/>
      <c r="N115" s="60"/>
      <c r="O115" s="62"/>
      <c r="P115" s="62"/>
      <c r="Q115" s="62"/>
      <c r="R115" s="62"/>
      <c r="S115" s="62"/>
      <c r="T115" s="62"/>
      <c r="U115" s="62"/>
      <c r="V115" s="62"/>
      <c r="W115" s="62"/>
      <c r="X115" s="60"/>
      <c r="Y115" s="60"/>
      <c r="Z115" s="60"/>
      <c r="AA115" s="60"/>
      <c r="AB115" s="61"/>
      <c r="AC115" s="61"/>
      <c r="AD115" s="60"/>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row>
    <row r="116" spans="1:348" ht="15.75" customHeight="1" x14ac:dyDescent="0.25">
      <c r="A116" s="60"/>
      <c r="B116" s="60"/>
      <c r="C116" s="60"/>
      <c r="D116" s="60"/>
      <c r="E116" s="60"/>
      <c r="F116" s="60"/>
      <c r="G116" s="60"/>
      <c r="H116" s="60"/>
      <c r="I116" s="61"/>
      <c r="J116" s="61"/>
      <c r="K116" s="61"/>
      <c r="L116" s="61"/>
      <c r="M116" s="60"/>
      <c r="N116" s="60"/>
      <c r="O116" s="62"/>
      <c r="P116" s="62"/>
      <c r="Q116" s="62"/>
      <c r="R116" s="62"/>
      <c r="S116" s="62"/>
      <c r="T116" s="62"/>
      <c r="U116" s="62"/>
      <c r="V116" s="62"/>
      <c r="W116" s="62"/>
      <c r="X116" s="60"/>
      <c r="Y116" s="60"/>
      <c r="Z116" s="60"/>
      <c r="AA116" s="60"/>
      <c r="AB116" s="61"/>
      <c r="AC116" s="61"/>
      <c r="AD116" s="60"/>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row>
    <row r="117" spans="1:348" ht="15.75" customHeight="1" x14ac:dyDescent="0.25">
      <c r="A117" s="60"/>
      <c r="B117" s="60"/>
      <c r="C117" s="60"/>
      <c r="D117" s="60"/>
      <c r="E117" s="60"/>
      <c r="F117" s="60"/>
      <c r="G117" s="60"/>
      <c r="H117" s="60"/>
      <c r="I117" s="61"/>
      <c r="J117" s="61"/>
      <c r="K117" s="61"/>
      <c r="L117" s="61"/>
      <c r="M117" s="60"/>
      <c r="N117" s="60"/>
      <c r="O117" s="62"/>
      <c r="P117" s="62"/>
      <c r="Q117" s="62"/>
      <c r="R117" s="62"/>
      <c r="S117" s="62"/>
      <c r="T117" s="62"/>
      <c r="U117" s="62"/>
      <c r="V117" s="62"/>
      <c r="W117" s="62"/>
      <c r="X117" s="60"/>
      <c r="Y117" s="60"/>
      <c r="Z117" s="60"/>
      <c r="AA117" s="60"/>
      <c r="AB117" s="61"/>
      <c r="AC117" s="61"/>
      <c r="AD117" s="60"/>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row>
    <row r="118" spans="1:348" ht="15.75" customHeight="1" x14ac:dyDescent="0.25">
      <c r="A118" s="60"/>
      <c r="B118" s="60"/>
      <c r="C118" s="60"/>
      <c r="D118" s="60"/>
      <c r="E118" s="60"/>
      <c r="F118" s="60"/>
      <c r="G118" s="60"/>
      <c r="H118" s="60"/>
      <c r="I118" s="61"/>
      <c r="J118" s="61"/>
      <c r="K118" s="61"/>
      <c r="L118" s="61"/>
      <c r="M118" s="60"/>
      <c r="N118" s="60"/>
      <c r="O118" s="62"/>
      <c r="P118" s="62"/>
      <c r="Q118" s="62"/>
      <c r="R118" s="62"/>
      <c r="S118" s="62"/>
      <c r="T118" s="62"/>
      <c r="U118" s="62"/>
      <c r="V118" s="62"/>
      <c r="W118" s="62"/>
      <c r="X118" s="60"/>
      <c r="Y118" s="60"/>
      <c r="Z118" s="60"/>
      <c r="AA118" s="60"/>
      <c r="AB118" s="61"/>
      <c r="AC118" s="61"/>
      <c r="AD118" s="60"/>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row>
    <row r="119" spans="1:348" ht="15.75" customHeight="1" x14ac:dyDescent="0.25">
      <c r="A119" s="60"/>
      <c r="B119" s="60"/>
      <c r="C119" s="60"/>
      <c r="D119" s="60"/>
      <c r="E119" s="60"/>
      <c r="F119" s="60"/>
      <c r="G119" s="60"/>
      <c r="H119" s="60"/>
      <c r="I119" s="61"/>
      <c r="J119" s="61"/>
      <c r="K119" s="61"/>
      <c r="L119" s="61"/>
      <c r="M119" s="60"/>
      <c r="N119" s="60"/>
      <c r="O119" s="62"/>
      <c r="P119" s="62"/>
      <c r="Q119" s="62"/>
      <c r="R119" s="62"/>
      <c r="S119" s="62"/>
      <c r="T119" s="62"/>
      <c r="U119" s="62"/>
      <c r="V119" s="62"/>
      <c r="W119" s="62"/>
      <c r="X119" s="60"/>
      <c r="Y119" s="60"/>
      <c r="Z119" s="60"/>
      <c r="AA119" s="60"/>
      <c r="AB119" s="61"/>
      <c r="AC119" s="61"/>
      <c r="AD119" s="60"/>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row>
    <row r="120" spans="1:348" ht="15.75" customHeight="1" x14ac:dyDescent="0.25">
      <c r="A120" s="60"/>
      <c r="B120" s="60"/>
      <c r="C120" s="60"/>
      <c r="D120" s="60"/>
      <c r="E120" s="60"/>
      <c r="F120" s="60"/>
      <c r="G120" s="60"/>
      <c r="H120" s="60"/>
      <c r="I120" s="61"/>
      <c r="J120" s="61"/>
      <c r="K120" s="61"/>
      <c r="L120" s="61"/>
      <c r="M120" s="60"/>
      <c r="N120" s="60"/>
      <c r="O120" s="62"/>
      <c r="P120" s="62"/>
      <c r="Q120" s="62"/>
      <c r="R120" s="62"/>
      <c r="S120" s="62"/>
      <c r="T120" s="62"/>
      <c r="U120" s="62"/>
      <c r="V120" s="62"/>
      <c r="W120" s="62"/>
      <c r="X120" s="60"/>
      <c r="Y120" s="60"/>
      <c r="Z120" s="60"/>
      <c r="AA120" s="60"/>
      <c r="AB120" s="61"/>
      <c r="AC120" s="61"/>
      <c r="AD120" s="60"/>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row>
    <row r="121" spans="1:348" ht="15.75" customHeight="1" x14ac:dyDescent="0.25">
      <c r="A121" s="60"/>
      <c r="B121" s="60"/>
      <c r="C121" s="60"/>
      <c r="D121" s="60"/>
      <c r="E121" s="60"/>
      <c r="F121" s="60"/>
      <c r="G121" s="60"/>
      <c r="H121" s="60"/>
      <c r="I121" s="61"/>
      <c r="J121" s="61"/>
      <c r="K121" s="61"/>
      <c r="L121" s="61"/>
      <c r="M121" s="60"/>
      <c r="N121" s="60"/>
      <c r="O121" s="62"/>
      <c r="P121" s="62"/>
      <c r="Q121" s="62"/>
      <c r="R121" s="62"/>
      <c r="S121" s="62"/>
      <c r="T121" s="62"/>
      <c r="U121" s="62"/>
      <c r="V121" s="62"/>
      <c r="W121" s="62"/>
      <c r="X121" s="60"/>
      <c r="Y121" s="60"/>
      <c r="Z121" s="60"/>
      <c r="AA121" s="60"/>
      <c r="AB121" s="61"/>
      <c r="AC121" s="61"/>
      <c r="AD121" s="60"/>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row>
    <row r="122" spans="1:348" ht="15.75" customHeight="1" x14ac:dyDescent="0.25">
      <c r="A122" s="60"/>
      <c r="B122" s="60"/>
      <c r="C122" s="60"/>
      <c r="D122" s="60"/>
      <c r="E122" s="60"/>
      <c r="F122" s="60"/>
      <c r="G122" s="60"/>
      <c r="H122" s="60"/>
      <c r="I122" s="61"/>
      <c r="J122" s="61"/>
      <c r="K122" s="61"/>
      <c r="L122" s="61"/>
      <c r="M122" s="60"/>
      <c r="N122" s="60"/>
      <c r="O122" s="62"/>
      <c r="P122" s="62"/>
      <c r="Q122" s="62"/>
      <c r="R122" s="62"/>
      <c r="S122" s="62"/>
      <c r="T122" s="62"/>
      <c r="U122" s="62"/>
      <c r="V122" s="62"/>
      <c r="W122" s="62"/>
      <c r="X122" s="60"/>
      <c r="Y122" s="60"/>
      <c r="Z122" s="60"/>
      <c r="AA122" s="60"/>
      <c r="AB122" s="61"/>
      <c r="AC122" s="61"/>
      <c r="AD122" s="60"/>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row>
    <row r="123" spans="1:348" ht="15.75" customHeight="1" x14ac:dyDescent="0.25">
      <c r="A123" s="60"/>
      <c r="B123" s="60"/>
      <c r="C123" s="60"/>
      <c r="D123" s="60"/>
      <c r="E123" s="60"/>
      <c r="F123" s="60"/>
      <c r="G123" s="60"/>
      <c r="H123" s="60"/>
      <c r="I123" s="61"/>
      <c r="J123" s="61"/>
      <c r="K123" s="61"/>
      <c r="L123" s="61"/>
      <c r="M123" s="60"/>
      <c r="N123" s="60"/>
      <c r="O123" s="62"/>
      <c r="P123" s="62"/>
      <c r="Q123" s="62"/>
      <c r="R123" s="62"/>
      <c r="S123" s="62"/>
      <c r="T123" s="62"/>
      <c r="U123" s="62"/>
      <c r="V123" s="62"/>
      <c r="W123" s="62"/>
      <c r="X123" s="60"/>
      <c r="Y123" s="60"/>
      <c r="Z123" s="60"/>
      <c r="AA123" s="60"/>
      <c r="AB123" s="61"/>
      <c r="AC123" s="61"/>
      <c r="AD123" s="60"/>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row>
    <row r="124" spans="1:348" ht="15.75" customHeight="1" x14ac:dyDescent="0.25">
      <c r="A124" s="60"/>
      <c r="B124" s="60"/>
      <c r="C124" s="60"/>
      <c r="D124" s="60"/>
      <c r="E124" s="60"/>
      <c r="F124" s="60"/>
      <c r="G124" s="60"/>
      <c r="H124" s="60"/>
      <c r="I124" s="61"/>
      <c r="J124" s="61"/>
      <c r="K124" s="61"/>
      <c r="L124" s="61"/>
      <c r="M124" s="60"/>
      <c r="N124" s="60"/>
      <c r="O124" s="62"/>
      <c r="P124" s="62"/>
      <c r="Q124" s="62"/>
      <c r="R124" s="62"/>
      <c r="S124" s="62"/>
      <c r="T124" s="62"/>
      <c r="U124" s="62"/>
      <c r="V124" s="62"/>
      <c r="W124" s="62"/>
      <c r="X124" s="60"/>
      <c r="Y124" s="60"/>
      <c r="Z124" s="60"/>
      <c r="AA124" s="60"/>
      <c r="AB124" s="61"/>
      <c r="AC124" s="61"/>
      <c r="AD124" s="60"/>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row>
    <row r="125" spans="1:348" ht="15.75" customHeight="1" x14ac:dyDescent="0.25">
      <c r="A125" s="60"/>
      <c r="B125" s="60"/>
      <c r="C125" s="60"/>
      <c r="D125" s="60"/>
      <c r="E125" s="60"/>
      <c r="F125" s="60"/>
      <c r="G125" s="60"/>
      <c r="H125" s="60"/>
      <c r="I125" s="61"/>
      <c r="J125" s="61"/>
      <c r="K125" s="61"/>
      <c r="L125" s="61"/>
      <c r="M125" s="60"/>
      <c r="N125" s="60"/>
      <c r="O125" s="62"/>
      <c r="P125" s="62"/>
      <c r="Q125" s="62"/>
      <c r="R125" s="62"/>
      <c r="S125" s="62"/>
      <c r="T125" s="62"/>
      <c r="U125" s="62"/>
      <c r="V125" s="62"/>
      <c r="W125" s="62"/>
      <c r="X125" s="60"/>
      <c r="Y125" s="60"/>
      <c r="Z125" s="60"/>
      <c r="AA125" s="60"/>
      <c r="AB125" s="61"/>
      <c r="AC125" s="61"/>
      <c r="AD125" s="60"/>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row>
    <row r="126" spans="1:348" ht="15.75" customHeight="1" x14ac:dyDescent="0.25">
      <c r="A126" s="60"/>
      <c r="B126" s="60"/>
      <c r="C126" s="60"/>
      <c r="D126" s="60"/>
      <c r="E126" s="60"/>
      <c r="F126" s="60"/>
      <c r="G126" s="60"/>
      <c r="H126" s="60"/>
      <c r="I126" s="61"/>
      <c r="J126" s="61"/>
      <c r="K126" s="61"/>
      <c r="L126" s="61"/>
      <c r="M126" s="60"/>
      <c r="N126" s="60"/>
      <c r="O126" s="62"/>
      <c r="P126" s="62"/>
      <c r="Q126" s="62"/>
      <c r="R126" s="62"/>
      <c r="S126" s="62"/>
      <c r="T126" s="62"/>
      <c r="U126" s="62"/>
      <c r="V126" s="62"/>
      <c r="W126" s="62"/>
      <c r="X126" s="60"/>
      <c r="Y126" s="60"/>
      <c r="Z126" s="60"/>
      <c r="AA126" s="60"/>
      <c r="AB126" s="61"/>
      <c r="AC126" s="61"/>
      <c r="AD126" s="60"/>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row>
    <row r="127" spans="1:348" ht="15.75" customHeight="1" x14ac:dyDescent="0.25">
      <c r="A127" s="60"/>
      <c r="B127" s="60"/>
      <c r="C127" s="60"/>
      <c r="D127" s="60"/>
      <c r="E127" s="60"/>
      <c r="F127" s="60"/>
      <c r="G127" s="60"/>
      <c r="H127" s="60"/>
      <c r="I127" s="61"/>
      <c r="J127" s="61"/>
      <c r="K127" s="61"/>
      <c r="L127" s="61"/>
      <c r="M127" s="60"/>
      <c r="N127" s="60"/>
      <c r="O127" s="62"/>
      <c r="P127" s="62"/>
      <c r="Q127" s="62"/>
      <c r="R127" s="62"/>
      <c r="S127" s="62"/>
      <c r="T127" s="62"/>
      <c r="U127" s="62"/>
      <c r="V127" s="62"/>
      <c r="W127" s="62"/>
      <c r="X127" s="60"/>
      <c r="Y127" s="60"/>
      <c r="Z127" s="60"/>
      <c r="AA127" s="60"/>
      <c r="AB127" s="61"/>
      <c r="AC127" s="61"/>
      <c r="AD127" s="60"/>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row>
    <row r="128" spans="1:348" ht="15.75" customHeight="1" x14ac:dyDescent="0.25">
      <c r="A128" s="60"/>
      <c r="B128" s="60"/>
      <c r="C128" s="60"/>
      <c r="D128" s="60"/>
      <c r="E128" s="60"/>
      <c r="F128" s="60"/>
      <c r="G128" s="60"/>
      <c r="H128" s="60"/>
      <c r="I128" s="61"/>
      <c r="J128" s="61"/>
      <c r="K128" s="61"/>
      <c r="L128" s="61"/>
      <c r="M128" s="60"/>
      <c r="N128" s="60"/>
      <c r="O128" s="62"/>
      <c r="P128" s="62"/>
      <c r="Q128" s="62"/>
      <c r="R128" s="62"/>
      <c r="S128" s="62"/>
      <c r="T128" s="62"/>
      <c r="U128" s="62"/>
      <c r="V128" s="62"/>
      <c r="W128" s="62"/>
      <c r="X128" s="60"/>
      <c r="Y128" s="60"/>
      <c r="Z128" s="60"/>
      <c r="AA128" s="60"/>
      <c r="AB128" s="61"/>
      <c r="AC128" s="61"/>
      <c r="AD128" s="60"/>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row>
    <row r="129" spans="1:348" ht="15.75" customHeight="1" x14ac:dyDescent="0.25">
      <c r="A129" s="60"/>
      <c r="B129" s="60"/>
      <c r="C129" s="60"/>
      <c r="D129" s="60"/>
      <c r="E129" s="60"/>
      <c r="F129" s="60"/>
      <c r="G129" s="60"/>
      <c r="H129" s="60"/>
      <c r="I129" s="61"/>
      <c r="J129" s="61"/>
      <c r="K129" s="61"/>
      <c r="L129" s="61"/>
      <c r="M129" s="60"/>
      <c r="N129" s="60"/>
      <c r="O129" s="62"/>
      <c r="P129" s="62"/>
      <c r="Q129" s="62"/>
      <c r="R129" s="62"/>
      <c r="S129" s="62"/>
      <c r="T129" s="62"/>
      <c r="U129" s="62"/>
      <c r="V129" s="62"/>
      <c r="W129" s="62"/>
      <c r="X129" s="60"/>
      <c r="Y129" s="60"/>
      <c r="Z129" s="60"/>
      <c r="AA129" s="60"/>
      <c r="AB129" s="61"/>
      <c r="AC129" s="61"/>
      <c r="AD129" s="60"/>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row>
    <row r="130" spans="1:348" ht="15.75" customHeight="1" x14ac:dyDescent="0.25">
      <c r="A130" s="60"/>
      <c r="B130" s="60"/>
      <c r="C130" s="60"/>
      <c r="D130" s="60"/>
      <c r="E130" s="60"/>
      <c r="F130" s="60"/>
      <c r="G130" s="60"/>
      <c r="H130" s="60"/>
      <c r="I130" s="61"/>
      <c r="J130" s="61"/>
      <c r="K130" s="61"/>
      <c r="L130" s="61"/>
      <c r="M130" s="60"/>
      <c r="N130" s="60"/>
      <c r="O130" s="62"/>
      <c r="P130" s="62"/>
      <c r="Q130" s="62"/>
      <c r="R130" s="62"/>
      <c r="S130" s="62"/>
      <c r="T130" s="62"/>
      <c r="U130" s="62"/>
      <c r="V130" s="62"/>
      <c r="W130" s="62"/>
      <c r="X130" s="60"/>
      <c r="Y130" s="60"/>
      <c r="Z130" s="60"/>
      <c r="AA130" s="60"/>
      <c r="AB130" s="61"/>
      <c r="AC130" s="61"/>
      <c r="AD130" s="60"/>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row>
    <row r="131" spans="1:348" ht="15.75" customHeight="1" x14ac:dyDescent="0.25">
      <c r="A131" s="60"/>
      <c r="B131" s="60"/>
      <c r="C131" s="60"/>
      <c r="D131" s="60"/>
      <c r="E131" s="60"/>
      <c r="F131" s="60"/>
      <c r="G131" s="60"/>
      <c r="H131" s="60"/>
      <c r="I131" s="61"/>
      <c r="J131" s="61"/>
      <c r="K131" s="61"/>
      <c r="L131" s="61"/>
      <c r="M131" s="60"/>
      <c r="N131" s="60"/>
      <c r="O131" s="62"/>
      <c r="P131" s="62"/>
      <c r="Q131" s="62"/>
      <c r="R131" s="62"/>
      <c r="S131" s="62"/>
      <c r="T131" s="62"/>
      <c r="U131" s="62"/>
      <c r="V131" s="62"/>
      <c r="W131" s="62"/>
      <c r="X131" s="60"/>
      <c r="Y131" s="60"/>
      <c r="Z131" s="60"/>
      <c r="AA131" s="60"/>
      <c r="AB131" s="61"/>
      <c r="AC131" s="61"/>
      <c r="AD131" s="60"/>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row>
    <row r="132" spans="1:348" ht="15.75" customHeight="1" x14ac:dyDescent="0.25">
      <c r="A132" s="60"/>
      <c r="B132" s="60"/>
      <c r="C132" s="60"/>
      <c r="D132" s="60"/>
      <c r="E132" s="60"/>
      <c r="F132" s="60"/>
      <c r="G132" s="60"/>
      <c r="H132" s="60"/>
      <c r="I132" s="61"/>
      <c r="J132" s="61"/>
      <c r="K132" s="61"/>
      <c r="L132" s="61"/>
      <c r="M132" s="60"/>
      <c r="N132" s="60"/>
      <c r="O132" s="62"/>
      <c r="P132" s="62"/>
      <c r="Q132" s="62"/>
      <c r="R132" s="62"/>
      <c r="S132" s="62"/>
      <c r="T132" s="62"/>
      <c r="U132" s="62"/>
      <c r="V132" s="62"/>
      <c r="W132" s="62"/>
      <c r="X132" s="60"/>
      <c r="Y132" s="60"/>
      <c r="Z132" s="60"/>
      <c r="AA132" s="60"/>
      <c r="AB132" s="61"/>
      <c r="AC132" s="61"/>
      <c r="AD132" s="60"/>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row>
    <row r="133" spans="1:348" ht="15.75" customHeight="1" x14ac:dyDescent="0.25">
      <c r="A133" s="60"/>
      <c r="B133" s="60"/>
      <c r="C133" s="60"/>
      <c r="D133" s="60"/>
      <c r="E133" s="60"/>
      <c r="F133" s="60"/>
      <c r="G133" s="60"/>
      <c r="H133" s="60"/>
      <c r="I133" s="61"/>
      <c r="J133" s="61"/>
      <c r="K133" s="61"/>
      <c r="L133" s="61"/>
      <c r="M133" s="60"/>
      <c r="N133" s="60"/>
      <c r="O133" s="62"/>
      <c r="P133" s="62"/>
      <c r="Q133" s="62"/>
      <c r="R133" s="62"/>
      <c r="S133" s="62"/>
      <c r="T133" s="62"/>
      <c r="U133" s="62"/>
      <c r="V133" s="62"/>
      <c r="W133" s="62"/>
      <c r="X133" s="60"/>
      <c r="Y133" s="60"/>
      <c r="Z133" s="60"/>
      <c r="AA133" s="60"/>
      <c r="AB133" s="61"/>
      <c r="AC133" s="61"/>
      <c r="AD133" s="60"/>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row>
    <row r="134" spans="1:348" ht="15.75" customHeight="1" x14ac:dyDescent="0.25">
      <c r="A134" s="60"/>
      <c r="B134" s="60"/>
      <c r="C134" s="60"/>
      <c r="D134" s="60"/>
      <c r="E134" s="60"/>
      <c r="F134" s="60"/>
      <c r="G134" s="60"/>
      <c r="H134" s="60"/>
      <c r="I134" s="61"/>
      <c r="J134" s="61"/>
      <c r="K134" s="61"/>
      <c r="L134" s="61"/>
      <c r="M134" s="60"/>
      <c r="N134" s="60"/>
      <c r="O134" s="62"/>
      <c r="P134" s="62"/>
      <c r="Q134" s="62"/>
      <c r="R134" s="62"/>
      <c r="S134" s="62"/>
      <c r="T134" s="62"/>
      <c r="U134" s="62"/>
      <c r="V134" s="62"/>
      <c r="W134" s="62"/>
      <c r="X134" s="60"/>
      <c r="Y134" s="60"/>
      <c r="Z134" s="60"/>
      <c r="AA134" s="60"/>
      <c r="AB134" s="61"/>
      <c r="AC134" s="61"/>
      <c r="AD134" s="60"/>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row>
    <row r="135" spans="1:348" ht="15.75" customHeight="1" x14ac:dyDescent="0.25">
      <c r="A135" s="60"/>
      <c r="B135" s="60"/>
      <c r="C135" s="60"/>
      <c r="D135" s="60"/>
      <c r="E135" s="60"/>
      <c r="F135" s="60"/>
      <c r="G135" s="60"/>
      <c r="H135" s="60"/>
      <c r="I135" s="61"/>
      <c r="J135" s="61"/>
      <c r="K135" s="61"/>
      <c r="L135" s="61"/>
      <c r="M135" s="60"/>
      <c r="N135" s="60"/>
      <c r="O135" s="62"/>
      <c r="P135" s="62"/>
      <c r="Q135" s="62"/>
      <c r="R135" s="62"/>
      <c r="S135" s="62"/>
      <c r="T135" s="62"/>
      <c r="U135" s="62"/>
      <c r="V135" s="62"/>
      <c r="W135" s="62"/>
      <c r="X135" s="60"/>
      <c r="Y135" s="60"/>
      <c r="Z135" s="60"/>
      <c r="AA135" s="60"/>
      <c r="AB135" s="61"/>
      <c r="AC135" s="61"/>
      <c r="AD135" s="60"/>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row>
    <row r="136" spans="1:348" ht="15.75" customHeight="1" x14ac:dyDescent="0.25">
      <c r="A136" s="60"/>
      <c r="B136" s="60"/>
      <c r="C136" s="60"/>
      <c r="D136" s="60"/>
      <c r="E136" s="60"/>
      <c r="F136" s="60"/>
      <c r="G136" s="60"/>
      <c r="H136" s="60"/>
      <c r="I136" s="61"/>
      <c r="J136" s="61"/>
      <c r="K136" s="61"/>
      <c r="L136" s="61"/>
      <c r="M136" s="60"/>
      <c r="N136" s="60"/>
      <c r="O136" s="62"/>
      <c r="P136" s="62"/>
      <c r="Q136" s="62"/>
      <c r="R136" s="62"/>
      <c r="S136" s="62"/>
      <c r="T136" s="62"/>
      <c r="U136" s="62"/>
      <c r="V136" s="62"/>
      <c r="W136" s="62"/>
      <c r="X136" s="60"/>
      <c r="Y136" s="60"/>
      <c r="Z136" s="60"/>
      <c r="AA136" s="60"/>
      <c r="AB136" s="61"/>
      <c r="AC136" s="61"/>
      <c r="AD136" s="60"/>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row>
    <row r="137" spans="1:348" ht="15.75" customHeight="1" x14ac:dyDescent="0.25">
      <c r="A137" s="60"/>
      <c r="B137" s="60"/>
      <c r="C137" s="60"/>
      <c r="D137" s="60"/>
      <c r="E137" s="60"/>
      <c r="F137" s="60"/>
      <c r="G137" s="60"/>
      <c r="H137" s="60"/>
      <c r="I137" s="61"/>
      <c r="J137" s="61"/>
      <c r="K137" s="61"/>
      <c r="L137" s="61"/>
      <c r="M137" s="60"/>
      <c r="N137" s="60"/>
      <c r="O137" s="62"/>
      <c r="P137" s="62"/>
      <c r="Q137" s="62"/>
      <c r="R137" s="62"/>
      <c r="S137" s="62"/>
      <c r="T137" s="62"/>
      <c r="U137" s="62"/>
      <c r="V137" s="62"/>
      <c r="W137" s="62"/>
      <c r="X137" s="60"/>
      <c r="Y137" s="60"/>
      <c r="Z137" s="60"/>
      <c r="AA137" s="60"/>
      <c r="AB137" s="61"/>
      <c r="AC137" s="61"/>
      <c r="AD137" s="60"/>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row>
    <row r="138" spans="1:348" ht="15.75" customHeight="1" x14ac:dyDescent="0.25">
      <c r="A138" s="60"/>
      <c r="B138" s="60"/>
      <c r="C138" s="60"/>
      <c r="D138" s="60"/>
      <c r="E138" s="60"/>
      <c r="F138" s="60"/>
      <c r="G138" s="60"/>
      <c r="H138" s="60"/>
      <c r="I138" s="61"/>
      <c r="J138" s="61"/>
      <c r="K138" s="61"/>
      <c r="L138" s="61"/>
      <c r="M138" s="60"/>
      <c r="N138" s="60"/>
      <c r="O138" s="62"/>
      <c r="P138" s="62"/>
      <c r="Q138" s="62"/>
      <c r="R138" s="62"/>
      <c r="S138" s="62"/>
      <c r="T138" s="62"/>
      <c r="U138" s="62"/>
      <c r="V138" s="62"/>
      <c r="W138" s="62"/>
      <c r="X138" s="60"/>
      <c r="Y138" s="60"/>
      <c r="Z138" s="60"/>
      <c r="AA138" s="60"/>
      <c r="AB138" s="61"/>
      <c r="AC138" s="61"/>
      <c r="AD138" s="60"/>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row>
    <row r="139" spans="1:348" ht="15.75" customHeight="1" x14ac:dyDescent="0.25">
      <c r="A139" s="60"/>
      <c r="B139" s="60"/>
      <c r="C139" s="60"/>
      <c r="D139" s="60"/>
      <c r="E139" s="60"/>
      <c r="F139" s="60"/>
      <c r="G139" s="60"/>
      <c r="H139" s="60"/>
      <c r="I139" s="61"/>
      <c r="J139" s="61"/>
      <c r="K139" s="61"/>
      <c r="L139" s="61"/>
      <c r="M139" s="60"/>
      <c r="N139" s="60"/>
      <c r="O139" s="62"/>
      <c r="P139" s="62"/>
      <c r="Q139" s="62"/>
      <c r="R139" s="62"/>
      <c r="S139" s="62"/>
      <c r="T139" s="62"/>
      <c r="U139" s="62"/>
      <c r="V139" s="62"/>
      <c r="W139" s="62"/>
      <c r="X139" s="60"/>
      <c r="Y139" s="60"/>
      <c r="Z139" s="60"/>
      <c r="AA139" s="60"/>
      <c r="AB139" s="61"/>
      <c r="AC139" s="61"/>
      <c r="AD139" s="60"/>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row>
    <row r="140" spans="1:348" ht="15.75" customHeight="1" x14ac:dyDescent="0.25">
      <c r="A140" s="60"/>
      <c r="B140" s="60"/>
      <c r="C140" s="60"/>
      <c r="D140" s="60"/>
      <c r="E140" s="60"/>
      <c r="F140" s="60"/>
      <c r="G140" s="60"/>
      <c r="H140" s="60"/>
      <c r="I140" s="61"/>
      <c r="J140" s="61"/>
      <c r="K140" s="61"/>
      <c r="L140" s="61"/>
      <c r="M140" s="60"/>
      <c r="N140" s="60"/>
      <c r="O140" s="62"/>
      <c r="P140" s="62"/>
      <c r="Q140" s="62"/>
      <c r="R140" s="62"/>
      <c r="S140" s="62"/>
      <c r="T140" s="62"/>
      <c r="U140" s="62"/>
      <c r="V140" s="62"/>
      <c r="W140" s="62"/>
      <c r="X140" s="60"/>
      <c r="Y140" s="60"/>
      <c r="Z140" s="60"/>
      <c r="AA140" s="60"/>
      <c r="AB140" s="61"/>
      <c r="AC140" s="61"/>
      <c r="AD140" s="60"/>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row>
    <row r="141" spans="1:348" ht="15.75" customHeight="1" x14ac:dyDescent="0.25">
      <c r="A141" s="60"/>
      <c r="B141" s="60"/>
      <c r="C141" s="60"/>
      <c r="D141" s="60"/>
      <c r="E141" s="60"/>
      <c r="F141" s="60"/>
      <c r="G141" s="60"/>
      <c r="H141" s="60"/>
      <c r="I141" s="61"/>
      <c r="J141" s="61"/>
      <c r="K141" s="61"/>
      <c r="L141" s="61"/>
      <c r="M141" s="60"/>
      <c r="N141" s="60"/>
      <c r="O141" s="62"/>
      <c r="P141" s="62"/>
      <c r="Q141" s="62"/>
      <c r="R141" s="62"/>
      <c r="S141" s="62"/>
      <c r="T141" s="62"/>
      <c r="U141" s="62"/>
      <c r="V141" s="62"/>
      <c r="W141" s="62"/>
      <c r="X141" s="60"/>
      <c r="Y141" s="60"/>
      <c r="Z141" s="60"/>
      <c r="AA141" s="60"/>
      <c r="AB141" s="61"/>
      <c r="AC141" s="61"/>
      <c r="AD141" s="60"/>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row>
    <row r="142" spans="1:348" ht="15.75" customHeight="1" x14ac:dyDescent="0.25">
      <c r="A142" s="60"/>
      <c r="B142" s="60"/>
      <c r="C142" s="60"/>
      <c r="D142" s="60"/>
      <c r="E142" s="60"/>
      <c r="F142" s="60"/>
      <c r="G142" s="60"/>
      <c r="H142" s="60"/>
      <c r="I142" s="61"/>
      <c r="J142" s="61"/>
      <c r="K142" s="61"/>
      <c r="L142" s="61"/>
      <c r="M142" s="60"/>
      <c r="N142" s="60"/>
      <c r="O142" s="62"/>
      <c r="P142" s="62"/>
      <c r="Q142" s="62"/>
      <c r="R142" s="62"/>
      <c r="S142" s="62"/>
      <c r="T142" s="62"/>
      <c r="U142" s="62"/>
      <c r="V142" s="62"/>
      <c r="W142" s="62"/>
      <c r="X142" s="60"/>
      <c r="Y142" s="60"/>
      <c r="Z142" s="60"/>
      <c r="AA142" s="60"/>
      <c r="AB142" s="61"/>
      <c r="AC142" s="61"/>
      <c r="AD142" s="60"/>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row>
    <row r="143" spans="1:348" ht="15.75" customHeight="1" x14ac:dyDescent="0.25">
      <c r="A143" s="60"/>
      <c r="B143" s="60"/>
      <c r="C143" s="60"/>
      <c r="D143" s="60"/>
      <c r="E143" s="60"/>
      <c r="F143" s="60"/>
      <c r="G143" s="60"/>
      <c r="H143" s="60"/>
      <c r="I143" s="61"/>
      <c r="J143" s="61"/>
      <c r="K143" s="61"/>
      <c r="L143" s="61"/>
      <c r="M143" s="60"/>
      <c r="N143" s="60"/>
      <c r="O143" s="62"/>
      <c r="P143" s="62"/>
      <c r="Q143" s="62"/>
      <c r="R143" s="62"/>
      <c r="S143" s="62"/>
      <c r="T143" s="62"/>
      <c r="U143" s="62"/>
      <c r="V143" s="62"/>
      <c r="W143" s="62"/>
      <c r="X143" s="60"/>
      <c r="Y143" s="60"/>
      <c r="Z143" s="60"/>
      <c r="AA143" s="60"/>
      <c r="AB143" s="61"/>
      <c r="AC143" s="61"/>
      <c r="AD143" s="60"/>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row>
    <row r="144" spans="1:348" ht="15.75" customHeight="1" x14ac:dyDescent="0.25">
      <c r="A144" s="60"/>
      <c r="B144" s="60"/>
      <c r="C144" s="60"/>
      <c r="D144" s="60"/>
      <c r="E144" s="60"/>
      <c r="F144" s="60"/>
      <c r="G144" s="60"/>
      <c r="H144" s="60"/>
      <c r="I144" s="61"/>
      <c r="J144" s="61"/>
      <c r="K144" s="61"/>
      <c r="L144" s="61"/>
      <c r="M144" s="60"/>
      <c r="N144" s="60"/>
      <c r="O144" s="62"/>
      <c r="P144" s="62"/>
      <c r="Q144" s="62"/>
      <c r="R144" s="62"/>
      <c r="S144" s="62"/>
      <c r="T144" s="62"/>
      <c r="U144" s="62"/>
      <c r="V144" s="62"/>
      <c r="W144" s="62"/>
      <c r="X144" s="60"/>
      <c r="Y144" s="60"/>
      <c r="Z144" s="60"/>
      <c r="AA144" s="60"/>
      <c r="AB144" s="61"/>
      <c r="AC144" s="61"/>
      <c r="AD144" s="60"/>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row>
    <row r="145" spans="1:348" ht="15.75" customHeight="1" x14ac:dyDescent="0.25">
      <c r="A145" s="60"/>
      <c r="B145" s="60"/>
      <c r="C145" s="60"/>
      <c r="D145" s="60"/>
      <c r="E145" s="60"/>
      <c r="F145" s="60"/>
      <c r="G145" s="60"/>
      <c r="H145" s="60"/>
      <c r="I145" s="61"/>
      <c r="J145" s="61"/>
      <c r="K145" s="61"/>
      <c r="L145" s="61"/>
      <c r="M145" s="60"/>
      <c r="N145" s="60"/>
      <c r="O145" s="62"/>
      <c r="P145" s="62"/>
      <c r="Q145" s="62"/>
      <c r="R145" s="62"/>
      <c r="S145" s="62"/>
      <c r="T145" s="62"/>
      <c r="U145" s="62"/>
      <c r="V145" s="62"/>
      <c r="W145" s="62"/>
      <c r="X145" s="60"/>
      <c r="Y145" s="60"/>
      <c r="Z145" s="60"/>
      <c r="AA145" s="60"/>
      <c r="AB145" s="61"/>
      <c r="AC145" s="61"/>
      <c r="AD145" s="60"/>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row>
    <row r="146" spans="1:348" ht="15.75" customHeight="1" x14ac:dyDescent="0.25">
      <c r="A146" s="60"/>
      <c r="B146" s="60"/>
      <c r="C146" s="60"/>
      <c r="D146" s="60"/>
      <c r="E146" s="60"/>
      <c r="F146" s="60"/>
      <c r="G146" s="60"/>
      <c r="H146" s="60"/>
      <c r="I146" s="61"/>
      <c r="J146" s="61"/>
      <c r="K146" s="61"/>
      <c r="L146" s="61"/>
      <c r="M146" s="60"/>
      <c r="N146" s="60"/>
      <c r="O146" s="62"/>
      <c r="P146" s="62"/>
      <c r="Q146" s="62"/>
      <c r="R146" s="62"/>
      <c r="S146" s="62"/>
      <c r="T146" s="62"/>
      <c r="U146" s="62"/>
      <c r="V146" s="62"/>
      <c r="W146" s="62"/>
      <c r="X146" s="60"/>
      <c r="Y146" s="60"/>
      <c r="Z146" s="60"/>
      <c r="AA146" s="60"/>
      <c r="AB146" s="61"/>
      <c r="AC146" s="61"/>
      <c r="AD146" s="60"/>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row>
    <row r="147" spans="1:348" ht="15.75" customHeight="1" x14ac:dyDescent="0.25">
      <c r="A147" s="60"/>
      <c r="B147" s="60"/>
      <c r="C147" s="60"/>
      <c r="D147" s="60"/>
      <c r="E147" s="60"/>
      <c r="F147" s="60"/>
      <c r="G147" s="60"/>
      <c r="H147" s="60"/>
      <c r="I147" s="61"/>
      <c r="J147" s="61"/>
      <c r="K147" s="61"/>
      <c r="L147" s="61"/>
      <c r="M147" s="60"/>
      <c r="N147" s="60"/>
      <c r="O147" s="62"/>
      <c r="P147" s="62"/>
      <c r="Q147" s="62"/>
      <c r="R147" s="62"/>
      <c r="S147" s="62"/>
      <c r="T147" s="62"/>
      <c r="U147" s="62"/>
      <c r="V147" s="62"/>
      <c r="W147" s="62"/>
      <c r="X147" s="60"/>
      <c r="Y147" s="60"/>
      <c r="Z147" s="60"/>
      <c r="AA147" s="60"/>
      <c r="AB147" s="61"/>
      <c r="AC147" s="61"/>
      <c r="AD147" s="60"/>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row>
    <row r="148" spans="1:348" ht="15.75" customHeight="1" x14ac:dyDescent="0.25">
      <c r="A148" s="60"/>
      <c r="B148" s="60"/>
      <c r="C148" s="60"/>
      <c r="D148" s="60"/>
      <c r="E148" s="60"/>
      <c r="F148" s="60"/>
      <c r="G148" s="60"/>
      <c r="H148" s="60"/>
      <c r="I148" s="61"/>
      <c r="J148" s="61"/>
      <c r="K148" s="61"/>
      <c r="L148" s="61"/>
      <c r="M148" s="60"/>
      <c r="N148" s="60"/>
      <c r="O148" s="62"/>
      <c r="P148" s="62"/>
      <c r="Q148" s="62"/>
      <c r="R148" s="62"/>
      <c r="S148" s="62"/>
      <c r="T148" s="62"/>
      <c r="U148" s="62"/>
      <c r="V148" s="62"/>
      <c r="W148" s="62"/>
      <c r="X148" s="60"/>
      <c r="Y148" s="60"/>
      <c r="Z148" s="60"/>
      <c r="AA148" s="60"/>
      <c r="AB148" s="61"/>
      <c r="AC148" s="61"/>
      <c r="AD148" s="60"/>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row>
    <row r="149" spans="1:348" ht="15.75" customHeight="1" x14ac:dyDescent="0.25">
      <c r="A149" s="60"/>
      <c r="B149" s="60"/>
      <c r="C149" s="60"/>
      <c r="D149" s="60"/>
      <c r="E149" s="60"/>
      <c r="F149" s="60"/>
      <c r="G149" s="60"/>
      <c r="H149" s="60"/>
      <c r="I149" s="61"/>
      <c r="J149" s="61"/>
      <c r="K149" s="61"/>
      <c r="L149" s="61"/>
      <c r="M149" s="60"/>
      <c r="N149" s="60"/>
      <c r="O149" s="62"/>
      <c r="P149" s="62"/>
      <c r="Q149" s="62"/>
      <c r="R149" s="62"/>
      <c r="S149" s="62"/>
      <c r="T149" s="62"/>
      <c r="U149" s="62"/>
      <c r="V149" s="62"/>
      <c r="W149" s="62"/>
      <c r="X149" s="60"/>
      <c r="Y149" s="60"/>
      <c r="Z149" s="60"/>
      <c r="AA149" s="60"/>
      <c r="AB149" s="61"/>
      <c r="AC149" s="61"/>
      <c r="AD149" s="60"/>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row>
    <row r="150" spans="1:348" ht="15.75" customHeight="1" x14ac:dyDescent="0.25">
      <c r="A150" s="60"/>
      <c r="B150" s="60"/>
      <c r="C150" s="60"/>
      <c r="D150" s="60"/>
      <c r="E150" s="60"/>
      <c r="F150" s="60"/>
      <c r="G150" s="60"/>
      <c r="H150" s="60"/>
      <c r="I150" s="61"/>
      <c r="J150" s="61"/>
      <c r="K150" s="61"/>
      <c r="L150" s="61"/>
      <c r="M150" s="60"/>
      <c r="N150" s="60"/>
      <c r="O150" s="62"/>
      <c r="P150" s="62"/>
      <c r="Q150" s="62"/>
      <c r="R150" s="62"/>
      <c r="S150" s="62"/>
      <c r="T150" s="62"/>
      <c r="U150" s="62"/>
      <c r="V150" s="62"/>
      <c r="W150" s="62"/>
      <c r="X150" s="60"/>
      <c r="Y150" s="60"/>
      <c r="Z150" s="60"/>
      <c r="AA150" s="60"/>
      <c r="AB150" s="61"/>
      <c r="AC150" s="61"/>
      <c r="AD150" s="60"/>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row>
    <row r="151" spans="1:348" ht="15.75" customHeight="1" x14ac:dyDescent="0.25">
      <c r="A151" s="60"/>
      <c r="B151" s="60"/>
      <c r="C151" s="60"/>
      <c r="D151" s="60"/>
      <c r="E151" s="60"/>
      <c r="F151" s="60"/>
      <c r="G151" s="60"/>
      <c r="H151" s="60"/>
      <c r="I151" s="61"/>
      <c r="J151" s="61"/>
      <c r="K151" s="61"/>
      <c r="L151" s="61"/>
      <c r="M151" s="60"/>
      <c r="N151" s="60"/>
      <c r="O151" s="62"/>
      <c r="P151" s="62"/>
      <c r="Q151" s="62"/>
      <c r="R151" s="62"/>
      <c r="S151" s="62"/>
      <c r="T151" s="62"/>
      <c r="U151" s="62"/>
      <c r="V151" s="62"/>
      <c r="W151" s="62"/>
      <c r="X151" s="60"/>
      <c r="Y151" s="60"/>
      <c r="Z151" s="60"/>
      <c r="AA151" s="60"/>
      <c r="AB151" s="61"/>
      <c r="AC151" s="61"/>
      <c r="AD151" s="60"/>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row>
    <row r="152" spans="1:348" ht="15.75" customHeight="1" x14ac:dyDescent="0.25">
      <c r="A152" s="60"/>
      <c r="B152" s="60"/>
      <c r="C152" s="60"/>
      <c r="D152" s="60"/>
      <c r="E152" s="60"/>
      <c r="F152" s="60"/>
      <c r="G152" s="60"/>
      <c r="H152" s="60"/>
      <c r="I152" s="61"/>
      <c r="J152" s="61"/>
      <c r="K152" s="61"/>
      <c r="L152" s="61"/>
      <c r="M152" s="60"/>
      <c r="N152" s="60"/>
      <c r="O152" s="62"/>
      <c r="P152" s="62"/>
      <c r="Q152" s="62"/>
      <c r="R152" s="62"/>
      <c r="S152" s="62"/>
      <c r="T152" s="62"/>
      <c r="U152" s="62"/>
      <c r="V152" s="62"/>
      <c r="W152" s="62"/>
      <c r="X152" s="60"/>
      <c r="Y152" s="60"/>
      <c r="Z152" s="60"/>
      <c r="AA152" s="60"/>
      <c r="AB152" s="61"/>
      <c r="AC152" s="61"/>
      <c r="AD152" s="60"/>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row>
    <row r="153" spans="1:348" ht="15.75" customHeight="1" x14ac:dyDescent="0.25">
      <c r="A153" s="60"/>
      <c r="B153" s="60"/>
      <c r="C153" s="60"/>
      <c r="D153" s="60"/>
      <c r="E153" s="60"/>
      <c r="F153" s="60"/>
      <c r="G153" s="60"/>
      <c r="H153" s="60"/>
      <c r="I153" s="61"/>
      <c r="J153" s="61"/>
      <c r="K153" s="61"/>
      <c r="L153" s="61"/>
      <c r="M153" s="60"/>
      <c r="N153" s="60"/>
      <c r="O153" s="62"/>
      <c r="P153" s="62"/>
      <c r="Q153" s="62"/>
      <c r="R153" s="62"/>
      <c r="S153" s="62"/>
      <c r="T153" s="62"/>
      <c r="U153" s="62"/>
      <c r="V153" s="62"/>
      <c r="W153" s="62"/>
      <c r="X153" s="60"/>
      <c r="Y153" s="60"/>
      <c r="Z153" s="60"/>
      <c r="AA153" s="60"/>
      <c r="AB153" s="61"/>
      <c r="AC153" s="61"/>
      <c r="AD153" s="60"/>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row>
    <row r="154" spans="1:348" ht="15.75" customHeight="1" x14ac:dyDescent="0.25">
      <c r="A154" s="60"/>
      <c r="B154" s="60"/>
      <c r="C154" s="60"/>
      <c r="D154" s="60"/>
      <c r="E154" s="60"/>
      <c r="F154" s="60"/>
      <c r="G154" s="60"/>
      <c r="H154" s="60"/>
      <c r="I154" s="61"/>
      <c r="J154" s="61"/>
      <c r="K154" s="61"/>
      <c r="L154" s="61"/>
      <c r="M154" s="60"/>
      <c r="N154" s="60"/>
      <c r="O154" s="62"/>
      <c r="P154" s="62"/>
      <c r="Q154" s="62"/>
      <c r="R154" s="62"/>
      <c r="S154" s="62"/>
      <c r="T154" s="62"/>
      <c r="U154" s="62"/>
      <c r="V154" s="62"/>
      <c r="W154" s="62"/>
      <c r="X154" s="60"/>
      <c r="Y154" s="60"/>
      <c r="Z154" s="60"/>
      <c r="AA154" s="60"/>
      <c r="AB154" s="61"/>
      <c r="AC154" s="61"/>
      <c r="AD154" s="60"/>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row>
    <row r="155" spans="1:348" ht="15.75" customHeight="1" x14ac:dyDescent="0.25">
      <c r="A155" s="60"/>
      <c r="B155" s="60"/>
      <c r="C155" s="60"/>
      <c r="D155" s="60"/>
      <c r="E155" s="60"/>
      <c r="F155" s="60"/>
      <c r="G155" s="60"/>
      <c r="H155" s="60"/>
      <c r="I155" s="61"/>
      <c r="J155" s="61"/>
      <c r="K155" s="61"/>
      <c r="L155" s="61"/>
      <c r="M155" s="60"/>
      <c r="N155" s="60"/>
      <c r="O155" s="62"/>
      <c r="P155" s="62"/>
      <c r="Q155" s="62"/>
      <c r="R155" s="62"/>
      <c r="S155" s="62"/>
      <c r="T155" s="62"/>
      <c r="U155" s="62"/>
      <c r="V155" s="62"/>
      <c r="W155" s="62"/>
      <c r="X155" s="60"/>
      <c r="Y155" s="60"/>
      <c r="Z155" s="60"/>
      <c r="AA155" s="60"/>
      <c r="AB155" s="61"/>
      <c r="AC155" s="61"/>
      <c r="AD155" s="60"/>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row>
    <row r="156" spans="1:348" ht="15.75" customHeight="1" x14ac:dyDescent="0.25">
      <c r="A156" s="60"/>
      <c r="B156" s="60"/>
      <c r="C156" s="60"/>
      <c r="D156" s="60"/>
      <c r="E156" s="60"/>
      <c r="F156" s="60"/>
      <c r="G156" s="60"/>
      <c r="H156" s="60"/>
      <c r="I156" s="61"/>
      <c r="J156" s="61"/>
      <c r="K156" s="61"/>
      <c r="L156" s="61"/>
      <c r="M156" s="60"/>
      <c r="N156" s="60"/>
      <c r="O156" s="62"/>
      <c r="P156" s="62"/>
      <c r="Q156" s="62"/>
      <c r="R156" s="62"/>
      <c r="S156" s="62"/>
      <c r="T156" s="62"/>
      <c r="U156" s="62"/>
      <c r="V156" s="62"/>
      <c r="W156" s="62"/>
      <c r="X156" s="60"/>
      <c r="Y156" s="60"/>
      <c r="Z156" s="60"/>
      <c r="AA156" s="60"/>
      <c r="AB156" s="61"/>
      <c r="AC156" s="61"/>
      <c r="AD156" s="60"/>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row>
    <row r="157" spans="1:348" ht="15.75" customHeight="1" x14ac:dyDescent="0.25">
      <c r="A157" s="60"/>
      <c r="B157" s="60"/>
      <c r="C157" s="60"/>
      <c r="D157" s="60"/>
      <c r="E157" s="60"/>
      <c r="F157" s="60"/>
      <c r="G157" s="60"/>
      <c r="H157" s="60"/>
      <c r="I157" s="61"/>
      <c r="J157" s="61"/>
      <c r="K157" s="61"/>
      <c r="L157" s="61"/>
      <c r="M157" s="60"/>
      <c r="N157" s="60"/>
      <c r="O157" s="62"/>
      <c r="P157" s="62"/>
      <c r="Q157" s="62"/>
      <c r="R157" s="62"/>
      <c r="S157" s="62"/>
      <c r="T157" s="62"/>
      <c r="U157" s="62"/>
      <c r="V157" s="62"/>
      <c r="W157" s="62"/>
      <c r="X157" s="60"/>
      <c r="Y157" s="60"/>
      <c r="Z157" s="60"/>
      <c r="AA157" s="60"/>
      <c r="AB157" s="61"/>
      <c r="AC157" s="61"/>
      <c r="AD157" s="60"/>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row>
    <row r="158" spans="1:348" ht="15.75" customHeight="1" x14ac:dyDescent="0.25">
      <c r="A158" s="60"/>
      <c r="B158" s="60"/>
      <c r="C158" s="60"/>
      <c r="D158" s="60"/>
      <c r="E158" s="60"/>
      <c r="F158" s="60"/>
      <c r="G158" s="60"/>
      <c r="H158" s="60"/>
      <c r="I158" s="61"/>
      <c r="J158" s="61"/>
      <c r="K158" s="61"/>
      <c r="L158" s="61"/>
      <c r="M158" s="60"/>
      <c r="N158" s="60"/>
      <c r="O158" s="62"/>
      <c r="P158" s="62"/>
      <c r="Q158" s="62"/>
      <c r="R158" s="62"/>
      <c r="S158" s="62"/>
      <c r="T158" s="62"/>
      <c r="U158" s="62"/>
      <c r="V158" s="62"/>
      <c r="W158" s="62"/>
      <c r="X158" s="60"/>
      <c r="Y158" s="60"/>
      <c r="Z158" s="60"/>
      <c r="AA158" s="60"/>
      <c r="AB158" s="61"/>
      <c r="AC158" s="61"/>
      <c r="AD158" s="60"/>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row>
    <row r="159" spans="1:348" ht="15.75" customHeight="1" x14ac:dyDescent="0.25">
      <c r="A159" s="60"/>
      <c r="B159" s="60"/>
      <c r="C159" s="60"/>
      <c r="D159" s="60"/>
      <c r="E159" s="60"/>
      <c r="F159" s="60"/>
      <c r="G159" s="60"/>
      <c r="H159" s="60"/>
      <c r="I159" s="61"/>
      <c r="J159" s="61"/>
      <c r="K159" s="61"/>
      <c r="L159" s="61"/>
      <c r="M159" s="60"/>
      <c r="N159" s="60"/>
      <c r="O159" s="62"/>
      <c r="P159" s="62"/>
      <c r="Q159" s="62"/>
      <c r="R159" s="62"/>
      <c r="S159" s="62"/>
      <c r="T159" s="62"/>
      <c r="U159" s="62"/>
      <c r="V159" s="62"/>
      <c r="W159" s="62"/>
      <c r="X159" s="60"/>
      <c r="Y159" s="60"/>
      <c r="Z159" s="60"/>
      <c r="AA159" s="60"/>
      <c r="AB159" s="61"/>
      <c r="AC159" s="61"/>
      <c r="AD159" s="60"/>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row>
    <row r="160" spans="1:348" ht="15.75" customHeight="1" x14ac:dyDescent="0.25">
      <c r="A160" s="60"/>
      <c r="B160" s="60"/>
      <c r="C160" s="60"/>
      <c r="D160" s="60"/>
      <c r="E160" s="60"/>
      <c r="F160" s="60"/>
      <c r="G160" s="60"/>
      <c r="H160" s="60"/>
      <c r="I160" s="61"/>
      <c r="J160" s="61"/>
      <c r="K160" s="61"/>
      <c r="L160" s="61"/>
      <c r="M160" s="60"/>
      <c r="N160" s="60"/>
      <c r="O160" s="62"/>
      <c r="P160" s="62"/>
      <c r="Q160" s="62"/>
      <c r="R160" s="62"/>
      <c r="S160" s="62"/>
      <c r="T160" s="62"/>
      <c r="U160" s="62"/>
      <c r="V160" s="62"/>
      <c r="W160" s="62"/>
      <c r="X160" s="60"/>
      <c r="Y160" s="60"/>
      <c r="Z160" s="60"/>
      <c r="AA160" s="60"/>
      <c r="AB160" s="61"/>
      <c r="AC160" s="61"/>
      <c r="AD160" s="60"/>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row>
    <row r="161" spans="1:348" ht="15.75" customHeight="1" x14ac:dyDescent="0.25">
      <c r="A161" s="60"/>
      <c r="B161" s="60"/>
      <c r="C161" s="60"/>
      <c r="D161" s="60"/>
      <c r="E161" s="60"/>
      <c r="F161" s="60"/>
      <c r="G161" s="60"/>
      <c r="H161" s="60"/>
      <c r="I161" s="61"/>
      <c r="J161" s="61"/>
      <c r="K161" s="61"/>
      <c r="L161" s="61"/>
      <c r="M161" s="60"/>
      <c r="N161" s="60"/>
      <c r="O161" s="62"/>
      <c r="P161" s="62"/>
      <c r="Q161" s="62"/>
      <c r="R161" s="62"/>
      <c r="S161" s="62"/>
      <c r="T161" s="62"/>
      <c r="U161" s="62"/>
      <c r="V161" s="62"/>
      <c r="W161" s="62"/>
      <c r="X161" s="60"/>
      <c r="Y161" s="60"/>
      <c r="Z161" s="60"/>
      <c r="AA161" s="60"/>
      <c r="AB161" s="61"/>
      <c r="AC161" s="61"/>
      <c r="AD161" s="60"/>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row>
    <row r="162" spans="1:348" ht="15.75" customHeight="1" x14ac:dyDescent="0.25">
      <c r="A162" s="60"/>
      <c r="B162" s="60"/>
      <c r="C162" s="60"/>
      <c r="D162" s="60"/>
      <c r="E162" s="60"/>
      <c r="F162" s="60"/>
      <c r="G162" s="60"/>
      <c r="H162" s="60"/>
      <c r="I162" s="61"/>
      <c r="J162" s="61"/>
      <c r="K162" s="61"/>
      <c r="L162" s="61"/>
      <c r="M162" s="60"/>
      <c r="N162" s="60"/>
      <c r="O162" s="62"/>
      <c r="P162" s="62"/>
      <c r="Q162" s="62"/>
      <c r="R162" s="62"/>
      <c r="S162" s="62"/>
      <c r="T162" s="62"/>
      <c r="U162" s="62"/>
      <c r="V162" s="62"/>
      <c r="W162" s="62"/>
      <c r="X162" s="60"/>
      <c r="Y162" s="60"/>
      <c r="Z162" s="60"/>
      <c r="AA162" s="60"/>
      <c r="AB162" s="61"/>
      <c r="AC162" s="61"/>
      <c r="AD162" s="60"/>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row>
    <row r="163" spans="1:348" ht="15.75" customHeight="1" x14ac:dyDescent="0.25">
      <c r="A163" s="60"/>
      <c r="B163" s="60"/>
      <c r="C163" s="60"/>
      <c r="D163" s="60"/>
      <c r="E163" s="60"/>
      <c r="F163" s="60"/>
      <c r="G163" s="60"/>
      <c r="H163" s="60"/>
      <c r="I163" s="61"/>
      <c r="J163" s="61"/>
      <c r="K163" s="61"/>
      <c r="L163" s="61"/>
      <c r="M163" s="60"/>
      <c r="N163" s="60"/>
      <c r="O163" s="62"/>
      <c r="P163" s="62"/>
      <c r="Q163" s="62"/>
      <c r="R163" s="62"/>
      <c r="S163" s="62"/>
      <c r="T163" s="62"/>
      <c r="U163" s="62"/>
      <c r="V163" s="62"/>
      <c r="W163" s="62"/>
      <c r="X163" s="60"/>
      <c r="Y163" s="60"/>
      <c r="Z163" s="60"/>
      <c r="AA163" s="60"/>
      <c r="AB163" s="61"/>
      <c r="AC163" s="61"/>
      <c r="AD163" s="60"/>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row>
    <row r="164" spans="1:348" ht="15.75" customHeight="1" x14ac:dyDescent="0.25">
      <c r="A164" s="60"/>
      <c r="B164" s="60"/>
      <c r="C164" s="60"/>
      <c r="D164" s="60"/>
      <c r="E164" s="60"/>
      <c r="F164" s="60"/>
      <c r="G164" s="60"/>
      <c r="H164" s="60"/>
      <c r="I164" s="61"/>
      <c r="J164" s="61"/>
      <c r="K164" s="61"/>
      <c r="L164" s="61"/>
      <c r="M164" s="60"/>
      <c r="N164" s="60"/>
      <c r="O164" s="62"/>
      <c r="P164" s="62"/>
      <c r="Q164" s="62"/>
      <c r="R164" s="62"/>
      <c r="S164" s="62"/>
      <c r="T164" s="62"/>
      <c r="U164" s="62"/>
      <c r="V164" s="62"/>
      <c r="W164" s="62"/>
      <c r="X164" s="60"/>
      <c r="Y164" s="60"/>
      <c r="Z164" s="60"/>
      <c r="AA164" s="60"/>
      <c r="AB164" s="61"/>
      <c r="AC164" s="61"/>
      <c r="AD164" s="60"/>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row>
    <row r="165" spans="1:348" ht="15.75" customHeight="1" x14ac:dyDescent="0.25">
      <c r="A165" s="60"/>
      <c r="B165" s="60"/>
      <c r="C165" s="60"/>
      <c r="D165" s="60"/>
      <c r="E165" s="60"/>
      <c r="F165" s="60"/>
      <c r="G165" s="60"/>
      <c r="H165" s="60"/>
      <c r="I165" s="61"/>
      <c r="J165" s="61"/>
      <c r="K165" s="61"/>
      <c r="L165" s="61"/>
      <c r="M165" s="60"/>
      <c r="N165" s="60"/>
      <c r="O165" s="62"/>
      <c r="P165" s="62"/>
      <c r="Q165" s="62"/>
      <c r="R165" s="62"/>
      <c r="S165" s="62"/>
      <c r="T165" s="62"/>
      <c r="U165" s="62"/>
      <c r="V165" s="62"/>
      <c r="W165" s="62"/>
      <c r="X165" s="60"/>
      <c r="Y165" s="60"/>
      <c r="Z165" s="60"/>
      <c r="AA165" s="60"/>
      <c r="AB165" s="61"/>
      <c r="AC165" s="61"/>
      <c r="AD165" s="60"/>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row>
    <row r="166" spans="1:348" ht="15.75" customHeight="1" x14ac:dyDescent="0.25">
      <c r="A166" s="60"/>
      <c r="B166" s="60"/>
      <c r="C166" s="60"/>
      <c r="D166" s="60"/>
      <c r="E166" s="60"/>
      <c r="F166" s="60"/>
      <c r="G166" s="60"/>
      <c r="H166" s="60"/>
      <c r="I166" s="61"/>
      <c r="J166" s="61"/>
      <c r="K166" s="61"/>
      <c r="L166" s="61"/>
      <c r="M166" s="60"/>
      <c r="N166" s="60"/>
      <c r="O166" s="62"/>
      <c r="P166" s="62"/>
      <c r="Q166" s="62"/>
      <c r="R166" s="62"/>
      <c r="S166" s="62"/>
      <c r="T166" s="62"/>
      <c r="U166" s="62"/>
      <c r="V166" s="62"/>
      <c r="W166" s="62"/>
      <c r="X166" s="60"/>
      <c r="Y166" s="60"/>
      <c r="Z166" s="60"/>
      <c r="AA166" s="60"/>
      <c r="AB166" s="61"/>
      <c r="AC166" s="61"/>
      <c r="AD166" s="60"/>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row>
    <row r="167" spans="1:348" ht="15.75" customHeight="1" x14ac:dyDescent="0.25">
      <c r="A167" s="60"/>
      <c r="B167" s="60"/>
      <c r="C167" s="60"/>
      <c r="D167" s="60"/>
      <c r="E167" s="60"/>
      <c r="F167" s="60"/>
      <c r="G167" s="60"/>
      <c r="H167" s="60"/>
      <c r="I167" s="61"/>
      <c r="J167" s="61"/>
      <c r="K167" s="61"/>
      <c r="L167" s="61"/>
      <c r="M167" s="60"/>
      <c r="N167" s="60"/>
      <c r="O167" s="62"/>
      <c r="P167" s="62"/>
      <c r="Q167" s="62"/>
      <c r="R167" s="62"/>
      <c r="S167" s="62"/>
      <c r="T167" s="62"/>
      <c r="U167" s="62"/>
      <c r="V167" s="62"/>
      <c r="W167" s="62"/>
      <c r="X167" s="60"/>
      <c r="Y167" s="60"/>
      <c r="Z167" s="60"/>
      <c r="AA167" s="60"/>
      <c r="AB167" s="61"/>
      <c r="AC167" s="61"/>
      <c r="AD167" s="60"/>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row>
    <row r="168" spans="1:348" ht="15.75" customHeight="1" x14ac:dyDescent="0.25">
      <c r="A168" s="60"/>
      <c r="B168" s="60"/>
      <c r="C168" s="60"/>
      <c r="D168" s="60"/>
      <c r="E168" s="60"/>
      <c r="F168" s="60"/>
      <c r="G168" s="60"/>
      <c r="H168" s="60"/>
      <c r="I168" s="61"/>
      <c r="J168" s="61"/>
      <c r="K168" s="61"/>
      <c r="L168" s="61"/>
      <c r="M168" s="60"/>
      <c r="N168" s="60"/>
      <c r="O168" s="62"/>
      <c r="P168" s="62"/>
      <c r="Q168" s="62"/>
      <c r="R168" s="62"/>
      <c r="S168" s="62"/>
      <c r="T168" s="62"/>
      <c r="U168" s="62"/>
      <c r="V168" s="62"/>
      <c r="W168" s="62"/>
      <c r="X168" s="60"/>
      <c r="Y168" s="60"/>
      <c r="Z168" s="60"/>
      <c r="AA168" s="60"/>
      <c r="AB168" s="61"/>
      <c r="AC168" s="61"/>
      <c r="AD168" s="60"/>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row>
    <row r="169" spans="1:348" ht="15.75" customHeight="1" x14ac:dyDescent="0.25">
      <c r="A169" s="60"/>
      <c r="B169" s="60"/>
      <c r="C169" s="60"/>
      <c r="D169" s="60"/>
      <c r="E169" s="60"/>
      <c r="F169" s="60"/>
      <c r="G169" s="60"/>
      <c r="H169" s="60"/>
      <c r="I169" s="61"/>
      <c r="J169" s="61"/>
      <c r="K169" s="61"/>
      <c r="L169" s="61"/>
      <c r="M169" s="60"/>
      <c r="N169" s="60"/>
      <c r="O169" s="62"/>
      <c r="P169" s="62"/>
      <c r="Q169" s="62"/>
      <c r="R169" s="62"/>
      <c r="S169" s="62"/>
      <c r="T169" s="62"/>
      <c r="U169" s="62"/>
      <c r="V169" s="62"/>
      <c r="W169" s="62"/>
      <c r="X169" s="60"/>
      <c r="Y169" s="60"/>
      <c r="Z169" s="60"/>
      <c r="AA169" s="60"/>
      <c r="AB169" s="61"/>
      <c r="AC169" s="61"/>
      <c r="AD169" s="60"/>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row>
    <row r="170" spans="1:348" ht="15.75" customHeight="1" x14ac:dyDescent="0.25">
      <c r="A170" s="60"/>
      <c r="B170" s="60"/>
      <c r="C170" s="60"/>
      <c r="D170" s="60"/>
      <c r="E170" s="60"/>
      <c r="F170" s="60"/>
      <c r="G170" s="60"/>
      <c r="H170" s="60"/>
      <c r="I170" s="61"/>
      <c r="J170" s="61"/>
      <c r="K170" s="61"/>
      <c r="L170" s="61"/>
      <c r="M170" s="60"/>
      <c r="N170" s="60"/>
      <c r="O170" s="62"/>
      <c r="P170" s="62"/>
      <c r="Q170" s="62"/>
      <c r="R170" s="62"/>
      <c r="S170" s="62"/>
      <c r="T170" s="62"/>
      <c r="U170" s="62"/>
      <c r="V170" s="62"/>
      <c r="W170" s="62"/>
      <c r="X170" s="60"/>
      <c r="Y170" s="60"/>
      <c r="Z170" s="60"/>
      <c r="AA170" s="60"/>
      <c r="AB170" s="61"/>
      <c r="AC170" s="61"/>
      <c r="AD170" s="60"/>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row>
    <row r="171" spans="1:348" ht="15.75" customHeight="1" x14ac:dyDescent="0.25">
      <c r="A171" s="60"/>
      <c r="B171" s="60"/>
      <c r="C171" s="60"/>
      <c r="D171" s="60"/>
      <c r="E171" s="60"/>
      <c r="F171" s="60"/>
      <c r="G171" s="60"/>
      <c r="H171" s="60"/>
      <c r="I171" s="61"/>
      <c r="J171" s="61"/>
      <c r="K171" s="61"/>
      <c r="L171" s="61"/>
      <c r="M171" s="60"/>
      <c r="N171" s="60"/>
      <c r="O171" s="62"/>
      <c r="P171" s="62"/>
      <c r="Q171" s="62"/>
      <c r="R171" s="62"/>
      <c r="S171" s="62"/>
      <c r="T171" s="62"/>
      <c r="U171" s="62"/>
      <c r="V171" s="62"/>
      <c r="W171" s="62"/>
      <c r="X171" s="60"/>
      <c r="Y171" s="60"/>
      <c r="Z171" s="60"/>
      <c r="AA171" s="60"/>
      <c r="AB171" s="61"/>
      <c r="AC171" s="61"/>
      <c r="AD171" s="60"/>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row>
    <row r="172" spans="1:348" ht="15.75" customHeight="1" x14ac:dyDescent="0.25">
      <c r="A172" s="60"/>
      <c r="B172" s="60"/>
      <c r="C172" s="60"/>
      <c r="D172" s="60"/>
      <c r="E172" s="60"/>
      <c r="F172" s="60"/>
      <c r="G172" s="60"/>
      <c r="H172" s="60"/>
      <c r="I172" s="61"/>
      <c r="J172" s="61"/>
      <c r="K172" s="61"/>
      <c r="L172" s="61"/>
      <c r="M172" s="60"/>
      <c r="N172" s="60"/>
      <c r="O172" s="62"/>
      <c r="P172" s="62"/>
      <c r="Q172" s="62"/>
      <c r="R172" s="62"/>
      <c r="S172" s="62"/>
      <c r="T172" s="62"/>
      <c r="U172" s="62"/>
      <c r="V172" s="62"/>
      <c r="W172" s="62"/>
      <c r="X172" s="60"/>
      <c r="Y172" s="60"/>
      <c r="Z172" s="60"/>
      <c r="AA172" s="60"/>
      <c r="AB172" s="61"/>
      <c r="AC172" s="61"/>
      <c r="AD172" s="60"/>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row>
    <row r="173" spans="1:348" ht="15.75" customHeight="1" x14ac:dyDescent="0.25">
      <c r="A173" s="60"/>
      <c r="B173" s="60"/>
      <c r="C173" s="60"/>
      <c r="D173" s="60"/>
      <c r="E173" s="60"/>
      <c r="F173" s="60"/>
      <c r="G173" s="60"/>
      <c r="H173" s="60"/>
      <c r="I173" s="61"/>
      <c r="J173" s="61"/>
      <c r="K173" s="61"/>
      <c r="L173" s="61"/>
      <c r="M173" s="60"/>
      <c r="N173" s="60"/>
      <c r="O173" s="62"/>
      <c r="P173" s="62"/>
      <c r="Q173" s="62"/>
      <c r="R173" s="62"/>
      <c r="S173" s="62"/>
      <c r="T173" s="62"/>
      <c r="U173" s="62"/>
      <c r="V173" s="62"/>
      <c r="W173" s="62"/>
      <c r="X173" s="60"/>
      <c r="Y173" s="60"/>
      <c r="Z173" s="60"/>
      <c r="AA173" s="60"/>
      <c r="AB173" s="61"/>
      <c r="AC173" s="61"/>
      <c r="AD173" s="60"/>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row>
    <row r="174" spans="1:348" ht="15.75" customHeight="1" x14ac:dyDescent="0.25">
      <c r="A174" s="60"/>
      <c r="B174" s="60"/>
      <c r="C174" s="60"/>
      <c r="D174" s="60"/>
      <c r="E174" s="60"/>
      <c r="F174" s="60"/>
      <c r="G174" s="60"/>
      <c r="H174" s="60"/>
      <c r="I174" s="61"/>
      <c r="J174" s="61"/>
      <c r="K174" s="61"/>
      <c r="L174" s="61"/>
      <c r="M174" s="60"/>
      <c r="N174" s="60"/>
      <c r="O174" s="62"/>
      <c r="P174" s="62"/>
      <c r="Q174" s="62"/>
      <c r="R174" s="62"/>
      <c r="S174" s="62"/>
      <c r="T174" s="62"/>
      <c r="U174" s="62"/>
      <c r="V174" s="62"/>
      <c r="W174" s="62"/>
      <c r="X174" s="60"/>
      <c r="Y174" s="60"/>
      <c r="Z174" s="60"/>
      <c r="AA174" s="60"/>
      <c r="AB174" s="61"/>
      <c r="AC174" s="61"/>
      <c r="AD174" s="60"/>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row>
    <row r="175" spans="1:348" ht="15.75" customHeight="1" x14ac:dyDescent="0.25">
      <c r="A175" s="60"/>
      <c r="B175" s="60"/>
      <c r="C175" s="60"/>
      <c r="D175" s="60"/>
      <c r="E175" s="60"/>
      <c r="F175" s="60"/>
      <c r="G175" s="60"/>
      <c r="H175" s="60"/>
      <c r="I175" s="61"/>
      <c r="J175" s="61"/>
      <c r="K175" s="61"/>
      <c r="L175" s="61"/>
      <c r="M175" s="60"/>
      <c r="N175" s="60"/>
      <c r="O175" s="62"/>
      <c r="P175" s="62"/>
      <c r="Q175" s="62"/>
      <c r="R175" s="62"/>
      <c r="S175" s="62"/>
      <c r="T175" s="62"/>
      <c r="U175" s="62"/>
      <c r="V175" s="62"/>
      <c r="W175" s="62"/>
      <c r="X175" s="60"/>
      <c r="Y175" s="60"/>
      <c r="Z175" s="60"/>
      <c r="AA175" s="60"/>
      <c r="AB175" s="61"/>
      <c r="AC175" s="61"/>
      <c r="AD175" s="60"/>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row>
    <row r="176" spans="1:348" ht="15.75" customHeight="1" x14ac:dyDescent="0.25">
      <c r="A176" s="60"/>
      <c r="B176" s="60"/>
      <c r="C176" s="60"/>
      <c r="D176" s="60"/>
      <c r="E176" s="60"/>
      <c r="F176" s="60"/>
      <c r="G176" s="60"/>
      <c r="H176" s="60"/>
      <c r="I176" s="61"/>
      <c r="J176" s="61"/>
      <c r="K176" s="61"/>
      <c r="L176" s="61"/>
      <c r="M176" s="60"/>
      <c r="N176" s="60"/>
      <c r="O176" s="62"/>
      <c r="P176" s="62"/>
      <c r="Q176" s="62"/>
      <c r="R176" s="62"/>
      <c r="S176" s="62"/>
      <c r="T176" s="62"/>
      <c r="U176" s="62"/>
      <c r="V176" s="62"/>
      <c r="W176" s="62"/>
      <c r="X176" s="60"/>
      <c r="Y176" s="60"/>
      <c r="Z176" s="60"/>
      <c r="AA176" s="60"/>
      <c r="AB176" s="61"/>
      <c r="AC176" s="61"/>
      <c r="AD176" s="60"/>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row>
    <row r="177" spans="1:348" ht="15.75" customHeight="1" x14ac:dyDescent="0.25">
      <c r="A177" s="60"/>
      <c r="B177" s="60"/>
      <c r="C177" s="60"/>
      <c r="D177" s="60"/>
      <c r="E177" s="60"/>
      <c r="F177" s="60"/>
      <c r="G177" s="60"/>
      <c r="H177" s="60"/>
      <c r="I177" s="61"/>
      <c r="J177" s="61"/>
      <c r="K177" s="61"/>
      <c r="L177" s="61"/>
      <c r="M177" s="60"/>
      <c r="N177" s="60"/>
      <c r="O177" s="62"/>
      <c r="P177" s="62"/>
      <c r="Q177" s="62"/>
      <c r="R177" s="62"/>
      <c r="S177" s="62"/>
      <c r="T177" s="62"/>
      <c r="U177" s="62"/>
      <c r="V177" s="62"/>
      <c r="W177" s="62"/>
      <c r="X177" s="60"/>
      <c r="Y177" s="60"/>
      <c r="Z177" s="60"/>
      <c r="AA177" s="60"/>
      <c r="AB177" s="61"/>
      <c r="AC177" s="61"/>
      <c r="AD177" s="60"/>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row>
    <row r="178" spans="1:348" ht="15.75" customHeight="1" x14ac:dyDescent="0.25">
      <c r="A178" s="60"/>
      <c r="B178" s="60"/>
      <c r="C178" s="60"/>
      <c r="D178" s="60"/>
      <c r="E178" s="60"/>
      <c r="F178" s="60"/>
      <c r="G178" s="60"/>
      <c r="H178" s="60"/>
      <c r="I178" s="61"/>
      <c r="J178" s="61"/>
      <c r="K178" s="61"/>
      <c r="L178" s="61"/>
      <c r="M178" s="60"/>
      <c r="N178" s="60"/>
      <c r="O178" s="62"/>
      <c r="P178" s="62"/>
      <c r="Q178" s="62"/>
      <c r="R178" s="62"/>
      <c r="S178" s="62"/>
      <c r="T178" s="62"/>
      <c r="U178" s="62"/>
      <c r="V178" s="62"/>
      <c r="W178" s="62"/>
      <c r="X178" s="60"/>
      <c r="Y178" s="60"/>
      <c r="Z178" s="60"/>
      <c r="AA178" s="60"/>
      <c r="AB178" s="61"/>
      <c r="AC178" s="61"/>
      <c r="AD178" s="60"/>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row>
    <row r="179" spans="1:348" ht="15.75" customHeight="1" x14ac:dyDescent="0.25">
      <c r="A179" s="60"/>
      <c r="B179" s="60"/>
      <c r="C179" s="60"/>
      <c r="D179" s="60"/>
      <c r="E179" s="60"/>
      <c r="F179" s="60"/>
      <c r="G179" s="60"/>
      <c r="H179" s="60"/>
      <c r="I179" s="61"/>
      <c r="J179" s="61"/>
      <c r="K179" s="61"/>
      <c r="L179" s="61"/>
      <c r="M179" s="60"/>
      <c r="N179" s="60"/>
      <c r="O179" s="62"/>
      <c r="P179" s="62"/>
      <c r="Q179" s="62"/>
      <c r="R179" s="62"/>
      <c r="S179" s="62"/>
      <c r="T179" s="62"/>
      <c r="U179" s="62"/>
      <c r="V179" s="62"/>
      <c r="W179" s="62"/>
      <c r="X179" s="60"/>
      <c r="Y179" s="60"/>
      <c r="Z179" s="60"/>
      <c r="AA179" s="60"/>
      <c r="AB179" s="61"/>
      <c r="AC179" s="61"/>
      <c r="AD179" s="60"/>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row>
    <row r="180" spans="1:348" ht="15.75" customHeight="1" x14ac:dyDescent="0.25">
      <c r="A180" s="60"/>
      <c r="B180" s="60"/>
      <c r="C180" s="60"/>
      <c r="D180" s="60"/>
      <c r="E180" s="60"/>
      <c r="F180" s="60"/>
      <c r="G180" s="60"/>
      <c r="H180" s="60"/>
      <c r="I180" s="61"/>
      <c r="J180" s="61"/>
      <c r="K180" s="61"/>
      <c r="L180" s="61"/>
      <c r="M180" s="60"/>
      <c r="N180" s="60"/>
      <c r="O180" s="62"/>
      <c r="P180" s="62"/>
      <c r="Q180" s="62"/>
      <c r="R180" s="62"/>
      <c r="S180" s="62"/>
      <c r="T180" s="62"/>
      <c r="U180" s="62"/>
      <c r="V180" s="62"/>
      <c r="W180" s="62"/>
      <c r="X180" s="60"/>
      <c r="Y180" s="60"/>
      <c r="Z180" s="60"/>
      <c r="AA180" s="60"/>
      <c r="AB180" s="61"/>
      <c r="AC180" s="61"/>
      <c r="AD180" s="60"/>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row>
    <row r="181" spans="1:348" ht="15.75" customHeight="1" x14ac:dyDescent="0.25">
      <c r="A181" s="60"/>
      <c r="B181" s="60"/>
      <c r="C181" s="60"/>
      <c r="D181" s="60"/>
      <c r="E181" s="60"/>
      <c r="F181" s="60"/>
      <c r="G181" s="60"/>
      <c r="H181" s="60"/>
      <c r="I181" s="61"/>
      <c r="J181" s="61"/>
      <c r="K181" s="61"/>
      <c r="L181" s="61"/>
      <c r="M181" s="60"/>
      <c r="N181" s="60"/>
      <c r="O181" s="62"/>
      <c r="P181" s="62"/>
      <c r="Q181" s="62"/>
      <c r="R181" s="62"/>
      <c r="S181" s="62"/>
      <c r="T181" s="62"/>
      <c r="U181" s="62"/>
      <c r="V181" s="62"/>
      <c r="W181" s="62"/>
      <c r="X181" s="60"/>
      <c r="Y181" s="60"/>
      <c r="Z181" s="60"/>
      <c r="AA181" s="60"/>
      <c r="AB181" s="61"/>
      <c r="AC181" s="61"/>
      <c r="AD181" s="60"/>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row>
    <row r="182" spans="1:348" ht="15.75" customHeight="1" x14ac:dyDescent="0.25">
      <c r="A182" s="60"/>
      <c r="B182" s="60"/>
      <c r="C182" s="60"/>
      <c r="D182" s="60"/>
      <c r="E182" s="60"/>
      <c r="F182" s="60"/>
      <c r="G182" s="60"/>
      <c r="H182" s="60"/>
      <c r="I182" s="61"/>
      <c r="J182" s="61"/>
      <c r="K182" s="61"/>
      <c r="L182" s="61"/>
      <c r="M182" s="60"/>
      <c r="N182" s="60"/>
      <c r="O182" s="62"/>
      <c r="P182" s="62"/>
      <c r="Q182" s="62"/>
      <c r="R182" s="62"/>
      <c r="S182" s="62"/>
      <c r="T182" s="62"/>
      <c r="U182" s="62"/>
      <c r="V182" s="62"/>
      <c r="W182" s="62"/>
      <c r="X182" s="60"/>
      <c r="Y182" s="60"/>
      <c r="Z182" s="60"/>
      <c r="AA182" s="60"/>
      <c r="AB182" s="61"/>
      <c r="AC182" s="61"/>
      <c r="AD182" s="60"/>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row>
    <row r="183" spans="1:348" ht="15.75" customHeight="1" x14ac:dyDescent="0.25">
      <c r="A183" s="60"/>
      <c r="B183" s="60"/>
      <c r="C183" s="60"/>
      <c r="D183" s="60"/>
      <c r="E183" s="60"/>
      <c r="F183" s="60"/>
      <c r="G183" s="60"/>
      <c r="H183" s="60"/>
      <c r="I183" s="61"/>
      <c r="J183" s="61"/>
      <c r="K183" s="61"/>
      <c r="L183" s="61"/>
      <c r="M183" s="60"/>
      <c r="N183" s="60"/>
      <c r="O183" s="62"/>
      <c r="P183" s="62"/>
      <c r="Q183" s="62"/>
      <c r="R183" s="62"/>
      <c r="S183" s="62"/>
      <c r="T183" s="62"/>
      <c r="U183" s="62"/>
      <c r="V183" s="62"/>
      <c r="W183" s="62"/>
      <c r="X183" s="60"/>
      <c r="Y183" s="60"/>
      <c r="Z183" s="60"/>
      <c r="AA183" s="60"/>
      <c r="AB183" s="61"/>
      <c r="AC183" s="61"/>
      <c r="AD183" s="60"/>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row>
    <row r="184" spans="1:348" ht="15.75" customHeight="1" x14ac:dyDescent="0.25">
      <c r="A184" s="60"/>
      <c r="B184" s="60"/>
      <c r="C184" s="60"/>
      <c r="D184" s="60"/>
      <c r="E184" s="60"/>
      <c r="F184" s="60"/>
      <c r="G184" s="60"/>
      <c r="H184" s="60"/>
      <c r="I184" s="61"/>
      <c r="J184" s="61"/>
      <c r="K184" s="61"/>
      <c r="L184" s="61"/>
      <c r="M184" s="60"/>
      <c r="N184" s="60"/>
      <c r="O184" s="62"/>
      <c r="P184" s="62"/>
      <c r="Q184" s="62"/>
      <c r="R184" s="62"/>
      <c r="S184" s="62"/>
      <c r="T184" s="62"/>
      <c r="U184" s="62"/>
      <c r="V184" s="62"/>
      <c r="W184" s="62"/>
      <c r="X184" s="60"/>
      <c r="Y184" s="60"/>
      <c r="Z184" s="60"/>
      <c r="AA184" s="60"/>
      <c r="AB184" s="61"/>
      <c r="AC184" s="61"/>
      <c r="AD184" s="60"/>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row>
    <row r="185" spans="1:348" ht="15.75" customHeight="1" x14ac:dyDescent="0.25">
      <c r="A185" s="60"/>
      <c r="B185" s="60"/>
      <c r="C185" s="60"/>
      <c r="D185" s="60"/>
      <c r="E185" s="60"/>
      <c r="F185" s="60"/>
      <c r="G185" s="60"/>
      <c r="H185" s="60"/>
      <c r="I185" s="61"/>
      <c r="J185" s="61"/>
      <c r="K185" s="61"/>
      <c r="L185" s="61"/>
      <c r="M185" s="60"/>
      <c r="N185" s="60"/>
      <c r="O185" s="62"/>
      <c r="P185" s="62"/>
      <c r="Q185" s="62"/>
      <c r="R185" s="62"/>
      <c r="S185" s="62"/>
      <c r="T185" s="62"/>
      <c r="U185" s="62"/>
      <c r="V185" s="62"/>
      <c r="W185" s="62"/>
      <c r="X185" s="60"/>
      <c r="Y185" s="60"/>
      <c r="Z185" s="60"/>
      <c r="AA185" s="60"/>
      <c r="AB185" s="61"/>
      <c r="AC185" s="61"/>
      <c r="AD185" s="60"/>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row>
    <row r="186" spans="1:348" ht="15.75" customHeight="1" x14ac:dyDescent="0.25">
      <c r="A186" s="60"/>
      <c r="B186" s="60"/>
      <c r="C186" s="60"/>
      <c r="D186" s="60"/>
      <c r="E186" s="60"/>
      <c r="F186" s="60"/>
      <c r="G186" s="60"/>
      <c r="H186" s="60"/>
      <c r="I186" s="61"/>
      <c r="J186" s="61"/>
      <c r="K186" s="61"/>
      <c r="L186" s="61"/>
      <c r="M186" s="60"/>
      <c r="N186" s="60"/>
      <c r="O186" s="62"/>
      <c r="P186" s="62"/>
      <c r="Q186" s="62"/>
      <c r="R186" s="62"/>
      <c r="S186" s="62"/>
      <c r="T186" s="62"/>
      <c r="U186" s="62"/>
      <c r="V186" s="62"/>
      <c r="W186" s="62"/>
      <c r="X186" s="60"/>
      <c r="Y186" s="60"/>
      <c r="Z186" s="60"/>
      <c r="AA186" s="60"/>
      <c r="AB186" s="61"/>
      <c r="AC186" s="61"/>
      <c r="AD186" s="60"/>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row>
    <row r="187" spans="1:348" ht="15.75" customHeight="1" x14ac:dyDescent="0.25">
      <c r="A187" s="60"/>
      <c r="B187" s="60"/>
      <c r="C187" s="60"/>
      <c r="D187" s="60"/>
      <c r="E187" s="60"/>
      <c r="F187" s="60"/>
      <c r="G187" s="60"/>
      <c r="H187" s="60"/>
      <c r="I187" s="61"/>
      <c r="J187" s="61"/>
      <c r="K187" s="61"/>
      <c r="L187" s="61"/>
      <c r="M187" s="60"/>
      <c r="N187" s="60"/>
      <c r="O187" s="62"/>
      <c r="P187" s="62"/>
      <c r="Q187" s="62"/>
      <c r="R187" s="62"/>
      <c r="S187" s="62"/>
      <c r="T187" s="62"/>
      <c r="U187" s="62"/>
      <c r="V187" s="62"/>
      <c r="W187" s="62"/>
      <c r="X187" s="60"/>
      <c r="Y187" s="60"/>
      <c r="Z187" s="60"/>
      <c r="AA187" s="60"/>
      <c r="AB187" s="61"/>
      <c r="AC187" s="61"/>
      <c r="AD187" s="60"/>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row>
    <row r="188" spans="1:348" ht="15.75" customHeight="1" x14ac:dyDescent="0.25">
      <c r="A188" s="60"/>
      <c r="B188" s="60"/>
      <c r="C188" s="60"/>
      <c r="D188" s="60"/>
      <c r="E188" s="60"/>
      <c r="F188" s="60"/>
      <c r="G188" s="60"/>
      <c r="H188" s="60"/>
      <c r="I188" s="61"/>
      <c r="J188" s="61"/>
      <c r="K188" s="61"/>
      <c r="L188" s="61"/>
      <c r="M188" s="60"/>
      <c r="N188" s="60"/>
      <c r="O188" s="62"/>
      <c r="P188" s="62"/>
      <c r="Q188" s="62"/>
      <c r="R188" s="62"/>
      <c r="S188" s="62"/>
      <c r="T188" s="62"/>
      <c r="U188" s="62"/>
      <c r="V188" s="62"/>
      <c r="W188" s="62"/>
      <c r="X188" s="60"/>
      <c r="Y188" s="60"/>
      <c r="Z188" s="60"/>
      <c r="AA188" s="60"/>
      <c r="AB188" s="61"/>
      <c r="AC188" s="61"/>
      <c r="AD188" s="60"/>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row>
    <row r="189" spans="1:348" ht="15.75" customHeight="1" x14ac:dyDescent="0.25">
      <c r="A189" s="60"/>
      <c r="B189" s="60"/>
      <c r="C189" s="60"/>
      <c r="D189" s="60"/>
      <c r="E189" s="60"/>
      <c r="F189" s="60"/>
      <c r="G189" s="60"/>
      <c r="H189" s="60"/>
      <c r="I189" s="61"/>
      <c r="J189" s="61"/>
      <c r="K189" s="61"/>
      <c r="L189" s="61"/>
      <c r="M189" s="60"/>
      <c r="N189" s="60"/>
      <c r="O189" s="62"/>
      <c r="P189" s="62"/>
      <c r="Q189" s="62"/>
      <c r="R189" s="62"/>
      <c r="S189" s="62"/>
      <c r="T189" s="62"/>
      <c r="U189" s="62"/>
      <c r="V189" s="62"/>
      <c r="W189" s="62"/>
      <c r="X189" s="60"/>
      <c r="Y189" s="60"/>
      <c r="Z189" s="60"/>
      <c r="AA189" s="60"/>
      <c r="AB189" s="61"/>
      <c r="AC189" s="61"/>
      <c r="AD189" s="60"/>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row>
    <row r="190" spans="1:348" ht="15.75" customHeight="1" x14ac:dyDescent="0.25">
      <c r="A190" s="60"/>
      <c r="B190" s="60"/>
      <c r="C190" s="60"/>
      <c r="D190" s="60"/>
      <c r="E190" s="60"/>
      <c r="F190" s="60"/>
      <c r="G190" s="60"/>
      <c r="H190" s="60"/>
      <c r="I190" s="61"/>
      <c r="J190" s="61"/>
      <c r="K190" s="61"/>
      <c r="L190" s="61"/>
      <c r="M190" s="60"/>
      <c r="N190" s="60"/>
      <c r="O190" s="62"/>
      <c r="P190" s="62"/>
      <c r="Q190" s="62"/>
      <c r="R190" s="62"/>
      <c r="S190" s="62"/>
      <c r="T190" s="62"/>
      <c r="U190" s="62"/>
      <c r="V190" s="62"/>
      <c r="W190" s="62"/>
      <c r="X190" s="60"/>
      <c r="Y190" s="60"/>
      <c r="Z190" s="60"/>
      <c r="AA190" s="60"/>
      <c r="AB190" s="61"/>
      <c r="AC190" s="61"/>
      <c r="AD190" s="60"/>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row>
    <row r="191" spans="1:348" ht="15.75" customHeight="1" x14ac:dyDescent="0.25">
      <c r="A191" s="60"/>
      <c r="B191" s="60"/>
      <c r="C191" s="60"/>
      <c r="D191" s="60"/>
      <c r="E191" s="60"/>
      <c r="F191" s="60"/>
      <c r="G191" s="60"/>
      <c r="H191" s="60"/>
      <c r="I191" s="61"/>
      <c r="J191" s="61"/>
      <c r="K191" s="61"/>
      <c r="L191" s="61"/>
      <c r="M191" s="60"/>
      <c r="N191" s="60"/>
      <c r="O191" s="62"/>
      <c r="P191" s="62"/>
      <c r="Q191" s="62"/>
      <c r="R191" s="62"/>
      <c r="S191" s="62"/>
      <c r="T191" s="62"/>
      <c r="U191" s="62"/>
      <c r="V191" s="62"/>
      <c r="W191" s="62"/>
      <c r="X191" s="60"/>
      <c r="Y191" s="60"/>
      <c r="Z191" s="60"/>
      <c r="AA191" s="60"/>
      <c r="AB191" s="61"/>
      <c r="AC191" s="61"/>
      <c r="AD191" s="60"/>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row>
    <row r="192" spans="1:348" ht="15.75" customHeight="1" x14ac:dyDescent="0.25">
      <c r="A192" s="60"/>
      <c r="B192" s="60"/>
      <c r="C192" s="60"/>
      <c r="D192" s="60"/>
      <c r="E192" s="60"/>
      <c r="F192" s="60"/>
      <c r="G192" s="60"/>
      <c r="H192" s="60"/>
      <c r="I192" s="61"/>
      <c r="J192" s="61"/>
      <c r="K192" s="61"/>
      <c r="L192" s="61"/>
      <c r="M192" s="60"/>
      <c r="N192" s="60"/>
      <c r="O192" s="62"/>
      <c r="P192" s="62"/>
      <c r="Q192" s="62"/>
      <c r="R192" s="62"/>
      <c r="S192" s="62"/>
      <c r="T192" s="62"/>
      <c r="U192" s="62"/>
      <c r="V192" s="62"/>
      <c r="W192" s="62"/>
      <c r="X192" s="60"/>
      <c r="Y192" s="60"/>
      <c r="Z192" s="60"/>
      <c r="AA192" s="60"/>
      <c r="AB192" s="61"/>
      <c r="AC192" s="61"/>
      <c r="AD192" s="60"/>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row>
    <row r="193" spans="1:348" ht="15.75" customHeight="1" x14ac:dyDescent="0.25">
      <c r="A193" s="60"/>
      <c r="B193" s="60"/>
      <c r="C193" s="60"/>
      <c r="D193" s="60"/>
      <c r="E193" s="60"/>
      <c r="F193" s="60"/>
      <c r="G193" s="60"/>
      <c r="H193" s="60"/>
      <c r="I193" s="61"/>
      <c r="J193" s="61"/>
      <c r="K193" s="61"/>
      <c r="L193" s="61"/>
      <c r="M193" s="60"/>
      <c r="N193" s="60"/>
      <c r="O193" s="62"/>
      <c r="P193" s="62"/>
      <c r="Q193" s="62"/>
      <c r="R193" s="62"/>
      <c r="S193" s="62"/>
      <c r="T193" s="62"/>
      <c r="U193" s="62"/>
      <c r="V193" s="62"/>
      <c r="W193" s="62"/>
      <c r="X193" s="60"/>
      <c r="Y193" s="60"/>
      <c r="Z193" s="60"/>
      <c r="AA193" s="60"/>
      <c r="AB193" s="61"/>
      <c r="AC193" s="61"/>
      <c r="AD193" s="60"/>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row>
    <row r="194" spans="1:348" ht="15.75" customHeight="1" x14ac:dyDescent="0.25">
      <c r="A194" s="60"/>
      <c r="B194" s="60"/>
      <c r="C194" s="60"/>
      <c r="D194" s="60"/>
      <c r="E194" s="60"/>
      <c r="F194" s="60"/>
      <c r="G194" s="60"/>
      <c r="H194" s="60"/>
      <c r="I194" s="61"/>
      <c r="J194" s="61"/>
      <c r="K194" s="61"/>
      <c r="L194" s="61"/>
      <c r="M194" s="60"/>
      <c r="N194" s="60"/>
      <c r="O194" s="62"/>
      <c r="P194" s="62"/>
      <c r="Q194" s="62"/>
      <c r="R194" s="62"/>
      <c r="S194" s="62"/>
      <c r="T194" s="62"/>
      <c r="U194" s="62"/>
      <c r="V194" s="62"/>
      <c r="W194" s="62"/>
      <c r="X194" s="60"/>
      <c r="Y194" s="60"/>
      <c r="Z194" s="60"/>
      <c r="AA194" s="60"/>
      <c r="AB194" s="61"/>
      <c r="AC194" s="61"/>
      <c r="AD194" s="60"/>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row>
    <row r="195" spans="1:348" ht="15.75" customHeight="1" x14ac:dyDescent="0.25">
      <c r="A195" s="60"/>
      <c r="B195" s="60"/>
      <c r="C195" s="60"/>
      <c r="D195" s="60"/>
      <c r="E195" s="60"/>
      <c r="F195" s="60"/>
      <c r="G195" s="60"/>
      <c r="H195" s="60"/>
      <c r="I195" s="61"/>
      <c r="J195" s="61"/>
      <c r="K195" s="61"/>
      <c r="L195" s="61"/>
      <c r="M195" s="60"/>
      <c r="N195" s="60"/>
      <c r="O195" s="62"/>
      <c r="P195" s="62"/>
      <c r="Q195" s="62"/>
      <c r="R195" s="62"/>
      <c r="S195" s="62"/>
      <c r="T195" s="62"/>
      <c r="U195" s="62"/>
      <c r="V195" s="62"/>
      <c r="W195" s="62"/>
      <c r="X195" s="60"/>
      <c r="Y195" s="60"/>
      <c r="Z195" s="60"/>
      <c r="AA195" s="60"/>
      <c r="AB195" s="61"/>
      <c r="AC195" s="61"/>
      <c r="AD195" s="60"/>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row>
    <row r="196" spans="1:348" ht="15.75" customHeight="1" x14ac:dyDescent="0.25">
      <c r="A196" s="60"/>
      <c r="B196" s="60"/>
      <c r="C196" s="60"/>
      <c r="D196" s="60"/>
      <c r="E196" s="60"/>
      <c r="F196" s="60"/>
      <c r="G196" s="60"/>
      <c r="H196" s="60"/>
      <c r="I196" s="61"/>
      <c r="J196" s="61"/>
      <c r="K196" s="61"/>
      <c r="L196" s="61"/>
      <c r="M196" s="60"/>
      <c r="N196" s="60"/>
      <c r="O196" s="62"/>
      <c r="P196" s="62"/>
      <c r="Q196" s="62"/>
      <c r="R196" s="62"/>
      <c r="S196" s="62"/>
      <c r="T196" s="62"/>
      <c r="U196" s="62"/>
      <c r="V196" s="62"/>
      <c r="W196" s="62"/>
      <c r="X196" s="60"/>
      <c r="Y196" s="60"/>
      <c r="Z196" s="60"/>
      <c r="AA196" s="60"/>
      <c r="AB196" s="61"/>
      <c r="AC196" s="61"/>
      <c r="AD196" s="60"/>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row>
    <row r="197" spans="1:348" ht="15.75" customHeight="1" x14ac:dyDescent="0.25">
      <c r="A197" s="60"/>
      <c r="B197" s="60"/>
      <c r="C197" s="60"/>
      <c r="D197" s="60"/>
      <c r="E197" s="60"/>
      <c r="F197" s="60"/>
      <c r="G197" s="60"/>
      <c r="H197" s="60"/>
      <c r="I197" s="61"/>
      <c r="J197" s="61"/>
      <c r="K197" s="61"/>
      <c r="L197" s="61"/>
      <c r="M197" s="60"/>
      <c r="N197" s="60"/>
      <c r="O197" s="62"/>
      <c r="P197" s="62"/>
      <c r="Q197" s="62"/>
      <c r="R197" s="62"/>
      <c r="S197" s="62"/>
      <c r="T197" s="62"/>
      <c r="U197" s="62"/>
      <c r="V197" s="62"/>
      <c r="W197" s="62"/>
      <c r="X197" s="60"/>
      <c r="Y197" s="60"/>
      <c r="Z197" s="60"/>
      <c r="AA197" s="60"/>
      <c r="AB197" s="61"/>
      <c r="AC197" s="61"/>
      <c r="AD197" s="60"/>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row>
    <row r="198" spans="1:348" ht="15.75" customHeight="1" x14ac:dyDescent="0.25">
      <c r="A198" s="60"/>
      <c r="B198" s="60"/>
      <c r="C198" s="60"/>
      <c r="D198" s="60"/>
      <c r="E198" s="60"/>
      <c r="F198" s="60"/>
      <c r="G198" s="60"/>
      <c r="H198" s="60"/>
      <c r="I198" s="61"/>
      <c r="J198" s="61"/>
      <c r="K198" s="61"/>
      <c r="L198" s="61"/>
      <c r="M198" s="60"/>
      <c r="N198" s="60"/>
      <c r="O198" s="62"/>
      <c r="P198" s="62"/>
      <c r="Q198" s="62"/>
      <c r="R198" s="62"/>
      <c r="S198" s="62"/>
      <c r="T198" s="62"/>
      <c r="U198" s="62"/>
      <c r="V198" s="62"/>
      <c r="W198" s="62"/>
      <c r="X198" s="60"/>
      <c r="Y198" s="60"/>
      <c r="Z198" s="60"/>
      <c r="AA198" s="60"/>
      <c r="AB198" s="61"/>
      <c r="AC198" s="61"/>
      <c r="AD198" s="60"/>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row>
    <row r="199" spans="1:348" ht="15.75" customHeight="1" x14ac:dyDescent="0.25">
      <c r="A199" s="60"/>
      <c r="B199" s="60"/>
      <c r="C199" s="60"/>
      <c r="D199" s="60"/>
      <c r="E199" s="60"/>
      <c r="F199" s="60"/>
      <c r="G199" s="60"/>
      <c r="H199" s="60"/>
      <c r="I199" s="61"/>
      <c r="J199" s="61"/>
      <c r="K199" s="61"/>
      <c r="L199" s="61"/>
      <c r="M199" s="60"/>
      <c r="N199" s="60"/>
      <c r="O199" s="62"/>
      <c r="P199" s="62"/>
      <c r="Q199" s="62"/>
      <c r="R199" s="62"/>
      <c r="S199" s="62"/>
      <c r="T199" s="62"/>
      <c r="U199" s="62"/>
      <c r="V199" s="62"/>
      <c r="W199" s="62"/>
      <c r="X199" s="60"/>
      <c r="Y199" s="60"/>
      <c r="Z199" s="60"/>
      <c r="AA199" s="60"/>
      <c r="AB199" s="61"/>
      <c r="AC199" s="61"/>
      <c r="AD199" s="60"/>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row>
    <row r="200" spans="1:348" ht="15.75" customHeight="1" x14ac:dyDescent="0.25">
      <c r="A200" s="60"/>
      <c r="B200" s="60"/>
      <c r="C200" s="60"/>
      <c r="D200" s="60"/>
      <c r="E200" s="60"/>
      <c r="F200" s="60"/>
      <c r="G200" s="60"/>
      <c r="H200" s="60"/>
      <c r="I200" s="61"/>
      <c r="J200" s="61"/>
      <c r="K200" s="61"/>
      <c r="L200" s="61"/>
      <c r="M200" s="60"/>
      <c r="N200" s="60"/>
      <c r="O200" s="62"/>
      <c r="P200" s="62"/>
      <c r="Q200" s="62"/>
      <c r="R200" s="62"/>
      <c r="S200" s="62"/>
      <c r="T200" s="62"/>
      <c r="U200" s="62"/>
      <c r="V200" s="62"/>
      <c r="W200" s="62"/>
      <c r="X200" s="60"/>
      <c r="Y200" s="60"/>
      <c r="Z200" s="60"/>
      <c r="AA200" s="60"/>
      <c r="AB200" s="61"/>
      <c r="AC200" s="61"/>
      <c r="AD200" s="60"/>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row>
    <row r="201" spans="1:348" ht="15.75" customHeight="1" x14ac:dyDescent="0.25">
      <c r="A201" s="60"/>
      <c r="B201" s="60"/>
      <c r="C201" s="60"/>
      <c r="D201" s="60"/>
      <c r="E201" s="60"/>
      <c r="F201" s="60"/>
      <c r="G201" s="60"/>
      <c r="H201" s="60"/>
      <c r="I201" s="61"/>
      <c r="J201" s="61"/>
      <c r="K201" s="61"/>
      <c r="L201" s="61"/>
      <c r="M201" s="60"/>
      <c r="N201" s="60"/>
      <c r="O201" s="62"/>
      <c r="P201" s="62"/>
      <c r="Q201" s="62"/>
      <c r="R201" s="62"/>
      <c r="S201" s="62"/>
      <c r="T201" s="62"/>
      <c r="U201" s="62"/>
      <c r="V201" s="62"/>
      <c r="W201" s="62"/>
      <c r="X201" s="60"/>
      <c r="Y201" s="60"/>
      <c r="Z201" s="60"/>
      <c r="AA201" s="60"/>
      <c r="AB201" s="61"/>
      <c r="AC201" s="61"/>
      <c r="AD201" s="60"/>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row>
    <row r="202" spans="1:348" ht="15.75" customHeight="1" x14ac:dyDescent="0.25">
      <c r="A202" s="60"/>
      <c r="B202" s="60"/>
      <c r="C202" s="60"/>
      <c r="D202" s="60"/>
      <c r="E202" s="60"/>
      <c r="F202" s="60"/>
      <c r="G202" s="60"/>
      <c r="H202" s="60"/>
      <c r="I202" s="61"/>
      <c r="J202" s="61"/>
      <c r="K202" s="61"/>
      <c r="L202" s="61"/>
      <c r="M202" s="60"/>
      <c r="N202" s="60"/>
      <c r="O202" s="62"/>
      <c r="P202" s="62"/>
      <c r="Q202" s="62"/>
      <c r="R202" s="62"/>
      <c r="S202" s="62"/>
      <c r="T202" s="62"/>
      <c r="U202" s="62"/>
      <c r="V202" s="62"/>
      <c r="W202" s="62"/>
      <c r="X202" s="60"/>
      <c r="Y202" s="60"/>
      <c r="Z202" s="60"/>
      <c r="AA202" s="60"/>
      <c r="AB202" s="61"/>
      <c r="AC202" s="61"/>
      <c r="AD202" s="60"/>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row>
    <row r="203" spans="1:348" ht="15.75" customHeight="1" x14ac:dyDescent="0.25">
      <c r="A203" s="60"/>
      <c r="B203" s="60"/>
      <c r="C203" s="60"/>
      <c r="D203" s="60"/>
      <c r="E203" s="60"/>
      <c r="F203" s="60"/>
      <c r="G203" s="60"/>
      <c r="H203" s="60"/>
      <c r="I203" s="61"/>
      <c r="J203" s="61"/>
      <c r="K203" s="61"/>
      <c r="L203" s="61"/>
      <c r="M203" s="60"/>
      <c r="N203" s="60"/>
      <c r="O203" s="62"/>
      <c r="P203" s="62"/>
      <c r="Q203" s="62"/>
      <c r="R203" s="62"/>
      <c r="S203" s="62"/>
      <c r="T203" s="62"/>
      <c r="U203" s="62"/>
      <c r="V203" s="62"/>
      <c r="W203" s="62"/>
      <c r="X203" s="60"/>
      <c r="Y203" s="60"/>
      <c r="Z203" s="60"/>
      <c r="AA203" s="60"/>
      <c r="AB203" s="61"/>
      <c r="AC203" s="61"/>
      <c r="AD203" s="60"/>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row>
    <row r="204" spans="1:348" ht="15.75" customHeight="1" x14ac:dyDescent="0.25">
      <c r="A204" s="60"/>
      <c r="B204" s="60"/>
      <c r="C204" s="60"/>
      <c r="D204" s="60"/>
      <c r="E204" s="60"/>
      <c r="F204" s="60"/>
      <c r="G204" s="60"/>
      <c r="H204" s="60"/>
      <c r="I204" s="61"/>
      <c r="J204" s="61"/>
      <c r="K204" s="61"/>
      <c r="L204" s="61"/>
      <c r="M204" s="60"/>
      <c r="N204" s="60"/>
      <c r="O204" s="62"/>
      <c r="P204" s="62"/>
      <c r="Q204" s="62"/>
      <c r="R204" s="62"/>
      <c r="S204" s="62"/>
      <c r="T204" s="62"/>
      <c r="U204" s="62"/>
      <c r="V204" s="62"/>
      <c r="W204" s="62"/>
      <c r="X204" s="60"/>
      <c r="Y204" s="60"/>
      <c r="Z204" s="60"/>
      <c r="AA204" s="60"/>
      <c r="AB204" s="61"/>
      <c r="AC204" s="61"/>
      <c r="AD204" s="60"/>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row>
    <row r="205" spans="1:348" ht="15.75" customHeight="1" x14ac:dyDescent="0.25">
      <c r="A205" s="60"/>
      <c r="B205" s="60"/>
      <c r="C205" s="60"/>
      <c r="D205" s="60"/>
      <c r="E205" s="60"/>
      <c r="F205" s="60"/>
      <c r="G205" s="60"/>
      <c r="H205" s="60"/>
      <c r="I205" s="61"/>
      <c r="J205" s="61"/>
      <c r="K205" s="61"/>
      <c r="L205" s="61"/>
      <c r="M205" s="60"/>
      <c r="N205" s="60"/>
      <c r="O205" s="62"/>
      <c r="P205" s="62"/>
      <c r="Q205" s="62"/>
      <c r="R205" s="62"/>
      <c r="S205" s="62"/>
      <c r="T205" s="62"/>
      <c r="U205" s="62"/>
      <c r="V205" s="62"/>
      <c r="W205" s="62"/>
      <c r="X205" s="60"/>
      <c r="Y205" s="60"/>
      <c r="Z205" s="60"/>
      <c r="AA205" s="60"/>
      <c r="AB205" s="61"/>
      <c r="AC205" s="61"/>
      <c r="AD205" s="60"/>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row>
    <row r="206" spans="1:348" ht="15.75" customHeight="1" x14ac:dyDescent="0.25">
      <c r="A206" s="60"/>
      <c r="B206" s="60"/>
      <c r="C206" s="60"/>
      <c r="D206" s="60"/>
      <c r="E206" s="60"/>
      <c r="F206" s="60"/>
      <c r="G206" s="60"/>
      <c r="H206" s="60"/>
      <c r="I206" s="61"/>
      <c r="J206" s="61"/>
      <c r="K206" s="61"/>
      <c r="L206" s="61"/>
      <c r="M206" s="60"/>
      <c r="N206" s="60"/>
      <c r="O206" s="62"/>
      <c r="P206" s="62"/>
      <c r="Q206" s="62"/>
      <c r="R206" s="62"/>
      <c r="S206" s="62"/>
      <c r="T206" s="62"/>
      <c r="U206" s="62"/>
      <c r="V206" s="62"/>
      <c r="W206" s="62"/>
      <c r="X206" s="60"/>
      <c r="Y206" s="60"/>
      <c r="Z206" s="60"/>
      <c r="AA206" s="60"/>
      <c r="AB206" s="61"/>
      <c r="AC206" s="61"/>
      <c r="AD206" s="60"/>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row>
    <row r="207" spans="1:348" ht="15.75" customHeight="1" x14ac:dyDescent="0.25">
      <c r="A207" s="60"/>
      <c r="B207" s="60"/>
      <c r="C207" s="60"/>
      <c r="D207" s="60"/>
      <c r="E207" s="60"/>
      <c r="F207" s="60"/>
      <c r="G207" s="60"/>
      <c r="H207" s="60"/>
      <c r="I207" s="61"/>
      <c r="J207" s="61"/>
      <c r="K207" s="61"/>
      <c r="L207" s="61"/>
      <c r="M207" s="60"/>
      <c r="N207" s="60"/>
      <c r="O207" s="62"/>
      <c r="P207" s="62"/>
      <c r="Q207" s="62"/>
      <c r="R207" s="62"/>
      <c r="S207" s="62"/>
      <c r="T207" s="62"/>
      <c r="U207" s="62"/>
      <c r="V207" s="62"/>
      <c r="W207" s="62"/>
      <c r="X207" s="60"/>
      <c r="Y207" s="60"/>
      <c r="Z207" s="60"/>
      <c r="AA207" s="60"/>
      <c r="AB207" s="61"/>
      <c r="AC207" s="61"/>
      <c r="AD207" s="60"/>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row>
    <row r="208" spans="1:348" ht="15.75" customHeight="1" x14ac:dyDescent="0.25">
      <c r="A208" s="60"/>
      <c r="B208" s="60"/>
      <c r="C208" s="60"/>
      <c r="D208" s="60"/>
      <c r="E208" s="60"/>
      <c r="F208" s="60"/>
      <c r="G208" s="60"/>
      <c r="H208" s="60"/>
      <c r="I208" s="61"/>
      <c r="J208" s="61"/>
      <c r="K208" s="61"/>
      <c r="L208" s="61"/>
      <c r="M208" s="60"/>
      <c r="N208" s="60"/>
      <c r="O208" s="62"/>
      <c r="P208" s="62"/>
      <c r="Q208" s="62"/>
      <c r="R208" s="62"/>
      <c r="S208" s="62"/>
      <c r="T208" s="62"/>
      <c r="U208" s="62"/>
      <c r="V208" s="62"/>
      <c r="W208" s="62"/>
      <c r="X208" s="60"/>
      <c r="Y208" s="60"/>
      <c r="Z208" s="60"/>
      <c r="AA208" s="60"/>
      <c r="AB208" s="61"/>
      <c r="AC208" s="61"/>
      <c r="AD208" s="60"/>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row>
    <row r="209" spans="1:348" ht="15.75" customHeight="1" x14ac:dyDescent="0.25">
      <c r="A209" s="60"/>
      <c r="B209" s="60"/>
      <c r="C209" s="60"/>
      <c r="D209" s="60"/>
      <c r="E209" s="60"/>
      <c r="F209" s="60"/>
      <c r="G209" s="60"/>
      <c r="H209" s="60"/>
      <c r="I209" s="61"/>
      <c r="J209" s="61"/>
      <c r="K209" s="61"/>
      <c r="L209" s="61"/>
      <c r="M209" s="60"/>
      <c r="N209" s="60"/>
      <c r="O209" s="62"/>
      <c r="P209" s="62"/>
      <c r="Q209" s="62"/>
      <c r="R209" s="62"/>
      <c r="S209" s="62"/>
      <c r="T209" s="62"/>
      <c r="U209" s="62"/>
      <c r="V209" s="62"/>
      <c r="W209" s="62"/>
      <c r="X209" s="60"/>
      <c r="Y209" s="60"/>
      <c r="Z209" s="60"/>
      <c r="AA209" s="60"/>
      <c r="AB209" s="61"/>
      <c r="AC209" s="61"/>
      <c r="AD209" s="60"/>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row>
    <row r="210" spans="1:348" ht="15.75" customHeight="1" x14ac:dyDescent="0.25">
      <c r="A210" s="60"/>
      <c r="B210" s="60"/>
      <c r="C210" s="60"/>
      <c r="D210" s="60"/>
      <c r="E210" s="60"/>
      <c r="F210" s="60"/>
      <c r="G210" s="60"/>
      <c r="H210" s="60"/>
      <c r="I210" s="61"/>
      <c r="J210" s="61"/>
      <c r="K210" s="61"/>
      <c r="L210" s="61"/>
      <c r="M210" s="60"/>
      <c r="N210" s="60"/>
      <c r="O210" s="62"/>
      <c r="P210" s="62"/>
      <c r="Q210" s="62"/>
      <c r="R210" s="62"/>
      <c r="S210" s="62"/>
      <c r="T210" s="62"/>
      <c r="U210" s="62"/>
      <c r="V210" s="62"/>
      <c r="W210" s="62"/>
      <c r="X210" s="60"/>
      <c r="Y210" s="60"/>
      <c r="Z210" s="60"/>
      <c r="AA210" s="60"/>
      <c r="AB210" s="61"/>
      <c r="AC210" s="61"/>
      <c r="AD210" s="60"/>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row>
    <row r="211" spans="1:348" ht="15.75" customHeight="1" x14ac:dyDescent="0.25">
      <c r="A211" s="60"/>
      <c r="B211" s="60"/>
      <c r="C211" s="60"/>
      <c r="D211" s="60"/>
      <c r="E211" s="60"/>
      <c r="F211" s="60"/>
      <c r="G211" s="60"/>
      <c r="H211" s="60"/>
      <c r="I211" s="61"/>
      <c r="J211" s="61"/>
      <c r="K211" s="61"/>
      <c r="L211" s="61"/>
      <c r="M211" s="60"/>
      <c r="N211" s="60"/>
      <c r="O211" s="62"/>
      <c r="P211" s="62"/>
      <c r="Q211" s="62"/>
      <c r="R211" s="62"/>
      <c r="S211" s="62"/>
      <c r="T211" s="62"/>
      <c r="U211" s="62"/>
      <c r="V211" s="62"/>
      <c r="W211" s="62"/>
      <c r="X211" s="60"/>
      <c r="Y211" s="60"/>
      <c r="Z211" s="60"/>
      <c r="AA211" s="60"/>
      <c r="AB211" s="61"/>
      <c r="AC211" s="61"/>
      <c r="AD211" s="60"/>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row>
    <row r="212" spans="1:348" ht="15.75" customHeight="1" x14ac:dyDescent="0.25">
      <c r="A212" s="60"/>
      <c r="B212" s="60"/>
      <c r="C212" s="60"/>
      <c r="D212" s="60"/>
      <c r="E212" s="60"/>
      <c r="F212" s="60"/>
      <c r="G212" s="60"/>
      <c r="H212" s="60"/>
      <c r="I212" s="61"/>
      <c r="J212" s="61"/>
      <c r="K212" s="61"/>
      <c r="L212" s="61"/>
      <c r="M212" s="60"/>
      <c r="N212" s="60"/>
      <c r="O212" s="62"/>
      <c r="P212" s="62"/>
      <c r="Q212" s="62"/>
      <c r="R212" s="62"/>
      <c r="S212" s="62"/>
      <c r="T212" s="62"/>
      <c r="U212" s="62"/>
      <c r="V212" s="62"/>
      <c r="W212" s="62"/>
      <c r="X212" s="60"/>
      <c r="Y212" s="60"/>
      <c r="Z212" s="60"/>
      <c r="AA212" s="60"/>
      <c r="AB212" s="61"/>
      <c r="AC212" s="61"/>
      <c r="AD212" s="60"/>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row>
    <row r="213" spans="1:348" ht="15.75" customHeight="1" x14ac:dyDescent="0.25">
      <c r="A213" s="60"/>
      <c r="B213" s="60"/>
      <c r="C213" s="60"/>
      <c r="D213" s="60"/>
      <c r="E213" s="60"/>
      <c r="F213" s="60"/>
      <c r="G213" s="60"/>
      <c r="H213" s="60"/>
      <c r="I213" s="61"/>
      <c r="J213" s="61"/>
      <c r="K213" s="61"/>
      <c r="L213" s="61"/>
      <c r="M213" s="60"/>
      <c r="N213" s="60"/>
      <c r="O213" s="62"/>
      <c r="P213" s="62"/>
      <c r="Q213" s="62"/>
      <c r="R213" s="62"/>
      <c r="S213" s="62"/>
      <c r="T213" s="62"/>
      <c r="U213" s="62"/>
      <c r="V213" s="62"/>
      <c r="W213" s="62"/>
      <c r="X213" s="60"/>
      <c r="Y213" s="60"/>
      <c r="Z213" s="60"/>
      <c r="AA213" s="60"/>
      <c r="AB213" s="61"/>
      <c r="AC213" s="61"/>
      <c r="AD213" s="60"/>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row>
    <row r="214" spans="1:348" ht="15.75" customHeight="1" x14ac:dyDescent="0.25">
      <c r="A214" s="60"/>
      <c r="B214" s="60"/>
      <c r="C214" s="60"/>
      <c r="D214" s="60"/>
      <c r="E214" s="60"/>
      <c r="F214" s="60"/>
      <c r="G214" s="60"/>
      <c r="H214" s="60"/>
      <c r="I214" s="61"/>
      <c r="J214" s="61"/>
      <c r="K214" s="61"/>
      <c r="L214" s="61"/>
      <c r="M214" s="60"/>
      <c r="N214" s="60"/>
      <c r="O214" s="62"/>
      <c r="P214" s="62"/>
      <c r="Q214" s="62"/>
      <c r="R214" s="62"/>
      <c r="S214" s="62"/>
      <c r="T214" s="62"/>
      <c r="U214" s="62"/>
      <c r="V214" s="62"/>
      <c r="W214" s="62"/>
      <c r="X214" s="60"/>
      <c r="Y214" s="60"/>
      <c r="Z214" s="60"/>
      <c r="AA214" s="60"/>
      <c r="AB214" s="61"/>
      <c r="AC214" s="61"/>
      <c r="AD214" s="60"/>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row>
    <row r="215" spans="1:348" ht="15.75" customHeight="1" x14ac:dyDescent="0.25">
      <c r="A215" s="60"/>
      <c r="B215" s="60"/>
      <c r="C215" s="60"/>
      <c r="D215" s="60"/>
      <c r="E215" s="60"/>
      <c r="F215" s="60"/>
      <c r="G215" s="60"/>
      <c r="H215" s="60"/>
      <c r="I215" s="61"/>
      <c r="J215" s="61"/>
      <c r="K215" s="61"/>
      <c r="L215" s="61"/>
      <c r="M215" s="60"/>
      <c r="N215" s="60"/>
      <c r="O215" s="62"/>
      <c r="P215" s="62"/>
      <c r="Q215" s="62"/>
      <c r="R215" s="62"/>
      <c r="S215" s="62"/>
      <c r="T215" s="62"/>
      <c r="U215" s="62"/>
      <c r="V215" s="62"/>
      <c r="W215" s="62"/>
      <c r="X215" s="60"/>
      <c r="Y215" s="60"/>
      <c r="Z215" s="60"/>
      <c r="AA215" s="60"/>
      <c r="AB215" s="61"/>
      <c r="AC215" s="61"/>
      <c r="AD215" s="60"/>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row>
    <row r="216" spans="1:348" ht="15.75" customHeight="1" x14ac:dyDescent="0.25">
      <c r="A216" s="60"/>
      <c r="B216" s="60"/>
      <c r="C216" s="60"/>
      <c r="D216" s="60"/>
      <c r="E216" s="60"/>
      <c r="F216" s="60"/>
      <c r="G216" s="60"/>
      <c r="H216" s="60"/>
      <c r="I216" s="61"/>
      <c r="J216" s="61"/>
      <c r="K216" s="61"/>
      <c r="L216" s="61"/>
      <c r="M216" s="60"/>
      <c r="N216" s="60"/>
      <c r="O216" s="62"/>
      <c r="P216" s="62"/>
      <c r="Q216" s="62"/>
      <c r="R216" s="62"/>
      <c r="S216" s="62"/>
      <c r="T216" s="62"/>
      <c r="U216" s="62"/>
      <c r="V216" s="62"/>
      <c r="W216" s="62"/>
      <c r="X216" s="60"/>
      <c r="Y216" s="60"/>
      <c r="Z216" s="60"/>
      <c r="AA216" s="60"/>
      <c r="AB216" s="61"/>
      <c r="AC216" s="61"/>
      <c r="AD216" s="60"/>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row>
    <row r="217" spans="1:348" ht="15.75" customHeight="1" x14ac:dyDescent="0.25">
      <c r="A217" s="60"/>
      <c r="B217" s="60"/>
      <c r="C217" s="60"/>
      <c r="D217" s="60"/>
      <c r="E217" s="60"/>
      <c r="F217" s="60"/>
      <c r="G217" s="60"/>
      <c r="H217" s="60"/>
      <c r="I217" s="61"/>
      <c r="J217" s="61"/>
      <c r="K217" s="61"/>
      <c r="L217" s="61"/>
      <c r="M217" s="60"/>
      <c r="N217" s="60"/>
      <c r="O217" s="62"/>
      <c r="P217" s="62"/>
      <c r="Q217" s="62"/>
      <c r="R217" s="62"/>
      <c r="S217" s="62"/>
      <c r="T217" s="62"/>
      <c r="U217" s="62"/>
      <c r="V217" s="62"/>
      <c r="W217" s="62"/>
      <c r="X217" s="60"/>
      <c r="Y217" s="60"/>
      <c r="Z217" s="60"/>
      <c r="AA217" s="60"/>
      <c r="AB217" s="61"/>
      <c r="AC217" s="61"/>
      <c r="AD217" s="60"/>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row>
    <row r="218" spans="1:348" ht="15.75" customHeight="1" x14ac:dyDescent="0.25">
      <c r="A218" s="60"/>
      <c r="B218" s="60"/>
      <c r="C218" s="60"/>
      <c r="D218" s="60"/>
      <c r="E218" s="60"/>
      <c r="F218" s="60"/>
      <c r="G218" s="60"/>
      <c r="H218" s="60"/>
      <c r="I218" s="61"/>
      <c r="J218" s="61"/>
      <c r="K218" s="61"/>
      <c r="L218" s="61"/>
      <c r="M218" s="60"/>
      <c r="N218" s="60"/>
      <c r="O218" s="62"/>
      <c r="P218" s="62"/>
      <c r="Q218" s="62"/>
      <c r="R218" s="62"/>
      <c r="S218" s="62"/>
      <c r="T218" s="62"/>
      <c r="U218" s="62"/>
      <c r="V218" s="62"/>
      <c r="W218" s="62"/>
      <c r="X218" s="60"/>
      <c r="Y218" s="60"/>
      <c r="Z218" s="60"/>
      <c r="AA218" s="60"/>
      <c r="AB218" s="61"/>
      <c r="AC218" s="61"/>
      <c r="AD218" s="60"/>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row>
    <row r="219" spans="1:348" ht="15.75" customHeight="1" x14ac:dyDescent="0.25">
      <c r="A219" s="60"/>
      <c r="B219" s="60"/>
      <c r="C219" s="60"/>
      <c r="D219" s="60"/>
      <c r="E219" s="60"/>
      <c r="F219" s="60"/>
      <c r="G219" s="60"/>
      <c r="H219" s="60"/>
      <c r="I219" s="61"/>
      <c r="J219" s="61"/>
      <c r="K219" s="61"/>
      <c r="L219" s="61"/>
      <c r="M219" s="60"/>
      <c r="N219" s="60"/>
      <c r="O219" s="62"/>
      <c r="P219" s="62"/>
      <c r="Q219" s="62"/>
      <c r="R219" s="62"/>
      <c r="S219" s="62"/>
      <c r="T219" s="62"/>
      <c r="U219" s="62"/>
      <c r="V219" s="62"/>
      <c r="W219" s="62"/>
      <c r="X219" s="60"/>
      <c r="Y219" s="60"/>
      <c r="Z219" s="60"/>
      <c r="AA219" s="60"/>
      <c r="AB219" s="61"/>
      <c r="AC219" s="61"/>
      <c r="AD219" s="60"/>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row>
    <row r="220" spans="1:348" ht="15.75" customHeight="1" x14ac:dyDescent="0.25">
      <c r="A220" s="60"/>
      <c r="B220" s="60"/>
      <c r="C220" s="60"/>
      <c r="D220" s="60"/>
      <c r="E220" s="60"/>
      <c r="F220" s="60"/>
      <c r="G220" s="60"/>
      <c r="H220" s="60"/>
      <c r="I220" s="61"/>
      <c r="J220" s="61"/>
      <c r="K220" s="61"/>
      <c r="L220" s="61"/>
      <c r="M220" s="60"/>
      <c r="N220" s="60"/>
      <c r="O220" s="62"/>
      <c r="P220" s="62"/>
      <c r="Q220" s="62"/>
      <c r="R220" s="62"/>
      <c r="S220" s="62"/>
      <c r="T220" s="62"/>
      <c r="U220" s="62"/>
      <c r="V220" s="62"/>
      <c r="W220" s="62"/>
      <c r="X220" s="60"/>
      <c r="Y220" s="60"/>
      <c r="Z220" s="60"/>
      <c r="AA220" s="60"/>
      <c r="AB220" s="61"/>
      <c r="AC220" s="61"/>
      <c r="AD220" s="60"/>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row>
    <row r="221" spans="1:348" ht="15.75" customHeight="1" x14ac:dyDescent="0.25">
      <c r="A221" s="60"/>
      <c r="B221" s="60"/>
      <c r="C221" s="60"/>
      <c r="D221" s="60"/>
      <c r="E221" s="60"/>
      <c r="F221" s="60"/>
      <c r="G221" s="60"/>
      <c r="H221" s="60"/>
      <c r="I221" s="61"/>
      <c r="J221" s="61"/>
      <c r="K221" s="61"/>
      <c r="L221" s="61"/>
      <c r="M221" s="60"/>
      <c r="N221" s="60"/>
      <c r="O221" s="62"/>
      <c r="P221" s="62"/>
      <c r="Q221" s="62"/>
      <c r="R221" s="62"/>
      <c r="S221" s="62"/>
      <c r="T221" s="62"/>
      <c r="U221" s="62"/>
      <c r="V221" s="62"/>
      <c r="W221" s="62"/>
      <c r="X221" s="60"/>
      <c r="Y221" s="60"/>
      <c r="Z221" s="60"/>
      <c r="AA221" s="60"/>
      <c r="AB221" s="61"/>
      <c r="AC221" s="61"/>
      <c r="AD221" s="60"/>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row>
    <row r="222" spans="1:348" ht="15.75" customHeight="1" x14ac:dyDescent="0.25">
      <c r="A222" s="60"/>
      <c r="B222" s="60"/>
      <c r="C222" s="60"/>
      <c r="D222" s="60"/>
      <c r="E222" s="60"/>
      <c r="F222" s="60"/>
      <c r="G222" s="60"/>
      <c r="H222" s="60"/>
      <c r="I222" s="61"/>
      <c r="J222" s="61"/>
      <c r="K222" s="61"/>
      <c r="L222" s="61"/>
      <c r="M222" s="60"/>
      <c r="N222" s="60"/>
      <c r="O222" s="62"/>
      <c r="P222" s="62"/>
      <c r="Q222" s="62"/>
      <c r="R222" s="62"/>
      <c r="S222" s="62"/>
      <c r="T222" s="62"/>
      <c r="U222" s="62"/>
      <c r="V222" s="62"/>
      <c r="W222" s="62"/>
      <c r="X222" s="60"/>
      <c r="Y222" s="60"/>
      <c r="Z222" s="60"/>
      <c r="AA222" s="60"/>
      <c r="AB222" s="61"/>
      <c r="AC222" s="61"/>
      <c r="AD222" s="60"/>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row>
    <row r="223" spans="1:348" ht="15.75" customHeight="1" x14ac:dyDescent="0.25">
      <c r="A223" s="60"/>
      <c r="B223" s="60"/>
      <c r="C223" s="60"/>
      <c r="D223" s="60"/>
      <c r="E223" s="60"/>
      <c r="F223" s="60"/>
      <c r="G223" s="60"/>
      <c r="H223" s="60"/>
      <c r="I223" s="61"/>
      <c r="J223" s="61"/>
      <c r="K223" s="61"/>
      <c r="L223" s="61"/>
      <c r="M223" s="60"/>
      <c r="N223" s="60"/>
      <c r="O223" s="62"/>
      <c r="P223" s="62"/>
      <c r="Q223" s="62"/>
      <c r="R223" s="62"/>
      <c r="S223" s="62"/>
      <c r="T223" s="62"/>
      <c r="U223" s="62"/>
      <c r="V223" s="62"/>
      <c r="W223" s="62"/>
      <c r="X223" s="60"/>
      <c r="Y223" s="60"/>
      <c r="Z223" s="60"/>
      <c r="AA223" s="60"/>
      <c r="AB223" s="61"/>
      <c r="AC223" s="61"/>
      <c r="AD223" s="60"/>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row>
    <row r="224" spans="1:348" ht="15.75" customHeight="1" x14ac:dyDescent="0.25">
      <c r="A224" s="60"/>
      <c r="B224" s="60"/>
      <c r="C224" s="60"/>
      <c r="D224" s="60"/>
      <c r="E224" s="60"/>
      <c r="F224" s="60"/>
      <c r="G224" s="60"/>
      <c r="H224" s="60"/>
      <c r="I224" s="61"/>
      <c r="J224" s="61"/>
      <c r="K224" s="61"/>
      <c r="L224" s="61"/>
      <c r="M224" s="60"/>
      <c r="N224" s="60"/>
      <c r="O224" s="62"/>
      <c r="P224" s="62"/>
      <c r="Q224" s="62"/>
      <c r="R224" s="62"/>
      <c r="S224" s="62"/>
      <c r="T224" s="62"/>
      <c r="U224" s="62"/>
      <c r="V224" s="62"/>
      <c r="W224" s="62"/>
      <c r="X224" s="60"/>
      <c r="Y224" s="60"/>
      <c r="Z224" s="60"/>
      <c r="AA224" s="60"/>
      <c r="AB224" s="61"/>
      <c r="AC224" s="61"/>
      <c r="AD224" s="60"/>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row>
    <row r="225" spans="1:348" ht="15.75" customHeight="1" x14ac:dyDescent="0.25">
      <c r="A225" s="60"/>
      <c r="B225" s="60"/>
      <c r="C225" s="60"/>
      <c r="D225" s="60"/>
      <c r="E225" s="60"/>
      <c r="F225" s="60"/>
      <c r="G225" s="60"/>
      <c r="H225" s="60"/>
      <c r="I225" s="61"/>
      <c r="J225" s="61"/>
      <c r="K225" s="61"/>
      <c r="L225" s="61"/>
      <c r="M225" s="60"/>
      <c r="N225" s="60"/>
      <c r="O225" s="62"/>
      <c r="P225" s="62"/>
      <c r="Q225" s="62"/>
      <c r="R225" s="62"/>
      <c r="S225" s="62"/>
      <c r="T225" s="62"/>
      <c r="U225" s="62"/>
      <c r="V225" s="62"/>
      <c r="W225" s="62"/>
      <c r="X225" s="60"/>
      <c r="Y225" s="60"/>
      <c r="Z225" s="60"/>
      <c r="AA225" s="60"/>
      <c r="AB225" s="61"/>
      <c r="AC225" s="61"/>
      <c r="AD225" s="60"/>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row>
    <row r="226" spans="1:348" ht="15.75" customHeight="1" x14ac:dyDescent="0.25">
      <c r="A226" s="60"/>
      <c r="B226" s="60"/>
      <c r="C226" s="60"/>
      <c r="D226" s="60"/>
      <c r="E226" s="60"/>
      <c r="F226" s="60"/>
      <c r="G226" s="60"/>
      <c r="H226" s="60"/>
      <c r="I226" s="61"/>
      <c r="J226" s="61"/>
      <c r="K226" s="61"/>
      <c r="L226" s="61"/>
      <c r="M226" s="60"/>
      <c r="N226" s="60"/>
      <c r="O226" s="62"/>
      <c r="P226" s="62"/>
      <c r="Q226" s="62"/>
      <c r="R226" s="62"/>
      <c r="S226" s="62"/>
      <c r="T226" s="62"/>
      <c r="U226" s="62"/>
      <c r="V226" s="62"/>
      <c r="W226" s="62"/>
      <c r="X226" s="60"/>
      <c r="Y226" s="60"/>
      <c r="Z226" s="60"/>
      <c r="AA226" s="60"/>
      <c r="AB226" s="61"/>
      <c r="AC226" s="61"/>
      <c r="AD226" s="60"/>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row>
    <row r="227" spans="1:348" ht="15.75" customHeight="1" x14ac:dyDescent="0.25">
      <c r="A227" s="60"/>
      <c r="B227" s="60"/>
      <c r="C227" s="60"/>
      <c r="D227" s="60"/>
      <c r="E227" s="60"/>
      <c r="F227" s="60"/>
      <c r="G227" s="60"/>
      <c r="H227" s="60"/>
      <c r="I227" s="61"/>
      <c r="J227" s="61"/>
      <c r="K227" s="61"/>
      <c r="L227" s="61"/>
      <c r="M227" s="60"/>
      <c r="N227" s="60"/>
      <c r="O227" s="62"/>
      <c r="P227" s="62"/>
      <c r="Q227" s="62"/>
      <c r="R227" s="62"/>
      <c r="S227" s="62"/>
      <c r="T227" s="62"/>
      <c r="U227" s="62"/>
      <c r="V227" s="62"/>
      <c r="W227" s="62"/>
      <c r="X227" s="60"/>
      <c r="Y227" s="60"/>
      <c r="Z227" s="60"/>
      <c r="AA227" s="60"/>
      <c r="AB227" s="61"/>
      <c r="AC227" s="61"/>
      <c r="AD227" s="60"/>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row>
    <row r="228" spans="1:348" ht="15.75" customHeight="1" x14ac:dyDescent="0.25">
      <c r="A228" s="60"/>
      <c r="B228" s="60"/>
      <c r="C228" s="60"/>
      <c r="D228" s="60"/>
      <c r="E228" s="60"/>
      <c r="F228" s="60"/>
      <c r="G228" s="60"/>
      <c r="H228" s="60"/>
      <c r="I228" s="61"/>
      <c r="J228" s="61"/>
      <c r="K228" s="61"/>
      <c r="L228" s="61"/>
      <c r="M228" s="60"/>
      <c r="N228" s="60"/>
      <c r="O228" s="62"/>
      <c r="P228" s="62"/>
      <c r="Q228" s="62"/>
      <c r="R228" s="62"/>
      <c r="S228" s="62"/>
      <c r="T228" s="62"/>
      <c r="U228" s="62"/>
      <c r="V228" s="62"/>
      <c r="W228" s="62"/>
      <c r="X228" s="60"/>
      <c r="Y228" s="60"/>
      <c r="Z228" s="60"/>
      <c r="AA228" s="60"/>
      <c r="AB228" s="61"/>
      <c r="AC228" s="61"/>
      <c r="AD228" s="60"/>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row>
    <row r="229" spans="1:348" ht="15.75" customHeight="1" x14ac:dyDescent="0.25">
      <c r="A229" s="60"/>
      <c r="B229" s="60"/>
      <c r="C229" s="60"/>
      <c r="D229" s="60"/>
      <c r="E229" s="60"/>
      <c r="F229" s="60"/>
      <c r="G229" s="60"/>
      <c r="H229" s="60"/>
      <c r="I229" s="61"/>
      <c r="J229" s="61"/>
      <c r="K229" s="61"/>
      <c r="L229" s="61"/>
      <c r="M229" s="60"/>
      <c r="N229" s="60"/>
      <c r="O229" s="62"/>
      <c r="P229" s="62"/>
      <c r="Q229" s="62"/>
      <c r="R229" s="62"/>
      <c r="S229" s="62"/>
      <c r="T229" s="62"/>
      <c r="U229" s="62"/>
      <c r="V229" s="62"/>
      <c r="W229" s="62"/>
      <c r="X229" s="60"/>
      <c r="Y229" s="60"/>
      <c r="Z229" s="60"/>
      <c r="AA229" s="60"/>
      <c r="AB229" s="61"/>
      <c r="AC229" s="61"/>
      <c r="AD229" s="60"/>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row>
    <row r="230" spans="1:348" ht="15.75" customHeight="1" x14ac:dyDescent="0.25">
      <c r="A230" s="60"/>
      <c r="B230" s="60"/>
      <c r="C230" s="60"/>
      <c r="D230" s="60"/>
      <c r="E230" s="60"/>
      <c r="F230" s="60"/>
      <c r="G230" s="60"/>
      <c r="H230" s="60"/>
      <c r="I230" s="61"/>
      <c r="J230" s="61"/>
      <c r="K230" s="61"/>
      <c r="L230" s="61"/>
      <c r="M230" s="60"/>
      <c r="N230" s="60"/>
      <c r="O230" s="62"/>
      <c r="P230" s="62"/>
      <c r="Q230" s="62"/>
      <c r="R230" s="62"/>
      <c r="S230" s="62"/>
      <c r="T230" s="62"/>
      <c r="U230" s="62"/>
      <c r="V230" s="62"/>
      <c r="W230" s="62"/>
      <c r="X230" s="60"/>
      <c r="Y230" s="60"/>
      <c r="Z230" s="60"/>
      <c r="AA230" s="60"/>
      <c r="AB230" s="61"/>
      <c r="AC230" s="61"/>
      <c r="AD230" s="60"/>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row>
    <row r="231" spans="1:348" ht="15.75" customHeight="1" x14ac:dyDescent="0.25">
      <c r="A231" s="60"/>
      <c r="B231" s="60"/>
      <c r="C231" s="60"/>
      <c r="D231" s="60"/>
      <c r="E231" s="60"/>
      <c r="F231" s="60"/>
      <c r="G231" s="60"/>
      <c r="H231" s="60"/>
      <c r="I231" s="61"/>
      <c r="J231" s="61"/>
      <c r="K231" s="61"/>
      <c r="L231" s="61"/>
      <c r="M231" s="60"/>
      <c r="N231" s="60"/>
      <c r="O231" s="62"/>
      <c r="P231" s="62"/>
      <c r="Q231" s="62"/>
      <c r="R231" s="62"/>
      <c r="S231" s="62"/>
      <c r="T231" s="62"/>
      <c r="U231" s="62"/>
      <c r="V231" s="62"/>
      <c r="W231" s="62"/>
      <c r="X231" s="60"/>
      <c r="Y231" s="60"/>
      <c r="Z231" s="60"/>
      <c r="AA231" s="60"/>
      <c r="AB231" s="61"/>
      <c r="AC231" s="61"/>
      <c r="AD231" s="60"/>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row>
    <row r="232" spans="1:348" ht="15.75" customHeight="1" x14ac:dyDescent="0.25">
      <c r="A232" s="60"/>
      <c r="B232" s="60"/>
      <c r="C232" s="60"/>
      <c r="D232" s="60"/>
      <c r="E232" s="60"/>
      <c r="F232" s="60"/>
      <c r="G232" s="60"/>
      <c r="H232" s="60"/>
      <c r="I232" s="61"/>
      <c r="J232" s="61"/>
      <c r="K232" s="61"/>
      <c r="L232" s="61"/>
      <c r="M232" s="60"/>
      <c r="N232" s="60"/>
      <c r="O232" s="62"/>
      <c r="P232" s="62"/>
      <c r="Q232" s="62"/>
      <c r="R232" s="62"/>
      <c r="S232" s="62"/>
      <c r="T232" s="62"/>
      <c r="U232" s="62"/>
      <c r="V232" s="62"/>
      <c r="W232" s="62"/>
      <c r="X232" s="60"/>
      <c r="Y232" s="60"/>
      <c r="Z232" s="60"/>
      <c r="AA232" s="60"/>
      <c r="AB232" s="61"/>
      <c r="AC232" s="61"/>
      <c r="AD232" s="60"/>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row>
    <row r="233" spans="1:348" ht="15.75" customHeight="1" x14ac:dyDescent="0.25">
      <c r="A233" s="60"/>
      <c r="B233" s="60"/>
      <c r="C233" s="60"/>
      <c r="D233" s="60"/>
      <c r="E233" s="60"/>
      <c r="F233" s="60"/>
      <c r="G233" s="60"/>
      <c r="H233" s="60"/>
      <c r="I233" s="61"/>
      <c r="J233" s="61"/>
      <c r="K233" s="61"/>
      <c r="L233" s="61"/>
      <c r="M233" s="60"/>
      <c r="N233" s="60"/>
      <c r="O233" s="62"/>
      <c r="P233" s="62"/>
      <c r="Q233" s="62"/>
      <c r="R233" s="62"/>
      <c r="S233" s="62"/>
      <c r="T233" s="62"/>
      <c r="U233" s="62"/>
      <c r="V233" s="62"/>
      <c r="W233" s="62"/>
      <c r="X233" s="60"/>
      <c r="Y233" s="60"/>
      <c r="Z233" s="60"/>
      <c r="AA233" s="60"/>
      <c r="AB233" s="61"/>
      <c r="AC233" s="61"/>
      <c r="AD233" s="60"/>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row>
    <row r="234" spans="1:348" ht="15.75" customHeight="1" x14ac:dyDescent="0.25">
      <c r="A234" s="60"/>
      <c r="B234" s="60"/>
      <c r="C234" s="60"/>
      <c r="D234" s="60"/>
      <c r="E234" s="60"/>
      <c r="F234" s="60"/>
      <c r="G234" s="60"/>
      <c r="H234" s="60"/>
      <c r="I234" s="61"/>
      <c r="J234" s="61"/>
      <c r="K234" s="61"/>
      <c r="L234" s="61"/>
      <c r="M234" s="60"/>
      <c r="N234" s="60"/>
      <c r="O234" s="62"/>
      <c r="P234" s="62"/>
      <c r="Q234" s="62"/>
      <c r="R234" s="62"/>
      <c r="S234" s="62"/>
      <c r="T234" s="62"/>
      <c r="U234" s="62"/>
      <c r="V234" s="62"/>
      <c r="W234" s="62"/>
      <c r="X234" s="60"/>
      <c r="Y234" s="60"/>
      <c r="Z234" s="60"/>
      <c r="AA234" s="60"/>
      <c r="AB234" s="61"/>
      <c r="AC234" s="61"/>
      <c r="AD234" s="60"/>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row>
    <row r="235" spans="1:348" ht="15.75" customHeight="1" x14ac:dyDescent="0.25">
      <c r="A235" s="60"/>
      <c r="B235" s="60"/>
      <c r="C235" s="60"/>
      <c r="D235" s="60"/>
      <c r="E235" s="60"/>
      <c r="F235" s="60"/>
      <c r="G235" s="60"/>
      <c r="H235" s="60"/>
      <c r="I235" s="61"/>
      <c r="J235" s="61"/>
      <c r="K235" s="61"/>
      <c r="L235" s="61"/>
      <c r="M235" s="60"/>
      <c r="N235" s="60"/>
      <c r="O235" s="62"/>
      <c r="P235" s="62"/>
      <c r="Q235" s="62"/>
      <c r="R235" s="62"/>
      <c r="S235" s="62"/>
      <c r="T235" s="62"/>
      <c r="U235" s="62"/>
      <c r="V235" s="62"/>
      <c r="W235" s="62"/>
      <c r="X235" s="60"/>
      <c r="Y235" s="60"/>
      <c r="Z235" s="60"/>
      <c r="AA235" s="60"/>
      <c r="AB235" s="61"/>
      <c r="AC235" s="61"/>
      <c r="AD235" s="60"/>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row>
    <row r="236" spans="1:348" ht="15.75" customHeight="1" x14ac:dyDescent="0.25">
      <c r="A236" s="60"/>
      <c r="B236" s="60"/>
      <c r="C236" s="60"/>
      <c r="D236" s="60"/>
      <c r="E236" s="60"/>
      <c r="F236" s="60"/>
      <c r="G236" s="60"/>
      <c r="H236" s="60"/>
      <c r="I236" s="61"/>
      <c r="J236" s="61"/>
      <c r="K236" s="61"/>
      <c r="L236" s="61"/>
      <c r="M236" s="60"/>
      <c r="N236" s="60"/>
      <c r="O236" s="62"/>
      <c r="P236" s="62"/>
      <c r="Q236" s="62"/>
      <c r="R236" s="62"/>
      <c r="S236" s="62"/>
      <c r="T236" s="62"/>
      <c r="U236" s="62"/>
      <c r="V236" s="62"/>
      <c r="W236" s="62"/>
      <c r="X236" s="60"/>
      <c r="Y236" s="60"/>
      <c r="Z236" s="60"/>
      <c r="AA236" s="60"/>
      <c r="AB236" s="61"/>
      <c r="AC236" s="61"/>
      <c r="AD236" s="60"/>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row>
    <row r="237" spans="1:348" ht="15.75" customHeight="1" x14ac:dyDescent="0.25">
      <c r="A237" s="60"/>
      <c r="B237" s="60"/>
      <c r="C237" s="60"/>
      <c r="D237" s="60"/>
      <c r="E237" s="60"/>
      <c r="F237" s="60"/>
      <c r="G237" s="60"/>
      <c r="H237" s="60"/>
      <c r="I237" s="61"/>
      <c r="J237" s="61"/>
      <c r="K237" s="61"/>
      <c r="L237" s="61"/>
      <c r="M237" s="60"/>
      <c r="N237" s="60"/>
      <c r="O237" s="62"/>
      <c r="P237" s="62"/>
      <c r="Q237" s="62"/>
      <c r="R237" s="62"/>
      <c r="S237" s="62"/>
      <c r="T237" s="62"/>
      <c r="U237" s="62"/>
      <c r="V237" s="62"/>
      <c r="W237" s="62"/>
      <c r="X237" s="60"/>
      <c r="Y237" s="60"/>
      <c r="Z237" s="60"/>
      <c r="AA237" s="60"/>
      <c r="AB237" s="61"/>
      <c r="AC237" s="61"/>
      <c r="AD237" s="60"/>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row>
    <row r="238" spans="1:348" ht="15.75" customHeight="1" x14ac:dyDescent="0.25">
      <c r="A238" s="60"/>
      <c r="B238" s="60"/>
      <c r="C238" s="60"/>
      <c r="D238" s="60"/>
      <c r="E238" s="60"/>
      <c r="F238" s="60"/>
      <c r="G238" s="60"/>
      <c r="H238" s="60"/>
      <c r="I238" s="61"/>
      <c r="J238" s="61"/>
      <c r="K238" s="61"/>
      <c r="L238" s="61"/>
      <c r="M238" s="60"/>
      <c r="N238" s="60"/>
      <c r="O238" s="62"/>
      <c r="P238" s="62"/>
      <c r="Q238" s="62"/>
      <c r="R238" s="62"/>
      <c r="S238" s="62"/>
      <c r="T238" s="62"/>
      <c r="U238" s="62"/>
      <c r="V238" s="62"/>
      <c r="W238" s="62"/>
      <c r="X238" s="60"/>
      <c r="Y238" s="60"/>
      <c r="Z238" s="60"/>
      <c r="AA238" s="60"/>
      <c r="AB238" s="61"/>
      <c r="AC238" s="61"/>
      <c r="AD238" s="60"/>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row>
    <row r="239" spans="1:348" ht="15.75" customHeight="1" x14ac:dyDescent="0.25">
      <c r="A239" s="60"/>
      <c r="B239" s="60"/>
      <c r="C239" s="60"/>
      <c r="D239" s="60"/>
      <c r="E239" s="60"/>
      <c r="F239" s="60"/>
      <c r="G239" s="60"/>
      <c r="H239" s="60"/>
      <c r="I239" s="61"/>
      <c r="J239" s="61"/>
      <c r="K239" s="61"/>
      <c r="L239" s="61"/>
      <c r="M239" s="60"/>
      <c r="N239" s="60"/>
      <c r="O239" s="62"/>
      <c r="P239" s="62"/>
      <c r="Q239" s="62"/>
      <c r="R239" s="62"/>
      <c r="S239" s="62"/>
      <c r="T239" s="62"/>
      <c r="U239" s="62"/>
      <c r="V239" s="62"/>
      <c r="W239" s="62"/>
      <c r="X239" s="60"/>
      <c r="Y239" s="60"/>
      <c r="Z239" s="60"/>
      <c r="AA239" s="60"/>
      <c r="AB239" s="61"/>
      <c r="AC239" s="61"/>
      <c r="AD239" s="60"/>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row>
    <row r="240" spans="1:348" ht="15.75" customHeight="1" x14ac:dyDescent="0.25">
      <c r="A240" s="60"/>
      <c r="B240" s="60"/>
      <c r="C240" s="60"/>
      <c r="D240" s="60"/>
      <c r="E240" s="60"/>
      <c r="F240" s="60"/>
      <c r="G240" s="60"/>
      <c r="H240" s="60"/>
      <c r="I240" s="61"/>
      <c r="J240" s="61"/>
      <c r="K240" s="61"/>
      <c r="L240" s="61"/>
      <c r="M240" s="60"/>
      <c r="N240" s="60"/>
      <c r="O240" s="62"/>
      <c r="P240" s="62"/>
      <c r="Q240" s="62"/>
      <c r="R240" s="62"/>
      <c r="S240" s="62"/>
      <c r="T240" s="62"/>
      <c r="U240" s="62"/>
      <c r="V240" s="62"/>
      <c r="W240" s="62"/>
      <c r="X240" s="60"/>
      <c r="Y240" s="60"/>
      <c r="Z240" s="60"/>
      <c r="AA240" s="60"/>
      <c r="AB240" s="61"/>
      <c r="AC240" s="61"/>
      <c r="AD240" s="60"/>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row>
    <row r="241" spans="1:348" ht="15.75" customHeight="1" x14ac:dyDescent="0.25">
      <c r="A241" s="60"/>
      <c r="B241" s="60"/>
      <c r="C241" s="60"/>
      <c r="D241" s="60"/>
      <c r="E241" s="60"/>
      <c r="F241" s="60"/>
      <c r="G241" s="60"/>
      <c r="H241" s="60"/>
      <c r="I241" s="61"/>
      <c r="J241" s="61"/>
      <c r="K241" s="61"/>
      <c r="L241" s="61"/>
      <c r="M241" s="60"/>
      <c r="N241" s="60"/>
      <c r="O241" s="62"/>
      <c r="P241" s="62"/>
      <c r="Q241" s="62"/>
      <c r="R241" s="62"/>
      <c r="S241" s="62"/>
      <c r="T241" s="62"/>
      <c r="U241" s="62"/>
      <c r="V241" s="62"/>
      <c r="W241" s="62"/>
      <c r="X241" s="60"/>
      <c r="Y241" s="60"/>
      <c r="Z241" s="60"/>
      <c r="AA241" s="60"/>
      <c r="AB241" s="61"/>
      <c r="AC241" s="61"/>
      <c r="AD241" s="60"/>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row>
    <row r="242" spans="1:348" ht="15.75" customHeight="1" x14ac:dyDescent="0.25">
      <c r="A242" s="60"/>
      <c r="B242" s="60"/>
      <c r="C242" s="60"/>
      <c r="D242" s="60"/>
      <c r="E242" s="60"/>
      <c r="F242" s="60"/>
      <c r="G242" s="60"/>
      <c r="H242" s="60"/>
      <c r="I242" s="61"/>
      <c r="J242" s="61"/>
      <c r="K242" s="61"/>
      <c r="L242" s="61"/>
      <c r="M242" s="60"/>
      <c r="N242" s="60"/>
      <c r="O242" s="62"/>
      <c r="P242" s="62"/>
      <c r="Q242" s="62"/>
      <c r="R242" s="62"/>
      <c r="S242" s="62"/>
      <c r="T242" s="62"/>
      <c r="U242" s="62"/>
      <c r="V242" s="62"/>
      <c r="W242" s="62"/>
      <c r="X242" s="60"/>
      <c r="Y242" s="60"/>
      <c r="Z242" s="60"/>
      <c r="AA242" s="60"/>
      <c r="AB242" s="61"/>
      <c r="AC242" s="61"/>
      <c r="AD242" s="60"/>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row>
    <row r="243" spans="1:348" ht="15.75" customHeight="1" x14ac:dyDescent="0.25">
      <c r="A243" s="60"/>
      <c r="B243" s="60"/>
      <c r="C243" s="60"/>
      <c r="D243" s="60"/>
      <c r="E243" s="60"/>
      <c r="F243" s="60"/>
      <c r="G243" s="60"/>
      <c r="H243" s="60"/>
      <c r="I243" s="61"/>
      <c r="J243" s="61"/>
      <c r="K243" s="61"/>
      <c r="L243" s="61"/>
      <c r="M243" s="60"/>
      <c r="N243" s="60"/>
      <c r="O243" s="62"/>
      <c r="P243" s="62"/>
      <c r="Q243" s="62"/>
      <c r="R243" s="62"/>
      <c r="S243" s="62"/>
      <c r="T243" s="62"/>
      <c r="U243" s="62"/>
      <c r="V243" s="62"/>
      <c r="W243" s="62"/>
      <c r="X243" s="60"/>
      <c r="Y243" s="60"/>
      <c r="Z243" s="60"/>
      <c r="AA243" s="60"/>
      <c r="AB243" s="61"/>
      <c r="AC243" s="61"/>
      <c r="AD243" s="60"/>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row>
    <row r="244" spans="1:348" ht="15.75" customHeight="1" x14ac:dyDescent="0.25">
      <c r="A244" s="60"/>
      <c r="B244" s="60"/>
      <c r="C244" s="60"/>
      <c r="D244" s="60"/>
      <c r="E244" s="60"/>
      <c r="F244" s="60"/>
      <c r="G244" s="60"/>
      <c r="H244" s="60"/>
      <c r="I244" s="61"/>
      <c r="J244" s="61"/>
      <c r="K244" s="61"/>
      <c r="L244" s="61"/>
      <c r="M244" s="60"/>
      <c r="N244" s="60"/>
      <c r="O244" s="62"/>
      <c r="P244" s="62"/>
      <c r="Q244" s="62"/>
      <c r="R244" s="62"/>
      <c r="S244" s="62"/>
      <c r="T244" s="62"/>
      <c r="U244" s="62"/>
      <c r="V244" s="62"/>
      <c r="W244" s="62"/>
      <c r="X244" s="60"/>
      <c r="Y244" s="60"/>
      <c r="Z244" s="60"/>
      <c r="AA244" s="60"/>
      <c r="AB244" s="61"/>
      <c r="AC244" s="61"/>
      <c r="AD244" s="60"/>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row>
    <row r="245" spans="1:348" ht="15.75" customHeight="1" x14ac:dyDescent="0.25">
      <c r="A245" s="60"/>
      <c r="B245" s="60"/>
      <c r="C245" s="60"/>
      <c r="D245" s="60"/>
      <c r="E245" s="60"/>
      <c r="F245" s="60"/>
      <c r="G245" s="60"/>
      <c r="H245" s="60"/>
      <c r="I245" s="61"/>
      <c r="J245" s="61"/>
      <c r="K245" s="61"/>
      <c r="L245" s="61"/>
      <c r="M245" s="60"/>
      <c r="N245" s="60"/>
      <c r="O245" s="62"/>
      <c r="P245" s="62"/>
      <c r="Q245" s="62"/>
      <c r="R245" s="62"/>
      <c r="S245" s="62"/>
      <c r="T245" s="62"/>
      <c r="U245" s="62"/>
      <c r="V245" s="62"/>
      <c r="W245" s="62"/>
      <c r="X245" s="60"/>
      <c r="Y245" s="60"/>
      <c r="Z245" s="60"/>
      <c r="AA245" s="60"/>
      <c r="AB245" s="61"/>
      <c r="AC245" s="61"/>
      <c r="AD245" s="60"/>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row>
    <row r="246" spans="1:348" ht="15.75" customHeight="1" x14ac:dyDescent="0.25">
      <c r="A246" s="60"/>
      <c r="B246" s="60"/>
      <c r="C246" s="60"/>
      <c r="D246" s="60"/>
      <c r="E246" s="60"/>
      <c r="F246" s="60"/>
      <c r="G246" s="60"/>
      <c r="H246" s="60"/>
      <c r="I246" s="61"/>
      <c r="J246" s="61"/>
      <c r="K246" s="61"/>
      <c r="L246" s="61"/>
      <c r="M246" s="60"/>
      <c r="N246" s="60"/>
      <c r="O246" s="62"/>
      <c r="P246" s="62"/>
      <c r="Q246" s="62"/>
      <c r="R246" s="62"/>
      <c r="S246" s="62"/>
      <c r="T246" s="62"/>
      <c r="U246" s="62"/>
      <c r="V246" s="62"/>
      <c r="W246" s="62"/>
      <c r="X246" s="60"/>
      <c r="Y246" s="60"/>
      <c r="Z246" s="60"/>
      <c r="AA246" s="60"/>
      <c r="AB246" s="61"/>
      <c r="AC246" s="61"/>
      <c r="AD246" s="60"/>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row>
    <row r="247" spans="1:348" ht="15.75" customHeight="1" x14ac:dyDescent="0.25">
      <c r="A247" s="60"/>
      <c r="B247" s="60"/>
      <c r="C247" s="60"/>
      <c r="D247" s="60"/>
      <c r="E247" s="60"/>
      <c r="F247" s="60"/>
      <c r="G247" s="60"/>
      <c r="H247" s="60"/>
      <c r="I247" s="61"/>
      <c r="J247" s="61"/>
      <c r="K247" s="61"/>
      <c r="L247" s="61"/>
      <c r="M247" s="60"/>
      <c r="N247" s="60"/>
      <c r="O247" s="62"/>
      <c r="P247" s="62"/>
      <c r="Q247" s="62"/>
      <c r="R247" s="62"/>
      <c r="S247" s="62"/>
      <c r="T247" s="62"/>
      <c r="U247" s="62"/>
      <c r="V247" s="62"/>
      <c r="W247" s="62"/>
      <c r="X247" s="60"/>
      <c r="Y247" s="60"/>
      <c r="Z247" s="60"/>
      <c r="AA247" s="60"/>
      <c r="AB247" s="61"/>
      <c r="AC247" s="61"/>
      <c r="AD247" s="60"/>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row>
    <row r="248" spans="1:348" ht="15.75" customHeight="1" x14ac:dyDescent="0.25">
      <c r="A248" s="60"/>
      <c r="B248" s="60"/>
      <c r="C248" s="60"/>
      <c r="D248" s="60"/>
      <c r="E248" s="60"/>
      <c r="F248" s="60"/>
      <c r="G248" s="60"/>
      <c r="H248" s="60"/>
      <c r="I248" s="61"/>
      <c r="J248" s="61"/>
      <c r="K248" s="61"/>
      <c r="L248" s="61"/>
      <c r="M248" s="60"/>
      <c r="N248" s="60"/>
      <c r="O248" s="62"/>
      <c r="P248" s="62"/>
      <c r="Q248" s="62"/>
      <c r="R248" s="62"/>
      <c r="S248" s="62"/>
      <c r="T248" s="62"/>
      <c r="U248" s="62"/>
      <c r="V248" s="62"/>
      <c r="W248" s="62"/>
      <c r="X248" s="60"/>
      <c r="Y248" s="60"/>
      <c r="Z248" s="60"/>
      <c r="AA248" s="60"/>
      <c r="AB248" s="61"/>
      <c r="AC248" s="61"/>
      <c r="AD248" s="60"/>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row>
    <row r="249" spans="1:348" ht="15.75" customHeight="1" x14ac:dyDescent="0.25">
      <c r="A249" s="60"/>
      <c r="B249" s="60"/>
      <c r="C249" s="60"/>
      <c r="D249" s="60"/>
      <c r="E249" s="60"/>
      <c r="F249" s="60"/>
      <c r="G249" s="60"/>
      <c r="H249" s="60"/>
      <c r="I249" s="61"/>
      <c r="J249" s="61"/>
      <c r="K249" s="61"/>
      <c r="L249" s="61"/>
      <c r="M249" s="60"/>
      <c r="N249" s="60"/>
      <c r="O249" s="62"/>
      <c r="P249" s="62"/>
      <c r="Q249" s="62"/>
      <c r="R249" s="62"/>
      <c r="S249" s="62"/>
      <c r="T249" s="62"/>
      <c r="U249" s="62"/>
      <c r="V249" s="62"/>
      <c r="W249" s="62"/>
      <c r="X249" s="60"/>
      <c r="Y249" s="60"/>
      <c r="Z249" s="60"/>
      <c r="AA249" s="60"/>
      <c r="AB249" s="61"/>
      <c r="AC249" s="61"/>
      <c r="AD249" s="60"/>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row>
    <row r="250" spans="1:348" ht="15.75" customHeight="1" x14ac:dyDescent="0.25">
      <c r="A250" s="60"/>
      <c r="B250" s="60"/>
      <c r="C250" s="60"/>
      <c r="D250" s="60"/>
      <c r="E250" s="60"/>
      <c r="F250" s="60"/>
      <c r="G250" s="60"/>
      <c r="H250" s="60"/>
      <c r="I250" s="61"/>
      <c r="J250" s="61"/>
      <c r="K250" s="61"/>
      <c r="L250" s="61"/>
      <c r="M250" s="60"/>
      <c r="N250" s="60"/>
      <c r="O250" s="62"/>
      <c r="P250" s="62"/>
      <c r="Q250" s="62"/>
      <c r="R250" s="62"/>
      <c r="S250" s="62"/>
      <c r="T250" s="62"/>
      <c r="U250" s="62"/>
      <c r="V250" s="62"/>
      <c r="W250" s="62"/>
      <c r="X250" s="60"/>
      <c r="Y250" s="60"/>
      <c r="Z250" s="60"/>
      <c r="AA250" s="60"/>
      <c r="AB250" s="61"/>
      <c r="AC250" s="61"/>
      <c r="AD250" s="60"/>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row>
    <row r="251" spans="1:348" ht="15.75" customHeight="1" x14ac:dyDescent="0.25">
      <c r="A251" s="60"/>
      <c r="B251" s="60"/>
      <c r="C251" s="60"/>
      <c r="D251" s="60"/>
      <c r="E251" s="60"/>
      <c r="F251" s="60"/>
      <c r="G251" s="60"/>
      <c r="H251" s="60"/>
      <c r="I251" s="61"/>
      <c r="J251" s="61"/>
      <c r="K251" s="61"/>
      <c r="L251" s="61"/>
      <c r="M251" s="60"/>
      <c r="N251" s="60"/>
      <c r="O251" s="62"/>
      <c r="P251" s="62"/>
      <c r="Q251" s="62"/>
      <c r="R251" s="62"/>
      <c r="S251" s="62"/>
      <c r="T251" s="62"/>
      <c r="U251" s="62"/>
      <c r="V251" s="62"/>
      <c r="W251" s="62"/>
      <c r="X251" s="60"/>
      <c r="Y251" s="60"/>
      <c r="Z251" s="60"/>
      <c r="AA251" s="60"/>
      <c r="AB251" s="61"/>
      <c r="AC251" s="61"/>
      <c r="AD251" s="60"/>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row>
    <row r="252" spans="1:348" ht="15.75" customHeight="1" x14ac:dyDescent="0.25">
      <c r="A252" s="60"/>
      <c r="B252" s="60"/>
      <c r="C252" s="60"/>
      <c r="D252" s="60"/>
      <c r="E252" s="60"/>
      <c r="F252" s="60"/>
      <c r="G252" s="60"/>
      <c r="H252" s="60"/>
      <c r="I252" s="61"/>
      <c r="J252" s="61"/>
      <c r="K252" s="61"/>
      <c r="L252" s="61"/>
      <c r="M252" s="60"/>
      <c r="N252" s="60"/>
      <c r="O252" s="62"/>
      <c r="P252" s="62"/>
      <c r="Q252" s="62"/>
      <c r="R252" s="62"/>
      <c r="S252" s="62"/>
      <c r="T252" s="62"/>
      <c r="U252" s="62"/>
      <c r="V252" s="62"/>
      <c r="W252" s="62"/>
      <c r="X252" s="60"/>
      <c r="Y252" s="60"/>
      <c r="Z252" s="60"/>
      <c r="AA252" s="60"/>
      <c r="AB252" s="61"/>
      <c r="AC252" s="61"/>
      <c r="AD252" s="60"/>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row>
    <row r="253" spans="1:348" ht="15.75" customHeight="1" x14ac:dyDescent="0.25">
      <c r="A253" s="60"/>
      <c r="B253" s="60"/>
      <c r="C253" s="60"/>
      <c r="D253" s="60"/>
      <c r="E253" s="60"/>
      <c r="F253" s="60"/>
      <c r="G253" s="60"/>
      <c r="H253" s="60"/>
      <c r="I253" s="61"/>
      <c r="J253" s="61"/>
      <c r="K253" s="61"/>
      <c r="L253" s="61"/>
      <c r="M253" s="60"/>
      <c r="N253" s="60"/>
      <c r="O253" s="62"/>
      <c r="P253" s="62"/>
      <c r="Q253" s="62"/>
      <c r="R253" s="62"/>
      <c r="S253" s="62"/>
      <c r="T253" s="62"/>
      <c r="U253" s="62"/>
      <c r="V253" s="62"/>
      <c r="W253" s="62"/>
      <c r="X253" s="60"/>
      <c r="Y253" s="60"/>
      <c r="Z253" s="60"/>
      <c r="AA253" s="60"/>
      <c r="AB253" s="61"/>
      <c r="AC253" s="61"/>
      <c r="AD253" s="60"/>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row>
    <row r="254" spans="1:348" ht="15.75" customHeight="1" x14ac:dyDescent="0.25">
      <c r="A254" s="60"/>
      <c r="B254" s="60"/>
      <c r="C254" s="60"/>
      <c r="D254" s="60"/>
      <c r="E254" s="60"/>
      <c r="F254" s="60"/>
      <c r="G254" s="60"/>
      <c r="H254" s="60"/>
      <c r="I254" s="61"/>
      <c r="J254" s="61"/>
      <c r="K254" s="61"/>
      <c r="L254" s="61"/>
      <c r="M254" s="60"/>
      <c r="N254" s="60"/>
      <c r="O254" s="62"/>
      <c r="P254" s="62"/>
      <c r="Q254" s="62"/>
      <c r="R254" s="62"/>
      <c r="S254" s="62"/>
      <c r="T254" s="62"/>
      <c r="U254" s="62"/>
      <c r="V254" s="62"/>
      <c r="W254" s="62"/>
      <c r="X254" s="60"/>
      <c r="Y254" s="60"/>
      <c r="Z254" s="60"/>
      <c r="AA254" s="60"/>
      <c r="AB254" s="61"/>
      <c r="AC254" s="61"/>
      <c r="AD254" s="60"/>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row>
    <row r="255" spans="1:348" ht="15.75" customHeight="1" x14ac:dyDescent="0.25">
      <c r="A255" s="60"/>
      <c r="B255" s="60"/>
      <c r="C255" s="60"/>
      <c r="D255" s="60"/>
      <c r="E255" s="60"/>
      <c r="F255" s="60"/>
      <c r="G255" s="60"/>
      <c r="H255" s="60"/>
      <c r="I255" s="61"/>
      <c r="J255" s="61"/>
      <c r="K255" s="61"/>
      <c r="L255" s="61"/>
      <c r="M255" s="60"/>
      <c r="N255" s="60"/>
      <c r="O255" s="62"/>
      <c r="P255" s="62"/>
      <c r="Q255" s="62"/>
      <c r="R255" s="62"/>
      <c r="S255" s="62"/>
      <c r="T255" s="62"/>
      <c r="U255" s="62"/>
      <c r="V255" s="62"/>
      <c r="W255" s="62"/>
      <c r="X255" s="60"/>
      <c r="Y255" s="60"/>
      <c r="Z255" s="60"/>
      <c r="AA255" s="60"/>
      <c r="AB255" s="61"/>
      <c r="AC255" s="61"/>
      <c r="AD255" s="60"/>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row>
    <row r="256" spans="1:348" ht="15.75" customHeight="1" x14ac:dyDescent="0.25">
      <c r="A256" s="60"/>
      <c r="B256" s="60"/>
      <c r="C256" s="60"/>
      <c r="D256" s="60"/>
      <c r="E256" s="60"/>
      <c r="F256" s="60"/>
      <c r="G256" s="60"/>
      <c r="H256" s="60"/>
      <c r="I256" s="61"/>
      <c r="J256" s="61"/>
      <c r="K256" s="61"/>
      <c r="L256" s="61"/>
      <c r="M256" s="60"/>
      <c r="N256" s="60"/>
      <c r="O256" s="62"/>
      <c r="P256" s="62"/>
      <c r="Q256" s="62"/>
      <c r="R256" s="62"/>
      <c r="S256" s="62"/>
      <c r="T256" s="62"/>
      <c r="U256" s="62"/>
      <c r="V256" s="62"/>
      <c r="W256" s="62"/>
      <c r="X256" s="60"/>
      <c r="Y256" s="60"/>
      <c r="Z256" s="60"/>
      <c r="AA256" s="60"/>
      <c r="AB256" s="61"/>
      <c r="AC256" s="61"/>
      <c r="AD256" s="60"/>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row>
    <row r="257" spans="1:348" ht="15.75" customHeight="1" x14ac:dyDescent="0.25">
      <c r="A257" s="60"/>
      <c r="B257" s="60"/>
      <c r="C257" s="60"/>
      <c r="D257" s="60"/>
      <c r="E257" s="60"/>
      <c r="F257" s="60"/>
      <c r="G257" s="60"/>
      <c r="H257" s="60"/>
      <c r="I257" s="61"/>
      <c r="J257" s="61"/>
      <c r="K257" s="61"/>
      <c r="L257" s="61"/>
      <c r="M257" s="60"/>
      <c r="N257" s="60"/>
      <c r="O257" s="62"/>
      <c r="P257" s="62"/>
      <c r="Q257" s="62"/>
      <c r="R257" s="62"/>
      <c r="S257" s="62"/>
      <c r="T257" s="62"/>
      <c r="U257" s="62"/>
      <c r="V257" s="62"/>
      <c r="W257" s="62"/>
      <c r="X257" s="60"/>
      <c r="Y257" s="60"/>
      <c r="Z257" s="60"/>
      <c r="AA257" s="60"/>
      <c r="AB257" s="61"/>
      <c r="AC257" s="61"/>
      <c r="AD257" s="60"/>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row>
    <row r="258" spans="1:348" ht="15.75" customHeight="1" x14ac:dyDescent="0.25">
      <c r="A258" s="60"/>
      <c r="B258" s="60"/>
      <c r="C258" s="60"/>
      <c r="D258" s="60"/>
      <c r="E258" s="60"/>
      <c r="F258" s="60"/>
      <c r="G258" s="60"/>
      <c r="H258" s="60"/>
      <c r="I258" s="61"/>
      <c r="J258" s="61"/>
      <c r="K258" s="61"/>
      <c r="L258" s="61"/>
      <c r="M258" s="60"/>
      <c r="N258" s="60"/>
      <c r="O258" s="62"/>
      <c r="P258" s="62"/>
      <c r="Q258" s="62"/>
      <c r="R258" s="62"/>
      <c r="S258" s="62"/>
      <c r="T258" s="62"/>
      <c r="U258" s="62"/>
      <c r="V258" s="62"/>
      <c r="W258" s="62"/>
      <c r="X258" s="60"/>
      <c r="Y258" s="60"/>
      <c r="Z258" s="60"/>
      <c r="AA258" s="60"/>
      <c r="AB258" s="61"/>
      <c r="AC258" s="61"/>
      <c r="AD258" s="60"/>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row>
    <row r="259" spans="1:348" ht="15.75" customHeight="1" x14ac:dyDescent="0.25">
      <c r="A259" s="60"/>
      <c r="B259" s="60"/>
      <c r="C259" s="60"/>
      <c r="D259" s="60"/>
      <c r="E259" s="60"/>
      <c r="F259" s="60"/>
      <c r="G259" s="60"/>
      <c r="H259" s="60"/>
      <c r="I259" s="61"/>
      <c r="J259" s="61"/>
      <c r="K259" s="61"/>
      <c r="L259" s="61"/>
      <c r="M259" s="60"/>
      <c r="N259" s="60"/>
      <c r="O259" s="62"/>
      <c r="P259" s="62"/>
      <c r="Q259" s="62"/>
      <c r="R259" s="62"/>
      <c r="S259" s="62"/>
      <c r="T259" s="62"/>
      <c r="U259" s="62"/>
      <c r="V259" s="62"/>
      <c r="W259" s="62"/>
      <c r="X259" s="60"/>
      <c r="Y259" s="60"/>
      <c r="Z259" s="60"/>
      <c r="AA259" s="60"/>
      <c r="AB259" s="61"/>
      <c r="AC259" s="61"/>
      <c r="AD259" s="60"/>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row>
    <row r="260" spans="1:348" ht="15.75" customHeight="1" x14ac:dyDescent="0.25">
      <c r="A260" s="60"/>
      <c r="B260" s="60"/>
      <c r="C260" s="60"/>
      <c r="D260" s="60"/>
      <c r="E260" s="60"/>
      <c r="F260" s="60"/>
      <c r="G260" s="60"/>
      <c r="H260" s="60"/>
      <c r="I260" s="61"/>
      <c r="J260" s="61"/>
      <c r="K260" s="61"/>
      <c r="L260" s="61"/>
      <c r="M260" s="60"/>
      <c r="N260" s="60"/>
      <c r="O260" s="62"/>
      <c r="P260" s="62"/>
      <c r="Q260" s="62"/>
      <c r="R260" s="62"/>
      <c r="S260" s="62"/>
      <c r="T260" s="62"/>
      <c r="U260" s="62"/>
      <c r="V260" s="62"/>
      <c r="W260" s="62"/>
      <c r="X260" s="60"/>
      <c r="Y260" s="60"/>
      <c r="Z260" s="60"/>
      <c r="AA260" s="60"/>
      <c r="AB260" s="61"/>
      <c r="AC260" s="61"/>
      <c r="AD260" s="60"/>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row>
    <row r="261" spans="1:348" ht="15.75" customHeight="1" x14ac:dyDescent="0.25">
      <c r="A261" s="60"/>
      <c r="B261" s="60"/>
      <c r="C261" s="60"/>
      <c r="D261" s="60"/>
      <c r="E261" s="60"/>
      <c r="F261" s="60"/>
      <c r="G261" s="60"/>
      <c r="H261" s="60"/>
      <c r="I261" s="61"/>
      <c r="J261" s="61"/>
      <c r="K261" s="61"/>
      <c r="L261" s="61"/>
      <c r="M261" s="60"/>
      <c r="N261" s="60"/>
      <c r="O261" s="62"/>
      <c r="P261" s="62"/>
      <c r="Q261" s="62"/>
      <c r="R261" s="62"/>
      <c r="S261" s="62"/>
      <c r="T261" s="62"/>
      <c r="U261" s="62"/>
      <c r="V261" s="62"/>
      <c r="W261" s="62"/>
      <c r="X261" s="60"/>
      <c r="Y261" s="60"/>
      <c r="Z261" s="60"/>
      <c r="AA261" s="60"/>
      <c r="AB261" s="61"/>
      <c r="AC261" s="61"/>
      <c r="AD261" s="60"/>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row>
    <row r="262" spans="1:348" ht="15.75" customHeight="1" x14ac:dyDescent="0.25">
      <c r="A262" s="60"/>
      <c r="B262" s="60"/>
      <c r="C262" s="60"/>
      <c r="D262" s="60"/>
      <c r="E262" s="60"/>
      <c r="F262" s="60"/>
      <c r="G262" s="60"/>
      <c r="H262" s="60"/>
      <c r="I262" s="61"/>
      <c r="J262" s="61"/>
      <c r="K262" s="61"/>
      <c r="L262" s="61"/>
      <c r="M262" s="60"/>
      <c r="N262" s="60"/>
      <c r="O262" s="62"/>
      <c r="P262" s="62"/>
      <c r="Q262" s="62"/>
      <c r="R262" s="62"/>
      <c r="S262" s="62"/>
      <c r="T262" s="62"/>
      <c r="U262" s="62"/>
      <c r="V262" s="62"/>
      <c r="W262" s="62"/>
      <c r="X262" s="60"/>
      <c r="Y262" s="60"/>
      <c r="Z262" s="60"/>
      <c r="AA262" s="60"/>
      <c r="AB262" s="61"/>
      <c r="AC262" s="61"/>
      <c r="AD262" s="60"/>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row>
    <row r="263" spans="1:348" ht="15.75" customHeight="1" x14ac:dyDescent="0.25">
      <c r="A263" s="60"/>
      <c r="B263" s="60"/>
      <c r="C263" s="60"/>
      <c r="D263" s="60"/>
      <c r="E263" s="60"/>
      <c r="F263" s="60"/>
      <c r="G263" s="60"/>
      <c r="H263" s="60"/>
      <c r="I263" s="61"/>
      <c r="J263" s="61"/>
      <c r="K263" s="61"/>
      <c r="L263" s="61"/>
      <c r="M263" s="60"/>
      <c r="N263" s="60"/>
      <c r="O263" s="62"/>
      <c r="P263" s="62"/>
      <c r="Q263" s="62"/>
      <c r="R263" s="62"/>
      <c r="S263" s="62"/>
      <c r="T263" s="62"/>
      <c r="U263" s="62"/>
      <c r="V263" s="62"/>
      <c r="W263" s="62"/>
      <c r="X263" s="60"/>
      <c r="Y263" s="60"/>
      <c r="Z263" s="60"/>
      <c r="AA263" s="60"/>
      <c r="AB263" s="61"/>
      <c r="AC263" s="61"/>
      <c r="AD263" s="60"/>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row>
    <row r="264" spans="1:348" ht="15.75" customHeight="1" x14ac:dyDescent="0.25">
      <c r="A264" s="60"/>
      <c r="B264" s="60"/>
      <c r="C264" s="60"/>
      <c r="D264" s="60"/>
      <c r="E264" s="60"/>
      <c r="F264" s="60"/>
      <c r="G264" s="60"/>
      <c r="H264" s="60"/>
      <c r="I264" s="61"/>
      <c r="J264" s="61"/>
      <c r="K264" s="61"/>
      <c r="L264" s="61"/>
      <c r="M264" s="60"/>
      <c r="N264" s="60"/>
      <c r="O264" s="62"/>
      <c r="P264" s="62"/>
      <c r="Q264" s="62"/>
      <c r="R264" s="62"/>
      <c r="S264" s="62"/>
      <c r="T264" s="62"/>
      <c r="U264" s="62"/>
      <c r="V264" s="62"/>
      <c r="W264" s="62"/>
      <c r="X264" s="60"/>
      <c r="Y264" s="60"/>
      <c r="Z264" s="60"/>
      <c r="AA264" s="60"/>
      <c r="AB264" s="61"/>
      <c r="AC264" s="61"/>
      <c r="AD264" s="60"/>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row>
    <row r="265" spans="1:348" ht="15.75" customHeight="1" x14ac:dyDescent="0.25">
      <c r="A265" s="60"/>
      <c r="B265" s="60"/>
      <c r="C265" s="60"/>
      <c r="D265" s="60"/>
      <c r="E265" s="60"/>
      <c r="F265" s="60"/>
      <c r="G265" s="60"/>
      <c r="H265" s="60"/>
      <c r="I265" s="61"/>
      <c r="J265" s="61"/>
      <c r="K265" s="61"/>
      <c r="L265" s="61"/>
      <c r="M265" s="60"/>
      <c r="N265" s="60"/>
      <c r="O265" s="62"/>
      <c r="P265" s="62"/>
      <c r="Q265" s="62"/>
      <c r="R265" s="62"/>
      <c r="S265" s="62"/>
      <c r="T265" s="62"/>
      <c r="U265" s="62"/>
      <c r="V265" s="62"/>
      <c r="W265" s="62"/>
      <c r="X265" s="60"/>
      <c r="Y265" s="60"/>
      <c r="Z265" s="60"/>
      <c r="AA265" s="60"/>
      <c r="AB265" s="61"/>
      <c r="AC265" s="61"/>
      <c r="AD265" s="60"/>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row>
    <row r="266" spans="1:348" ht="15.75" customHeight="1" x14ac:dyDescent="0.25">
      <c r="A266" s="60"/>
      <c r="B266" s="60"/>
      <c r="C266" s="60"/>
      <c r="D266" s="60"/>
      <c r="E266" s="60"/>
      <c r="F266" s="60"/>
      <c r="G266" s="60"/>
      <c r="H266" s="60"/>
      <c r="I266" s="61"/>
      <c r="J266" s="61"/>
      <c r="K266" s="61"/>
      <c r="L266" s="61"/>
      <c r="M266" s="60"/>
      <c r="N266" s="60"/>
      <c r="O266" s="62"/>
      <c r="P266" s="62"/>
      <c r="Q266" s="62"/>
      <c r="R266" s="62"/>
      <c r="S266" s="62"/>
      <c r="T266" s="62"/>
      <c r="U266" s="62"/>
      <c r="V266" s="62"/>
      <c r="W266" s="62"/>
      <c r="X266" s="60"/>
      <c r="Y266" s="60"/>
      <c r="Z266" s="60"/>
      <c r="AA266" s="60"/>
      <c r="AB266" s="61"/>
      <c r="AC266" s="61"/>
      <c r="AD266" s="60"/>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row>
    <row r="267" spans="1:348" ht="15.75" customHeight="1" x14ac:dyDescent="0.25">
      <c r="A267" s="60"/>
      <c r="B267" s="60"/>
      <c r="C267" s="60"/>
      <c r="D267" s="60"/>
      <c r="E267" s="60"/>
      <c r="F267" s="60"/>
      <c r="G267" s="60"/>
      <c r="H267" s="60"/>
      <c r="I267" s="61"/>
      <c r="J267" s="61"/>
      <c r="K267" s="61"/>
      <c r="L267" s="61"/>
      <c r="M267" s="60"/>
      <c r="N267" s="60"/>
      <c r="O267" s="62"/>
      <c r="P267" s="62"/>
      <c r="Q267" s="62"/>
      <c r="R267" s="62"/>
      <c r="S267" s="62"/>
      <c r="T267" s="62"/>
      <c r="U267" s="62"/>
      <c r="V267" s="62"/>
      <c r="W267" s="62"/>
      <c r="X267" s="60"/>
      <c r="Y267" s="60"/>
      <c r="Z267" s="60"/>
      <c r="AA267" s="60"/>
      <c r="AB267" s="61"/>
      <c r="AC267" s="61"/>
      <c r="AD267" s="60"/>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row>
    <row r="268" spans="1:348" ht="15.75" customHeight="1" x14ac:dyDescent="0.25">
      <c r="A268" s="60"/>
      <c r="B268" s="60"/>
      <c r="C268" s="60"/>
      <c r="D268" s="60"/>
      <c r="E268" s="60"/>
      <c r="F268" s="60"/>
      <c r="G268" s="60"/>
      <c r="H268" s="60"/>
      <c r="I268" s="61"/>
      <c r="J268" s="61"/>
      <c r="K268" s="61"/>
      <c r="L268" s="61"/>
      <c r="M268" s="60"/>
      <c r="N268" s="60"/>
      <c r="O268" s="62"/>
      <c r="P268" s="62"/>
      <c r="Q268" s="62"/>
      <c r="R268" s="62"/>
      <c r="S268" s="62"/>
      <c r="T268" s="62"/>
      <c r="U268" s="62"/>
      <c r="V268" s="62"/>
      <c r="W268" s="62"/>
      <c r="X268" s="60"/>
      <c r="Y268" s="60"/>
      <c r="Z268" s="60"/>
      <c r="AA268" s="60"/>
      <c r="AB268" s="61"/>
      <c r="AC268" s="61"/>
      <c r="AD268" s="60"/>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row>
    <row r="269" spans="1:348" ht="15.75" customHeight="1" x14ac:dyDescent="0.25">
      <c r="A269" s="60"/>
      <c r="B269" s="60"/>
      <c r="C269" s="60"/>
      <c r="D269" s="60"/>
      <c r="E269" s="60"/>
      <c r="F269" s="60"/>
      <c r="G269" s="60"/>
      <c r="H269" s="60"/>
      <c r="I269" s="61"/>
      <c r="J269" s="61"/>
      <c r="K269" s="61"/>
      <c r="L269" s="61"/>
      <c r="M269" s="60"/>
      <c r="N269" s="60"/>
      <c r="O269" s="62"/>
      <c r="P269" s="62"/>
      <c r="Q269" s="62"/>
      <c r="R269" s="62"/>
      <c r="S269" s="62"/>
      <c r="T269" s="62"/>
      <c r="U269" s="62"/>
      <c r="V269" s="62"/>
      <c r="W269" s="62"/>
      <c r="X269" s="60"/>
      <c r="Y269" s="60"/>
      <c r="Z269" s="60"/>
      <c r="AA269" s="60"/>
      <c r="AB269" s="61"/>
      <c r="AC269" s="61"/>
      <c r="AD269" s="60"/>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row>
    <row r="270" spans="1:348" ht="15.75" customHeight="1" x14ac:dyDescent="0.25">
      <c r="A270" s="60"/>
      <c r="B270" s="60"/>
      <c r="C270" s="60"/>
      <c r="D270" s="60"/>
      <c r="E270" s="60"/>
      <c r="F270" s="60"/>
      <c r="G270" s="60"/>
      <c r="H270" s="60"/>
      <c r="I270" s="61"/>
      <c r="J270" s="61"/>
      <c r="K270" s="61"/>
      <c r="L270" s="61"/>
      <c r="M270" s="60"/>
      <c r="N270" s="60"/>
      <c r="O270" s="62"/>
      <c r="P270" s="62"/>
      <c r="Q270" s="62"/>
      <c r="R270" s="62"/>
      <c r="S270" s="62"/>
      <c r="T270" s="62"/>
      <c r="U270" s="62"/>
      <c r="V270" s="62"/>
      <c r="W270" s="62"/>
      <c r="X270" s="60"/>
      <c r="Y270" s="60"/>
      <c r="Z270" s="60"/>
      <c r="AA270" s="60"/>
      <c r="AB270" s="61"/>
      <c r="AC270" s="61"/>
      <c r="AD270" s="60"/>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row>
    <row r="271" spans="1:348" ht="15.75" customHeight="1" x14ac:dyDescent="0.25">
      <c r="A271" s="60"/>
      <c r="B271" s="60"/>
      <c r="C271" s="60"/>
      <c r="D271" s="60"/>
      <c r="E271" s="60"/>
      <c r="F271" s="60"/>
      <c r="G271" s="60"/>
      <c r="H271" s="60"/>
      <c r="I271" s="61"/>
      <c r="J271" s="61"/>
      <c r="K271" s="61"/>
      <c r="L271" s="61"/>
      <c r="M271" s="60"/>
      <c r="N271" s="60"/>
      <c r="O271" s="62"/>
      <c r="P271" s="62"/>
      <c r="Q271" s="62"/>
      <c r="R271" s="62"/>
      <c r="S271" s="62"/>
      <c r="T271" s="62"/>
      <c r="U271" s="62"/>
      <c r="V271" s="62"/>
      <c r="W271" s="62"/>
      <c r="X271" s="60"/>
      <c r="Y271" s="60"/>
      <c r="Z271" s="60"/>
      <c r="AA271" s="60"/>
      <c r="AB271" s="61"/>
      <c r="AC271" s="61"/>
      <c r="AD271" s="60"/>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row>
    <row r="272" spans="1:348" ht="15.75" customHeight="1" x14ac:dyDescent="0.25">
      <c r="A272" s="60"/>
      <c r="B272" s="60"/>
      <c r="C272" s="60"/>
      <c r="D272" s="60"/>
      <c r="E272" s="60"/>
      <c r="F272" s="60"/>
      <c r="G272" s="60"/>
      <c r="H272" s="60"/>
      <c r="I272" s="61"/>
      <c r="J272" s="61"/>
      <c r="K272" s="61"/>
      <c r="L272" s="61"/>
      <c r="M272" s="60"/>
      <c r="N272" s="60"/>
      <c r="O272" s="62"/>
      <c r="P272" s="62"/>
      <c r="Q272" s="62"/>
      <c r="R272" s="62"/>
      <c r="S272" s="62"/>
      <c r="T272" s="62"/>
      <c r="U272" s="62"/>
      <c r="V272" s="62"/>
      <c r="W272" s="62"/>
      <c r="X272" s="60"/>
      <c r="Y272" s="60"/>
      <c r="Z272" s="60"/>
      <c r="AA272" s="60"/>
      <c r="AB272" s="61"/>
      <c r="AC272" s="61"/>
      <c r="AD272" s="60"/>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row>
    <row r="273" spans="1:348" ht="15.75" customHeight="1" x14ac:dyDescent="0.25">
      <c r="A273" s="60"/>
      <c r="B273" s="60"/>
      <c r="C273" s="60"/>
      <c r="D273" s="60"/>
      <c r="E273" s="60"/>
      <c r="F273" s="60"/>
      <c r="G273" s="60"/>
      <c r="H273" s="60"/>
      <c r="I273" s="61"/>
      <c r="J273" s="61"/>
      <c r="K273" s="61"/>
      <c r="L273" s="61"/>
      <c r="M273" s="60"/>
      <c r="N273" s="60"/>
      <c r="O273" s="62"/>
      <c r="P273" s="62"/>
      <c r="Q273" s="62"/>
      <c r="R273" s="62"/>
      <c r="S273" s="62"/>
      <c r="T273" s="62"/>
      <c r="U273" s="62"/>
      <c r="V273" s="62"/>
      <c r="W273" s="62"/>
      <c r="X273" s="60"/>
      <c r="Y273" s="60"/>
      <c r="Z273" s="60"/>
      <c r="AA273" s="60"/>
      <c r="AB273" s="61"/>
      <c r="AC273" s="61"/>
      <c r="AD273" s="60"/>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row>
    <row r="274" spans="1:348" ht="15.75" customHeight="1" x14ac:dyDescent="0.25">
      <c r="A274" s="60"/>
      <c r="B274" s="60"/>
      <c r="C274" s="60"/>
      <c r="D274" s="60"/>
      <c r="E274" s="60"/>
      <c r="F274" s="60"/>
      <c r="G274" s="60"/>
      <c r="H274" s="60"/>
      <c r="I274" s="61"/>
      <c r="J274" s="61"/>
      <c r="K274" s="61"/>
      <c r="L274" s="61"/>
      <c r="M274" s="60"/>
      <c r="N274" s="60"/>
      <c r="O274" s="62"/>
      <c r="P274" s="62"/>
      <c r="Q274" s="62"/>
      <c r="R274" s="62"/>
      <c r="S274" s="62"/>
      <c r="T274" s="62"/>
      <c r="U274" s="62"/>
      <c r="V274" s="62"/>
      <c r="W274" s="62"/>
      <c r="X274" s="60"/>
      <c r="Y274" s="60"/>
      <c r="Z274" s="60"/>
      <c r="AA274" s="60"/>
      <c r="AB274" s="61"/>
      <c r="AC274" s="61"/>
      <c r="AD274" s="60"/>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row>
    <row r="275" spans="1:348" ht="15.75" customHeight="1" x14ac:dyDescent="0.25">
      <c r="A275" s="60"/>
      <c r="B275" s="60"/>
      <c r="C275" s="60"/>
      <c r="D275" s="60"/>
      <c r="E275" s="60"/>
      <c r="F275" s="60"/>
      <c r="G275" s="60"/>
      <c r="H275" s="60"/>
      <c r="I275" s="61"/>
      <c r="J275" s="61"/>
      <c r="K275" s="61"/>
      <c r="L275" s="61"/>
      <c r="M275" s="60"/>
      <c r="N275" s="60"/>
      <c r="O275" s="62"/>
      <c r="P275" s="62"/>
      <c r="Q275" s="62"/>
      <c r="R275" s="62"/>
      <c r="S275" s="62"/>
      <c r="T275" s="62"/>
      <c r="U275" s="62"/>
      <c r="V275" s="62"/>
      <c r="W275" s="62"/>
      <c r="X275" s="60"/>
      <c r="Y275" s="60"/>
      <c r="Z275" s="60"/>
      <c r="AA275" s="60"/>
      <c r="AB275" s="61"/>
      <c r="AC275" s="61"/>
      <c r="AD275" s="60"/>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row>
    <row r="276" spans="1:348" ht="15.75" customHeight="1" x14ac:dyDescent="0.25">
      <c r="A276" s="60"/>
      <c r="B276" s="60"/>
      <c r="C276" s="60"/>
      <c r="D276" s="60"/>
      <c r="E276" s="60"/>
      <c r="F276" s="60"/>
      <c r="G276" s="60"/>
      <c r="H276" s="60"/>
      <c r="I276" s="61"/>
      <c r="J276" s="61"/>
      <c r="K276" s="61"/>
      <c r="L276" s="61"/>
      <c r="M276" s="60"/>
      <c r="N276" s="60"/>
      <c r="O276" s="62"/>
      <c r="P276" s="62"/>
      <c r="Q276" s="62"/>
      <c r="R276" s="62"/>
      <c r="S276" s="62"/>
      <c r="T276" s="62"/>
      <c r="U276" s="62"/>
      <c r="V276" s="62"/>
      <c r="W276" s="62"/>
      <c r="X276" s="60"/>
      <c r="Y276" s="60"/>
      <c r="Z276" s="60"/>
      <c r="AA276" s="60"/>
      <c r="AB276" s="61"/>
      <c r="AC276" s="61"/>
      <c r="AD276" s="60"/>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row>
    <row r="277" spans="1:348" ht="15.75" customHeight="1" x14ac:dyDescent="0.25">
      <c r="A277" s="60"/>
      <c r="B277" s="60"/>
      <c r="C277" s="60"/>
      <c r="D277" s="60"/>
      <c r="E277" s="60"/>
      <c r="F277" s="60"/>
      <c r="G277" s="60"/>
      <c r="H277" s="60"/>
      <c r="I277" s="61"/>
      <c r="J277" s="61"/>
      <c r="K277" s="61"/>
      <c r="L277" s="61"/>
      <c r="M277" s="60"/>
      <c r="N277" s="60"/>
      <c r="O277" s="62"/>
      <c r="P277" s="62"/>
      <c r="Q277" s="62"/>
      <c r="R277" s="62"/>
      <c r="S277" s="62"/>
      <c r="T277" s="62"/>
      <c r="U277" s="62"/>
      <c r="V277" s="62"/>
      <c r="W277" s="62"/>
      <c r="X277" s="60"/>
      <c r="Y277" s="60"/>
      <c r="Z277" s="60"/>
      <c r="AA277" s="60"/>
      <c r="AB277" s="61"/>
      <c r="AC277" s="61"/>
      <c r="AD277" s="60"/>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row>
    <row r="278" spans="1:348" ht="15.75" customHeight="1" x14ac:dyDescent="0.25">
      <c r="A278" s="60"/>
      <c r="B278" s="60"/>
      <c r="C278" s="60"/>
      <c r="D278" s="60"/>
      <c r="E278" s="60"/>
      <c r="F278" s="60"/>
      <c r="G278" s="60"/>
      <c r="H278" s="60"/>
      <c r="I278" s="61"/>
      <c r="J278" s="61"/>
      <c r="K278" s="61"/>
      <c r="L278" s="61"/>
      <c r="M278" s="60"/>
      <c r="N278" s="60"/>
      <c r="O278" s="62"/>
      <c r="P278" s="62"/>
      <c r="Q278" s="62"/>
      <c r="R278" s="62"/>
      <c r="S278" s="62"/>
      <c r="T278" s="62"/>
      <c r="U278" s="62"/>
      <c r="V278" s="62"/>
      <c r="W278" s="62"/>
      <c r="X278" s="60"/>
      <c r="Y278" s="60"/>
      <c r="Z278" s="60"/>
      <c r="AA278" s="60"/>
      <c r="AB278" s="61"/>
      <c r="AC278" s="61"/>
      <c r="AD278" s="60"/>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row>
    <row r="279" spans="1:348" ht="15.75" customHeight="1" x14ac:dyDescent="0.25">
      <c r="A279" s="60"/>
      <c r="B279" s="60"/>
      <c r="C279" s="60"/>
      <c r="D279" s="60"/>
      <c r="E279" s="60"/>
      <c r="F279" s="60"/>
      <c r="G279" s="60"/>
      <c r="H279" s="60"/>
      <c r="I279" s="61"/>
      <c r="J279" s="61"/>
      <c r="K279" s="61"/>
      <c r="L279" s="61"/>
      <c r="M279" s="60"/>
      <c r="N279" s="60"/>
      <c r="O279" s="62"/>
      <c r="P279" s="62"/>
      <c r="Q279" s="62"/>
      <c r="R279" s="62"/>
      <c r="S279" s="62"/>
      <c r="T279" s="62"/>
      <c r="U279" s="62"/>
      <c r="V279" s="62"/>
      <c r="W279" s="62"/>
      <c r="X279" s="60"/>
      <c r="Y279" s="60"/>
      <c r="Z279" s="60"/>
      <c r="AA279" s="60"/>
      <c r="AB279" s="61"/>
      <c r="AC279" s="61"/>
      <c r="AD279" s="60"/>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row>
    <row r="280" spans="1:348" ht="15.75" customHeight="1" x14ac:dyDescent="0.25">
      <c r="A280" s="60"/>
      <c r="B280" s="60"/>
      <c r="C280" s="60"/>
      <c r="D280" s="60"/>
      <c r="E280" s="60"/>
      <c r="F280" s="60"/>
      <c r="G280" s="60"/>
      <c r="H280" s="60"/>
      <c r="I280" s="61"/>
      <c r="J280" s="61"/>
      <c r="K280" s="61"/>
      <c r="L280" s="61"/>
      <c r="M280" s="60"/>
      <c r="N280" s="60"/>
      <c r="O280" s="62"/>
      <c r="P280" s="62"/>
      <c r="Q280" s="62"/>
      <c r="R280" s="62"/>
      <c r="S280" s="62"/>
      <c r="T280" s="62"/>
      <c r="U280" s="62"/>
      <c r="V280" s="62"/>
      <c r="W280" s="62"/>
      <c r="X280" s="60"/>
      <c r="Y280" s="60"/>
      <c r="Z280" s="60"/>
      <c r="AA280" s="60"/>
      <c r="AB280" s="61"/>
      <c r="AC280" s="61"/>
      <c r="AD280" s="60"/>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row>
    <row r="281" spans="1:348" ht="15.75" customHeight="1" x14ac:dyDescent="0.25">
      <c r="A281" s="60"/>
      <c r="B281" s="60"/>
      <c r="C281" s="60"/>
      <c r="D281" s="60"/>
      <c r="E281" s="60"/>
      <c r="F281" s="60"/>
      <c r="G281" s="60"/>
      <c r="H281" s="60"/>
      <c r="I281" s="61"/>
      <c r="J281" s="61"/>
      <c r="K281" s="61"/>
      <c r="L281" s="61"/>
      <c r="M281" s="60"/>
      <c r="N281" s="60"/>
      <c r="O281" s="62"/>
      <c r="P281" s="62"/>
      <c r="Q281" s="62"/>
      <c r="R281" s="62"/>
      <c r="S281" s="62"/>
      <c r="T281" s="62"/>
      <c r="U281" s="62"/>
      <c r="V281" s="62"/>
      <c r="W281" s="62"/>
      <c r="X281" s="60"/>
      <c r="Y281" s="60"/>
      <c r="Z281" s="60"/>
      <c r="AA281" s="60"/>
      <c r="AB281" s="61"/>
      <c r="AC281" s="61"/>
      <c r="AD281" s="60"/>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row>
    <row r="282" spans="1:348" ht="15.75" customHeight="1" x14ac:dyDescent="0.25">
      <c r="A282" s="60"/>
      <c r="B282" s="60"/>
      <c r="C282" s="60"/>
      <c r="D282" s="60"/>
      <c r="E282" s="60"/>
      <c r="F282" s="60"/>
      <c r="G282" s="60"/>
      <c r="H282" s="60"/>
      <c r="I282" s="61"/>
      <c r="J282" s="61"/>
      <c r="K282" s="61"/>
      <c r="L282" s="61"/>
      <c r="M282" s="60"/>
      <c r="N282" s="60"/>
      <c r="O282" s="62"/>
      <c r="P282" s="62"/>
      <c r="Q282" s="62"/>
      <c r="R282" s="62"/>
      <c r="S282" s="62"/>
      <c r="T282" s="62"/>
      <c r="U282" s="62"/>
      <c r="V282" s="62"/>
      <c r="W282" s="62"/>
      <c r="X282" s="60"/>
      <c r="Y282" s="60"/>
      <c r="Z282" s="60"/>
      <c r="AA282" s="60"/>
      <c r="AB282" s="61"/>
      <c r="AC282" s="61"/>
      <c r="AD282" s="60"/>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row>
    <row r="283" spans="1:348" ht="15.75" customHeight="1" x14ac:dyDescent="0.25">
      <c r="A283" s="60"/>
      <c r="B283" s="60"/>
      <c r="C283" s="60"/>
      <c r="D283" s="60"/>
      <c r="E283" s="60"/>
      <c r="F283" s="60"/>
      <c r="G283" s="60"/>
      <c r="H283" s="60"/>
      <c r="I283" s="61"/>
      <c r="J283" s="61"/>
      <c r="K283" s="61"/>
      <c r="L283" s="61"/>
      <c r="M283" s="60"/>
      <c r="N283" s="60"/>
      <c r="O283" s="62"/>
      <c r="P283" s="62"/>
      <c r="Q283" s="62"/>
      <c r="R283" s="62"/>
      <c r="S283" s="62"/>
      <c r="T283" s="62"/>
      <c r="U283" s="62"/>
      <c r="V283" s="62"/>
      <c r="W283" s="62"/>
      <c r="X283" s="60"/>
      <c r="Y283" s="60"/>
      <c r="Z283" s="60"/>
      <c r="AA283" s="60"/>
      <c r="AB283" s="61"/>
      <c r="AC283" s="61"/>
      <c r="AD283" s="60"/>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row>
    <row r="284" spans="1:348" ht="15.75" customHeight="1" x14ac:dyDescent="0.25">
      <c r="A284" s="60"/>
      <c r="B284" s="60"/>
      <c r="C284" s="60"/>
      <c r="D284" s="60"/>
      <c r="E284" s="60"/>
      <c r="F284" s="60"/>
      <c r="G284" s="60"/>
      <c r="H284" s="60"/>
      <c r="I284" s="61"/>
      <c r="J284" s="61"/>
      <c r="K284" s="61"/>
      <c r="L284" s="61"/>
      <c r="M284" s="60"/>
      <c r="N284" s="60"/>
      <c r="O284" s="62"/>
      <c r="P284" s="62"/>
      <c r="Q284" s="62"/>
      <c r="R284" s="62"/>
      <c r="S284" s="62"/>
      <c r="T284" s="62"/>
      <c r="U284" s="62"/>
      <c r="V284" s="62"/>
      <c r="W284" s="62"/>
      <c r="X284" s="60"/>
      <c r="Y284" s="60"/>
      <c r="Z284" s="60"/>
      <c r="AA284" s="60"/>
      <c r="AB284" s="61"/>
      <c r="AC284" s="61"/>
      <c r="AD284" s="60"/>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row>
    <row r="285" spans="1:348" ht="15.75" customHeight="1" x14ac:dyDescent="0.25">
      <c r="A285" s="60"/>
      <c r="B285" s="60"/>
      <c r="C285" s="60"/>
      <c r="D285" s="60"/>
      <c r="E285" s="60"/>
      <c r="F285" s="60"/>
      <c r="G285" s="60"/>
      <c r="H285" s="60"/>
      <c r="I285" s="61"/>
      <c r="J285" s="61"/>
      <c r="K285" s="61"/>
      <c r="L285" s="61"/>
      <c r="M285" s="60"/>
      <c r="N285" s="60"/>
      <c r="O285" s="62"/>
      <c r="P285" s="62"/>
      <c r="Q285" s="62"/>
      <c r="R285" s="62"/>
      <c r="S285" s="62"/>
      <c r="T285" s="62"/>
      <c r="U285" s="62"/>
      <c r="V285" s="62"/>
      <c r="W285" s="62"/>
      <c r="X285" s="60"/>
      <c r="Y285" s="60"/>
      <c r="Z285" s="60"/>
      <c r="AA285" s="60"/>
      <c r="AB285" s="61"/>
      <c r="AC285" s="61"/>
      <c r="AD285" s="60"/>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row>
    <row r="286" spans="1:348" ht="15.75" customHeight="1" x14ac:dyDescent="0.25">
      <c r="A286" s="60"/>
      <c r="B286" s="60"/>
      <c r="C286" s="60"/>
      <c r="D286" s="60"/>
      <c r="E286" s="60"/>
      <c r="F286" s="60"/>
      <c r="G286" s="60"/>
      <c r="H286" s="60"/>
      <c r="I286" s="61"/>
      <c r="J286" s="61"/>
      <c r="K286" s="61"/>
      <c r="L286" s="61"/>
      <c r="M286" s="60"/>
      <c r="N286" s="60"/>
      <c r="O286" s="62"/>
      <c r="P286" s="62"/>
      <c r="Q286" s="62"/>
      <c r="R286" s="62"/>
      <c r="S286" s="62"/>
      <c r="T286" s="62"/>
      <c r="U286" s="62"/>
      <c r="V286" s="62"/>
      <c r="W286" s="62"/>
      <c r="X286" s="60"/>
      <c r="Y286" s="60"/>
      <c r="Z286" s="60"/>
      <c r="AA286" s="60"/>
      <c r="AB286" s="61"/>
      <c r="AC286" s="61"/>
      <c r="AD286" s="60"/>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row>
    <row r="287" spans="1:348" ht="15.75" customHeight="1" x14ac:dyDescent="0.25">
      <c r="A287" s="60"/>
      <c r="B287" s="60"/>
      <c r="C287" s="60"/>
      <c r="D287" s="60"/>
      <c r="E287" s="60"/>
      <c r="F287" s="60"/>
      <c r="G287" s="60"/>
      <c r="H287" s="60"/>
      <c r="I287" s="61"/>
      <c r="J287" s="61"/>
      <c r="K287" s="61"/>
      <c r="L287" s="61"/>
      <c r="M287" s="60"/>
      <c r="N287" s="60"/>
      <c r="O287" s="62"/>
      <c r="P287" s="62"/>
      <c r="Q287" s="62"/>
      <c r="R287" s="62"/>
      <c r="S287" s="62"/>
      <c r="T287" s="62"/>
      <c r="U287" s="62"/>
      <c r="V287" s="62"/>
      <c r="W287" s="62"/>
      <c r="X287" s="60"/>
      <c r="Y287" s="60"/>
      <c r="Z287" s="60"/>
      <c r="AA287" s="60"/>
      <c r="AB287" s="61"/>
      <c r="AC287" s="61"/>
      <c r="AD287" s="60"/>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row>
    <row r="288" spans="1:348" ht="15.75" customHeight="1" x14ac:dyDescent="0.25">
      <c r="A288" s="60"/>
      <c r="B288" s="60"/>
      <c r="C288" s="60"/>
      <c r="D288" s="60"/>
      <c r="E288" s="60"/>
      <c r="F288" s="60"/>
      <c r="G288" s="60"/>
      <c r="H288" s="60"/>
      <c r="I288" s="61"/>
      <c r="J288" s="61"/>
      <c r="K288" s="61"/>
      <c r="L288" s="61"/>
      <c r="M288" s="60"/>
      <c r="N288" s="60"/>
      <c r="O288" s="62"/>
      <c r="P288" s="62"/>
      <c r="Q288" s="62"/>
      <c r="R288" s="62"/>
      <c r="S288" s="62"/>
      <c r="T288" s="62"/>
      <c r="U288" s="62"/>
      <c r="V288" s="62"/>
      <c r="W288" s="62"/>
      <c r="X288" s="60"/>
      <c r="Y288" s="60"/>
      <c r="Z288" s="60"/>
      <c r="AA288" s="60"/>
      <c r="AB288" s="61"/>
      <c r="AC288" s="61"/>
      <c r="AD288" s="60"/>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row>
    <row r="289" spans="1:348" ht="15.75" customHeight="1" x14ac:dyDescent="0.25">
      <c r="A289" s="60"/>
      <c r="B289" s="60"/>
      <c r="C289" s="60"/>
      <c r="D289" s="60"/>
      <c r="E289" s="60"/>
      <c r="F289" s="60"/>
      <c r="G289" s="60"/>
      <c r="H289" s="60"/>
      <c r="I289" s="61"/>
      <c r="J289" s="61"/>
      <c r="K289" s="61"/>
      <c r="L289" s="61"/>
      <c r="M289" s="60"/>
      <c r="N289" s="60"/>
      <c r="O289" s="62"/>
      <c r="P289" s="62"/>
      <c r="Q289" s="62"/>
      <c r="R289" s="62"/>
      <c r="S289" s="62"/>
      <c r="T289" s="62"/>
      <c r="U289" s="62"/>
      <c r="V289" s="62"/>
      <c r="W289" s="62"/>
      <c r="X289" s="60"/>
      <c r="Y289" s="60"/>
      <c r="Z289" s="60"/>
      <c r="AA289" s="60"/>
      <c r="AB289" s="61"/>
      <c r="AC289" s="61"/>
      <c r="AD289" s="60"/>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row>
    <row r="290" spans="1:348" ht="15.75" customHeight="1" x14ac:dyDescent="0.25">
      <c r="A290" s="60"/>
      <c r="B290" s="60"/>
      <c r="C290" s="60"/>
      <c r="D290" s="60"/>
      <c r="E290" s="60"/>
      <c r="F290" s="60"/>
      <c r="G290" s="60"/>
      <c r="H290" s="60"/>
      <c r="I290" s="61"/>
      <c r="J290" s="61"/>
      <c r="K290" s="61"/>
      <c r="L290" s="61"/>
      <c r="M290" s="60"/>
      <c r="N290" s="60"/>
      <c r="O290" s="62"/>
      <c r="P290" s="62"/>
      <c r="Q290" s="62"/>
      <c r="R290" s="62"/>
      <c r="S290" s="62"/>
      <c r="T290" s="62"/>
      <c r="U290" s="62"/>
      <c r="V290" s="62"/>
      <c r="W290" s="62"/>
      <c r="X290" s="60"/>
      <c r="Y290" s="60"/>
      <c r="Z290" s="60"/>
      <c r="AA290" s="60"/>
      <c r="AB290" s="61"/>
      <c r="AC290" s="61"/>
      <c r="AD290" s="60"/>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row>
    <row r="291" spans="1:348" ht="15.75" customHeight="1" x14ac:dyDescent="0.25">
      <c r="A291" s="60"/>
      <c r="B291" s="60"/>
      <c r="C291" s="60"/>
      <c r="D291" s="60"/>
      <c r="E291" s="60"/>
      <c r="F291" s="60"/>
      <c r="G291" s="60"/>
      <c r="H291" s="60"/>
      <c r="I291" s="61"/>
      <c r="J291" s="61"/>
      <c r="K291" s="61"/>
      <c r="L291" s="61"/>
      <c r="M291" s="60"/>
      <c r="N291" s="60"/>
      <c r="O291" s="62"/>
      <c r="P291" s="62"/>
      <c r="Q291" s="62"/>
      <c r="R291" s="62"/>
      <c r="S291" s="62"/>
      <c r="T291" s="62"/>
      <c r="U291" s="62"/>
      <c r="V291" s="62"/>
      <c r="W291" s="62"/>
      <c r="X291" s="60"/>
      <c r="Y291" s="60"/>
      <c r="Z291" s="60"/>
      <c r="AA291" s="60"/>
      <c r="AB291" s="61"/>
      <c r="AC291" s="61"/>
      <c r="AD291" s="60"/>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row>
    <row r="292" spans="1:348" ht="15.75" customHeight="1" x14ac:dyDescent="0.25">
      <c r="A292" s="60"/>
      <c r="B292" s="60"/>
      <c r="C292" s="60"/>
      <c r="D292" s="60"/>
      <c r="E292" s="60"/>
      <c r="F292" s="60"/>
      <c r="G292" s="60"/>
      <c r="H292" s="60"/>
      <c r="I292" s="61"/>
      <c r="J292" s="61"/>
      <c r="K292" s="61"/>
      <c r="L292" s="61"/>
      <c r="M292" s="60"/>
      <c r="N292" s="60"/>
      <c r="O292" s="62"/>
      <c r="P292" s="62"/>
      <c r="Q292" s="62"/>
      <c r="R292" s="62"/>
      <c r="S292" s="62"/>
      <c r="T292" s="62"/>
      <c r="U292" s="62"/>
      <c r="V292" s="62"/>
      <c r="W292" s="62"/>
      <c r="X292" s="60"/>
      <c r="Y292" s="60"/>
      <c r="Z292" s="60"/>
      <c r="AA292" s="60"/>
      <c r="AB292" s="61"/>
      <c r="AC292" s="61"/>
      <c r="AD292" s="60"/>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row>
    <row r="293" spans="1:348" ht="15.75" customHeight="1" x14ac:dyDescent="0.25">
      <c r="A293" s="60"/>
      <c r="B293" s="60"/>
      <c r="C293" s="60"/>
      <c r="D293" s="60"/>
      <c r="E293" s="60"/>
      <c r="F293" s="60"/>
      <c r="G293" s="60"/>
      <c r="H293" s="60"/>
      <c r="I293" s="61"/>
      <c r="J293" s="61"/>
      <c r="K293" s="61"/>
      <c r="L293" s="61"/>
      <c r="M293" s="60"/>
      <c r="N293" s="60"/>
      <c r="O293" s="62"/>
      <c r="P293" s="62"/>
      <c r="Q293" s="62"/>
      <c r="R293" s="62"/>
      <c r="S293" s="62"/>
      <c r="T293" s="62"/>
      <c r="U293" s="62"/>
      <c r="V293" s="62"/>
      <c r="W293" s="62"/>
      <c r="X293" s="60"/>
      <c r="Y293" s="60"/>
      <c r="Z293" s="60"/>
      <c r="AA293" s="60"/>
      <c r="AB293" s="61"/>
      <c r="AC293" s="61"/>
      <c r="AD293" s="60"/>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7"/>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row>
    <row r="294" spans="1:348" ht="15.75" customHeight="1" x14ac:dyDescent="0.25">
      <c r="A294" s="60"/>
      <c r="B294" s="60"/>
      <c r="C294" s="60"/>
      <c r="D294" s="60"/>
      <c r="E294" s="60"/>
      <c r="F294" s="60"/>
      <c r="G294" s="60"/>
      <c r="H294" s="60"/>
      <c r="I294" s="61"/>
      <c r="J294" s="61"/>
      <c r="K294" s="61"/>
      <c r="L294" s="61"/>
      <c r="M294" s="60"/>
      <c r="N294" s="60"/>
      <c r="O294" s="62"/>
      <c r="P294" s="62"/>
      <c r="Q294" s="62"/>
      <c r="R294" s="62"/>
      <c r="S294" s="62"/>
      <c r="T294" s="62"/>
      <c r="U294" s="62"/>
      <c r="V294" s="62"/>
      <c r="W294" s="62"/>
      <c r="X294" s="60"/>
      <c r="Y294" s="60"/>
      <c r="Z294" s="60"/>
      <c r="AA294" s="60"/>
      <c r="AB294" s="61"/>
      <c r="AC294" s="61"/>
      <c r="AD294" s="60"/>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row>
    <row r="295" spans="1:348" ht="15.75" customHeight="1" x14ac:dyDescent="0.25">
      <c r="A295" s="60"/>
      <c r="B295" s="60"/>
      <c r="C295" s="60"/>
      <c r="D295" s="60"/>
      <c r="E295" s="60"/>
      <c r="F295" s="60"/>
      <c r="G295" s="60"/>
      <c r="H295" s="60"/>
      <c r="I295" s="61"/>
      <c r="J295" s="61"/>
      <c r="K295" s="61"/>
      <c r="L295" s="61"/>
      <c r="M295" s="60"/>
      <c r="N295" s="60"/>
      <c r="O295" s="62"/>
      <c r="P295" s="62"/>
      <c r="Q295" s="62"/>
      <c r="R295" s="62"/>
      <c r="S295" s="62"/>
      <c r="T295" s="62"/>
      <c r="U295" s="62"/>
      <c r="V295" s="62"/>
      <c r="W295" s="62"/>
      <c r="X295" s="60"/>
      <c r="Y295" s="60"/>
      <c r="Z295" s="60"/>
      <c r="AA295" s="60"/>
      <c r="AB295" s="61"/>
      <c r="AC295" s="61"/>
      <c r="AD295" s="60"/>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row>
    <row r="296" spans="1:348" ht="15.75" customHeight="1" x14ac:dyDescent="0.25">
      <c r="A296" s="60"/>
      <c r="B296" s="60"/>
      <c r="C296" s="60"/>
      <c r="D296" s="60"/>
      <c r="E296" s="60"/>
      <c r="F296" s="60"/>
      <c r="G296" s="60"/>
      <c r="H296" s="60"/>
      <c r="I296" s="61"/>
      <c r="J296" s="61"/>
      <c r="K296" s="61"/>
      <c r="L296" s="61"/>
      <c r="M296" s="60"/>
      <c r="N296" s="60"/>
      <c r="O296" s="62"/>
      <c r="P296" s="62"/>
      <c r="Q296" s="62"/>
      <c r="R296" s="62"/>
      <c r="S296" s="62"/>
      <c r="T296" s="62"/>
      <c r="U296" s="62"/>
      <c r="V296" s="62"/>
      <c r="W296" s="62"/>
      <c r="X296" s="60"/>
      <c r="Y296" s="60"/>
      <c r="Z296" s="60"/>
      <c r="AA296" s="60"/>
      <c r="AB296" s="61"/>
      <c r="AC296" s="61"/>
      <c r="AD296" s="60"/>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row>
    <row r="297" spans="1:348" ht="15.75" customHeight="1" x14ac:dyDescent="0.25">
      <c r="A297" s="60"/>
      <c r="B297" s="60"/>
      <c r="C297" s="60"/>
      <c r="D297" s="60"/>
      <c r="E297" s="60"/>
      <c r="F297" s="60"/>
      <c r="G297" s="60"/>
      <c r="H297" s="60"/>
      <c r="I297" s="61"/>
      <c r="J297" s="61"/>
      <c r="K297" s="61"/>
      <c r="L297" s="61"/>
      <c r="M297" s="60"/>
      <c r="N297" s="60"/>
      <c r="O297" s="62"/>
      <c r="P297" s="62"/>
      <c r="Q297" s="62"/>
      <c r="R297" s="62"/>
      <c r="S297" s="62"/>
      <c r="T297" s="62"/>
      <c r="U297" s="62"/>
      <c r="V297" s="62"/>
      <c r="W297" s="62"/>
      <c r="X297" s="60"/>
      <c r="Y297" s="60"/>
      <c r="Z297" s="60"/>
      <c r="AA297" s="60"/>
      <c r="AB297" s="61"/>
      <c r="AC297" s="61"/>
      <c r="AD297" s="60"/>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row>
    <row r="298" spans="1:348" ht="15.75" customHeight="1" x14ac:dyDescent="0.25">
      <c r="A298" s="60"/>
      <c r="B298" s="60"/>
      <c r="C298" s="60"/>
      <c r="D298" s="60"/>
      <c r="E298" s="60"/>
      <c r="F298" s="60"/>
      <c r="G298" s="60"/>
      <c r="H298" s="60"/>
      <c r="I298" s="61"/>
      <c r="J298" s="61"/>
      <c r="K298" s="61"/>
      <c r="L298" s="61"/>
      <c r="M298" s="60"/>
      <c r="N298" s="60"/>
      <c r="O298" s="62"/>
      <c r="P298" s="62"/>
      <c r="Q298" s="62"/>
      <c r="R298" s="62"/>
      <c r="S298" s="62"/>
      <c r="T298" s="62"/>
      <c r="U298" s="62"/>
      <c r="V298" s="62"/>
      <c r="W298" s="62"/>
      <c r="X298" s="60"/>
      <c r="Y298" s="60"/>
      <c r="Z298" s="60"/>
      <c r="AA298" s="60"/>
      <c r="AB298" s="61"/>
      <c r="AC298" s="61"/>
      <c r="AD298" s="60"/>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row>
    <row r="299" spans="1:348" ht="15.75" customHeight="1" x14ac:dyDescent="0.25">
      <c r="A299" s="60"/>
      <c r="B299" s="60"/>
      <c r="C299" s="60"/>
      <c r="D299" s="60"/>
      <c r="E299" s="60"/>
      <c r="F299" s="60"/>
      <c r="G299" s="60"/>
      <c r="H299" s="60"/>
      <c r="I299" s="61"/>
      <c r="J299" s="61"/>
      <c r="K299" s="61"/>
      <c r="L299" s="61"/>
      <c r="M299" s="60"/>
      <c r="N299" s="60"/>
      <c r="O299" s="62"/>
      <c r="P299" s="62"/>
      <c r="Q299" s="62"/>
      <c r="R299" s="62"/>
      <c r="S299" s="62"/>
      <c r="T299" s="62"/>
      <c r="U299" s="62"/>
      <c r="V299" s="62"/>
      <c r="W299" s="62"/>
      <c r="X299" s="60"/>
      <c r="Y299" s="60"/>
      <c r="Z299" s="60"/>
      <c r="AA299" s="60"/>
      <c r="AB299" s="61"/>
      <c r="AC299" s="61"/>
      <c r="AD299" s="60"/>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7"/>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row>
    <row r="300" spans="1:348" ht="15.75" customHeight="1" x14ac:dyDescent="0.25">
      <c r="A300" s="60"/>
      <c r="B300" s="60"/>
      <c r="C300" s="60"/>
      <c r="D300" s="60"/>
      <c r="E300" s="60"/>
      <c r="F300" s="60"/>
      <c r="G300" s="60"/>
      <c r="H300" s="60"/>
      <c r="I300" s="61"/>
      <c r="J300" s="61"/>
      <c r="K300" s="61"/>
      <c r="L300" s="61"/>
      <c r="M300" s="60"/>
      <c r="N300" s="60"/>
      <c r="O300" s="62"/>
      <c r="P300" s="62"/>
      <c r="Q300" s="62"/>
      <c r="R300" s="62"/>
      <c r="S300" s="62"/>
      <c r="T300" s="62"/>
      <c r="U300" s="62"/>
      <c r="V300" s="62"/>
      <c r="W300" s="62"/>
      <c r="X300" s="60"/>
      <c r="Y300" s="60"/>
      <c r="Z300" s="60"/>
      <c r="AA300" s="60"/>
      <c r="AB300" s="61"/>
      <c r="AC300" s="61"/>
      <c r="AD300" s="60"/>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row>
    <row r="301" spans="1:348" ht="15.75" customHeight="1" x14ac:dyDescent="0.25">
      <c r="A301" s="60"/>
      <c r="B301" s="60"/>
      <c r="C301" s="60"/>
      <c r="D301" s="60"/>
      <c r="E301" s="60"/>
      <c r="F301" s="60"/>
      <c r="G301" s="60"/>
      <c r="H301" s="60"/>
      <c r="I301" s="61"/>
      <c r="J301" s="61"/>
      <c r="K301" s="61"/>
      <c r="L301" s="61"/>
      <c r="M301" s="60"/>
      <c r="N301" s="60"/>
      <c r="O301" s="62"/>
      <c r="P301" s="62"/>
      <c r="Q301" s="62"/>
      <c r="R301" s="62"/>
      <c r="S301" s="62"/>
      <c r="T301" s="62"/>
      <c r="U301" s="62"/>
      <c r="V301" s="62"/>
      <c r="W301" s="62"/>
      <c r="X301" s="60"/>
      <c r="Y301" s="60"/>
      <c r="Z301" s="60"/>
      <c r="AA301" s="60"/>
      <c r="AB301" s="61"/>
      <c r="AC301" s="61"/>
      <c r="AD301" s="60"/>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row>
    <row r="302" spans="1:348" ht="15.75" customHeight="1" x14ac:dyDescent="0.25">
      <c r="A302" s="60"/>
      <c r="B302" s="60"/>
      <c r="C302" s="60"/>
      <c r="D302" s="60"/>
      <c r="E302" s="60"/>
      <c r="F302" s="60"/>
      <c r="G302" s="60"/>
      <c r="H302" s="60"/>
      <c r="I302" s="61"/>
      <c r="J302" s="61"/>
      <c r="K302" s="61"/>
      <c r="L302" s="61"/>
      <c r="M302" s="60"/>
      <c r="N302" s="60"/>
      <c r="O302" s="62"/>
      <c r="P302" s="62"/>
      <c r="Q302" s="62"/>
      <c r="R302" s="62"/>
      <c r="S302" s="62"/>
      <c r="T302" s="62"/>
      <c r="U302" s="62"/>
      <c r="V302" s="62"/>
      <c r="W302" s="62"/>
      <c r="X302" s="60"/>
      <c r="Y302" s="60"/>
      <c r="Z302" s="60"/>
      <c r="AA302" s="60"/>
      <c r="AB302" s="61"/>
      <c r="AC302" s="61"/>
      <c r="AD302" s="60"/>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row>
    <row r="303" spans="1:348" ht="15.75" customHeight="1" x14ac:dyDescent="0.25">
      <c r="A303" s="60"/>
      <c r="B303" s="60"/>
      <c r="C303" s="60"/>
      <c r="D303" s="60"/>
      <c r="E303" s="60"/>
      <c r="F303" s="60"/>
      <c r="G303" s="60"/>
      <c r="H303" s="60"/>
      <c r="I303" s="61"/>
      <c r="J303" s="61"/>
      <c r="K303" s="61"/>
      <c r="L303" s="61"/>
      <c r="M303" s="60"/>
      <c r="N303" s="60"/>
      <c r="O303" s="62"/>
      <c r="P303" s="62"/>
      <c r="Q303" s="62"/>
      <c r="R303" s="62"/>
      <c r="S303" s="62"/>
      <c r="T303" s="62"/>
      <c r="U303" s="62"/>
      <c r="V303" s="62"/>
      <c r="W303" s="62"/>
      <c r="X303" s="60"/>
      <c r="Y303" s="60"/>
      <c r="Z303" s="60"/>
      <c r="AA303" s="60"/>
      <c r="AB303" s="61"/>
      <c r="AC303" s="61"/>
      <c r="AD303" s="60"/>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row>
    <row r="304" spans="1:348" ht="15.75" customHeight="1" x14ac:dyDescent="0.25">
      <c r="A304" s="60"/>
      <c r="B304" s="60"/>
      <c r="C304" s="60"/>
      <c r="D304" s="60"/>
      <c r="E304" s="60"/>
      <c r="F304" s="60"/>
      <c r="G304" s="60"/>
      <c r="H304" s="60"/>
      <c r="I304" s="61"/>
      <c r="J304" s="61"/>
      <c r="K304" s="61"/>
      <c r="L304" s="61"/>
      <c r="M304" s="60"/>
      <c r="N304" s="60"/>
      <c r="O304" s="62"/>
      <c r="P304" s="62"/>
      <c r="Q304" s="62"/>
      <c r="R304" s="62"/>
      <c r="S304" s="62"/>
      <c r="T304" s="62"/>
      <c r="U304" s="62"/>
      <c r="V304" s="62"/>
      <c r="W304" s="62"/>
      <c r="X304" s="60"/>
      <c r="Y304" s="60"/>
      <c r="Z304" s="60"/>
      <c r="AA304" s="60"/>
      <c r="AB304" s="61"/>
      <c r="AC304" s="61"/>
      <c r="AD304" s="60"/>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row>
    <row r="305" spans="1:348" ht="15.75" customHeight="1" x14ac:dyDescent="0.25">
      <c r="A305" s="60"/>
      <c r="B305" s="60"/>
      <c r="C305" s="60"/>
      <c r="D305" s="60"/>
      <c r="E305" s="60"/>
      <c r="F305" s="60"/>
      <c r="G305" s="60"/>
      <c r="H305" s="60"/>
      <c r="I305" s="61"/>
      <c r="J305" s="61"/>
      <c r="K305" s="61"/>
      <c r="L305" s="61"/>
      <c r="M305" s="60"/>
      <c r="N305" s="60"/>
      <c r="O305" s="62"/>
      <c r="P305" s="62"/>
      <c r="Q305" s="62"/>
      <c r="R305" s="62"/>
      <c r="S305" s="62"/>
      <c r="T305" s="62"/>
      <c r="U305" s="62"/>
      <c r="V305" s="62"/>
      <c r="W305" s="62"/>
      <c r="X305" s="60"/>
      <c r="Y305" s="60"/>
      <c r="Z305" s="60"/>
      <c r="AA305" s="60"/>
      <c r="AB305" s="61"/>
      <c r="AC305" s="61"/>
      <c r="AD305" s="60"/>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row>
    <row r="306" spans="1:348" ht="15.75" customHeight="1" x14ac:dyDescent="0.25">
      <c r="A306" s="60"/>
      <c r="B306" s="60"/>
      <c r="C306" s="60"/>
      <c r="D306" s="60"/>
      <c r="E306" s="60"/>
      <c r="F306" s="60"/>
      <c r="G306" s="60"/>
      <c r="H306" s="60"/>
      <c r="I306" s="61"/>
      <c r="J306" s="61"/>
      <c r="K306" s="61"/>
      <c r="L306" s="61"/>
      <c r="M306" s="60"/>
      <c r="N306" s="60"/>
      <c r="O306" s="62"/>
      <c r="P306" s="62"/>
      <c r="Q306" s="62"/>
      <c r="R306" s="62"/>
      <c r="S306" s="62"/>
      <c r="T306" s="62"/>
      <c r="U306" s="62"/>
      <c r="V306" s="62"/>
      <c r="W306" s="62"/>
      <c r="X306" s="60"/>
      <c r="Y306" s="60"/>
      <c r="Z306" s="60"/>
      <c r="AA306" s="60"/>
      <c r="AB306" s="61"/>
      <c r="AC306" s="61"/>
      <c r="AD306" s="60"/>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row>
    <row r="307" spans="1:348" ht="15.75" customHeight="1" x14ac:dyDescent="0.25">
      <c r="A307" s="60"/>
      <c r="B307" s="60"/>
      <c r="C307" s="60"/>
      <c r="D307" s="60"/>
      <c r="E307" s="60"/>
      <c r="F307" s="60"/>
      <c r="G307" s="60"/>
      <c r="H307" s="60"/>
      <c r="I307" s="61"/>
      <c r="J307" s="61"/>
      <c r="K307" s="61"/>
      <c r="L307" s="61"/>
      <c r="M307" s="60"/>
      <c r="N307" s="60"/>
      <c r="O307" s="62"/>
      <c r="P307" s="62"/>
      <c r="Q307" s="62"/>
      <c r="R307" s="62"/>
      <c r="S307" s="62"/>
      <c r="T307" s="62"/>
      <c r="U307" s="62"/>
      <c r="V307" s="62"/>
      <c r="W307" s="62"/>
      <c r="X307" s="60"/>
      <c r="Y307" s="60"/>
      <c r="Z307" s="60"/>
      <c r="AA307" s="60"/>
      <c r="AB307" s="61"/>
      <c r="AC307" s="61"/>
      <c r="AD307" s="60"/>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row>
    <row r="308" spans="1:348" ht="15.75" customHeight="1" x14ac:dyDescent="0.25">
      <c r="A308" s="60"/>
      <c r="B308" s="60"/>
      <c r="C308" s="60"/>
      <c r="D308" s="60"/>
      <c r="E308" s="60"/>
      <c r="F308" s="60"/>
      <c r="G308" s="60"/>
      <c r="H308" s="60"/>
      <c r="I308" s="61"/>
      <c r="J308" s="61"/>
      <c r="K308" s="61"/>
      <c r="L308" s="61"/>
      <c r="M308" s="60"/>
      <c r="N308" s="60"/>
      <c r="O308" s="62"/>
      <c r="P308" s="62"/>
      <c r="Q308" s="62"/>
      <c r="R308" s="62"/>
      <c r="S308" s="62"/>
      <c r="T308" s="62"/>
      <c r="U308" s="62"/>
      <c r="V308" s="62"/>
      <c r="W308" s="62"/>
      <c r="X308" s="60"/>
      <c r="Y308" s="60"/>
      <c r="Z308" s="60"/>
      <c r="AA308" s="60"/>
      <c r="AB308" s="61"/>
      <c r="AC308" s="61"/>
      <c r="AD308" s="60"/>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row>
    <row r="309" spans="1:348" ht="15.75" customHeight="1" x14ac:dyDescent="0.25">
      <c r="A309" s="60"/>
      <c r="B309" s="60"/>
      <c r="C309" s="60"/>
      <c r="D309" s="60"/>
      <c r="E309" s="60"/>
      <c r="F309" s="60"/>
      <c r="G309" s="60"/>
      <c r="H309" s="60"/>
      <c r="I309" s="61"/>
      <c r="J309" s="61"/>
      <c r="K309" s="61"/>
      <c r="L309" s="61"/>
      <c r="M309" s="60"/>
      <c r="N309" s="60"/>
      <c r="O309" s="62"/>
      <c r="P309" s="62"/>
      <c r="Q309" s="62"/>
      <c r="R309" s="62"/>
      <c r="S309" s="62"/>
      <c r="T309" s="62"/>
      <c r="U309" s="62"/>
      <c r="V309" s="62"/>
      <c r="W309" s="62"/>
      <c r="X309" s="60"/>
      <c r="Y309" s="60"/>
      <c r="Z309" s="60"/>
      <c r="AA309" s="60"/>
      <c r="AB309" s="61"/>
      <c r="AC309" s="61"/>
      <c r="AD309" s="60"/>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row>
    <row r="310" spans="1:348" ht="15.75" customHeight="1" x14ac:dyDescent="0.25">
      <c r="A310" s="60"/>
      <c r="B310" s="60"/>
      <c r="C310" s="60"/>
      <c r="D310" s="60"/>
      <c r="E310" s="60"/>
      <c r="F310" s="60"/>
      <c r="G310" s="60"/>
      <c r="H310" s="60"/>
      <c r="I310" s="61"/>
      <c r="J310" s="61"/>
      <c r="K310" s="61"/>
      <c r="L310" s="61"/>
      <c r="M310" s="60"/>
      <c r="N310" s="60"/>
      <c r="O310" s="62"/>
      <c r="P310" s="62"/>
      <c r="Q310" s="62"/>
      <c r="R310" s="62"/>
      <c r="S310" s="62"/>
      <c r="T310" s="62"/>
      <c r="U310" s="62"/>
      <c r="V310" s="62"/>
      <c r="W310" s="62"/>
      <c r="X310" s="60"/>
      <c r="Y310" s="60"/>
      <c r="Z310" s="60"/>
      <c r="AA310" s="60"/>
      <c r="AB310" s="61"/>
      <c r="AC310" s="61"/>
      <c r="AD310" s="60"/>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row>
    <row r="311" spans="1:348" ht="15.75" customHeight="1" x14ac:dyDescent="0.25">
      <c r="A311" s="60"/>
      <c r="B311" s="60"/>
      <c r="C311" s="60"/>
      <c r="D311" s="60"/>
      <c r="E311" s="60"/>
      <c r="F311" s="60"/>
      <c r="G311" s="60"/>
      <c r="H311" s="60"/>
      <c r="I311" s="61"/>
      <c r="J311" s="61"/>
      <c r="K311" s="61"/>
      <c r="L311" s="61"/>
      <c r="M311" s="60"/>
      <c r="N311" s="60"/>
      <c r="O311" s="62"/>
      <c r="P311" s="62"/>
      <c r="Q311" s="62"/>
      <c r="R311" s="62"/>
      <c r="S311" s="62"/>
      <c r="T311" s="62"/>
      <c r="U311" s="62"/>
      <c r="V311" s="62"/>
      <c r="W311" s="62"/>
      <c r="X311" s="60"/>
      <c r="Y311" s="60"/>
      <c r="Z311" s="60"/>
      <c r="AA311" s="60"/>
      <c r="AB311" s="61"/>
      <c r="AC311" s="61"/>
      <c r="AD311" s="60"/>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row>
    <row r="312" spans="1:348" ht="15.75" customHeight="1" x14ac:dyDescent="0.25">
      <c r="A312" s="60"/>
      <c r="B312" s="60"/>
      <c r="C312" s="60"/>
      <c r="D312" s="60"/>
      <c r="E312" s="60"/>
      <c r="F312" s="60"/>
      <c r="G312" s="60"/>
      <c r="H312" s="60"/>
      <c r="I312" s="61"/>
      <c r="J312" s="61"/>
      <c r="K312" s="61"/>
      <c r="L312" s="61"/>
      <c r="M312" s="60"/>
      <c r="N312" s="60"/>
      <c r="O312" s="62"/>
      <c r="P312" s="62"/>
      <c r="Q312" s="62"/>
      <c r="R312" s="62"/>
      <c r="S312" s="62"/>
      <c r="T312" s="62"/>
      <c r="U312" s="62"/>
      <c r="V312" s="62"/>
      <c r="W312" s="62"/>
      <c r="X312" s="60"/>
      <c r="Y312" s="60"/>
      <c r="Z312" s="60"/>
      <c r="AA312" s="60"/>
      <c r="AB312" s="61"/>
      <c r="AC312" s="61"/>
      <c r="AD312" s="60"/>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row>
    <row r="313" spans="1:348" ht="15.75" customHeight="1" x14ac:dyDescent="0.25">
      <c r="A313" s="60"/>
      <c r="B313" s="60"/>
      <c r="C313" s="60"/>
      <c r="D313" s="60"/>
      <c r="E313" s="60"/>
      <c r="F313" s="60"/>
      <c r="G313" s="60"/>
      <c r="H313" s="60"/>
      <c r="I313" s="61"/>
      <c r="J313" s="61"/>
      <c r="K313" s="61"/>
      <c r="L313" s="61"/>
      <c r="M313" s="60"/>
      <c r="N313" s="60"/>
      <c r="O313" s="62"/>
      <c r="P313" s="62"/>
      <c r="Q313" s="62"/>
      <c r="R313" s="62"/>
      <c r="S313" s="62"/>
      <c r="T313" s="62"/>
      <c r="U313" s="62"/>
      <c r="V313" s="62"/>
      <c r="W313" s="62"/>
      <c r="X313" s="60"/>
      <c r="Y313" s="60"/>
      <c r="Z313" s="60"/>
      <c r="AA313" s="60"/>
      <c r="AB313" s="61"/>
      <c r="AC313" s="61"/>
      <c r="AD313" s="60"/>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row>
    <row r="314" spans="1:348" ht="15.75" customHeight="1" x14ac:dyDescent="0.25">
      <c r="A314" s="60"/>
      <c r="B314" s="60"/>
      <c r="C314" s="60"/>
      <c r="D314" s="60"/>
      <c r="E314" s="60"/>
      <c r="F314" s="60"/>
      <c r="G314" s="60"/>
      <c r="H314" s="60"/>
      <c r="I314" s="61"/>
      <c r="J314" s="61"/>
      <c r="K314" s="61"/>
      <c r="L314" s="61"/>
      <c r="M314" s="60"/>
      <c r="N314" s="60"/>
      <c r="O314" s="62"/>
      <c r="P314" s="62"/>
      <c r="Q314" s="62"/>
      <c r="R314" s="62"/>
      <c r="S314" s="62"/>
      <c r="T314" s="62"/>
      <c r="U314" s="62"/>
      <c r="V314" s="62"/>
      <c r="W314" s="62"/>
      <c r="X314" s="60"/>
      <c r="Y314" s="60"/>
      <c r="Z314" s="60"/>
      <c r="AA314" s="60"/>
      <c r="AB314" s="61"/>
      <c r="AC314" s="61"/>
      <c r="AD314" s="60"/>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row>
    <row r="315" spans="1:348" ht="15.75" customHeight="1" x14ac:dyDescent="0.25">
      <c r="A315" s="60"/>
      <c r="B315" s="60"/>
      <c r="C315" s="60"/>
      <c r="D315" s="60"/>
      <c r="E315" s="60"/>
      <c r="F315" s="60"/>
      <c r="G315" s="60"/>
      <c r="H315" s="60"/>
      <c r="I315" s="61"/>
      <c r="J315" s="61"/>
      <c r="K315" s="61"/>
      <c r="L315" s="61"/>
      <c r="M315" s="60"/>
      <c r="N315" s="60"/>
      <c r="O315" s="62"/>
      <c r="P315" s="62"/>
      <c r="Q315" s="62"/>
      <c r="R315" s="62"/>
      <c r="S315" s="62"/>
      <c r="T315" s="62"/>
      <c r="U315" s="62"/>
      <c r="V315" s="62"/>
      <c r="W315" s="62"/>
      <c r="X315" s="60"/>
      <c r="Y315" s="60"/>
      <c r="Z315" s="60"/>
      <c r="AA315" s="60"/>
      <c r="AB315" s="61"/>
      <c r="AC315" s="61"/>
      <c r="AD315" s="60"/>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c r="LO315" s="7"/>
      <c r="LP315" s="7"/>
      <c r="LQ315" s="7"/>
      <c r="LR315" s="7"/>
      <c r="LS315" s="7"/>
      <c r="LT315" s="7"/>
      <c r="LU315" s="7"/>
      <c r="LV315" s="7"/>
      <c r="LW315" s="7"/>
      <c r="LX315" s="7"/>
      <c r="LY315" s="7"/>
      <c r="LZ315" s="7"/>
      <c r="MA315" s="7"/>
      <c r="MB315" s="7"/>
      <c r="MC315" s="7"/>
      <c r="MD315" s="7"/>
      <c r="ME315" s="7"/>
      <c r="MF315" s="7"/>
      <c r="MG315" s="7"/>
      <c r="MH315" s="7"/>
      <c r="MI315" s="7"/>
      <c r="MJ315" s="7"/>
    </row>
    <row r="316" spans="1:348" ht="15.75" customHeight="1" x14ac:dyDescent="0.25">
      <c r="A316" s="60"/>
      <c r="B316" s="60"/>
      <c r="C316" s="60"/>
      <c r="D316" s="60"/>
      <c r="E316" s="60"/>
      <c r="F316" s="60"/>
      <c r="G316" s="60"/>
      <c r="H316" s="60"/>
      <c r="I316" s="61"/>
      <c r="J316" s="61"/>
      <c r="K316" s="61"/>
      <c r="L316" s="61"/>
      <c r="M316" s="60"/>
      <c r="N316" s="60"/>
      <c r="O316" s="62"/>
      <c r="P316" s="62"/>
      <c r="Q316" s="62"/>
      <c r="R316" s="62"/>
      <c r="S316" s="62"/>
      <c r="T316" s="62"/>
      <c r="U316" s="62"/>
      <c r="V316" s="62"/>
      <c r="W316" s="62"/>
      <c r="X316" s="60"/>
      <c r="Y316" s="60"/>
      <c r="Z316" s="60"/>
      <c r="AA316" s="60"/>
      <c r="AB316" s="61"/>
      <c r="AC316" s="61"/>
      <c r="AD316" s="60"/>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c r="IW316" s="7"/>
      <c r="IX316" s="7"/>
      <c r="IY316" s="7"/>
      <c r="IZ316" s="7"/>
      <c r="JA316" s="7"/>
      <c r="JB316" s="7"/>
      <c r="JC316" s="7"/>
      <c r="JD316" s="7"/>
      <c r="JE316" s="7"/>
      <c r="JF316" s="7"/>
      <c r="JG316" s="7"/>
      <c r="JH316" s="7"/>
      <c r="JI316" s="7"/>
      <c r="JJ316" s="7"/>
      <c r="JK316" s="7"/>
      <c r="JL316" s="7"/>
      <c r="JM316" s="7"/>
      <c r="JN316" s="7"/>
      <c r="JO316" s="7"/>
      <c r="JP316" s="7"/>
      <c r="JQ316" s="7"/>
      <c r="JR316" s="7"/>
      <c r="JS316" s="7"/>
      <c r="JT316" s="7"/>
      <c r="JU316" s="7"/>
      <c r="JV316" s="7"/>
      <c r="JW316" s="7"/>
      <c r="JX316" s="7"/>
      <c r="JY316" s="7"/>
      <c r="JZ316" s="7"/>
      <c r="KA316" s="7"/>
      <c r="KB316" s="7"/>
      <c r="KC316" s="7"/>
      <c r="KD316" s="7"/>
      <c r="KE316" s="7"/>
      <c r="KF316" s="7"/>
      <c r="KG316" s="7"/>
      <c r="KH316" s="7"/>
      <c r="KI316" s="7"/>
      <c r="KJ316" s="7"/>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row>
    <row r="317" spans="1:348" ht="15.75" customHeight="1" x14ac:dyDescent="0.25">
      <c r="A317" s="60"/>
      <c r="B317" s="60"/>
      <c r="C317" s="60"/>
      <c r="D317" s="60"/>
      <c r="E317" s="60"/>
      <c r="F317" s="60"/>
      <c r="G317" s="60"/>
      <c r="H317" s="60"/>
      <c r="I317" s="61"/>
      <c r="J317" s="61"/>
      <c r="K317" s="61"/>
      <c r="L317" s="61"/>
      <c r="M317" s="60"/>
      <c r="N317" s="60"/>
      <c r="O317" s="62"/>
      <c r="P317" s="62"/>
      <c r="Q317" s="62"/>
      <c r="R317" s="62"/>
      <c r="S317" s="62"/>
      <c r="T317" s="62"/>
      <c r="U317" s="62"/>
      <c r="V317" s="62"/>
      <c r="W317" s="62"/>
      <c r="X317" s="60"/>
      <c r="Y317" s="60"/>
      <c r="Z317" s="60"/>
      <c r="AA317" s="60"/>
      <c r="AB317" s="61"/>
      <c r="AC317" s="61"/>
      <c r="AD317" s="60"/>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row>
    <row r="318" spans="1:348" ht="15.75" customHeight="1" x14ac:dyDescent="0.25">
      <c r="A318" s="60"/>
      <c r="B318" s="60"/>
      <c r="C318" s="60"/>
      <c r="D318" s="60"/>
      <c r="E318" s="60"/>
      <c r="F318" s="60"/>
      <c r="G318" s="60"/>
      <c r="H318" s="60"/>
      <c r="I318" s="61"/>
      <c r="J318" s="61"/>
      <c r="K318" s="61"/>
      <c r="L318" s="61"/>
      <c r="M318" s="60"/>
      <c r="N318" s="60"/>
      <c r="O318" s="62"/>
      <c r="P318" s="62"/>
      <c r="Q318" s="62"/>
      <c r="R318" s="62"/>
      <c r="S318" s="62"/>
      <c r="T318" s="62"/>
      <c r="U318" s="62"/>
      <c r="V318" s="62"/>
      <c r="W318" s="62"/>
      <c r="X318" s="60"/>
      <c r="Y318" s="60"/>
      <c r="Z318" s="60"/>
      <c r="AA318" s="60"/>
      <c r="AB318" s="61"/>
      <c r="AC318" s="61"/>
      <c r="AD318" s="60"/>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c r="IW318" s="7"/>
      <c r="IX318" s="7"/>
      <c r="IY318" s="7"/>
      <c r="IZ318" s="7"/>
      <c r="JA318" s="7"/>
      <c r="JB318" s="7"/>
      <c r="JC318" s="7"/>
      <c r="JD318" s="7"/>
      <c r="JE318" s="7"/>
      <c r="JF318" s="7"/>
      <c r="JG318" s="7"/>
      <c r="JH318" s="7"/>
      <c r="JI318" s="7"/>
      <c r="JJ318" s="7"/>
      <c r="JK318" s="7"/>
      <c r="JL318" s="7"/>
      <c r="JM318" s="7"/>
      <c r="JN318" s="7"/>
      <c r="JO318" s="7"/>
      <c r="JP318" s="7"/>
      <c r="JQ318" s="7"/>
      <c r="JR318" s="7"/>
      <c r="JS318" s="7"/>
      <c r="JT318" s="7"/>
      <c r="JU318" s="7"/>
      <c r="JV318" s="7"/>
      <c r="JW318" s="7"/>
      <c r="JX318" s="7"/>
      <c r="JY318" s="7"/>
      <c r="JZ318" s="7"/>
      <c r="KA318" s="7"/>
      <c r="KB318" s="7"/>
      <c r="KC318" s="7"/>
      <c r="KD318" s="7"/>
      <c r="KE318" s="7"/>
      <c r="KF318" s="7"/>
      <c r="KG318" s="7"/>
      <c r="KH318" s="7"/>
      <c r="KI318" s="7"/>
      <c r="KJ318" s="7"/>
      <c r="KK318" s="7"/>
      <c r="KL318" s="7"/>
      <c r="KM318" s="7"/>
      <c r="KN318" s="7"/>
      <c r="KO318" s="7"/>
      <c r="KP318" s="7"/>
      <c r="KQ318" s="7"/>
      <c r="KR318" s="7"/>
      <c r="KS318" s="7"/>
      <c r="KT318" s="7"/>
      <c r="KU318" s="7"/>
      <c r="KV318" s="7"/>
      <c r="KW318" s="7"/>
      <c r="KX318" s="7"/>
      <c r="KY318" s="7"/>
      <c r="KZ318" s="7"/>
      <c r="LA318" s="7"/>
      <c r="LB318" s="7"/>
      <c r="LC318" s="7"/>
      <c r="LD318" s="7"/>
      <c r="LE318" s="7"/>
      <c r="LF318" s="7"/>
      <c r="LG318" s="7"/>
      <c r="LH318" s="7"/>
      <c r="LI318" s="7"/>
      <c r="LJ318" s="7"/>
      <c r="LK318" s="7"/>
      <c r="LL318" s="7"/>
      <c r="LM318" s="7"/>
      <c r="LN318" s="7"/>
      <c r="LO318" s="7"/>
      <c r="LP318" s="7"/>
      <c r="LQ318" s="7"/>
      <c r="LR318" s="7"/>
      <c r="LS318" s="7"/>
      <c r="LT318" s="7"/>
      <c r="LU318" s="7"/>
      <c r="LV318" s="7"/>
      <c r="LW318" s="7"/>
      <c r="LX318" s="7"/>
      <c r="LY318" s="7"/>
      <c r="LZ318" s="7"/>
      <c r="MA318" s="7"/>
      <c r="MB318" s="7"/>
      <c r="MC318" s="7"/>
      <c r="MD318" s="7"/>
      <c r="ME318" s="7"/>
      <c r="MF318" s="7"/>
      <c r="MG318" s="7"/>
      <c r="MH318" s="7"/>
      <c r="MI318" s="7"/>
      <c r="MJ318" s="7"/>
    </row>
    <row r="319" spans="1:348" ht="15.75" customHeight="1" x14ac:dyDescent="0.25">
      <c r="A319" s="60"/>
      <c r="B319" s="60"/>
      <c r="C319" s="60"/>
      <c r="D319" s="60"/>
      <c r="E319" s="60"/>
      <c r="F319" s="60"/>
      <c r="G319" s="60"/>
      <c r="H319" s="60"/>
      <c r="I319" s="61"/>
      <c r="J319" s="61"/>
      <c r="K319" s="61"/>
      <c r="L319" s="61"/>
      <c r="M319" s="60"/>
      <c r="N319" s="60"/>
      <c r="O319" s="62"/>
      <c r="P319" s="62"/>
      <c r="Q319" s="62"/>
      <c r="R319" s="62"/>
      <c r="S319" s="62"/>
      <c r="T319" s="62"/>
      <c r="U319" s="62"/>
      <c r="V319" s="62"/>
      <c r="W319" s="62"/>
      <c r="X319" s="60"/>
      <c r="Y319" s="60"/>
      <c r="Z319" s="60"/>
      <c r="AA319" s="60"/>
      <c r="AB319" s="61"/>
      <c r="AC319" s="61"/>
      <c r="AD319" s="60"/>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row>
    <row r="320" spans="1:348" ht="15.75" customHeight="1" x14ac:dyDescent="0.25">
      <c r="A320" s="60"/>
      <c r="B320" s="60"/>
      <c r="C320" s="60"/>
      <c r="D320" s="60"/>
      <c r="E320" s="60"/>
      <c r="F320" s="60"/>
      <c r="G320" s="60"/>
      <c r="H320" s="60"/>
      <c r="I320" s="61"/>
      <c r="J320" s="61"/>
      <c r="K320" s="61"/>
      <c r="L320" s="61"/>
      <c r="M320" s="60"/>
      <c r="N320" s="60"/>
      <c r="O320" s="62"/>
      <c r="P320" s="62"/>
      <c r="Q320" s="62"/>
      <c r="R320" s="62"/>
      <c r="S320" s="62"/>
      <c r="T320" s="62"/>
      <c r="U320" s="62"/>
      <c r="V320" s="62"/>
      <c r="W320" s="62"/>
      <c r="X320" s="60"/>
      <c r="Y320" s="60"/>
      <c r="Z320" s="60"/>
      <c r="AA320" s="60"/>
      <c r="AB320" s="61"/>
      <c r="AC320" s="61"/>
      <c r="AD320" s="60"/>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row>
    <row r="321" spans="1:348" ht="15.75" customHeight="1" x14ac:dyDescent="0.25">
      <c r="A321" s="60"/>
      <c r="B321" s="60"/>
      <c r="C321" s="60"/>
      <c r="D321" s="60"/>
      <c r="E321" s="60"/>
      <c r="F321" s="60"/>
      <c r="G321" s="60"/>
      <c r="H321" s="60"/>
      <c r="I321" s="61"/>
      <c r="J321" s="61"/>
      <c r="K321" s="61"/>
      <c r="L321" s="61"/>
      <c r="M321" s="60"/>
      <c r="N321" s="60"/>
      <c r="O321" s="62"/>
      <c r="P321" s="62"/>
      <c r="Q321" s="62"/>
      <c r="R321" s="62"/>
      <c r="S321" s="62"/>
      <c r="T321" s="62"/>
      <c r="U321" s="62"/>
      <c r="V321" s="62"/>
      <c r="W321" s="62"/>
      <c r="X321" s="60"/>
      <c r="Y321" s="60"/>
      <c r="Z321" s="60"/>
      <c r="AA321" s="60"/>
      <c r="AB321" s="61"/>
      <c r="AC321" s="61"/>
      <c r="AD321" s="60"/>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row>
    <row r="322" spans="1:348" ht="15.75" customHeight="1" x14ac:dyDescent="0.25">
      <c r="A322" s="60"/>
      <c r="B322" s="60"/>
      <c r="C322" s="60"/>
      <c r="D322" s="60"/>
      <c r="E322" s="60"/>
      <c r="F322" s="60"/>
      <c r="G322" s="60"/>
      <c r="H322" s="60"/>
      <c r="I322" s="61"/>
      <c r="J322" s="61"/>
      <c r="K322" s="61"/>
      <c r="L322" s="61"/>
      <c r="M322" s="60"/>
      <c r="N322" s="60"/>
      <c r="O322" s="62"/>
      <c r="P322" s="62"/>
      <c r="Q322" s="62"/>
      <c r="R322" s="62"/>
      <c r="S322" s="62"/>
      <c r="T322" s="62"/>
      <c r="U322" s="62"/>
      <c r="V322" s="62"/>
      <c r="W322" s="62"/>
      <c r="X322" s="60"/>
      <c r="Y322" s="60"/>
      <c r="Z322" s="60"/>
      <c r="AA322" s="60"/>
      <c r="AB322" s="61"/>
      <c r="AC322" s="61"/>
      <c r="AD322" s="60"/>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row>
    <row r="323" spans="1:348" ht="15.75" customHeight="1" x14ac:dyDescent="0.25">
      <c r="A323" s="60"/>
      <c r="B323" s="60"/>
      <c r="C323" s="60"/>
      <c r="D323" s="60"/>
      <c r="E323" s="60"/>
      <c r="F323" s="60"/>
      <c r="G323" s="60"/>
      <c r="H323" s="60"/>
      <c r="I323" s="61"/>
      <c r="J323" s="61"/>
      <c r="K323" s="61"/>
      <c r="L323" s="61"/>
      <c r="M323" s="60"/>
      <c r="N323" s="60"/>
      <c r="O323" s="62"/>
      <c r="P323" s="62"/>
      <c r="Q323" s="62"/>
      <c r="R323" s="62"/>
      <c r="S323" s="62"/>
      <c r="T323" s="62"/>
      <c r="U323" s="62"/>
      <c r="V323" s="62"/>
      <c r="W323" s="62"/>
      <c r="X323" s="60"/>
      <c r="Y323" s="60"/>
      <c r="Z323" s="60"/>
      <c r="AA323" s="60"/>
      <c r="AB323" s="61"/>
      <c r="AC323" s="61"/>
      <c r="AD323" s="60"/>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row>
    <row r="324" spans="1:348" ht="15.75" customHeight="1" x14ac:dyDescent="0.25">
      <c r="A324" s="60"/>
      <c r="B324" s="60"/>
      <c r="C324" s="60"/>
      <c r="D324" s="60"/>
      <c r="E324" s="60"/>
      <c r="F324" s="60"/>
      <c r="G324" s="60"/>
      <c r="H324" s="60"/>
      <c r="I324" s="61"/>
      <c r="J324" s="61"/>
      <c r="K324" s="61"/>
      <c r="L324" s="61"/>
      <c r="M324" s="60"/>
      <c r="N324" s="60"/>
      <c r="O324" s="62"/>
      <c r="P324" s="62"/>
      <c r="Q324" s="62"/>
      <c r="R324" s="62"/>
      <c r="S324" s="62"/>
      <c r="T324" s="62"/>
      <c r="U324" s="62"/>
      <c r="V324" s="62"/>
      <c r="W324" s="62"/>
      <c r="X324" s="60"/>
      <c r="Y324" s="60"/>
      <c r="Z324" s="60"/>
      <c r="AA324" s="60"/>
      <c r="AB324" s="61"/>
      <c r="AC324" s="61"/>
      <c r="AD324" s="60"/>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row>
    <row r="325" spans="1:348" ht="15.75" customHeight="1" x14ac:dyDescent="0.25">
      <c r="A325" s="60"/>
      <c r="B325" s="60"/>
      <c r="C325" s="60"/>
      <c r="D325" s="60"/>
      <c r="E325" s="60"/>
      <c r="F325" s="60"/>
      <c r="G325" s="60"/>
      <c r="H325" s="60"/>
      <c r="I325" s="61"/>
      <c r="J325" s="61"/>
      <c r="K325" s="61"/>
      <c r="L325" s="61"/>
      <c r="M325" s="60"/>
      <c r="N325" s="60"/>
      <c r="O325" s="62"/>
      <c r="P325" s="62"/>
      <c r="Q325" s="62"/>
      <c r="R325" s="62"/>
      <c r="S325" s="62"/>
      <c r="T325" s="62"/>
      <c r="U325" s="62"/>
      <c r="V325" s="62"/>
      <c r="W325" s="62"/>
      <c r="X325" s="60"/>
      <c r="Y325" s="60"/>
      <c r="Z325" s="60"/>
      <c r="AA325" s="60"/>
      <c r="AB325" s="61"/>
      <c r="AC325" s="61"/>
      <c r="AD325" s="60"/>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row>
    <row r="326" spans="1:348" ht="15.75" customHeight="1" x14ac:dyDescent="0.25">
      <c r="A326" s="60"/>
      <c r="B326" s="60"/>
      <c r="C326" s="60"/>
      <c r="D326" s="60"/>
      <c r="E326" s="60"/>
      <c r="F326" s="60"/>
      <c r="G326" s="60"/>
      <c r="H326" s="60"/>
      <c r="I326" s="61"/>
      <c r="J326" s="61"/>
      <c r="K326" s="61"/>
      <c r="L326" s="61"/>
      <c r="M326" s="60"/>
      <c r="N326" s="60"/>
      <c r="O326" s="62"/>
      <c r="P326" s="62"/>
      <c r="Q326" s="62"/>
      <c r="R326" s="62"/>
      <c r="S326" s="62"/>
      <c r="T326" s="62"/>
      <c r="U326" s="62"/>
      <c r="V326" s="62"/>
      <c r="W326" s="62"/>
      <c r="X326" s="60"/>
      <c r="Y326" s="60"/>
      <c r="Z326" s="60"/>
      <c r="AA326" s="60"/>
      <c r="AB326" s="61"/>
      <c r="AC326" s="61"/>
      <c r="AD326" s="60"/>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row>
    <row r="327" spans="1:348" ht="15.75" customHeight="1" x14ac:dyDescent="0.25">
      <c r="A327" s="60"/>
      <c r="B327" s="60"/>
      <c r="C327" s="60"/>
      <c r="D327" s="60"/>
      <c r="E327" s="60"/>
      <c r="F327" s="60"/>
      <c r="G327" s="60"/>
      <c r="H327" s="60"/>
      <c r="I327" s="61"/>
      <c r="J327" s="61"/>
      <c r="K327" s="61"/>
      <c r="L327" s="61"/>
      <c r="M327" s="60"/>
      <c r="N327" s="60"/>
      <c r="O327" s="62"/>
      <c r="P327" s="62"/>
      <c r="Q327" s="62"/>
      <c r="R327" s="62"/>
      <c r="S327" s="62"/>
      <c r="T327" s="62"/>
      <c r="U327" s="62"/>
      <c r="V327" s="62"/>
      <c r="W327" s="62"/>
      <c r="X327" s="60"/>
      <c r="Y327" s="60"/>
      <c r="Z327" s="60"/>
      <c r="AA327" s="60"/>
      <c r="AB327" s="61"/>
      <c r="AC327" s="61"/>
      <c r="AD327" s="60"/>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row>
    <row r="328" spans="1:348" ht="15.75" customHeight="1" x14ac:dyDescent="0.25">
      <c r="A328" s="60"/>
      <c r="B328" s="60"/>
      <c r="C328" s="60"/>
      <c r="D328" s="60"/>
      <c r="E328" s="60"/>
      <c r="F328" s="60"/>
      <c r="G328" s="60"/>
      <c r="H328" s="60"/>
      <c r="I328" s="61"/>
      <c r="J328" s="61"/>
      <c r="K328" s="61"/>
      <c r="L328" s="61"/>
      <c r="M328" s="60"/>
      <c r="N328" s="60"/>
      <c r="O328" s="62"/>
      <c r="P328" s="62"/>
      <c r="Q328" s="62"/>
      <c r="R328" s="62"/>
      <c r="S328" s="62"/>
      <c r="T328" s="62"/>
      <c r="U328" s="62"/>
      <c r="V328" s="62"/>
      <c r="W328" s="62"/>
      <c r="X328" s="60"/>
      <c r="Y328" s="60"/>
      <c r="Z328" s="60"/>
      <c r="AA328" s="60"/>
      <c r="AB328" s="61"/>
      <c r="AC328" s="61"/>
      <c r="AD328" s="60"/>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row>
    <row r="329" spans="1:348" ht="15.75" customHeight="1" x14ac:dyDescent="0.25">
      <c r="A329" s="60"/>
      <c r="B329" s="60"/>
      <c r="C329" s="60"/>
      <c r="D329" s="60"/>
      <c r="E329" s="60"/>
      <c r="F329" s="60"/>
      <c r="G329" s="60"/>
      <c r="H329" s="60"/>
      <c r="I329" s="61"/>
      <c r="J329" s="61"/>
      <c r="K329" s="61"/>
      <c r="L329" s="61"/>
      <c r="M329" s="60"/>
      <c r="N329" s="60"/>
      <c r="O329" s="62"/>
      <c r="P329" s="62"/>
      <c r="Q329" s="62"/>
      <c r="R329" s="62"/>
      <c r="S329" s="62"/>
      <c r="T329" s="62"/>
      <c r="U329" s="62"/>
      <c r="V329" s="62"/>
      <c r="W329" s="62"/>
      <c r="X329" s="60"/>
      <c r="Y329" s="60"/>
      <c r="Z329" s="60"/>
      <c r="AA329" s="60"/>
      <c r="AB329" s="61"/>
      <c r="AC329" s="61"/>
      <c r="AD329" s="60"/>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row>
    <row r="330" spans="1:348" ht="15.75" customHeight="1" x14ac:dyDescent="0.25">
      <c r="A330" s="60"/>
      <c r="B330" s="60"/>
      <c r="C330" s="60"/>
      <c r="D330" s="60"/>
      <c r="E330" s="60"/>
      <c r="F330" s="60"/>
      <c r="G330" s="60"/>
      <c r="H330" s="60"/>
      <c r="I330" s="61"/>
      <c r="J330" s="61"/>
      <c r="K330" s="61"/>
      <c r="L330" s="61"/>
      <c r="M330" s="60"/>
      <c r="N330" s="60"/>
      <c r="O330" s="62"/>
      <c r="P330" s="62"/>
      <c r="Q330" s="62"/>
      <c r="R330" s="62"/>
      <c r="S330" s="62"/>
      <c r="T330" s="62"/>
      <c r="U330" s="62"/>
      <c r="V330" s="62"/>
      <c r="W330" s="62"/>
      <c r="X330" s="60"/>
      <c r="Y330" s="60"/>
      <c r="Z330" s="60"/>
      <c r="AA330" s="60"/>
      <c r="AB330" s="61"/>
      <c r="AC330" s="61"/>
      <c r="AD330" s="60"/>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row>
    <row r="331" spans="1:348" ht="15.75" customHeight="1" x14ac:dyDescent="0.25">
      <c r="A331" s="60"/>
      <c r="B331" s="60"/>
      <c r="C331" s="60"/>
      <c r="D331" s="60"/>
      <c r="E331" s="60"/>
      <c r="F331" s="60"/>
      <c r="G331" s="60"/>
      <c r="H331" s="60"/>
      <c r="I331" s="61"/>
      <c r="J331" s="61"/>
      <c r="K331" s="61"/>
      <c r="L331" s="61"/>
      <c r="M331" s="60"/>
      <c r="N331" s="60"/>
      <c r="O331" s="62"/>
      <c r="P331" s="62"/>
      <c r="Q331" s="62"/>
      <c r="R331" s="62"/>
      <c r="S331" s="62"/>
      <c r="T331" s="62"/>
      <c r="U331" s="62"/>
      <c r="V331" s="62"/>
      <c r="W331" s="62"/>
      <c r="X331" s="60"/>
      <c r="Y331" s="60"/>
      <c r="Z331" s="60"/>
      <c r="AA331" s="60"/>
      <c r="AB331" s="61"/>
      <c r="AC331" s="61"/>
      <c r="AD331" s="60"/>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c r="IW331" s="7"/>
      <c r="IX331" s="7"/>
      <c r="IY331" s="7"/>
      <c r="IZ331" s="7"/>
      <c r="JA331" s="7"/>
      <c r="JB331" s="7"/>
      <c r="JC331" s="7"/>
      <c r="JD331" s="7"/>
      <c r="JE331" s="7"/>
      <c r="JF331" s="7"/>
      <c r="JG331" s="7"/>
      <c r="JH331" s="7"/>
      <c r="JI331" s="7"/>
      <c r="JJ331" s="7"/>
      <c r="JK331" s="7"/>
      <c r="JL331" s="7"/>
      <c r="JM331" s="7"/>
      <c r="JN331" s="7"/>
      <c r="JO331" s="7"/>
      <c r="JP331" s="7"/>
      <c r="JQ331" s="7"/>
      <c r="JR331" s="7"/>
      <c r="JS331" s="7"/>
      <c r="JT331" s="7"/>
      <c r="JU331" s="7"/>
      <c r="JV331" s="7"/>
      <c r="JW331" s="7"/>
      <c r="JX331" s="7"/>
      <c r="JY331" s="7"/>
      <c r="JZ331" s="7"/>
      <c r="KA331" s="7"/>
      <c r="KB331" s="7"/>
      <c r="KC331" s="7"/>
      <c r="KD331" s="7"/>
      <c r="KE331" s="7"/>
      <c r="KF331" s="7"/>
      <c r="KG331" s="7"/>
      <c r="KH331" s="7"/>
      <c r="KI331" s="7"/>
      <c r="KJ331" s="7"/>
      <c r="KK331" s="7"/>
      <c r="KL331" s="7"/>
      <c r="KM331" s="7"/>
      <c r="KN331" s="7"/>
      <c r="KO331" s="7"/>
      <c r="KP331" s="7"/>
      <c r="KQ331" s="7"/>
      <c r="KR331" s="7"/>
      <c r="KS331" s="7"/>
      <c r="KT331" s="7"/>
      <c r="KU331" s="7"/>
      <c r="KV331" s="7"/>
      <c r="KW331" s="7"/>
      <c r="KX331" s="7"/>
      <c r="KY331" s="7"/>
      <c r="KZ331" s="7"/>
      <c r="LA331" s="7"/>
      <c r="LB331" s="7"/>
      <c r="LC331" s="7"/>
      <c r="LD331" s="7"/>
      <c r="LE331" s="7"/>
      <c r="LF331" s="7"/>
      <c r="LG331" s="7"/>
      <c r="LH331" s="7"/>
      <c r="LI331" s="7"/>
      <c r="LJ331" s="7"/>
      <c r="LK331" s="7"/>
      <c r="LL331" s="7"/>
      <c r="LM331" s="7"/>
      <c r="LN331" s="7"/>
      <c r="LO331" s="7"/>
      <c r="LP331" s="7"/>
      <c r="LQ331" s="7"/>
      <c r="LR331" s="7"/>
      <c r="LS331" s="7"/>
      <c r="LT331" s="7"/>
      <c r="LU331" s="7"/>
      <c r="LV331" s="7"/>
      <c r="LW331" s="7"/>
      <c r="LX331" s="7"/>
      <c r="LY331" s="7"/>
      <c r="LZ331" s="7"/>
      <c r="MA331" s="7"/>
      <c r="MB331" s="7"/>
      <c r="MC331" s="7"/>
      <c r="MD331" s="7"/>
      <c r="ME331" s="7"/>
      <c r="MF331" s="7"/>
      <c r="MG331" s="7"/>
      <c r="MH331" s="7"/>
      <c r="MI331" s="7"/>
      <c r="MJ331" s="7"/>
    </row>
    <row r="332" spans="1:348" ht="15.75" customHeight="1" x14ac:dyDescent="0.25">
      <c r="A332" s="60"/>
      <c r="B332" s="60"/>
      <c r="C332" s="60"/>
      <c r="D332" s="60"/>
      <c r="E332" s="60"/>
      <c r="F332" s="60"/>
      <c r="G332" s="60"/>
      <c r="H332" s="60"/>
      <c r="I332" s="61"/>
      <c r="J332" s="61"/>
      <c r="K332" s="61"/>
      <c r="L332" s="61"/>
      <c r="M332" s="60"/>
      <c r="N332" s="60"/>
      <c r="O332" s="62"/>
      <c r="P332" s="62"/>
      <c r="Q332" s="62"/>
      <c r="R332" s="62"/>
      <c r="S332" s="62"/>
      <c r="T332" s="62"/>
      <c r="U332" s="62"/>
      <c r="V332" s="62"/>
      <c r="W332" s="62"/>
      <c r="X332" s="60"/>
      <c r="Y332" s="60"/>
      <c r="Z332" s="60"/>
      <c r="AA332" s="60"/>
      <c r="AB332" s="61"/>
      <c r="AC332" s="61"/>
      <c r="AD332" s="60"/>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c r="IW332" s="7"/>
      <c r="IX332" s="7"/>
      <c r="IY332" s="7"/>
      <c r="IZ332" s="7"/>
      <c r="JA332" s="7"/>
      <c r="JB332" s="7"/>
      <c r="JC332" s="7"/>
      <c r="JD332" s="7"/>
      <c r="JE332" s="7"/>
      <c r="JF332" s="7"/>
      <c r="JG332" s="7"/>
      <c r="JH332" s="7"/>
      <c r="JI332" s="7"/>
      <c r="JJ332" s="7"/>
      <c r="JK332" s="7"/>
      <c r="JL332" s="7"/>
      <c r="JM332" s="7"/>
      <c r="JN332" s="7"/>
      <c r="JO332" s="7"/>
      <c r="JP332" s="7"/>
      <c r="JQ332" s="7"/>
      <c r="JR332" s="7"/>
      <c r="JS332" s="7"/>
      <c r="JT332" s="7"/>
      <c r="JU332" s="7"/>
      <c r="JV332" s="7"/>
      <c r="JW332" s="7"/>
      <c r="JX332" s="7"/>
      <c r="JY332" s="7"/>
      <c r="JZ332" s="7"/>
      <c r="KA332" s="7"/>
      <c r="KB332" s="7"/>
      <c r="KC332" s="7"/>
      <c r="KD332" s="7"/>
      <c r="KE332" s="7"/>
      <c r="KF332" s="7"/>
      <c r="KG332" s="7"/>
      <c r="KH332" s="7"/>
      <c r="KI332" s="7"/>
      <c r="KJ332" s="7"/>
      <c r="KK332" s="7"/>
      <c r="KL332" s="7"/>
      <c r="KM332" s="7"/>
      <c r="KN332" s="7"/>
      <c r="KO332" s="7"/>
      <c r="KP332" s="7"/>
      <c r="KQ332" s="7"/>
      <c r="KR332" s="7"/>
      <c r="KS332" s="7"/>
      <c r="KT332" s="7"/>
      <c r="KU332" s="7"/>
      <c r="KV332" s="7"/>
      <c r="KW332" s="7"/>
      <c r="KX332" s="7"/>
      <c r="KY332" s="7"/>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row>
    <row r="333" spans="1:348" ht="15.75" customHeight="1" x14ac:dyDescent="0.25">
      <c r="A333" s="60"/>
      <c r="B333" s="60"/>
      <c r="C333" s="60"/>
      <c r="D333" s="60"/>
      <c r="E333" s="60"/>
      <c r="F333" s="60"/>
      <c r="G333" s="60"/>
      <c r="H333" s="60"/>
      <c r="I333" s="61"/>
      <c r="J333" s="61"/>
      <c r="K333" s="61"/>
      <c r="L333" s="61"/>
      <c r="M333" s="60"/>
      <c r="N333" s="60"/>
      <c r="O333" s="62"/>
      <c r="P333" s="62"/>
      <c r="Q333" s="62"/>
      <c r="R333" s="62"/>
      <c r="S333" s="62"/>
      <c r="T333" s="62"/>
      <c r="U333" s="62"/>
      <c r="V333" s="62"/>
      <c r="W333" s="62"/>
      <c r="X333" s="60"/>
      <c r="Y333" s="60"/>
      <c r="Z333" s="60"/>
      <c r="AA333" s="60"/>
      <c r="AB333" s="61"/>
      <c r="AC333" s="61"/>
      <c r="AD333" s="60"/>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row>
    <row r="334" spans="1:348" ht="15.75" customHeight="1" x14ac:dyDescent="0.25">
      <c r="A334" s="60"/>
      <c r="B334" s="60"/>
      <c r="C334" s="60"/>
      <c r="D334" s="60"/>
      <c r="E334" s="60"/>
      <c r="F334" s="60"/>
      <c r="G334" s="60"/>
      <c r="H334" s="60"/>
      <c r="I334" s="61"/>
      <c r="J334" s="61"/>
      <c r="K334" s="61"/>
      <c r="L334" s="61"/>
      <c r="M334" s="60"/>
      <c r="N334" s="60"/>
      <c r="O334" s="62"/>
      <c r="P334" s="62"/>
      <c r="Q334" s="62"/>
      <c r="R334" s="62"/>
      <c r="S334" s="62"/>
      <c r="T334" s="62"/>
      <c r="U334" s="62"/>
      <c r="V334" s="62"/>
      <c r="W334" s="62"/>
      <c r="X334" s="60"/>
      <c r="Y334" s="60"/>
      <c r="Z334" s="60"/>
      <c r="AA334" s="60"/>
      <c r="AB334" s="61"/>
      <c r="AC334" s="61"/>
      <c r="AD334" s="60"/>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c r="IW334" s="7"/>
      <c r="IX334" s="7"/>
      <c r="IY334" s="7"/>
      <c r="IZ334" s="7"/>
      <c r="JA334" s="7"/>
      <c r="JB334" s="7"/>
      <c r="JC334" s="7"/>
      <c r="JD334" s="7"/>
      <c r="JE334" s="7"/>
      <c r="JF334" s="7"/>
      <c r="JG334" s="7"/>
      <c r="JH334" s="7"/>
      <c r="JI334" s="7"/>
      <c r="JJ334" s="7"/>
      <c r="JK334" s="7"/>
      <c r="JL334" s="7"/>
      <c r="JM334" s="7"/>
      <c r="JN334" s="7"/>
      <c r="JO334" s="7"/>
      <c r="JP334" s="7"/>
      <c r="JQ334" s="7"/>
      <c r="JR334" s="7"/>
      <c r="JS334" s="7"/>
      <c r="JT334" s="7"/>
      <c r="JU334" s="7"/>
      <c r="JV334" s="7"/>
      <c r="JW334" s="7"/>
      <c r="JX334" s="7"/>
      <c r="JY334" s="7"/>
      <c r="JZ334" s="7"/>
      <c r="KA334" s="7"/>
      <c r="KB334" s="7"/>
      <c r="KC334" s="7"/>
      <c r="KD334" s="7"/>
      <c r="KE334" s="7"/>
      <c r="KF334" s="7"/>
      <c r="KG334" s="7"/>
      <c r="KH334" s="7"/>
      <c r="KI334" s="7"/>
      <c r="KJ334" s="7"/>
      <c r="KK334" s="7"/>
      <c r="KL334" s="7"/>
      <c r="KM334" s="7"/>
      <c r="KN334" s="7"/>
      <c r="KO334" s="7"/>
      <c r="KP334" s="7"/>
      <c r="KQ334" s="7"/>
      <c r="KR334" s="7"/>
      <c r="KS334" s="7"/>
      <c r="KT334" s="7"/>
      <c r="KU334" s="7"/>
      <c r="KV334" s="7"/>
      <c r="KW334" s="7"/>
      <c r="KX334" s="7"/>
      <c r="KY334" s="7"/>
      <c r="KZ334" s="7"/>
      <c r="LA334" s="7"/>
      <c r="LB334" s="7"/>
      <c r="LC334" s="7"/>
      <c r="LD334" s="7"/>
      <c r="LE334" s="7"/>
      <c r="LF334" s="7"/>
      <c r="LG334" s="7"/>
      <c r="LH334" s="7"/>
      <c r="LI334" s="7"/>
      <c r="LJ334" s="7"/>
      <c r="LK334" s="7"/>
      <c r="LL334" s="7"/>
      <c r="LM334" s="7"/>
      <c r="LN334" s="7"/>
      <c r="LO334" s="7"/>
      <c r="LP334" s="7"/>
      <c r="LQ334" s="7"/>
      <c r="LR334" s="7"/>
      <c r="LS334" s="7"/>
      <c r="LT334" s="7"/>
      <c r="LU334" s="7"/>
      <c r="LV334" s="7"/>
      <c r="LW334" s="7"/>
      <c r="LX334" s="7"/>
      <c r="LY334" s="7"/>
      <c r="LZ334" s="7"/>
      <c r="MA334" s="7"/>
      <c r="MB334" s="7"/>
      <c r="MC334" s="7"/>
      <c r="MD334" s="7"/>
      <c r="ME334" s="7"/>
      <c r="MF334" s="7"/>
      <c r="MG334" s="7"/>
      <c r="MH334" s="7"/>
      <c r="MI334" s="7"/>
      <c r="MJ334" s="7"/>
    </row>
    <row r="335" spans="1:348" ht="15.75" customHeight="1" x14ac:dyDescent="0.25">
      <c r="A335" s="60"/>
      <c r="B335" s="60"/>
      <c r="C335" s="60"/>
      <c r="D335" s="60"/>
      <c r="E335" s="60"/>
      <c r="F335" s="60"/>
      <c r="G335" s="60"/>
      <c r="H335" s="60"/>
      <c r="I335" s="61"/>
      <c r="J335" s="61"/>
      <c r="K335" s="61"/>
      <c r="L335" s="61"/>
      <c r="M335" s="60"/>
      <c r="N335" s="60"/>
      <c r="O335" s="62"/>
      <c r="P335" s="62"/>
      <c r="Q335" s="62"/>
      <c r="R335" s="62"/>
      <c r="S335" s="62"/>
      <c r="T335" s="62"/>
      <c r="U335" s="62"/>
      <c r="V335" s="62"/>
      <c r="W335" s="62"/>
      <c r="X335" s="60"/>
      <c r="Y335" s="60"/>
      <c r="Z335" s="60"/>
      <c r="AA335" s="60"/>
      <c r="AB335" s="61"/>
      <c r="AC335" s="61"/>
      <c r="AD335" s="60"/>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row>
    <row r="336" spans="1:348" ht="15.75" customHeight="1" x14ac:dyDescent="0.25">
      <c r="A336" s="60"/>
      <c r="B336" s="60"/>
      <c r="C336" s="60"/>
      <c r="D336" s="60"/>
      <c r="E336" s="60"/>
      <c r="F336" s="60"/>
      <c r="G336" s="60"/>
      <c r="H336" s="60"/>
      <c r="I336" s="61"/>
      <c r="J336" s="61"/>
      <c r="K336" s="61"/>
      <c r="L336" s="61"/>
      <c r="M336" s="60"/>
      <c r="N336" s="60"/>
      <c r="O336" s="62"/>
      <c r="P336" s="62"/>
      <c r="Q336" s="62"/>
      <c r="R336" s="62"/>
      <c r="S336" s="62"/>
      <c r="T336" s="62"/>
      <c r="U336" s="62"/>
      <c r="V336" s="62"/>
      <c r="W336" s="62"/>
      <c r="X336" s="60"/>
      <c r="Y336" s="60"/>
      <c r="Z336" s="60"/>
      <c r="AA336" s="60"/>
      <c r="AB336" s="61"/>
      <c r="AC336" s="61"/>
      <c r="AD336" s="60"/>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row>
    <row r="337" spans="1:348" ht="15.75" customHeight="1" x14ac:dyDescent="0.25">
      <c r="A337" s="60"/>
      <c r="B337" s="60"/>
      <c r="C337" s="60"/>
      <c r="D337" s="60"/>
      <c r="E337" s="60"/>
      <c r="F337" s="60"/>
      <c r="G337" s="60"/>
      <c r="H337" s="60"/>
      <c r="I337" s="61"/>
      <c r="J337" s="61"/>
      <c r="K337" s="61"/>
      <c r="L337" s="61"/>
      <c r="M337" s="60"/>
      <c r="N337" s="60"/>
      <c r="O337" s="62"/>
      <c r="P337" s="62"/>
      <c r="Q337" s="62"/>
      <c r="R337" s="62"/>
      <c r="S337" s="62"/>
      <c r="T337" s="62"/>
      <c r="U337" s="62"/>
      <c r="V337" s="62"/>
      <c r="W337" s="62"/>
      <c r="X337" s="60"/>
      <c r="Y337" s="60"/>
      <c r="Z337" s="60"/>
      <c r="AA337" s="60"/>
      <c r="AB337" s="61"/>
      <c r="AC337" s="61"/>
      <c r="AD337" s="60"/>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row>
    <row r="338" spans="1:348" ht="15.75" customHeight="1" x14ac:dyDescent="0.25">
      <c r="A338" s="60"/>
      <c r="B338" s="60"/>
      <c r="C338" s="60"/>
      <c r="D338" s="60"/>
      <c r="E338" s="60"/>
      <c r="F338" s="60"/>
      <c r="G338" s="60"/>
      <c r="H338" s="60"/>
      <c r="I338" s="61"/>
      <c r="J338" s="61"/>
      <c r="K338" s="61"/>
      <c r="L338" s="61"/>
      <c r="M338" s="60"/>
      <c r="N338" s="60"/>
      <c r="O338" s="62"/>
      <c r="P338" s="62"/>
      <c r="Q338" s="62"/>
      <c r="R338" s="62"/>
      <c r="S338" s="62"/>
      <c r="T338" s="62"/>
      <c r="U338" s="62"/>
      <c r="V338" s="62"/>
      <c r="W338" s="62"/>
      <c r="X338" s="60"/>
      <c r="Y338" s="60"/>
      <c r="Z338" s="60"/>
      <c r="AA338" s="60"/>
      <c r="AB338" s="61"/>
      <c r="AC338" s="61"/>
      <c r="AD338" s="60"/>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row>
    <row r="339" spans="1:348" ht="15.75" customHeight="1" x14ac:dyDescent="0.25">
      <c r="A339" s="60"/>
      <c r="B339" s="60"/>
      <c r="C339" s="60"/>
      <c r="D339" s="60"/>
      <c r="E339" s="60"/>
      <c r="F339" s="60"/>
      <c r="G339" s="60"/>
      <c r="H339" s="60"/>
      <c r="I339" s="61"/>
      <c r="J339" s="61"/>
      <c r="K339" s="61"/>
      <c r="L339" s="61"/>
      <c r="M339" s="60"/>
      <c r="N339" s="60"/>
      <c r="O339" s="62"/>
      <c r="P339" s="62"/>
      <c r="Q339" s="62"/>
      <c r="R339" s="62"/>
      <c r="S339" s="62"/>
      <c r="T339" s="62"/>
      <c r="U339" s="62"/>
      <c r="V339" s="62"/>
      <c r="W339" s="62"/>
      <c r="X339" s="60"/>
      <c r="Y339" s="60"/>
      <c r="Z339" s="60"/>
      <c r="AA339" s="60"/>
      <c r="AB339" s="61"/>
      <c r="AC339" s="61"/>
      <c r="AD339" s="60"/>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row>
    <row r="340" spans="1:348" ht="15.75" customHeight="1" x14ac:dyDescent="0.25">
      <c r="A340" s="60"/>
      <c r="B340" s="60"/>
      <c r="C340" s="60"/>
      <c r="D340" s="60"/>
      <c r="E340" s="60"/>
      <c r="F340" s="60"/>
      <c r="G340" s="60"/>
      <c r="H340" s="60"/>
      <c r="I340" s="61"/>
      <c r="J340" s="61"/>
      <c r="K340" s="61"/>
      <c r="L340" s="61"/>
      <c r="M340" s="60"/>
      <c r="N340" s="60"/>
      <c r="O340" s="62"/>
      <c r="P340" s="62"/>
      <c r="Q340" s="62"/>
      <c r="R340" s="62"/>
      <c r="S340" s="62"/>
      <c r="T340" s="62"/>
      <c r="U340" s="62"/>
      <c r="V340" s="62"/>
      <c r="W340" s="62"/>
      <c r="X340" s="60"/>
      <c r="Y340" s="60"/>
      <c r="Z340" s="60"/>
      <c r="AA340" s="60"/>
      <c r="AB340" s="61"/>
      <c r="AC340" s="61"/>
      <c r="AD340" s="60"/>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row>
    <row r="341" spans="1:348" ht="15.75" customHeight="1" x14ac:dyDescent="0.25">
      <c r="A341" s="60"/>
      <c r="B341" s="60"/>
      <c r="C341" s="60"/>
      <c r="D341" s="60"/>
      <c r="E341" s="60"/>
      <c r="F341" s="60"/>
      <c r="G341" s="60"/>
      <c r="H341" s="60"/>
      <c r="I341" s="61"/>
      <c r="J341" s="61"/>
      <c r="K341" s="61"/>
      <c r="L341" s="61"/>
      <c r="M341" s="60"/>
      <c r="N341" s="60"/>
      <c r="O341" s="62"/>
      <c r="P341" s="62"/>
      <c r="Q341" s="62"/>
      <c r="R341" s="62"/>
      <c r="S341" s="62"/>
      <c r="T341" s="62"/>
      <c r="U341" s="62"/>
      <c r="V341" s="62"/>
      <c r="W341" s="62"/>
      <c r="X341" s="60"/>
      <c r="Y341" s="60"/>
      <c r="Z341" s="60"/>
      <c r="AA341" s="60"/>
      <c r="AB341" s="61"/>
      <c r="AC341" s="61"/>
      <c r="AD341" s="60"/>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c r="IW341" s="7"/>
      <c r="IX341" s="7"/>
      <c r="IY341" s="7"/>
      <c r="IZ341" s="7"/>
      <c r="JA341" s="7"/>
      <c r="JB341" s="7"/>
      <c r="JC341" s="7"/>
      <c r="JD341" s="7"/>
      <c r="JE341" s="7"/>
      <c r="JF341" s="7"/>
      <c r="JG341" s="7"/>
      <c r="JH341" s="7"/>
      <c r="JI341" s="7"/>
      <c r="JJ341" s="7"/>
      <c r="JK341" s="7"/>
      <c r="JL341" s="7"/>
      <c r="JM341" s="7"/>
      <c r="JN341" s="7"/>
      <c r="JO341" s="7"/>
      <c r="JP341" s="7"/>
      <c r="JQ341" s="7"/>
      <c r="JR341" s="7"/>
      <c r="JS341" s="7"/>
      <c r="JT341" s="7"/>
      <c r="JU341" s="7"/>
      <c r="JV341" s="7"/>
      <c r="JW341" s="7"/>
      <c r="JX341" s="7"/>
      <c r="JY341" s="7"/>
      <c r="JZ341" s="7"/>
      <c r="KA341" s="7"/>
      <c r="KB341" s="7"/>
      <c r="KC341" s="7"/>
      <c r="KD341" s="7"/>
      <c r="KE341" s="7"/>
      <c r="KF341" s="7"/>
      <c r="KG341" s="7"/>
      <c r="KH341" s="7"/>
      <c r="KI341" s="7"/>
      <c r="KJ341" s="7"/>
      <c r="KK341" s="7"/>
      <c r="KL341" s="7"/>
      <c r="KM341" s="7"/>
      <c r="KN341" s="7"/>
      <c r="KO341" s="7"/>
      <c r="KP341" s="7"/>
      <c r="KQ341" s="7"/>
      <c r="KR341" s="7"/>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row>
    <row r="342" spans="1:348" ht="15.75" customHeight="1" x14ac:dyDescent="0.25">
      <c r="A342" s="60"/>
      <c r="B342" s="60"/>
      <c r="C342" s="60"/>
      <c r="D342" s="60"/>
      <c r="E342" s="60"/>
      <c r="F342" s="60"/>
      <c r="G342" s="60"/>
      <c r="H342" s="60"/>
      <c r="I342" s="61"/>
      <c r="J342" s="61"/>
      <c r="K342" s="61"/>
      <c r="L342" s="61"/>
      <c r="M342" s="60"/>
      <c r="N342" s="60"/>
      <c r="O342" s="62"/>
      <c r="P342" s="62"/>
      <c r="Q342" s="62"/>
      <c r="R342" s="62"/>
      <c r="S342" s="62"/>
      <c r="T342" s="62"/>
      <c r="U342" s="62"/>
      <c r="V342" s="62"/>
      <c r="W342" s="62"/>
      <c r="X342" s="60"/>
      <c r="Y342" s="60"/>
      <c r="Z342" s="60"/>
      <c r="AA342" s="60"/>
      <c r="AB342" s="61"/>
      <c r="AC342" s="61"/>
      <c r="AD342" s="60"/>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c r="JC342" s="7"/>
      <c r="JD342" s="7"/>
      <c r="JE342" s="7"/>
      <c r="JF342" s="7"/>
      <c r="JG342" s="7"/>
      <c r="JH342" s="7"/>
      <c r="JI342" s="7"/>
      <c r="JJ342" s="7"/>
      <c r="JK342" s="7"/>
      <c r="JL342" s="7"/>
      <c r="JM342" s="7"/>
      <c r="JN342" s="7"/>
      <c r="JO342" s="7"/>
      <c r="JP342" s="7"/>
      <c r="JQ342" s="7"/>
      <c r="JR342" s="7"/>
      <c r="JS342" s="7"/>
      <c r="JT342" s="7"/>
      <c r="JU342" s="7"/>
      <c r="JV342" s="7"/>
      <c r="JW342" s="7"/>
      <c r="JX342" s="7"/>
      <c r="JY342" s="7"/>
      <c r="JZ342" s="7"/>
      <c r="KA342" s="7"/>
      <c r="KB342" s="7"/>
      <c r="KC342" s="7"/>
      <c r="KD342" s="7"/>
      <c r="KE342" s="7"/>
      <c r="KF342" s="7"/>
      <c r="KG342" s="7"/>
      <c r="KH342" s="7"/>
      <c r="KI342" s="7"/>
      <c r="KJ342" s="7"/>
      <c r="KK342" s="7"/>
      <c r="KL342" s="7"/>
      <c r="KM342" s="7"/>
      <c r="KN342" s="7"/>
      <c r="KO342" s="7"/>
      <c r="KP342" s="7"/>
      <c r="KQ342" s="7"/>
      <c r="KR342" s="7"/>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row>
    <row r="343" spans="1:348" ht="15.75" customHeight="1" x14ac:dyDescent="0.25">
      <c r="A343" s="60"/>
      <c r="B343" s="60"/>
      <c r="C343" s="60"/>
      <c r="D343" s="60"/>
      <c r="E343" s="60"/>
      <c r="F343" s="60"/>
      <c r="G343" s="60"/>
      <c r="H343" s="60"/>
      <c r="I343" s="61"/>
      <c r="J343" s="61"/>
      <c r="K343" s="61"/>
      <c r="L343" s="61"/>
      <c r="M343" s="60"/>
      <c r="N343" s="60"/>
      <c r="O343" s="62"/>
      <c r="P343" s="62"/>
      <c r="Q343" s="62"/>
      <c r="R343" s="62"/>
      <c r="S343" s="62"/>
      <c r="T343" s="62"/>
      <c r="U343" s="62"/>
      <c r="V343" s="62"/>
      <c r="W343" s="62"/>
      <c r="X343" s="60"/>
      <c r="Y343" s="60"/>
      <c r="Z343" s="60"/>
      <c r="AA343" s="60"/>
      <c r="AB343" s="61"/>
      <c r="AC343" s="61"/>
      <c r="AD343" s="60"/>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c r="JI343" s="7"/>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c r="LO343" s="7"/>
      <c r="LP343" s="7"/>
      <c r="LQ343" s="7"/>
      <c r="LR343" s="7"/>
      <c r="LS343" s="7"/>
      <c r="LT343" s="7"/>
      <c r="LU343" s="7"/>
      <c r="LV343" s="7"/>
      <c r="LW343" s="7"/>
      <c r="LX343" s="7"/>
      <c r="LY343" s="7"/>
      <c r="LZ343" s="7"/>
      <c r="MA343" s="7"/>
      <c r="MB343" s="7"/>
      <c r="MC343" s="7"/>
      <c r="MD343" s="7"/>
      <c r="ME343" s="7"/>
      <c r="MF343" s="7"/>
      <c r="MG343" s="7"/>
      <c r="MH343" s="7"/>
      <c r="MI343" s="7"/>
      <c r="MJ343" s="7"/>
    </row>
    <row r="344" spans="1:348" ht="15.75" customHeight="1" x14ac:dyDescent="0.25">
      <c r="A344" s="60"/>
      <c r="B344" s="60"/>
      <c r="C344" s="60"/>
      <c r="D344" s="60"/>
      <c r="E344" s="60"/>
      <c r="F344" s="60"/>
      <c r="G344" s="60"/>
      <c r="H344" s="60"/>
      <c r="I344" s="61"/>
      <c r="J344" s="61"/>
      <c r="K344" s="61"/>
      <c r="L344" s="61"/>
      <c r="M344" s="60"/>
      <c r="N344" s="60"/>
      <c r="O344" s="62"/>
      <c r="P344" s="62"/>
      <c r="Q344" s="62"/>
      <c r="R344" s="62"/>
      <c r="S344" s="62"/>
      <c r="T344" s="62"/>
      <c r="U344" s="62"/>
      <c r="V344" s="62"/>
      <c r="W344" s="62"/>
      <c r="X344" s="60"/>
      <c r="Y344" s="60"/>
      <c r="Z344" s="60"/>
      <c r="AA344" s="60"/>
      <c r="AB344" s="61"/>
      <c r="AC344" s="61"/>
      <c r="AD344" s="60"/>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c r="JI344" s="7"/>
      <c r="JJ344" s="7"/>
      <c r="JK344" s="7"/>
      <c r="JL344" s="7"/>
      <c r="JM344" s="7"/>
      <c r="JN344" s="7"/>
      <c r="JO344" s="7"/>
      <c r="JP344" s="7"/>
      <c r="JQ344" s="7"/>
      <c r="JR344" s="7"/>
      <c r="JS344" s="7"/>
      <c r="JT344" s="7"/>
      <c r="JU344" s="7"/>
      <c r="JV344" s="7"/>
      <c r="JW344" s="7"/>
      <c r="JX344" s="7"/>
      <c r="JY344" s="7"/>
      <c r="JZ344" s="7"/>
      <c r="KA344" s="7"/>
      <c r="KB344" s="7"/>
      <c r="KC344" s="7"/>
      <c r="KD344" s="7"/>
      <c r="KE344" s="7"/>
      <c r="KF344" s="7"/>
      <c r="KG344" s="7"/>
      <c r="KH344" s="7"/>
      <c r="KI344" s="7"/>
      <c r="KJ344" s="7"/>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row>
    <row r="345" spans="1:348" ht="15.75" customHeight="1" x14ac:dyDescent="0.25">
      <c r="A345" s="60"/>
      <c r="B345" s="60"/>
      <c r="C345" s="60"/>
      <c r="D345" s="60"/>
      <c r="E345" s="60"/>
      <c r="F345" s="60"/>
      <c r="G345" s="60"/>
      <c r="H345" s="60"/>
      <c r="I345" s="61"/>
      <c r="J345" s="61"/>
      <c r="K345" s="61"/>
      <c r="L345" s="61"/>
      <c r="M345" s="60"/>
      <c r="N345" s="60"/>
      <c r="O345" s="62"/>
      <c r="P345" s="62"/>
      <c r="Q345" s="62"/>
      <c r="R345" s="62"/>
      <c r="S345" s="62"/>
      <c r="T345" s="62"/>
      <c r="U345" s="62"/>
      <c r="V345" s="62"/>
      <c r="W345" s="62"/>
      <c r="X345" s="60"/>
      <c r="Y345" s="60"/>
      <c r="Z345" s="60"/>
      <c r="AA345" s="60"/>
      <c r="AB345" s="61"/>
      <c r="AC345" s="61"/>
      <c r="AD345" s="60"/>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c r="IW345" s="7"/>
      <c r="IX345" s="7"/>
      <c r="IY345" s="7"/>
      <c r="IZ345" s="7"/>
      <c r="JA345" s="7"/>
      <c r="JB345" s="7"/>
      <c r="JC345" s="7"/>
      <c r="JD345" s="7"/>
      <c r="JE345" s="7"/>
      <c r="JF345" s="7"/>
      <c r="JG345" s="7"/>
      <c r="JH345" s="7"/>
      <c r="JI345" s="7"/>
      <c r="JJ345" s="7"/>
      <c r="JK345" s="7"/>
      <c r="JL345" s="7"/>
      <c r="JM345" s="7"/>
      <c r="JN345" s="7"/>
      <c r="JO345" s="7"/>
      <c r="JP345" s="7"/>
      <c r="JQ345" s="7"/>
      <c r="JR345" s="7"/>
      <c r="JS345" s="7"/>
      <c r="JT345" s="7"/>
      <c r="JU345" s="7"/>
      <c r="JV345" s="7"/>
      <c r="JW345" s="7"/>
      <c r="JX345" s="7"/>
      <c r="JY345" s="7"/>
      <c r="JZ345" s="7"/>
      <c r="KA345" s="7"/>
      <c r="KB345" s="7"/>
      <c r="KC345" s="7"/>
      <c r="KD345" s="7"/>
      <c r="KE345" s="7"/>
      <c r="KF345" s="7"/>
      <c r="KG345" s="7"/>
      <c r="KH345" s="7"/>
      <c r="KI345" s="7"/>
      <c r="KJ345" s="7"/>
      <c r="KK345" s="7"/>
      <c r="KL345" s="7"/>
      <c r="KM345" s="7"/>
      <c r="KN345" s="7"/>
      <c r="KO345" s="7"/>
      <c r="KP345" s="7"/>
      <c r="KQ345" s="7"/>
      <c r="KR345" s="7"/>
      <c r="KS345" s="7"/>
      <c r="KT345" s="7"/>
      <c r="KU345" s="7"/>
      <c r="KV345" s="7"/>
      <c r="KW345" s="7"/>
      <c r="KX345" s="7"/>
      <c r="KY345" s="7"/>
      <c r="KZ345" s="7"/>
      <c r="LA345" s="7"/>
      <c r="LB345" s="7"/>
      <c r="LC345" s="7"/>
      <c r="LD345" s="7"/>
      <c r="LE345" s="7"/>
      <c r="LF345" s="7"/>
      <c r="LG345" s="7"/>
      <c r="LH345" s="7"/>
      <c r="LI345" s="7"/>
      <c r="LJ345" s="7"/>
      <c r="LK345" s="7"/>
      <c r="LL345" s="7"/>
      <c r="LM345" s="7"/>
      <c r="LN345" s="7"/>
      <c r="LO345" s="7"/>
      <c r="LP345" s="7"/>
      <c r="LQ345" s="7"/>
      <c r="LR345" s="7"/>
      <c r="LS345" s="7"/>
      <c r="LT345" s="7"/>
      <c r="LU345" s="7"/>
      <c r="LV345" s="7"/>
      <c r="LW345" s="7"/>
      <c r="LX345" s="7"/>
      <c r="LY345" s="7"/>
      <c r="LZ345" s="7"/>
      <c r="MA345" s="7"/>
      <c r="MB345" s="7"/>
      <c r="MC345" s="7"/>
      <c r="MD345" s="7"/>
      <c r="ME345" s="7"/>
      <c r="MF345" s="7"/>
      <c r="MG345" s="7"/>
      <c r="MH345" s="7"/>
      <c r="MI345" s="7"/>
      <c r="MJ345" s="7"/>
    </row>
    <row r="346" spans="1:348" ht="15.75" customHeight="1" x14ac:dyDescent="0.25">
      <c r="A346" s="60"/>
      <c r="B346" s="60"/>
      <c r="C346" s="60"/>
      <c r="D346" s="60"/>
      <c r="E346" s="60"/>
      <c r="F346" s="60"/>
      <c r="G346" s="60"/>
      <c r="H346" s="60"/>
      <c r="I346" s="61"/>
      <c r="J346" s="61"/>
      <c r="K346" s="61"/>
      <c r="L346" s="61"/>
      <c r="M346" s="60"/>
      <c r="N346" s="60"/>
      <c r="O346" s="62"/>
      <c r="P346" s="62"/>
      <c r="Q346" s="62"/>
      <c r="R346" s="62"/>
      <c r="S346" s="62"/>
      <c r="T346" s="62"/>
      <c r="U346" s="62"/>
      <c r="V346" s="62"/>
      <c r="W346" s="62"/>
      <c r="X346" s="60"/>
      <c r="Y346" s="60"/>
      <c r="Z346" s="60"/>
      <c r="AA346" s="60"/>
      <c r="AB346" s="61"/>
      <c r="AC346" s="61"/>
      <c r="AD346" s="60"/>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c r="IW346" s="7"/>
      <c r="IX346" s="7"/>
      <c r="IY346" s="7"/>
      <c r="IZ346" s="7"/>
      <c r="JA346" s="7"/>
      <c r="JB346" s="7"/>
      <c r="JC346" s="7"/>
      <c r="JD346" s="7"/>
      <c r="JE346" s="7"/>
      <c r="JF346" s="7"/>
      <c r="JG346" s="7"/>
      <c r="JH346" s="7"/>
      <c r="JI346" s="7"/>
      <c r="JJ346" s="7"/>
      <c r="JK346" s="7"/>
      <c r="JL346" s="7"/>
      <c r="JM346" s="7"/>
      <c r="JN346" s="7"/>
      <c r="JO346" s="7"/>
      <c r="JP346" s="7"/>
      <c r="JQ346" s="7"/>
      <c r="JR346" s="7"/>
      <c r="JS346" s="7"/>
      <c r="JT346" s="7"/>
      <c r="JU346" s="7"/>
      <c r="JV346" s="7"/>
      <c r="JW346" s="7"/>
      <c r="JX346" s="7"/>
      <c r="JY346" s="7"/>
      <c r="JZ346" s="7"/>
      <c r="KA346" s="7"/>
      <c r="KB346" s="7"/>
      <c r="KC346" s="7"/>
      <c r="KD346" s="7"/>
      <c r="KE346" s="7"/>
      <c r="KF346" s="7"/>
      <c r="KG346" s="7"/>
      <c r="KH346" s="7"/>
      <c r="KI346" s="7"/>
      <c r="KJ346" s="7"/>
      <c r="KK346" s="7"/>
      <c r="KL346" s="7"/>
      <c r="KM346" s="7"/>
      <c r="KN346" s="7"/>
      <c r="KO346" s="7"/>
      <c r="KP346" s="7"/>
      <c r="KQ346" s="7"/>
      <c r="KR346" s="7"/>
      <c r="KS346" s="7"/>
      <c r="KT346" s="7"/>
      <c r="KU346" s="7"/>
      <c r="KV346" s="7"/>
      <c r="KW346" s="7"/>
      <c r="KX346" s="7"/>
      <c r="KY346" s="7"/>
      <c r="KZ346" s="7"/>
      <c r="LA346" s="7"/>
      <c r="LB346" s="7"/>
      <c r="LC346" s="7"/>
      <c r="LD346" s="7"/>
      <c r="LE346" s="7"/>
      <c r="LF346" s="7"/>
      <c r="LG346" s="7"/>
      <c r="LH346" s="7"/>
      <c r="LI346" s="7"/>
      <c r="LJ346" s="7"/>
      <c r="LK346" s="7"/>
      <c r="LL346" s="7"/>
      <c r="LM346" s="7"/>
      <c r="LN346" s="7"/>
      <c r="LO346" s="7"/>
      <c r="LP346" s="7"/>
      <c r="LQ346" s="7"/>
      <c r="LR346" s="7"/>
      <c r="LS346" s="7"/>
      <c r="LT346" s="7"/>
      <c r="LU346" s="7"/>
      <c r="LV346" s="7"/>
      <c r="LW346" s="7"/>
      <c r="LX346" s="7"/>
      <c r="LY346" s="7"/>
      <c r="LZ346" s="7"/>
      <c r="MA346" s="7"/>
      <c r="MB346" s="7"/>
      <c r="MC346" s="7"/>
      <c r="MD346" s="7"/>
      <c r="ME346" s="7"/>
      <c r="MF346" s="7"/>
      <c r="MG346" s="7"/>
      <c r="MH346" s="7"/>
      <c r="MI346" s="7"/>
      <c r="MJ346" s="7"/>
    </row>
    <row r="347" spans="1:348" ht="15.75" customHeight="1" x14ac:dyDescent="0.25">
      <c r="A347" s="60"/>
      <c r="B347" s="60"/>
      <c r="C347" s="60"/>
      <c r="D347" s="60"/>
      <c r="E347" s="60"/>
      <c r="F347" s="60"/>
      <c r="G347" s="60"/>
      <c r="H347" s="60"/>
      <c r="I347" s="61"/>
      <c r="J347" s="61"/>
      <c r="K347" s="61"/>
      <c r="L347" s="61"/>
      <c r="M347" s="60"/>
      <c r="N347" s="60"/>
      <c r="O347" s="62"/>
      <c r="P347" s="62"/>
      <c r="Q347" s="62"/>
      <c r="R347" s="62"/>
      <c r="S347" s="62"/>
      <c r="T347" s="62"/>
      <c r="U347" s="62"/>
      <c r="V347" s="62"/>
      <c r="W347" s="62"/>
      <c r="X347" s="60"/>
      <c r="Y347" s="60"/>
      <c r="Z347" s="60"/>
      <c r="AA347" s="60"/>
      <c r="AB347" s="61"/>
      <c r="AC347" s="61"/>
      <c r="AD347" s="60"/>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7"/>
      <c r="LR347" s="7"/>
      <c r="LS347" s="7"/>
      <c r="LT347" s="7"/>
      <c r="LU347" s="7"/>
      <c r="LV347" s="7"/>
      <c r="LW347" s="7"/>
      <c r="LX347" s="7"/>
      <c r="LY347" s="7"/>
      <c r="LZ347" s="7"/>
      <c r="MA347" s="7"/>
      <c r="MB347" s="7"/>
      <c r="MC347" s="7"/>
      <c r="MD347" s="7"/>
      <c r="ME347" s="7"/>
      <c r="MF347" s="7"/>
      <c r="MG347" s="7"/>
      <c r="MH347" s="7"/>
      <c r="MI347" s="7"/>
      <c r="MJ347" s="7"/>
    </row>
    <row r="348" spans="1:348" ht="15.75" customHeight="1" x14ac:dyDescent="0.25">
      <c r="A348" s="60"/>
      <c r="B348" s="60"/>
      <c r="C348" s="60"/>
      <c r="D348" s="60"/>
      <c r="E348" s="60"/>
      <c r="F348" s="60"/>
      <c r="G348" s="60"/>
      <c r="H348" s="60"/>
      <c r="I348" s="61"/>
      <c r="J348" s="61"/>
      <c r="K348" s="61"/>
      <c r="L348" s="61"/>
      <c r="M348" s="60"/>
      <c r="N348" s="60"/>
      <c r="O348" s="62"/>
      <c r="P348" s="62"/>
      <c r="Q348" s="62"/>
      <c r="R348" s="62"/>
      <c r="S348" s="62"/>
      <c r="T348" s="62"/>
      <c r="U348" s="62"/>
      <c r="V348" s="62"/>
      <c r="W348" s="62"/>
      <c r="X348" s="60"/>
      <c r="Y348" s="60"/>
      <c r="Z348" s="60"/>
      <c r="AA348" s="60"/>
      <c r="AB348" s="61"/>
      <c r="AC348" s="61"/>
      <c r="AD348" s="60"/>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c r="IW348" s="7"/>
      <c r="IX348" s="7"/>
      <c r="IY348" s="7"/>
      <c r="IZ348" s="7"/>
      <c r="JA348" s="7"/>
      <c r="JB348" s="7"/>
      <c r="JC348" s="7"/>
      <c r="JD348" s="7"/>
      <c r="JE348" s="7"/>
      <c r="JF348" s="7"/>
      <c r="JG348" s="7"/>
      <c r="JH348" s="7"/>
      <c r="JI348" s="7"/>
      <c r="JJ348" s="7"/>
      <c r="JK348" s="7"/>
      <c r="JL348" s="7"/>
      <c r="JM348" s="7"/>
      <c r="JN348" s="7"/>
      <c r="JO348" s="7"/>
      <c r="JP348" s="7"/>
      <c r="JQ348" s="7"/>
      <c r="JR348" s="7"/>
      <c r="JS348" s="7"/>
      <c r="JT348" s="7"/>
      <c r="JU348" s="7"/>
      <c r="JV348" s="7"/>
      <c r="JW348" s="7"/>
      <c r="JX348" s="7"/>
      <c r="JY348" s="7"/>
      <c r="JZ348" s="7"/>
      <c r="KA348" s="7"/>
      <c r="KB348" s="7"/>
      <c r="KC348" s="7"/>
      <c r="KD348" s="7"/>
      <c r="KE348" s="7"/>
      <c r="KF348" s="7"/>
      <c r="KG348" s="7"/>
      <c r="KH348" s="7"/>
      <c r="KI348" s="7"/>
      <c r="KJ348" s="7"/>
      <c r="KK348" s="7"/>
      <c r="KL348" s="7"/>
      <c r="KM348" s="7"/>
      <c r="KN348" s="7"/>
      <c r="KO348" s="7"/>
      <c r="KP348" s="7"/>
      <c r="KQ348" s="7"/>
      <c r="KR348" s="7"/>
      <c r="KS348" s="7"/>
      <c r="KT348" s="7"/>
      <c r="KU348" s="7"/>
      <c r="KV348" s="7"/>
      <c r="KW348" s="7"/>
      <c r="KX348" s="7"/>
      <c r="KY348" s="7"/>
      <c r="KZ348" s="7"/>
      <c r="LA348" s="7"/>
      <c r="LB348" s="7"/>
      <c r="LC348" s="7"/>
      <c r="LD348" s="7"/>
      <c r="LE348" s="7"/>
      <c r="LF348" s="7"/>
      <c r="LG348" s="7"/>
      <c r="LH348" s="7"/>
      <c r="LI348" s="7"/>
      <c r="LJ348" s="7"/>
      <c r="LK348" s="7"/>
      <c r="LL348" s="7"/>
      <c r="LM348" s="7"/>
      <c r="LN348" s="7"/>
      <c r="LO348" s="7"/>
      <c r="LP348" s="7"/>
      <c r="LQ348" s="7"/>
      <c r="LR348" s="7"/>
      <c r="LS348" s="7"/>
      <c r="LT348" s="7"/>
      <c r="LU348" s="7"/>
      <c r="LV348" s="7"/>
      <c r="LW348" s="7"/>
      <c r="LX348" s="7"/>
      <c r="LY348" s="7"/>
      <c r="LZ348" s="7"/>
      <c r="MA348" s="7"/>
      <c r="MB348" s="7"/>
      <c r="MC348" s="7"/>
      <c r="MD348" s="7"/>
      <c r="ME348" s="7"/>
      <c r="MF348" s="7"/>
      <c r="MG348" s="7"/>
      <c r="MH348" s="7"/>
      <c r="MI348" s="7"/>
      <c r="MJ348" s="7"/>
    </row>
    <row r="349" spans="1:348" ht="15.75" customHeight="1" x14ac:dyDescent="0.25">
      <c r="A349" s="60"/>
      <c r="B349" s="60"/>
      <c r="C349" s="60"/>
      <c r="D349" s="60"/>
      <c r="E349" s="60"/>
      <c r="F349" s="60"/>
      <c r="G349" s="60"/>
      <c r="H349" s="60"/>
      <c r="I349" s="61"/>
      <c r="J349" s="61"/>
      <c r="K349" s="61"/>
      <c r="L349" s="61"/>
      <c r="M349" s="60"/>
      <c r="N349" s="60"/>
      <c r="O349" s="62"/>
      <c r="P349" s="62"/>
      <c r="Q349" s="62"/>
      <c r="R349" s="62"/>
      <c r="S349" s="62"/>
      <c r="T349" s="62"/>
      <c r="U349" s="62"/>
      <c r="V349" s="62"/>
      <c r="W349" s="62"/>
      <c r="X349" s="60"/>
      <c r="Y349" s="60"/>
      <c r="Z349" s="60"/>
      <c r="AA349" s="60"/>
      <c r="AB349" s="61"/>
      <c r="AC349" s="61"/>
      <c r="AD349" s="60"/>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c r="IW349" s="7"/>
      <c r="IX349" s="7"/>
      <c r="IY349" s="7"/>
      <c r="IZ349" s="7"/>
      <c r="JA349" s="7"/>
      <c r="JB349" s="7"/>
      <c r="JC349" s="7"/>
      <c r="JD349" s="7"/>
      <c r="JE349" s="7"/>
      <c r="JF349" s="7"/>
      <c r="JG349" s="7"/>
      <c r="JH349" s="7"/>
      <c r="JI349" s="7"/>
      <c r="JJ349" s="7"/>
      <c r="JK349" s="7"/>
      <c r="JL349" s="7"/>
      <c r="JM349" s="7"/>
      <c r="JN349" s="7"/>
      <c r="JO349" s="7"/>
      <c r="JP349" s="7"/>
      <c r="JQ349" s="7"/>
      <c r="JR349" s="7"/>
      <c r="JS349" s="7"/>
      <c r="JT349" s="7"/>
      <c r="JU349" s="7"/>
      <c r="JV349" s="7"/>
      <c r="JW349" s="7"/>
      <c r="JX349" s="7"/>
      <c r="JY349" s="7"/>
      <c r="JZ349" s="7"/>
      <c r="KA349" s="7"/>
      <c r="KB349" s="7"/>
      <c r="KC349" s="7"/>
      <c r="KD349" s="7"/>
      <c r="KE349" s="7"/>
      <c r="KF349" s="7"/>
      <c r="KG349" s="7"/>
      <c r="KH349" s="7"/>
      <c r="KI349" s="7"/>
      <c r="KJ349" s="7"/>
      <c r="KK349" s="7"/>
      <c r="KL349" s="7"/>
      <c r="KM349" s="7"/>
      <c r="KN349" s="7"/>
      <c r="KO349" s="7"/>
      <c r="KP349" s="7"/>
      <c r="KQ349" s="7"/>
      <c r="KR349" s="7"/>
      <c r="KS349" s="7"/>
      <c r="KT349" s="7"/>
      <c r="KU349" s="7"/>
      <c r="KV349" s="7"/>
      <c r="KW349" s="7"/>
      <c r="KX349" s="7"/>
      <c r="KY349" s="7"/>
      <c r="KZ349" s="7"/>
      <c r="LA349" s="7"/>
      <c r="LB349" s="7"/>
      <c r="LC349" s="7"/>
      <c r="LD349" s="7"/>
      <c r="LE349" s="7"/>
      <c r="LF349" s="7"/>
      <c r="LG349" s="7"/>
      <c r="LH349" s="7"/>
      <c r="LI349" s="7"/>
      <c r="LJ349" s="7"/>
      <c r="LK349" s="7"/>
      <c r="LL349" s="7"/>
      <c r="LM349" s="7"/>
      <c r="LN349" s="7"/>
      <c r="LO349" s="7"/>
      <c r="LP349" s="7"/>
      <c r="LQ349" s="7"/>
      <c r="LR349" s="7"/>
      <c r="LS349" s="7"/>
      <c r="LT349" s="7"/>
      <c r="LU349" s="7"/>
      <c r="LV349" s="7"/>
      <c r="LW349" s="7"/>
      <c r="LX349" s="7"/>
      <c r="LY349" s="7"/>
      <c r="LZ349" s="7"/>
      <c r="MA349" s="7"/>
      <c r="MB349" s="7"/>
      <c r="MC349" s="7"/>
      <c r="MD349" s="7"/>
      <c r="ME349" s="7"/>
      <c r="MF349" s="7"/>
      <c r="MG349" s="7"/>
      <c r="MH349" s="7"/>
      <c r="MI349" s="7"/>
      <c r="MJ349" s="7"/>
    </row>
    <row r="350" spans="1:348" ht="15.75" customHeight="1" x14ac:dyDescent="0.25">
      <c r="A350" s="60"/>
      <c r="B350" s="60"/>
      <c r="C350" s="60"/>
      <c r="D350" s="60"/>
      <c r="E350" s="60"/>
      <c r="F350" s="60"/>
      <c r="G350" s="60"/>
      <c r="H350" s="60"/>
      <c r="I350" s="61"/>
      <c r="J350" s="61"/>
      <c r="K350" s="61"/>
      <c r="L350" s="61"/>
      <c r="M350" s="60"/>
      <c r="N350" s="60"/>
      <c r="O350" s="62"/>
      <c r="P350" s="62"/>
      <c r="Q350" s="62"/>
      <c r="R350" s="62"/>
      <c r="S350" s="62"/>
      <c r="T350" s="62"/>
      <c r="U350" s="62"/>
      <c r="V350" s="62"/>
      <c r="W350" s="62"/>
      <c r="X350" s="60"/>
      <c r="Y350" s="60"/>
      <c r="Z350" s="60"/>
      <c r="AA350" s="60"/>
      <c r="AB350" s="61"/>
      <c r="AC350" s="61"/>
      <c r="AD350" s="60"/>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c r="IW350" s="7"/>
      <c r="IX350" s="7"/>
      <c r="IY350" s="7"/>
      <c r="IZ350" s="7"/>
      <c r="JA350" s="7"/>
      <c r="JB350" s="7"/>
      <c r="JC350" s="7"/>
      <c r="JD350" s="7"/>
      <c r="JE350" s="7"/>
      <c r="JF350" s="7"/>
      <c r="JG350" s="7"/>
      <c r="JH350" s="7"/>
      <c r="JI350" s="7"/>
      <c r="JJ350" s="7"/>
      <c r="JK350" s="7"/>
      <c r="JL350" s="7"/>
      <c r="JM350" s="7"/>
      <c r="JN350" s="7"/>
      <c r="JO350" s="7"/>
      <c r="JP350" s="7"/>
      <c r="JQ350" s="7"/>
      <c r="JR350" s="7"/>
      <c r="JS350" s="7"/>
      <c r="JT350" s="7"/>
      <c r="JU350" s="7"/>
      <c r="JV350" s="7"/>
      <c r="JW350" s="7"/>
      <c r="JX350" s="7"/>
      <c r="JY350" s="7"/>
      <c r="JZ350" s="7"/>
      <c r="KA350" s="7"/>
      <c r="KB350" s="7"/>
      <c r="KC350" s="7"/>
      <c r="KD350" s="7"/>
      <c r="KE350" s="7"/>
      <c r="KF350" s="7"/>
      <c r="KG350" s="7"/>
      <c r="KH350" s="7"/>
      <c r="KI350" s="7"/>
      <c r="KJ350" s="7"/>
      <c r="KK350" s="7"/>
      <c r="KL350" s="7"/>
      <c r="KM350" s="7"/>
      <c r="KN350" s="7"/>
      <c r="KO350" s="7"/>
      <c r="KP350" s="7"/>
      <c r="KQ350" s="7"/>
      <c r="KR350" s="7"/>
      <c r="KS350" s="7"/>
      <c r="KT350" s="7"/>
      <c r="KU350" s="7"/>
      <c r="KV350" s="7"/>
      <c r="KW350" s="7"/>
      <c r="KX350" s="7"/>
      <c r="KY350" s="7"/>
      <c r="KZ350" s="7"/>
      <c r="LA350" s="7"/>
      <c r="LB350" s="7"/>
      <c r="LC350" s="7"/>
      <c r="LD350" s="7"/>
      <c r="LE350" s="7"/>
      <c r="LF350" s="7"/>
      <c r="LG350" s="7"/>
      <c r="LH350" s="7"/>
      <c r="LI350" s="7"/>
      <c r="LJ350" s="7"/>
      <c r="LK350" s="7"/>
      <c r="LL350" s="7"/>
      <c r="LM350" s="7"/>
      <c r="LN350" s="7"/>
      <c r="LO350" s="7"/>
      <c r="LP350" s="7"/>
      <c r="LQ350" s="7"/>
      <c r="LR350" s="7"/>
      <c r="LS350" s="7"/>
      <c r="LT350" s="7"/>
      <c r="LU350" s="7"/>
      <c r="LV350" s="7"/>
      <c r="LW350" s="7"/>
      <c r="LX350" s="7"/>
      <c r="LY350" s="7"/>
      <c r="LZ350" s="7"/>
      <c r="MA350" s="7"/>
      <c r="MB350" s="7"/>
      <c r="MC350" s="7"/>
      <c r="MD350" s="7"/>
      <c r="ME350" s="7"/>
      <c r="MF350" s="7"/>
      <c r="MG350" s="7"/>
      <c r="MH350" s="7"/>
      <c r="MI350" s="7"/>
      <c r="MJ350" s="7"/>
    </row>
    <row r="351" spans="1:348" ht="15.75" customHeight="1" x14ac:dyDescent="0.25">
      <c r="A351" s="60"/>
      <c r="B351" s="60"/>
      <c r="C351" s="60"/>
      <c r="D351" s="60"/>
      <c r="E351" s="60"/>
      <c r="F351" s="60"/>
      <c r="G351" s="60"/>
      <c r="H351" s="60"/>
      <c r="I351" s="61"/>
      <c r="J351" s="61"/>
      <c r="K351" s="61"/>
      <c r="L351" s="61"/>
      <c r="M351" s="60"/>
      <c r="N351" s="60"/>
      <c r="O351" s="62"/>
      <c r="P351" s="62"/>
      <c r="Q351" s="62"/>
      <c r="R351" s="62"/>
      <c r="S351" s="62"/>
      <c r="T351" s="62"/>
      <c r="U351" s="62"/>
      <c r="V351" s="62"/>
      <c r="W351" s="62"/>
      <c r="X351" s="60"/>
      <c r="Y351" s="60"/>
      <c r="Z351" s="60"/>
      <c r="AA351" s="60"/>
      <c r="AB351" s="61"/>
      <c r="AC351" s="61"/>
      <c r="AD351" s="60"/>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c r="IW351" s="7"/>
      <c r="IX351" s="7"/>
      <c r="IY351" s="7"/>
      <c r="IZ351" s="7"/>
      <c r="JA351" s="7"/>
      <c r="JB351" s="7"/>
      <c r="JC351" s="7"/>
      <c r="JD351" s="7"/>
      <c r="JE351" s="7"/>
      <c r="JF351" s="7"/>
      <c r="JG351" s="7"/>
      <c r="JH351" s="7"/>
      <c r="JI351" s="7"/>
      <c r="JJ351" s="7"/>
      <c r="JK351" s="7"/>
      <c r="JL351" s="7"/>
      <c r="JM351" s="7"/>
      <c r="JN351" s="7"/>
      <c r="JO351" s="7"/>
      <c r="JP351" s="7"/>
      <c r="JQ351" s="7"/>
      <c r="JR351" s="7"/>
      <c r="JS351" s="7"/>
      <c r="JT351" s="7"/>
      <c r="JU351" s="7"/>
      <c r="JV351" s="7"/>
      <c r="JW351" s="7"/>
      <c r="JX351" s="7"/>
      <c r="JY351" s="7"/>
      <c r="JZ351" s="7"/>
      <c r="KA351" s="7"/>
      <c r="KB351" s="7"/>
      <c r="KC351" s="7"/>
      <c r="KD351" s="7"/>
      <c r="KE351" s="7"/>
      <c r="KF351" s="7"/>
      <c r="KG351" s="7"/>
      <c r="KH351" s="7"/>
      <c r="KI351" s="7"/>
      <c r="KJ351" s="7"/>
      <c r="KK351" s="7"/>
      <c r="KL351" s="7"/>
      <c r="KM351" s="7"/>
      <c r="KN351" s="7"/>
      <c r="KO351" s="7"/>
      <c r="KP351" s="7"/>
      <c r="KQ351" s="7"/>
      <c r="KR351" s="7"/>
      <c r="KS351" s="7"/>
      <c r="KT351" s="7"/>
      <c r="KU351" s="7"/>
      <c r="KV351" s="7"/>
      <c r="KW351" s="7"/>
      <c r="KX351" s="7"/>
      <c r="KY351" s="7"/>
      <c r="KZ351" s="7"/>
      <c r="LA351" s="7"/>
      <c r="LB351" s="7"/>
      <c r="LC351" s="7"/>
      <c r="LD351" s="7"/>
      <c r="LE351" s="7"/>
      <c r="LF351" s="7"/>
      <c r="LG351" s="7"/>
      <c r="LH351" s="7"/>
      <c r="LI351" s="7"/>
      <c r="LJ351" s="7"/>
      <c r="LK351" s="7"/>
      <c r="LL351" s="7"/>
      <c r="LM351" s="7"/>
      <c r="LN351" s="7"/>
      <c r="LO351" s="7"/>
      <c r="LP351" s="7"/>
      <c r="LQ351" s="7"/>
      <c r="LR351" s="7"/>
      <c r="LS351" s="7"/>
      <c r="LT351" s="7"/>
      <c r="LU351" s="7"/>
      <c r="LV351" s="7"/>
      <c r="LW351" s="7"/>
      <c r="LX351" s="7"/>
      <c r="LY351" s="7"/>
      <c r="LZ351" s="7"/>
      <c r="MA351" s="7"/>
      <c r="MB351" s="7"/>
      <c r="MC351" s="7"/>
      <c r="MD351" s="7"/>
      <c r="ME351" s="7"/>
      <c r="MF351" s="7"/>
      <c r="MG351" s="7"/>
      <c r="MH351" s="7"/>
      <c r="MI351" s="7"/>
      <c r="MJ351" s="7"/>
    </row>
    <row r="352" spans="1:348" ht="15.75" customHeight="1" x14ac:dyDescent="0.25">
      <c r="A352" s="60"/>
      <c r="B352" s="60"/>
      <c r="C352" s="60"/>
      <c r="D352" s="60"/>
      <c r="E352" s="60"/>
      <c r="F352" s="60"/>
      <c r="G352" s="60"/>
      <c r="H352" s="60"/>
      <c r="I352" s="61"/>
      <c r="J352" s="61"/>
      <c r="K352" s="61"/>
      <c r="L352" s="61"/>
      <c r="M352" s="60"/>
      <c r="N352" s="60"/>
      <c r="O352" s="62"/>
      <c r="P352" s="62"/>
      <c r="Q352" s="62"/>
      <c r="R352" s="62"/>
      <c r="S352" s="62"/>
      <c r="T352" s="62"/>
      <c r="U352" s="62"/>
      <c r="V352" s="62"/>
      <c r="W352" s="62"/>
      <c r="X352" s="60"/>
      <c r="Y352" s="60"/>
      <c r="Z352" s="60"/>
      <c r="AA352" s="60"/>
      <c r="AB352" s="61"/>
      <c r="AC352" s="61"/>
      <c r="AD352" s="60"/>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c r="IW352" s="7"/>
      <c r="IX352" s="7"/>
      <c r="IY352" s="7"/>
      <c r="IZ352" s="7"/>
      <c r="JA352" s="7"/>
      <c r="JB352" s="7"/>
      <c r="JC352" s="7"/>
      <c r="JD352" s="7"/>
      <c r="JE352" s="7"/>
      <c r="JF352" s="7"/>
      <c r="JG352" s="7"/>
      <c r="JH352" s="7"/>
      <c r="JI352" s="7"/>
      <c r="JJ352" s="7"/>
      <c r="JK352" s="7"/>
      <c r="JL352" s="7"/>
      <c r="JM352" s="7"/>
      <c r="JN352" s="7"/>
      <c r="JO352" s="7"/>
      <c r="JP352" s="7"/>
      <c r="JQ352" s="7"/>
      <c r="JR352" s="7"/>
      <c r="JS352" s="7"/>
      <c r="JT352" s="7"/>
      <c r="JU352" s="7"/>
      <c r="JV352" s="7"/>
      <c r="JW352" s="7"/>
      <c r="JX352" s="7"/>
      <c r="JY352" s="7"/>
      <c r="JZ352" s="7"/>
      <c r="KA352" s="7"/>
      <c r="KB352" s="7"/>
      <c r="KC352" s="7"/>
      <c r="KD352" s="7"/>
      <c r="KE352" s="7"/>
      <c r="KF352" s="7"/>
      <c r="KG352" s="7"/>
      <c r="KH352" s="7"/>
      <c r="KI352" s="7"/>
      <c r="KJ352" s="7"/>
      <c r="KK352" s="7"/>
      <c r="KL352" s="7"/>
      <c r="KM352" s="7"/>
      <c r="KN352" s="7"/>
      <c r="KO352" s="7"/>
      <c r="KP352" s="7"/>
      <c r="KQ352" s="7"/>
      <c r="KR352" s="7"/>
      <c r="KS352" s="7"/>
      <c r="KT352" s="7"/>
      <c r="KU352" s="7"/>
      <c r="KV352" s="7"/>
      <c r="KW352" s="7"/>
      <c r="KX352" s="7"/>
      <c r="KY352" s="7"/>
      <c r="KZ352" s="7"/>
      <c r="LA352" s="7"/>
      <c r="LB352" s="7"/>
      <c r="LC352" s="7"/>
      <c r="LD352" s="7"/>
      <c r="LE352" s="7"/>
      <c r="LF352" s="7"/>
      <c r="LG352" s="7"/>
      <c r="LH352" s="7"/>
      <c r="LI352" s="7"/>
      <c r="LJ352" s="7"/>
      <c r="LK352" s="7"/>
      <c r="LL352" s="7"/>
      <c r="LM352" s="7"/>
      <c r="LN352" s="7"/>
      <c r="LO352" s="7"/>
      <c r="LP352" s="7"/>
      <c r="LQ352" s="7"/>
      <c r="LR352" s="7"/>
      <c r="LS352" s="7"/>
      <c r="LT352" s="7"/>
      <c r="LU352" s="7"/>
      <c r="LV352" s="7"/>
      <c r="LW352" s="7"/>
      <c r="LX352" s="7"/>
      <c r="LY352" s="7"/>
      <c r="LZ352" s="7"/>
      <c r="MA352" s="7"/>
      <c r="MB352" s="7"/>
      <c r="MC352" s="7"/>
      <c r="MD352" s="7"/>
      <c r="ME352" s="7"/>
      <c r="MF352" s="7"/>
      <c r="MG352" s="7"/>
      <c r="MH352" s="7"/>
      <c r="MI352" s="7"/>
      <c r="MJ352" s="7"/>
    </row>
    <row r="353" spans="1:348" ht="15.75" customHeight="1" x14ac:dyDescent="0.25">
      <c r="A353" s="60"/>
      <c r="B353" s="60"/>
      <c r="C353" s="60"/>
      <c r="D353" s="60"/>
      <c r="E353" s="60"/>
      <c r="F353" s="60"/>
      <c r="G353" s="60"/>
      <c r="H353" s="60"/>
      <c r="I353" s="61"/>
      <c r="J353" s="61"/>
      <c r="K353" s="61"/>
      <c r="L353" s="61"/>
      <c r="M353" s="60"/>
      <c r="N353" s="60"/>
      <c r="O353" s="62"/>
      <c r="P353" s="62"/>
      <c r="Q353" s="62"/>
      <c r="R353" s="62"/>
      <c r="S353" s="62"/>
      <c r="T353" s="62"/>
      <c r="U353" s="62"/>
      <c r="V353" s="62"/>
      <c r="W353" s="62"/>
      <c r="X353" s="60"/>
      <c r="Y353" s="60"/>
      <c r="Z353" s="60"/>
      <c r="AA353" s="60"/>
      <c r="AB353" s="61"/>
      <c r="AC353" s="61"/>
      <c r="AD353" s="60"/>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c r="IW353" s="7"/>
      <c r="IX353" s="7"/>
      <c r="IY353" s="7"/>
      <c r="IZ353" s="7"/>
      <c r="JA353" s="7"/>
      <c r="JB353" s="7"/>
      <c r="JC353" s="7"/>
      <c r="JD353" s="7"/>
      <c r="JE353" s="7"/>
      <c r="JF353" s="7"/>
      <c r="JG353" s="7"/>
      <c r="JH353" s="7"/>
      <c r="JI353" s="7"/>
      <c r="JJ353" s="7"/>
      <c r="JK353" s="7"/>
      <c r="JL353" s="7"/>
      <c r="JM353" s="7"/>
      <c r="JN353" s="7"/>
      <c r="JO353" s="7"/>
      <c r="JP353" s="7"/>
      <c r="JQ353" s="7"/>
      <c r="JR353" s="7"/>
      <c r="JS353" s="7"/>
      <c r="JT353" s="7"/>
      <c r="JU353" s="7"/>
      <c r="JV353" s="7"/>
      <c r="JW353" s="7"/>
      <c r="JX353" s="7"/>
      <c r="JY353" s="7"/>
      <c r="JZ353" s="7"/>
      <c r="KA353" s="7"/>
      <c r="KB353" s="7"/>
      <c r="KC353" s="7"/>
      <c r="KD353" s="7"/>
      <c r="KE353" s="7"/>
      <c r="KF353" s="7"/>
      <c r="KG353" s="7"/>
      <c r="KH353" s="7"/>
      <c r="KI353" s="7"/>
      <c r="KJ353" s="7"/>
      <c r="KK353" s="7"/>
      <c r="KL353" s="7"/>
      <c r="KM353" s="7"/>
      <c r="KN353" s="7"/>
      <c r="KO353" s="7"/>
      <c r="KP353" s="7"/>
      <c r="KQ353" s="7"/>
      <c r="KR353" s="7"/>
      <c r="KS353" s="7"/>
      <c r="KT353" s="7"/>
      <c r="KU353" s="7"/>
      <c r="KV353" s="7"/>
      <c r="KW353" s="7"/>
      <c r="KX353" s="7"/>
      <c r="KY353" s="7"/>
      <c r="KZ353" s="7"/>
      <c r="LA353" s="7"/>
      <c r="LB353" s="7"/>
      <c r="LC353" s="7"/>
      <c r="LD353" s="7"/>
      <c r="LE353" s="7"/>
      <c r="LF353" s="7"/>
      <c r="LG353" s="7"/>
      <c r="LH353" s="7"/>
      <c r="LI353" s="7"/>
      <c r="LJ353" s="7"/>
      <c r="LK353" s="7"/>
      <c r="LL353" s="7"/>
      <c r="LM353" s="7"/>
      <c r="LN353" s="7"/>
      <c r="LO353" s="7"/>
      <c r="LP353" s="7"/>
      <c r="LQ353" s="7"/>
      <c r="LR353" s="7"/>
      <c r="LS353" s="7"/>
      <c r="LT353" s="7"/>
      <c r="LU353" s="7"/>
      <c r="LV353" s="7"/>
      <c r="LW353" s="7"/>
      <c r="LX353" s="7"/>
      <c r="LY353" s="7"/>
      <c r="LZ353" s="7"/>
      <c r="MA353" s="7"/>
      <c r="MB353" s="7"/>
      <c r="MC353" s="7"/>
      <c r="MD353" s="7"/>
      <c r="ME353" s="7"/>
      <c r="MF353" s="7"/>
      <c r="MG353" s="7"/>
      <c r="MH353" s="7"/>
      <c r="MI353" s="7"/>
      <c r="MJ353" s="7"/>
    </row>
    <row r="354" spans="1:348" ht="15.75" customHeight="1" x14ac:dyDescent="0.25">
      <c r="A354" s="60"/>
      <c r="B354" s="60"/>
      <c r="C354" s="60"/>
      <c r="D354" s="60"/>
      <c r="E354" s="60"/>
      <c r="F354" s="60"/>
      <c r="G354" s="60"/>
      <c r="H354" s="60"/>
      <c r="I354" s="61"/>
      <c r="J354" s="61"/>
      <c r="K354" s="61"/>
      <c r="L354" s="61"/>
      <c r="M354" s="60"/>
      <c r="N354" s="60"/>
      <c r="O354" s="62"/>
      <c r="P354" s="62"/>
      <c r="Q354" s="62"/>
      <c r="R354" s="62"/>
      <c r="S354" s="62"/>
      <c r="T354" s="62"/>
      <c r="U354" s="62"/>
      <c r="V354" s="62"/>
      <c r="W354" s="62"/>
      <c r="X354" s="60"/>
      <c r="Y354" s="60"/>
      <c r="Z354" s="60"/>
      <c r="AA354" s="60"/>
      <c r="AB354" s="61"/>
      <c r="AC354" s="61"/>
      <c r="AD354" s="60"/>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c r="IW354" s="7"/>
      <c r="IX354" s="7"/>
      <c r="IY354" s="7"/>
      <c r="IZ354" s="7"/>
      <c r="JA354" s="7"/>
      <c r="JB354" s="7"/>
      <c r="JC354" s="7"/>
      <c r="JD354" s="7"/>
      <c r="JE354" s="7"/>
      <c r="JF354" s="7"/>
      <c r="JG354" s="7"/>
      <c r="JH354" s="7"/>
      <c r="JI354" s="7"/>
      <c r="JJ354" s="7"/>
      <c r="JK354" s="7"/>
      <c r="JL354" s="7"/>
      <c r="JM354" s="7"/>
      <c r="JN354" s="7"/>
      <c r="JO354" s="7"/>
      <c r="JP354" s="7"/>
      <c r="JQ354" s="7"/>
      <c r="JR354" s="7"/>
      <c r="JS354" s="7"/>
      <c r="JT354" s="7"/>
      <c r="JU354" s="7"/>
      <c r="JV354" s="7"/>
      <c r="JW354" s="7"/>
      <c r="JX354" s="7"/>
      <c r="JY354" s="7"/>
      <c r="JZ354" s="7"/>
      <c r="KA354" s="7"/>
      <c r="KB354" s="7"/>
      <c r="KC354" s="7"/>
      <c r="KD354" s="7"/>
      <c r="KE354" s="7"/>
      <c r="KF354" s="7"/>
      <c r="KG354" s="7"/>
      <c r="KH354" s="7"/>
      <c r="KI354" s="7"/>
      <c r="KJ354" s="7"/>
      <c r="KK354" s="7"/>
      <c r="KL354" s="7"/>
      <c r="KM354" s="7"/>
      <c r="KN354" s="7"/>
      <c r="KO354" s="7"/>
      <c r="KP354" s="7"/>
      <c r="KQ354" s="7"/>
      <c r="KR354" s="7"/>
      <c r="KS354" s="7"/>
      <c r="KT354" s="7"/>
      <c r="KU354" s="7"/>
      <c r="KV354" s="7"/>
      <c r="KW354" s="7"/>
      <c r="KX354" s="7"/>
      <c r="KY354" s="7"/>
      <c r="KZ354" s="7"/>
      <c r="LA354" s="7"/>
      <c r="LB354" s="7"/>
      <c r="LC354" s="7"/>
      <c r="LD354" s="7"/>
      <c r="LE354" s="7"/>
      <c r="LF354" s="7"/>
      <c r="LG354" s="7"/>
      <c r="LH354" s="7"/>
      <c r="LI354" s="7"/>
      <c r="LJ354" s="7"/>
      <c r="LK354" s="7"/>
      <c r="LL354" s="7"/>
      <c r="LM354" s="7"/>
      <c r="LN354" s="7"/>
      <c r="LO354" s="7"/>
      <c r="LP354" s="7"/>
      <c r="LQ354" s="7"/>
      <c r="LR354" s="7"/>
      <c r="LS354" s="7"/>
      <c r="LT354" s="7"/>
      <c r="LU354" s="7"/>
      <c r="LV354" s="7"/>
      <c r="LW354" s="7"/>
      <c r="LX354" s="7"/>
      <c r="LY354" s="7"/>
      <c r="LZ354" s="7"/>
      <c r="MA354" s="7"/>
      <c r="MB354" s="7"/>
      <c r="MC354" s="7"/>
      <c r="MD354" s="7"/>
      <c r="ME354" s="7"/>
      <c r="MF354" s="7"/>
      <c r="MG354" s="7"/>
      <c r="MH354" s="7"/>
      <c r="MI354" s="7"/>
      <c r="MJ354" s="7"/>
    </row>
    <row r="355" spans="1:348" ht="15.75" customHeight="1" x14ac:dyDescent="0.25">
      <c r="A355" s="60"/>
      <c r="B355" s="60"/>
      <c r="C355" s="60"/>
      <c r="D355" s="60"/>
      <c r="E355" s="60"/>
      <c r="F355" s="60"/>
      <c r="G355" s="60"/>
      <c r="H355" s="60"/>
      <c r="I355" s="61"/>
      <c r="J355" s="61"/>
      <c r="K355" s="61"/>
      <c r="L355" s="61"/>
      <c r="M355" s="60"/>
      <c r="N355" s="60"/>
      <c r="O355" s="62"/>
      <c r="P355" s="62"/>
      <c r="Q355" s="62"/>
      <c r="R355" s="62"/>
      <c r="S355" s="62"/>
      <c r="T355" s="62"/>
      <c r="U355" s="62"/>
      <c r="V355" s="62"/>
      <c r="W355" s="62"/>
      <c r="X355" s="60"/>
      <c r="Y355" s="60"/>
      <c r="Z355" s="60"/>
      <c r="AA355" s="60"/>
      <c r="AB355" s="61"/>
      <c r="AC355" s="61"/>
      <c r="AD355" s="60"/>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c r="IW355" s="7"/>
      <c r="IX355" s="7"/>
      <c r="IY355" s="7"/>
      <c r="IZ355" s="7"/>
      <c r="JA355" s="7"/>
      <c r="JB355" s="7"/>
      <c r="JC355" s="7"/>
      <c r="JD355" s="7"/>
      <c r="JE355" s="7"/>
      <c r="JF355" s="7"/>
      <c r="JG355" s="7"/>
      <c r="JH355" s="7"/>
      <c r="JI355" s="7"/>
      <c r="JJ355" s="7"/>
      <c r="JK355" s="7"/>
      <c r="JL355" s="7"/>
      <c r="JM355" s="7"/>
      <c r="JN355" s="7"/>
      <c r="JO355" s="7"/>
      <c r="JP355" s="7"/>
      <c r="JQ355" s="7"/>
      <c r="JR355" s="7"/>
      <c r="JS355" s="7"/>
      <c r="JT355" s="7"/>
      <c r="JU355" s="7"/>
      <c r="JV355" s="7"/>
      <c r="JW355" s="7"/>
      <c r="JX355" s="7"/>
      <c r="JY355" s="7"/>
      <c r="JZ355" s="7"/>
      <c r="KA355" s="7"/>
      <c r="KB355" s="7"/>
      <c r="KC355" s="7"/>
      <c r="KD355" s="7"/>
      <c r="KE355" s="7"/>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7"/>
      <c r="LR355" s="7"/>
      <c r="LS355" s="7"/>
      <c r="LT355" s="7"/>
      <c r="LU355" s="7"/>
      <c r="LV355" s="7"/>
      <c r="LW355" s="7"/>
      <c r="LX355" s="7"/>
      <c r="LY355" s="7"/>
      <c r="LZ355" s="7"/>
      <c r="MA355" s="7"/>
      <c r="MB355" s="7"/>
      <c r="MC355" s="7"/>
      <c r="MD355" s="7"/>
      <c r="ME355" s="7"/>
      <c r="MF355" s="7"/>
      <c r="MG355" s="7"/>
      <c r="MH355" s="7"/>
      <c r="MI355" s="7"/>
      <c r="MJ355" s="7"/>
    </row>
    <row r="356" spans="1:348" ht="15.75" customHeight="1" x14ac:dyDescent="0.25">
      <c r="A356" s="60"/>
      <c r="B356" s="60"/>
      <c r="C356" s="60"/>
      <c r="D356" s="60"/>
      <c r="E356" s="60"/>
      <c r="F356" s="60"/>
      <c r="G356" s="60"/>
      <c r="H356" s="60"/>
      <c r="I356" s="61"/>
      <c r="J356" s="61"/>
      <c r="K356" s="61"/>
      <c r="L356" s="61"/>
      <c r="M356" s="60"/>
      <c r="N356" s="60"/>
      <c r="O356" s="62"/>
      <c r="P356" s="62"/>
      <c r="Q356" s="62"/>
      <c r="R356" s="62"/>
      <c r="S356" s="62"/>
      <c r="T356" s="62"/>
      <c r="U356" s="62"/>
      <c r="V356" s="62"/>
      <c r="W356" s="62"/>
      <c r="X356" s="60"/>
      <c r="Y356" s="60"/>
      <c r="Z356" s="60"/>
      <c r="AA356" s="60"/>
      <c r="AB356" s="61"/>
      <c r="AC356" s="61"/>
      <c r="AD356" s="60"/>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c r="IW356" s="7"/>
      <c r="IX356" s="7"/>
      <c r="IY356" s="7"/>
      <c r="IZ356" s="7"/>
      <c r="JA356" s="7"/>
      <c r="JB356" s="7"/>
      <c r="JC356" s="7"/>
      <c r="JD356" s="7"/>
      <c r="JE356" s="7"/>
      <c r="JF356" s="7"/>
      <c r="JG356" s="7"/>
      <c r="JH356" s="7"/>
      <c r="JI356" s="7"/>
      <c r="JJ356" s="7"/>
      <c r="JK356" s="7"/>
      <c r="JL356" s="7"/>
      <c r="JM356" s="7"/>
      <c r="JN356" s="7"/>
      <c r="JO356" s="7"/>
      <c r="JP356" s="7"/>
      <c r="JQ356" s="7"/>
      <c r="JR356" s="7"/>
      <c r="JS356" s="7"/>
      <c r="JT356" s="7"/>
      <c r="JU356" s="7"/>
      <c r="JV356" s="7"/>
      <c r="JW356" s="7"/>
      <c r="JX356" s="7"/>
      <c r="JY356" s="7"/>
      <c r="JZ356" s="7"/>
      <c r="KA356" s="7"/>
      <c r="KB356" s="7"/>
      <c r="KC356" s="7"/>
      <c r="KD356" s="7"/>
      <c r="KE356" s="7"/>
      <c r="KF356" s="7"/>
      <c r="KG356" s="7"/>
      <c r="KH356" s="7"/>
      <c r="KI356" s="7"/>
      <c r="KJ356" s="7"/>
      <c r="KK356" s="7"/>
      <c r="KL356" s="7"/>
      <c r="KM356" s="7"/>
      <c r="KN356" s="7"/>
      <c r="KO356" s="7"/>
      <c r="KP356" s="7"/>
      <c r="KQ356" s="7"/>
      <c r="KR356" s="7"/>
      <c r="KS356" s="7"/>
      <c r="KT356" s="7"/>
      <c r="KU356" s="7"/>
      <c r="KV356" s="7"/>
      <c r="KW356" s="7"/>
      <c r="KX356" s="7"/>
      <c r="KY356" s="7"/>
      <c r="KZ356" s="7"/>
      <c r="LA356" s="7"/>
      <c r="LB356" s="7"/>
      <c r="LC356" s="7"/>
      <c r="LD356" s="7"/>
      <c r="LE356" s="7"/>
      <c r="LF356" s="7"/>
      <c r="LG356" s="7"/>
      <c r="LH356" s="7"/>
      <c r="LI356" s="7"/>
      <c r="LJ356" s="7"/>
      <c r="LK356" s="7"/>
      <c r="LL356" s="7"/>
      <c r="LM356" s="7"/>
      <c r="LN356" s="7"/>
      <c r="LO356" s="7"/>
      <c r="LP356" s="7"/>
      <c r="LQ356" s="7"/>
      <c r="LR356" s="7"/>
      <c r="LS356" s="7"/>
      <c r="LT356" s="7"/>
      <c r="LU356" s="7"/>
      <c r="LV356" s="7"/>
      <c r="LW356" s="7"/>
      <c r="LX356" s="7"/>
      <c r="LY356" s="7"/>
      <c r="LZ356" s="7"/>
      <c r="MA356" s="7"/>
      <c r="MB356" s="7"/>
      <c r="MC356" s="7"/>
      <c r="MD356" s="7"/>
      <c r="ME356" s="7"/>
      <c r="MF356" s="7"/>
      <c r="MG356" s="7"/>
      <c r="MH356" s="7"/>
      <c r="MI356" s="7"/>
      <c r="MJ356" s="7"/>
    </row>
    <row r="357" spans="1:348" ht="15.75" customHeight="1" x14ac:dyDescent="0.25">
      <c r="A357" s="60"/>
      <c r="B357" s="60"/>
      <c r="C357" s="60"/>
      <c r="D357" s="60"/>
      <c r="E357" s="60"/>
      <c r="F357" s="60"/>
      <c r="G357" s="60"/>
      <c r="H357" s="60"/>
      <c r="I357" s="61"/>
      <c r="J357" s="61"/>
      <c r="K357" s="61"/>
      <c r="L357" s="61"/>
      <c r="M357" s="60"/>
      <c r="N357" s="60"/>
      <c r="O357" s="62"/>
      <c r="P357" s="62"/>
      <c r="Q357" s="62"/>
      <c r="R357" s="62"/>
      <c r="S357" s="62"/>
      <c r="T357" s="62"/>
      <c r="U357" s="62"/>
      <c r="V357" s="62"/>
      <c r="W357" s="62"/>
      <c r="X357" s="60"/>
      <c r="Y357" s="60"/>
      <c r="Z357" s="60"/>
      <c r="AA357" s="60"/>
      <c r="AB357" s="61"/>
      <c r="AC357" s="61"/>
      <c r="AD357" s="60"/>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c r="IW357" s="7"/>
      <c r="IX357" s="7"/>
      <c r="IY357" s="7"/>
      <c r="IZ357" s="7"/>
      <c r="JA357" s="7"/>
      <c r="JB357" s="7"/>
      <c r="JC357" s="7"/>
      <c r="JD357" s="7"/>
      <c r="JE357" s="7"/>
      <c r="JF357" s="7"/>
      <c r="JG357" s="7"/>
      <c r="JH357" s="7"/>
      <c r="JI357" s="7"/>
      <c r="JJ357" s="7"/>
      <c r="JK357" s="7"/>
      <c r="JL357" s="7"/>
      <c r="JM357" s="7"/>
      <c r="JN357" s="7"/>
      <c r="JO357" s="7"/>
      <c r="JP357" s="7"/>
      <c r="JQ357" s="7"/>
      <c r="JR357" s="7"/>
      <c r="JS357" s="7"/>
      <c r="JT357" s="7"/>
      <c r="JU357" s="7"/>
      <c r="JV357" s="7"/>
      <c r="JW357" s="7"/>
      <c r="JX357" s="7"/>
      <c r="JY357" s="7"/>
      <c r="JZ357" s="7"/>
      <c r="KA357" s="7"/>
      <c r="KB357" s="7"/>
      <c r="KC357" s="7"/>
      <c r="KD357" s="7"/>
      <c r="KE357" s="7"/>
      <c r="KF357" s="7"/>
      <c r="KG357" s="7"/>
      <c r="KH357" s="7"/>
      <c r="KI357" s="7"/>
      <c r="KJ357" s="7"/>
      <c r="KK357" s="7"/>
      <c r="KL357" s="7"/>
      <c r="KM357" s="7"/>
      <c r="KN357" s="7"/>
      <c r="KO357" s="7"/>
      <c r="KP357" s="7"/>
      <c r="KQ357" s="7"/>
      <c r="KR357" s="7"/>
      <c r="KS357" s="7"/>
      <c r="KT357" s="7"/>
      <c r="KU357" s="7"/>
      <c r="KV357" s="7"/>
      <c r="KW357" s="7"/>
      <c r="KX357" s="7"/>
      <c r="KY357" s="7"/>
      <c r="KZ357" s="7"/>
      <c r="LA357" s="7"/>
      <c r="LB357" s="7"/>
      <c r="LC357" s="7"/>
      <c r="LD357" s="7"/>
      <c r="LE357" s="7"/>
      <c r="LF357" s="7"/>
      <c r="LG357" s="7"/>
      <c r="LH357" s="7"/>
      <c r="LI357" s="7"/>
      <c r="LJ357" s="7"/>
      <c r="LK357" s="7"/>
      <c r="LL357" s="7"/>
      <c r="LM357" s="7"/>
      <c r="LN357" s="7"/>
      <c r="LO357" s="7"/>
      <c r="LP357" s="7"/>
      <c r="LQ357" s="7"/>
      <c r="LR357" s="7"/>
      <c r="LS357" s="7"/>
      <c r="LT357" s="7"/>
      <c r="LU357" s="7"/>
      <c r="LV357" s="7"/>
      <c r="LW357" s="7"/>
      <c r="LX357" s="7"/>
      <c r="LY357" s="7"/>
      <c r="LZ357" s="7"/>
      <c r="MA357" s="7"/>
      <c r="MB357" s="7"/>
      <c r="MC357" s="7"/>
      <c r="MD357" s="7"/>
      <c r="ME357" s="7"/>
      <c r="MF357" s="7"/>
      <c r="MG357" s="7"/>
      <c r="MH357" s="7"/>
      <c r="MI357" s="7"/>
      <c r="MJ357" s="7"/>
    </row>
    <row r="358" spans="1:348" ht="15.75" customHeight="1" x14ac:dyDescent="0.25">
      <c r="A358" s="60"/>
      <c r="B358" s="60"/>
      <c r="C358" s="60"/>
      <c r="D358" s="60"/>
      <c r="E358" s="60"/>
      <c r="F358" s="60"/>
      <c r="G358" s="60"/>
      <c r="H358" s="60"/>
      <c r="I358" s="61"/>
      <c r="J358" s="61"/>
      <c r="K358" s="61"/>
      <c r="L358" s="61"/>
      <c r="M358" s="60"/>
      <c r="N358" s="60"/>
      <c r="O358" s="62"/>
      <c r="P358" s="62"/>
      <c r="Q358" s="62"/>
      <c r="R358" s="62"/>
      <c r="S358" s="62"/>
      <c r="T358" s="62"/>
      <c r="U358" s="62"/>
      <c r="V358" s="62"/>
      <c r="W358" s="62"/>
      <c r="X358" s="60"/>
      <c r="Y358" s="60"/>
      <c r="Z358" s="60"/>
      <c r="AA358" s="60"/>
      <c r="AB358" s="61"/>
      <c r="AC358" s="61"/>
      <c r="AD358" s="60"/>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c r="IW358" s="7"/>
      <c r="IX358" s="7"/>
      <c r="IY358" s="7"/>
      <c r="IZ358" s="7"/>
      <c r="JA358" s="7"/>
      <c r="JB358" s="7"/>
      <c r="JC358" s="7"/>
      <c r="JD358" s="7"/>
      <c r="JE358" s="7"/>
      <c r="JF358" s="7"/>
      <c r="JG358" s="7"/>
      <c r="JH358" s="7"/>
      <c r="JI358" s="7"/>
      <c r="JJ358" s="7"/>
      <c r="JK358" s="7"/>
      <c r="JL358" s="7"/>
      <c r="JM358" s="7"/>
      <c r="JN358" s="7"/>
      <c r="JO358" s="7"/>
      <c r="JP358" s="7"/>
      <c r="JQ358" s="7"/>
      <c r="JR358" s="7"/>
      <c r="JS358" s="7"/>
      <c r="JT358" s="7"/>
      <c r="JU358" s="7"/>
      <c r="JV358" s="7"/>
      <c r="JW358" s="7"/>
      <c r="JX358" s="7"/>
      <c r="JY358" s="7"/>
      <c r="JZ358" s="7"/>
      <c r="KA358" s="7"/>
      <c r="KB358" s="7"/>
      <c r="KC358" s="7"/>
      <c r="KD358" s="7"/>
      <c r="KE358" s="7"/>
      <c r="KF358" s="7"/>
      <c r="KG358" s="7"/>
      <c r="KH358" s="7"/>
      <c r="KI358" s="7"/>
      <c r="KJ358" s="7"/>
      <c r="KK358" s="7"/>
      <c r="KL358" s="7"/>
      <c r="KM358" s="7"/>
      <c r="KN358" s="7"/>
      <c r="KO358" s="7"/>
      <c r="KP358" s="7"/>
      <c r="KQ358" s="7"/>
      <c r="KR358" s="7"/>
      <c r="KS358" s="7"/>
      <c r="KT358" s="7"/>
      <c r="KU358" s="7"/>
      <c r="KV358" s="7"/>
      <c r="KW358" s="7"/>
      <c r="KX358" s="7"/>
      <c r="KY358" s="7"/>
      <c r="KZ358" s="7"/>
      <c r="LA358" s="7"/>
      <c r="LB358" s="7"/>
      <c r="LC358" s="7"/>
      <c r="LD358" s="7"/>
      <c r="LE358" s="7"/>
      <c r="LF358" s="7"/>
      <c r="LG358" s="7"/>
      <c r="LH358" s="7"/>
      <c r="LI358" s="7"/>
      <c r="LJ358" s="7"/>
      <c r="LK358" s="7"/>
      <c r="LL358" s="7"/>
      <c r="LM358" s="7"/>
      <c r="LN358" s="7"/>
      <c r="LO358" s="7"/>
      <c r="LP358" s="7"/>
      <c r="LQ358" s="7"/>
      <c r="LR358" s="7"/>
      <c r="LS358" s="7"/>
      <c r="LT358" s="7"/>
      <c r="LU358" s="7"/>
      <c r="LV358" s="7"/>
      <c r="LW358" s="7"/>
      <c r="LX358" s="7"/>
      <c r="LY358" s="7"/>
      <c r="LZ358" s="7"/>
      <c r="MA358" s="7"/>
      <c r="MB358" s="7"/>
      <c r="MC358" s="7"/>
      <c r="MD358" s="7"/>
      <c r="ME358" s="7"/>
      <c r="MF358" s="7"/>
      <c r="MG358" s="7"/>
      <c r="MH358" s="7"/>
      <c r="MI358" s="7"/>
      <c r="MJ358" s="7"/>
    </row>
    <row r="359" spans="1:348" ht="15.75" customHeight="1" x14ac:dyDescent="0.25">
      <c r="A359" s="60"/>
      <c r="B359" s="60"/>
      <c r="C359" s="60"/>
      <c r="D359" s="60"/>
      <c r="E359" s="60"/>
      <c r="F359" s="60"/>
      <c r="G359" s="60"/>
      <c r="H359" s="60"/>
      <c r="I359" s="61"/>
      <c r="J359" s="61"/>
      <c r="K359" s="61"/>
      <c r="L359" s="61"/>
      <c r="M359" s="60"/>
      <c r="N359" s="60"/>
      <c r="O359" s="62"/>
      <c r="P359" s="62"/>
      <c r="Q359" s="62"/>
      <c r="R359" s="62"/>
      <c r="S359" s="62"/>
      <c r="T359" s="62"/>
      <c r="U359" s="62"/>
      <c r="V359" s="62"/>
      <c r="W359" s="62"/>
      <c r="X359" s="60"/>
      <c r="Y359" s="60"/>
      <c r="Z359" s="60"/>
      <c r="AA359" s="60"/>
      <c r="AB359" s="61"/>
      <c r="AC359" s="61"/>
      <c r="AD359" s="60"/>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c r="IW359" s="7"/>
      <c r="IX359" s="7"/>
      <c r="IY359" s="7"/>
      <c r="IZ359" s="7"/>
      <c r="JA359" s="7"/>
      <c r="JB359" s="7"/>
      <c r="JC359" s="7"/>
      <c r="JD359" s="7"/>
      <c r="JE359" s="7"/>
      <c r="JF359" s="7"/>
      <c r="JG359" s="7"/>
      <c r="JH359" s="7"/>
      <c r="JI359" s="7"/>
      <c r="JJ359" s="7"/>
      <c r="JK359" s="7"/>
      <c r="JL359" s="7"/>
      <c r="JM359" s="7"/>
      <c r="JN359" s="7"/>
      <c r="JO359" s="7"/>
      <c r="JP359" s="7"/>
      <c r="JQ359" s="7"/>
      <c r="JR359" s="7"/>
      <c r="JS359" s="7"/>
      <c r="JT359" s="7"/>
      <c r="JU359" s="7"/>
      <c r="JV359" s="7"/>
      <c r="JW359" s="7"/>
      <c r="JX359" s="7"/>
      <c r="JY359" s="7"/>
      <c r="JZ359" s="7"/>
      <c r="KA359" s="7"/>
      <c r="KB359" s="7"/>
      <c r="KC359" s="7"/>
      <c r="KD359" s="7"/>
      <c r="KE359" s="7"/>
      <c r="KF359" s="7"/>
      <c r="KG359" s="7"/>
      <c r="KH359" s="7"/>
      <c r="KI359" s="7"/>
      <c r="KJ359" s="7"/>
      <c r="KK359" s="7"/>
      <c r="KL359" s="7"/>
      <c r="KM359" s="7"/>
      <c r="KN359" s="7"/>
      <c r="KO359" s="7"/>
      <c r="KP359" s="7"/>
      <c r="KQ359" s="7"/>
      <c r="KR359" s="7"/>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row>
    <row r="360" spans="1:348" ht="15.75" customHeight="1" x14ac:dyDescent="0.25">
      <c r="A360" s="60"/>
      <c r="B360" s="60"/>
      <c r="C360" s="60"/>
      <c r="D360" s="60"/>
      <c r="E360" s="60"/>
      <c r="F360" s="60"/>
      <c r="G360" s="60"/>
      <c r="H360" s="60"/>
      <c r="I360" s="61"/>
      <c r="J360" s="61"/>
      <c r="K360" s="61"/>
      <c r="L360" s="61"/>
      <c r="M360" s="60"/>
      <c r="N360" s="60"/>
      <c r="O360" s="62"/>
      <c r="P360" s="62"/>
      <c r="Q360" s="62"/>
      <c r="R360" s="62"/>
      <c r="S360" s="62"/>
      <c r="T360" s="62"/>
      <c r="U360" s="62"/>
      <c r="V360" s="62"/>
      <c r="W360" s="62"/>
      <c r="X360" s="60"/>
      <c r="Y360" s="60"/>
      <c r="Z360" s="60"/>
      <c r="AA360" s="60"/>
      <c r="AB360" s="61"/>
      <c r="AC360" s="61"/>
      <c r="AD360" s="60"/>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row>
    <row r="361" spans="1:348" ht="15.75" customHeight="1" x14ac:dyDescent="0.25">
      <c r="A361" s="60"/>
      <c r="B361" s="60"/>
      <c r="C361" s="60"/>
      <c r="D361" s="60"/>
      <c r="E361" s="60"/>
      <c r="F361" s="60"/>
      <c r="G361" s="60"/>
      <c r="H361" s="60"/>
      <c r="I361" s="61"/>
      <c r="J361" s="61"/>
      <c r="K361" s="61"/>
      <c r="L361" s="61"/>
      <c r="M361" s="60"/>
      <c r="N361" s="60"/>
      <c r="O361" s="62"/>
      <c r="P361" s="62"/>
      <c r="Q361" s="62"/>
      <c r="R361" s="62"/>
      <c r="S361" s="62"/>
      <c r="T361" s="62"/>
      <c r="U361" s="62"/>
      <c r="V361" s="62"/>
      <c r="W361" s="62"/>
      <c r="X361" s="60"/>
      <c r="Y361" s="60"/>
      <c r="Z361" s="60"/>
      <c r="AA361" s="60"/>
      <c r="AB361" s="61"/>
      <c r="AC361" s="61"/>
      <c r="AD361" s="60"/>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c r="IW361" s="7"/>
      <c r="IX361" s="7"/>
      <c r="IY361" s="7"/>
      <c r="IZ361" s="7"/>
      <c r="JA361" s="7"/>
      <c r="JB361" s="7"/>
      <c r="JC361" s="7"/>
      <c r="JD361" s="7"/>
      <c r="JE361" s="7"/>
      <c r="JF361" s="7"/>
      <c r="JG361" s="7"/>
      <c r="JH361" s="7"/>
      <c r="JI361" s="7"/>
      <c r="JJ361" s="7"/>
      <c r="JK361" s="7"/>
      <c r="JL361" s="7"/>
      <c r="JM361" s="7"/>
      <c r="JN361" s="7"/>
      <c r="JO361" s="7"/>
      <c r="JP361" s="7"/>
      <c r="JQ361" s="7"/>
      <c r="JR361" s="7"/>
      <c r="JS361" s="7"/>
      <c r="JT361" s="7"/>
      <c r="JU361" s="7"/>
      <c r="JV361" s="7"/>
      <c r="JW361" s="7"/>
      <c r="JX361" s="7"/>
      <c r="JY361" s="7"/>
      <c r="JZ361" s="7"/>
      <c r="KA361" s="7"/>
      <c r="KB361" s="7"/>
      <c r="KC361" s="7"/>
      <c r="KD361" s="7"/>
      <c r="KE361" s="7"/>
      <c r="KF361" s="7"/>
      <c r="KG361" s="7"/>
      <c r="KH361" s="7"/>
      <c r="KI361" s="7"/>
      <c r="KJ361" s="7"/>
      <c r="KK361" s="7"/>
      <c r="KL361" s="7"/>
      <c r="KM361" s="7"/>
      <c r="KN361" s="7"/>
      <c r="KO361" s="7"/>
      <c r="KP361" s="7"/>
      <c r="KQ361" s="7"/>
      <c r="KR361" s="7"/>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7"/>
      <c r="LR361" s="7"/>
      <c r="LS361" s="7"/>
      <c r="LT361" s="7"/>
      <c r="LU361" s="7"/>
      <c r="LV361" s="7"/>
      <c r="LW361" s="7"/>
      <c r="LX361" s="7"/>
      <c r="LY361" s="7"/>
      <c r="LZ361" s="7"/>
      <c r="MA361" s="7"/>
      <c r="MB361" s="7"/>
      <c r="MC361" s="7"/>
      <c r="MD361" s="7"/>
      <c r="ME361" s="7"/>
      <c r="MF361" s="7"/>
      <c r="MG361" s="7"/>
      <c r="MH361" s="7"/>
      <c r="MI361" s="7"/>
      <c r="MJ361" s="7"/>
    </row>
    <row r="362" spans="1:348" ht="15.75" customHeight="1" x14ac:dyDescent="0.25">
      <c r="A362" s="60"/>
      <c r="B362" s="60"/>
      <c r="C362" s="60"/>
      <c r="D362" s="60"/>
      <c r="E362" s="60"/>
      <c r="F362" s="60"/>
      <c r="G362" s="60"/>
      <c r="H362" s="60"/>
      <c r="I362" s="61"/>
      <c r="J362" s="61"/>
      <c r="K362" s="61"/>
      <c r="L362" s="61"/>
      <c r="M362" s="60"/>
      <c r="N362" s="60"/>
      <c r="O362" s="62"/>
      <c r="P362" s="62"/>
      <c r="Q362" s="62"/>
      <c r="R362" s="62"/>
      <c r="S362" s="62"/>
      <c r="T362" s="62"/>
      <c r="U362" s="62"/>
      <c r="V362" s="62"/>
      <c r="W362" s="62"/>
      <c r="X362" s="60"/>
      <c r="Y362" s="60"/>
      <c r="Z362" s="60"/>
      <c r="AA362" s="60"/>
      <c r="AB362" s="61"/>
      <c r="AC362" s="61"/>
      <c r="AD362" s="60"/>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c r="IW362" s="7"/>
      <c r="IX362" s="7"/>
      <c r="IY362" s="7"/>
      <c r="IZ362" s="7"/>
      <c r="JA362" s="7"/>
      <c r="JB362" s="7"/>
      <c r="JC362" s="7"/>
      <c r="JD362" s="7"/>
      <c r="JE362" s="7"/>
      <c r="JF362" s="7"/>
      <c r="JG362" s="7"/>
      <c r="JH362" s="7"/>
      <c r="JI362" s="7"/>
      <c r="JJ362" s="7"/>
      <c r="JK362" s="7"/>
      <c r="JL362" s="7"/>
      <c r="JM362" s="7"/>
      <c r="JN362" s="7"/>
      <c r="JO362" s="7"/>
      <c r="JP362" s="7"/>
      <c r="JQ362" s="7"/>
      <c r="JR362" s="7"/>
      <c r="JS362" s="7"/>
      <c r="JT362" s="7"/>
      <c r="JU362" s="7"/>
      <c r="JV362" s="7"/>
      <c r="JW362" s="7"/>
      <c r="JX362" s="7"/>
      <c r="JY362" s="7"/>
      <c r="JZ362" s="7"/>
      <c r="KA362" s="7"/>
      <c r="KB362" s="7"/>
      <c r="KC362" s="7"/>
      <c r="KD362" s="7"/>
      <c r="KE362" s="7"/>
      <c r="KF362" s="7"/>
      <c r="KG362" s="7"/>
      <c r="KH362" s="7"/>
      <c r="KI362" s="7"/>
      <c r="KJ362" s="7"/>
      <c r="KK362" s="7"/>
      <c r="KL362" s="7"/>
      <c r="KM362" s="7"/>
      <c r="KN362" s="7"/>
      <c r="KO362" s="7"/>
      <c r="KP362" s="7"/>
      <c r="KQ362" s="7"/>
      <c r="KR362" s="7"/>
      <c r="KS362" s="7"/>
      <c r="KT362" s="7"/>
      <c r="KU362" s="7"/>
      <c r="KV362" s="7"/>
      <c r="KW362" s="7"/>
      <c r="KX362" s="7"/>
      <c r="KY362" s="7"/>
      <c r="KZ362" s="7"/>
      <c r="LA362" s="7"/>
      <c r="LB362" s="7"/>
      <c r="LC362" s="7"/>
      <c r="LD362" s="7"/>
      <c r="LE362" s="7"/>
      <c r="LF362" s="7"/>
      <c r="LG362" s="7"/>
      <c r="LH362" s="7"/>
      <c r="LI362" s="7"/>
      <c r="LJ362" s="7"/>
      <c r="LK362" s="7"/>
      <c r="LL362" s="7"/>
      <c r="LM362" s="7"/>
      <c r="LN362" s="7"/>
      <c r="LO362" s="7"/>
      <c r="LP362" s="7"/>
      <c r="LQ362" s="7"/>
      <c r="LR362" s="7"/>
      <c r="LS362" s="7"/>
      <c r="LT362" s="7"/>
      <c r="LU362" s="7"/>
      <c r="LV362" s="7"/>
      <c r="LW362" s="7"/>
      <c r="LX362" s="7"/>
      <c r="LY362" s="7"/>
      <c r="LZ362" s="7"/>
      <c r="MA362" s="7"/>
      <c r="MB362" s="7"/>
      <c r="MC362" s="7"/>
      <c r="MD362" s="7"/>
      <c r="ME362" s="7"/>
      <c r="MF362" s="7"/>
      <c r="MG362" s="7"/>
      <c r="MH362" s="7"/>
      <c r="MI362" s="7"/>
      <c r="MJ362" s="7"/>
    </row>
    <row r="363" spans="1:348" ht="15.75" customHeight="1" x14ac:dyDescent="0.25">
      <c r="A363" s="60"/>
      <c r="B363" s="60"/>
      <c r="C363" s="60"/>
      <c r="D363" s="60"/>
      <c r="E363" s="60"/>
      <c r="F363" s="60"/>
      <c r="G363" s="60"/>
      <c r="H363" s="60"/>
      <c r="I363" s="61"/>
      <c r="J363" s="61"/>
      <c r="K363" s="61"/>
      <c r="L363" s="61"/>
      <c r="M363" s="60"/>
      <c r="N363" s="60"/>
      <c r="O363" s="62"/>
      <c r="P363" s="62"/>
      <c r="Q363" s="62"/>
      <c r="R363" s="62"/>
      <c r="S363" s="62"/>
      <c r="T363" s="62"/>
      <c r="U363" s="62"/>
      <c r="V363" s="62"/>
      <c r="W363" s="62"/>
      <c r="X363" s="60"/>
      <c r="Y363" s="60"/>
      <c r="Z363" s="60"/>
      <c r="AA363" s="60"/>
      <c r="AB363" s="61"/>
      <c r="AC363" s="61"/>
      <c r="AD363" s="60"/>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7"/>
      <c r="LR363" s="7"/>
      <c r="LS363" s="7"/>
      <c r="LT363" s="7"/>
      <c r="LU363" s="7"/>
      <c r="LV363" s="7"/>
      <c r="LW363" s="7"/>
      <c r="LX363" s="7"/>
      <c r="LY363" s="7"/>
      <c r="LZ363" s="7"/>
      <c r="MA363" s="7"/>
      <c r="MB363" s="7"/>
      <c r="MC363" s="7"/>
      <c r="MD363" s="7"/>
      <c r="ME363" s="7"/>
      <c r="MF363" s="7"/>
      <c r="MG363" s="7"/>
      <c r="MH363" s="7"/>
      <c r="MI363" s="7"/>
      <c r="MJ363" s="7"/>
    </row>
    <row r="364" spans="1:348" ht="15.75" customHeight="1" x14ac:dyDescent="0.25">
      <c r="A364" s="60"/>
      <c r="B364" s="60"/>
      <c r="C364" s="60"/>
      <c r="D364" s="60"/>
      <c r="E364" s="60"/>
      <c r="F364" s="60"/>
      <c r="G364" s="60"/>
      <c r="H364" s="60"/>
      <c r="I364" s="61"/>
      <c r="J364" s="61"/>
      <c r="K364" s="61"/>
      <c r="L364" s="61"/>
      <c r="M364" s="60"/>
      <c r="N364" s="60"/>
      <c r="O364" s="62"/>
      <c r="P364" s="62"/>
      <c r="Q364" s="62"/>
      <c r="R364" s="62"/>
      <c r="S364" s="62"/>
      <c r="T364" s="62"/>
      <c r="U364" s="62"/>
      <c r="V364" s="62"/>
      <c r="W364" s="62"/>
      <c r="X364" s="60"/>
      <c r="Y364" s="60"/>
      <c r="Z364" s="60"/>
      <c r="AA364" s="60"/>
      <c r="AB364" s="61"/>
      <c r="AC364" s="61"/>
      <c r="AD364" s="60"/>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c r="IW364" s="7"/>
      <c r="IX364" s="7"/>
      <c r="IY364" s="7"/>
      <c r="IZ364" s="7"/>
      <c r="JA364" s="7"/>
      <c r="JB364" s="7"/>
      <c r="JC364" s="7"/>
      <c r="JD364" s="7"/>
      <c r="JE364" s="7"/>
      <c r="JF364" s="7"/>
      <c r="JG364" s="7"/>
      <c r="JH364" s="7"/>
      <c r="JI364" s="7"/>
      <c r="JJ364" s="7"/>
      <c r="JK364" s="7"/>
      <c r="JL364" s="7"/>
      <c r="JM364" s="7"/>
      <c r="JN364" s="7"/>
      <c r="JO364" s="7"/>
      <c r="JP364" s="7"/>
      <c r="JQ364" s="7"/>
      <c r="JR364" s="7"/>
      <c r="JS364" s="7"/>
      <c r="JT364" s="7"/>
      <c r="JU364" s="7"/>
      <c r="JV364" s="7"/>
      <c r="JW364" s="7"/>
      <c r="JX364" s="7"/>
      <c r="JY364" s="7"/>
      <c r="JZ364" s="7"/>
      <c r="KA364" s="7"/>
      <c r="KB364" s="7"/>
      <c r="KC364" s="7"/>
      <c r="KD364" s="7"/>
      <c r="KE364" s="7"/>
      <c r="KF364" s="7"/>
      <c r="KG364" s="7"/>
      <c r="KH364" s="7"/>
      <c r="KI364" s="7"/>
      <c r="KJ364" s="7"/>
      <c r="KK364" s="7"/>
      <c r="KL364" s="7"/>
      <c r="KM364" s="7"/>
      <c r="KN364" s="7"/>
      <c r="KO364" s="7"/>
      <c r="KP364" s="7"/>
      <c r="KQ364" s="7"/>
      <c r="KR364" s="7"/>
      <c r="KS364" s="7"/>
      <c r="KT364" s="7"/>
      <c r="KU364" s="7"/>
      <c r="KV364" s="7"/>
      <c r="KW364" s="7"/>
      <c r="KX364" s="7"/>
      <c r="KY364" s="7"/>
      <c r="KZ364" s="7"/>
      <c r="LA364" s="7"/>
      <c r="LB364" s="7"/>
      <c r="LC364" s="7"/>
      <c r="LD364" s="7"/>
      <c r="LE364" s="7"/>
      <c r="LF364" s="7"/>
      <c r="LG364" s="7"/>
      <c r="LH364" s="7"/>
      <c r="LI364" s="7"/>
      <c r="LJ364" s="7"/>
      <c r="LK364" s="7"/>
      <c r="LL364" s="7"/>
      <c r="LM364" s="7"/>
      <c r="LN364" s="7"/>
      <c r="LO364" s="7"/>
      <c r="LP364" s="7"/>
      <c r="LQ364" s="7"/>
      <c r="LR364" s="7"/>
      <c r="LS364" s="7"/>
      <c r="LT364" s="7"/>
      <c r="LU364" s="7"/>
      <c r="LV364" s="7"/>
      <c r="LW364" s="7"/>
      <c r="LX364" s="7"/>
      <c r="LY364" s="7"/>
      <c r="LZ364" s="7"/>
      <c r="MA364" s="7"/>
      <c r="MB364" s="7"/>
      <c r="MC364" s="7"/>
      <c r="MD364" s="7"/>
      <c r="ME364" s="7"/>
      <c r="MF364" s="7"/>
      <c r="MG364" s="7"/>
      <c r="MH364" s="7"/>
      <c r="MI364" s="7"/>
      <c r="MJ364" s="7"/>
    </row>
    <row r="365" spans="1:348" ht="15.75" customHeight="1" x14ac:dyDescent="0.25">
      <c r="A365" s="60"/>
      <c r="B365" s="60"/>
      <c r="C365" s="60"/>
      <c r="D365" s="60"/>
      <c r="E365" s="60"/>
      <c r="F365" s="60"/>
      <c r="G365" s="60"/>
      <c r="H365" s="60"/>
      <c r="I365" s="61"/>
      <c r="J365" s="61"/>
      <c r="K365" s="61"/>
      <c r="L365" s="61"/>
      <c r="M365" s="60"/>
      <c r="N365" s="60"/>
      <c r="O365" s="62"/>
      <c r="P365" s="62"/>
      <c r="Q365" s="62"/>
      <c r="R365" s="62"/>
      <c r="S365" s="62"/>
      <c r="T365" s="62"/>
      <c r="U365" s="62"/>
      <c r="V365" s="62"/>
      <c r="W365" s="62"/>
      <c r="X365" s="60"/>
      <c r="Y365" s="60"/>
      <c r="Z365" s="60"/>
      <c r="AA365" s="60"/>
      <c r="AB365" s="61"/>
      <c r="AC365" s="61"/>
      <c r="AD365" s="60"/>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7"/>
      <c r="LR365" s="7"/>
      <c r="LS365" s="7"/>
      <c r="LT365" s="7"/>
      <c r="LU365" s="7"/>
      <c r="LV365" s="7"/>
      <c r="LW365" s="7"/>
      <c r="LX365" s="7"/>
      <c r="LY365" s="7"/>
      <c r="LZ365" s="7"/>
      <c r="MA365" s="7"/>
      <c r="MB365" s="7"/>
      <c r="MC365" s="7"/>
      <c r="MD365" s="7"/>
      <c r="ME365" s="7"/>
      <c r="MF365" s="7"/>
      <c r="MG365" s="7"/>
      <c r="MH365" s="7"/>
      <c r="MI365" s="7"/>
      <c r="MJ365" s="7"/>
    </row>
    <row r="366" spans="1:348" ht="15.75" customHeight="1" x14ac:dyDescent="0.25">
      <c r="A366" s="60"/>
      <c r="B366" s="60"/>
      <c r="C366" s="60"/>
      <c r="D366" s="60"/>
      <c r="E366" s="60"/>
      <c r="F366" s="60"/>
      <c r="G366" s="60"/>
      <c r="H366" s="60"/>
      <c r="I366" s="61"/>
      <c r="J366" s="61"/>
      <c r="K366" s="61"/>
      <c r="L366" s="61"/>
      <c r="M366" s="60"/>
      <c r="N366" s="60"/>
      <c r="O366" s="62"/>
      <c r="P366" s="62"/>
      <c r="Q366" s="62"/>
      <c r="R366" s="62"/>
      <c r="S366" s="62"/>
      <c r="T366" s="62"/>
      <c r="U366" s="62"/>
      <c r="V366" s="62"/>
      <c r="W366" s="62"/>
      <c r="X366" s="60"/>
      <c r="Y366" s="60"/>
      <c r="Z366" s="60"/>
      <c r="AA366" s="60"/>
      <c r="AB366" s="61"/>
      <c r="AC366" s="61"/>
      <c r="AD366" s="60"/>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c r="IW366" s="7"/>
      <c r="IX366" s="7"/>
      <c r="IY366" s="7"/>
      <c r="IZ366" s="7"/>
      <c r="JA366" s="7"/>
      <c r="JB366" s="7"/>
      <c r="JC366" s="7"/>
      <c r="JD366" s="7"/>
      <c r="JE366" s="7"/>
      <c r="JF366" s="7"/>
      <c r="JG366" s="7"/>
      <c r="JH366" s="7"/>
      <c r="JI366" s="7"/>
      <c r="JJ366" s="7"/>
      <c r="JK366" s="7"/>
      <c r="JL366" s="7"/>
      <c r="JM366" s="7"/>
      <c r="JN366" s="7"/>
      <c r="JO366" s="7"/>
      <c r="JP366" s="7"/>
      <c r="JQ366" s="7"/>
      <c r="JR366" s="7"/>
      <c r="JS366" s="7"/>
      <c r="JT366" s="7"/>
      <c r="JU366" s="7"/>
      <c r="JV366" s="7"/>
      <c r="JW366" s="7"/>
      <c r="JX366" s="7"/>
      <c r="JY366" s="7"/>
      <c r="JZ366" s="7"/>
      <c r="KA366" s="7"/>
      <c r="KB366" s="7"/>
      <c r="KC366" s="7"/>
      <c r="KD366" s="7"/>
      <c r="KE366" s="7"/>
      <c r="KF366" s="7"/>
      <c r="KG366" s="7"/>
      <c r="KH366" s="7"/>
      <c r="KI366" s="7"/>
      <c r="KJ366" s="7"/>
      <c r="KK366" s="7"/>
      <c r="KL366" s="7"/>
      <c r="KM366" s="7"/>
      <c r="KN366" s="7"/>
      <c r="KO366" s="7"/>
      <c r="KP366" s="7"/>
      <c r="KQ366" s="7"/>
      <c r="KR366" s="7"/>
      <c r="KS366" s="7"/>
      <c r="KT366" s="7"/>
      <c r="KU366" s="7"/>
      <c r="KV366" s="7"/>
      <c r="KW366" s="7"/>
      <c r="KX366" s="7"/>
      <c r="KY366" s="7"/>
      <c r="KZ366" s="7"/>
      <c r="LA366" s="7"/>
      <c r="LB366" s="7"/>
      <c r="LC366" s="7"/>
      <c r="LD366" s="7"/>
      <c r="LE366" s="7"/>
      <c r="LF366" s="7"/>
      <c r="LG366" s="7"/>
      <c r="LH366" s="7"/>
      <c r="LI366" s="7"/>
      <c r="LJ366" s="7"/>
      <c r="LK366" s="7"/>
      <c r="LL366" s="7"/>
      <c r="LM366" s="7"/>
      <c r="LN366" s="7"/>
      <c r="LO366" s="7"/>
      <c r="LP366" s="7"/>
      <c r="LQ366" s="7"/>
      <c r="LR366" s="7"/>
      <c r="LS366" s="7"/>
      <c r="LT366" s="7"/>
      <c r="LU366" s="7"/>
      <c r="LV366" s="7"/>
      <c r="LW366" s="7"/>
      <c r="LX366" s="7"/>
      <c r="LY366" s="7"/>
      <c r="LZ366" s="7"/>
      <c r="MA366" s="7"/>
      <c r="MB366" s="7"/>
      <c r="MC366" s="7"/>
      <c r="MD366" s="7"/>
      <c r="ME366" s="7"/>
      <c r="MF366" s="7"/>
      <c r="MG366" s="7"/>
      <c r="MH366" s="7"/>
      <c r="MI366" s="7"/>
      <c r="MJ366" s="7"/>
    </row>
    <row r="367" spans="1:348" ht="15.75" customHeight="1" x14ac:dyDescent="0.25">
      <c r="A367" s="60"/>
      <c r="B367" s="60"/>
      <c r="C367" s="60"/>
      <c r="D367" s="60"/>
      <c r="E367" s="60"/>
      <c r="F367" s="60"/>
      <c r="G367" s="60"/>
      <c r="H367" s="60"/>
      <c r="I367" s="61"/>
      <c r="J367" s="61"/>
      <c r="K367" s="61"/>
      <c r="L367" s="61"/>
      <c r="M367" s="60"/>
      <c r="N367" s="60"/>
      <c r="O367" s="62"/>
      <c r="P367" s="62"/>
      <c r="Q367" s="62"/>
      <c r="R367" s="62"/>
      <c r="S367" s="62"/>
      <c r="T367" s="62"/>
      <c r="U367" s="62"/>
      <c r="V367" s="62"/>
      <c r="W367" s="62"/>
      <c r="X367" s="60"/>
      <c r="Y367" s="60"/>
      <c r="Z367" s="60"/>
      <c r="AA367" s="60"/>
      <c r="AB367" s="61"/>
      <c r="AC367" s="61"/>
      <c r="AD367" s="60"/>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c r="IW367" s="7"/>
      <c r="IX367" s="7"/>
      <c r="IY367" s="7"/>
      <c r="IZ367" s="7"/>
      <c r="JA367" s="7"/>
      <c r="JB367" s="7"/>
      <c r="JC367" s="7"/>
      <c r="JD367" s="7"/>
      <c r="JE367" s="7"/>
      <c r="JF367" s="7"/>
      <c r="JG367" s="7"/>
      <c r="JH367" s="7"/>
      <c r="JI367" s="7"/>
      <c r="JJ367" s="7"/>
      <c r="JK367" s="7"/>
      <c r="JL367" s="7"/>
      <c r="JM367" s="7"/>
      <c r="JN367" s="7"/>
      <c r="JO367" s="7"/>
      <c r="JP367" s="7"/>
      <c r="JQ367" s="7"/>
      <c r="JR367" s="7"/>
      <c r="JS367" s="7"/>
      <c r="JT367" s="7"/>
      <c r="JU367" s="7"/>
      <c r="JV367" s="7"/>
      <c r="JW367" s="7"/>
      <c r="JX367" s="7"/>
      <c r="JY367" s="7"/>
      <c r="JZ367" s="7"/>
      <c r="KA367" s="7"/>
      <c r="KB367" s="7"/>
      <c r="KC367" s="7"/>
      <c r="KD367" s="7"/>
      <c r="KE367" s="7"/>
      <c r="KF367" s="7"/>
      <c r="KG367" s="7"/>
      <c r="KH367" s="7"/>
      <c r="KI367" s="7"/>
      <c r="KJ367" s="7"/>
      <c r="KK367" s="7"/>
      <c r="KL367" s="7"/>
      <c r="KM367" s="7"/>
      <c r="KN367" s="7"/>
      <c r="KO367" s="7"/>
      <c r="KP367" s="7"/>
      <c r="KQ367" s="7"/>
      <c r="KR367" s="7"/>
      <c r="KS367" s="7"/>
      <c r="KT367" s="7"/>
      <c r="KU367" s="7"/>
      <c r="KV367" s="7"/>
      <c r="KW367" s="7"/>
      <c r="KX367" s="7"/>
      <c r="KY367" s="7"/>
      <c r="KZ367" s="7"/>
      <c r="LA367" s="7"/>
      <c r="LB367" s="7"/>
      <c r="LC367" s="7"/>
      <c r="LD367" s="7"/>
      <c r="LE367" s="7"/>
      <c r="LF367" s="7"/>
      <c r="LG367" s="7"/>
      <c r="LH367" s="7"/>
      <c r="LI367" s="7"/>
      <c r="LJ367" s="7"/>
      <c r="LK367" s="7"/>
      <c r="LL367" s="7"/>
      <c r="LM367" s="7"/>
      <c r="LN367" s="7"/>
      <c r="LO367" s="7"/>
      <c r="LP367" s="7"/>
      <c r="LQ367" s="7"/>
      <c r="LR367" s="7"/>
      <c r="LS367" s="7"/>
      <c r="LT367" s="7"/>
      <c r="LU367" s="7"/>
      <c r="LV367" s="7"/>
      <c r="LW367" s="7"/>
      <c r="LX367" s="7"/>
      <c r="LY367" s="7"/>
      <c r="LZ367" s="7"/>
      <c r="MA367" s="7"/>
      <c r="MB367" s="7"/>
      <c r="MC367" s="7"/>
      <c r="MD367" s="7"/>
      <c r="ME367" s="7"/>
      <c r="MF367" s="7"/>
      <c r="MG367" s="7"/>
      <c r="MH367" s="7"/>
      <c r="MI367" s="7"/>
      <c r="MJ367" s="7"/>
    </row>
    <row r="368" spans="1:348" ht="15.75" customHeight="1" x14ac:dyDescent="0.25">
      <c r="A368" s="60"/>
      <c r="B368" s="60"/>
      <c r="C368" s="60"/>
      <c r="D368" s="60"/>
      <c r="E368" s="60"/>
      <c r="F368" s="60"/>
      <c r="G368" s="60"/>
      <c r="H368" s="60"/>
      <c r="I368" s="61"/>
      <c r="J368" s="61"/>
      <c r="K368" s="61"/>
      <c r="L368" s="61"/>
      <c r="M368" s="60"/>
      <c r="N368" s="60"/>
      <c r="O368" s="62"/>
      <c r="P368" s="62"/>
      <c r="Q368" s="62"/>
      <c r="R368" s="62"/>
      <c r="S368" s="62"/>
      <c r="T368" s="62"/>
      <c r="U368" s="62"/>
      <c r="V368" s="62"/>
      <c r="W368" s="62"/>
      <c r="X368" s="60"/>
      <c r="Y368" s="60"/>
      <c r="Z368" s="60"/>
      <c r="AA368" s="60"/>
      <c r="AB368" s="61"/>
      <c r="AC368" s="61"/>
      <c r="AD368" s="60"/>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c r="IW368" s="7"/>
      <c r="IX368" s="7"/>
      <c r="IY368" s="7"/>
      <c r="IZ368" s="7"/>
      <c r="JA368" s="7"/>
      <c r="JB368" s="7"/>
      <c r="JC368" s="7"/>
      <c r="JD368" s="7"/>
      <c r="JE368" s="7"/>
      <c r="JF368" s="7"/>
      <c r="JG368" s="7"/>
      <c r="JH368" s="7"/>
      <c r="JI368" s="7"/>
      <c r="JJ368" s="7"/>
      <c r="JK368" s="7"/>
      <c r="JL368" s="7"/>
      <c r="JM368" s="7"/>
      <c r="JN368" s="7"/>
      <c r="JO368" s="7"/>
      <c r="JP368" s="7"/>
      <c r="JQ368" s="7"/>
      <c r="JR368" s="7"/>
      <c r="JS368" s="7"/>
      <c r="JT368" s="7"/>
      <c r="JU368" s="7"/>
      <c r="JV368" s="7"/>
      <c r="JW368" s="7"/>
      <c r="JX368" s="7"/>
      <c r="JY368" s="7"/>
      <c r="JZ368" s="7"/>
      <c r="KA368" s="7"/>
      <c r="KB368" s="7"/>
      <c r="KC368" s="7"/>
      <c r="KD368" s="7"/>
      <c r="KE368" s="7"/>
      <c r="KF368" s="7"/>
      <c r="KG368" s="7"/>
      <c r="KH368" s="7"/>
      <c r="KI368" s="7"/>
      <c r="KJ368" s="7"/>
      <c r="KK368" s="7"/>
      <c r="KL368" s="7"/>
      <c r="KM368" s="7"/>
      <c r="KN368" s="7"/>
      <c r="KO368" s="7"/>
      <c r="KP368" s="7"/>
      <c r="KQ368" s="7"/>
      <c r="KR368" s="7"/>
      <c r="KS368" s="7"/>
      <c r="KT368" s="7"/>
      <c r="KU368" s="7"/>
      <c r="KV368" s="7"/>
      <c r="KW368" s="7"/>
      <c r="KX368" s="7"/>
      <c r="KY368" s="7"/>
      <c r="KZ368" s="7"/>
      <c r="LA368" s="7"/>
      <c r="LB368" s="7"/>
      <c r="LC368" s="7"/>
      <c r="LD368" s="7"/>
      <c r="LE368" s="7"/>
      <c r="LF368" s="7"/>
      <c r="LG368" s="7"/>
      <c r="LH368" s="7"/>
      <c r="LI368" s="7"/>
      <c r="LJ368" s="7"/>
      <c r="LK368" s="7"/>
      <c r="LL368" s="7"/>
      <c r="LM368" s="7"/>
      <c r="LN368" s="7"/>
      <c r="LO368" s="7"/>
      <c r="LP368" s="7"/>
      <c r="LQ368" s="7"/>
      <c r="LR368" s="7"/>
      <c r="LS368" s="7"/>
      <c r="LT368" s="7"/>
      <c r="LU368" s="7"/>
      <c r="LV368" s="7"/>
      <c r="LW368" s="7"/>
      <c r="LX368" s="7"/>
      <c r="LY368" s="7"/>
      <c r="LZ368" s="7"/>
      <c r="MA368" s="7"/>
      <c r="MB368" s="7"/>
      <c r="MC368" s="7"/>
      <c r="MD368" s="7"/>
      <c r="ME368" s="7"/>
      <c r="MF368" s="7"/>
      <c r="MG368" s="7"/>
      <c r="MH368" s="7"/>
      <c r="MI368" s="7"/>
      <c r="MJ368" s="7"/>
    </row>
    <row r="369" spans="1:348" ht="15.75" customHeight="1" x14ac:dyDescent="0.25">
      <c r="A369" s="60"/>
      <c r="B369" s="60"/>
      <c r="C369" s="60"/>
      <c r="D369" s="60"/>
      <c r="E369" s="60"/>
      <c r="F369" s="60"/>
      <c r="G369" s="60"/>
      <c r="H369" s="60"/>
      <c r="I369" s="61"/>
      <c r="J369" s="61"/>
      <c r="K369" s="61"/>
      <c r="L369" s="61"/>
      <c r="M369" s="60"/>
      <c r="N369" s="60"/>
      <c r="O369" s="62"/>
      <c r="P369" s="62"/>
      <c r="Q369" s="62"/>
      <c r="R369" s="62"/>
      <c r="S369" s="62"/>
      <c r="T369" s="62"/>
      <c r="U369" s="62"/>
      <c r="V369" s="62"/>
      <c r="W369" s="62"/>
      <c r="X369" s="60"/>
      <c r="Y369" s="60"/>
      <c r="Z369" s="60"/>
      <c r="AA369" s="60"/>
      <c r="AB369" s="61"/>
      <c r="AC369" s="61"/>
      <c r="AD369" s="60"/>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c r="IW369" s="7"/>
      <c r="IX369" s="7"/>
      <c r="IY369" s="7"/>
      <c r="IZ369" s="7"/>
      <c r="JA369" s="7"/>
      <c r="JB369" s="7"/>
      <c r="JC369" s="7"/>
      <c r="JD369" s="7"/>
      <c r="JE369" s="7"/>
      <c r="JF369" s="7"/>
      <c r="JG369" s="7"/>
      <c r="JH369" s="7"/>
      <c r="JI369" s="7"/>
      <c r="JJ369" s="7"/>
      <c r="JK369" s="7"/>
      <c r="JL369" s="7"/>
      <c r="JM369" s="7"/>
      <c r="JN369" s="7"/>
      <c r="JO369" s="7"/>
      <c r="JP369" s="7"/>
      <c r="JQ369" s="7"/>
      <c r="JR369" s="7"/>
      <c r="JS369" s="7"/>
      <c r="JT369" s="7"/>
      <c r="JU369" s="7"/>
      <c r="JV369" s="7"/>
      <c r="JW369" s="7"/>
      <c r="JX369" s="7"/>
      <c r="JY369" s="7"/>
      <c r="JZ369" s="7"/>
      <c r="KA369" s="7"/>
      <c r="KB369" s="7"/>
      <c r="KC369" s="7"/>
      <c r="KD369" s="7"/>
      <c r="KE369" s="7"/>
      <c r="KF369" s="7"/>
      <c r="KG369" s="7"/>
      <c r="KH369" s="7"/>
      <c r="KI369" s="7"/>
      <c r="KJ369" s="7"/>
      <c r="KK369" s="7"/>
      <c r="KL369" s="7"/>
      <c r="KM369" s="7"/>
      <c r="KN369" s="7"/>
      <c r="KO369" s="7"/>
      <c r="KP369" s="7"/>
      <c r="KQ369" s="7"/>
      <c r="KR369" s="7"/>
      <c r="KS369" s="7"/>
      <c r="KT369" s="7"/>
      <c r="KU369" s="7"/>
      <c r="KV369" s="7"/>
      <c r="KW369" s="7"/>
      <c r="KX369" s="7"/>
      <c r="KY369" s="7"/>
      <c r="KZ369" s="7"/>
      <c r="LA369" s="7"/>
      <c r="LB369" s="7"/>
      <c r="LC369" s="7"/>
      <c r="LD369" s="7"/>
      <c r="LE369" s="7"/>
      <c r="LF369" s="7"/>
      <c r="LG369" s="7"/>
      <c r="LH369" s="7"/>
      <c r="LI369" s="7"/>
      <c r="LJ369" s="7"/>
      <c r="LK369" s="7"/>
      <c r="LL369" s="7"/>
      <c r="LM369" s="7"/>
      <c r="LN369" s="7"/>
      <c r="LO369" s="7"/>
      <c r="LP369" s="7"/>
      <c r="LQ369" s="7"/>
      <c r="LR369" s="7"/>
      <c r="LS369" s="7"/>
      <c r="LT369" s="7"/>
      <c r="LU369" s="7"/>
      <c r="LV369" s="7"/>
      <c r="LW369" s="7"/>
      <c r="LX369" s="7"/>
      <c r="LY369" s="7"/>
      <c r="LZ369" s="7"/>
      <c r="MA369" s="7"/>
      <c r="MB369" s="7"/>
      <c r="MC369" s="7"/>
      <c r="MD369" s="7"/>
      <c r="ME369" s="7"/>
      <c r="MF369" s="7"/>
      <c r="MG369" s="7"/>
      <c r="MH369" s="7"/>
      <c r="MI369" s="7"/>
      <c r="MJ369" s="7"/>
    </row>
    <row r="370" spans="1:348" ht="15.75" customHeight="1" x14ac:dyDescent="0.25">
      <c r="A370" s="60"/>
      <c r="B370" s="60"/>
      <c r="C370" s="60"/>
      <c r="D370" s="60"/>
      <c r="E370" s="60"/>
      <c r="F370" s="60"/>
      <c r="G370" s="60"/>
      <c r="H370" s="60"/>
      <c r="I370" s="61"/>
      <c r="J370" s="61"/>
      <c r="K370" s="61"/>
      <c r="L370" s="61"/>
      <c r="M370" s="60"/>
      <c r="N370" s="60"/>
      <c r="O370" s="62"/>
      <c r="P370" s="62"/>
      <c r="Q370" s="62"/>
      <c r="R370" s="62"/>
      <c r="S370" s="62"/>
      <c r="T370" s="62"/>
      <c r="U370" s="62"/>
      <c r="V370" s="62"/>
      <c r="W370" s="62"/>
      <c r="X370" s="60"/>
      <c r="Y370" s="60"/>
      <c r="Z370" s="60"/>
      <c r="AA370" s="60"/>
      <c r="AB370" s="61"/>
      <c r="AC370" s="61"/>
      <c r="AD370" s="60"/>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7"/>
      <c r="LR370" s="7"/>
      <c r="LS370" s="7"/>
      <c r="LT370" s="7"/>
      <c r="LU370" s="7"/>
      <c r="LV370" s="7"/>
      <c r="LW370" s="7"/>
      <c r="LX370" s="7"/>
      <c r="LY370" s="7"/>
      <c r="LZ370" s="7"/>
      <c r="MA370" s="7"/>
      <c r="MB370" s="7"/>
      <c r="MC370" s="7"/>
      <c r="MD370" s="7"/>
      <c r="ME370" s="7"/>
      <c r="MF370" s="7"/>
      <c r="MG370" s="7"/>
      <c r="MH370" s="7"/>
      <c r="MI370" s="7"/>
      <c r="MJ370" s="7"/>
    </row>
    <row r="371" spans="1:348" ht="15.75" customHeight="1" x14ac:dyDescent="0.25">
      <c r="A371" s="60"/>
      <c r="B371" s="60"/>
      <c r="C371" s="60"/>
      <c r="D371" s="60"/>
      <c r="E371" s="60"/>
      <c r="F371" s="60"/>
      <c r="G371" s="60"/>
      <c r="H371" s="60"/>
      <c r="I371" s="61"/>
      <c r="J371" s="61"/>
      <c r="K371" s="61"/>
      <c r="L371" s="61"/>
      <c r="M371" s="60"/>
      <c r="N371" s="60"/>
      <c r="O371" s="62"/>
      <c r="P371" s="62"/>
      <c r="Q371" s="62"/>
      <c r="R371" s="62"/>
      <c r="S371" s="62"/>
      <c r="T371" s="62"/>
      <c r="U371" s="62"/>
      <c r="V371" s="62"/>
      <c r="W371" s="62"/>
      <c r="X371" s="60"/>
      <c r="Y371" s="60"/>
      <c r="Z371" s="60"/>
      <c r="AA371" s="60"/>
      <c r="AB371" s="61"/>
      <c r="AC371" s="61"/>
      <c r="AD371" s="60"/>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7"/>
      <c r="LR371" s="7"/>
      <c r="LS371" s="7"/>
      <c r="LT371" s="7"/>
      <c r="LU371" s="7"/>
      <c r="LV371" s="7"/>
      <c r="LW371" s="7"/>
      <c r="LX371" s="7"/>
      <c r="LY371" s="7"/>
      <c r="LZ371" s="7"/>
      <c r="MA371" s="7"/>
      <c r="MB371" s="7"/>
      <c r="MC371" s="7"/>
      <c r="MD371" s="7"/>
      <c r="ME371" s="7"/>
      <c r="MF371" s="7"/>
      <c r="MG371" s="7"/>
      <c r="MH371" s="7"/>
      <c r="MI371" s="7"/>
      <c r="MJ371" s="7"/>
    </row>
    <row r="372" spans="1:348" ht="15.75" customHeight="1" x14ac:dyDescent="0.25">
      <c r="A372" s="60"/>
      <c r="B372" s="60"/>
      <c r="C372" s="60"/>
      <c r="D372" s="60"/>
      <c r="E372" s="60"/>
      <c r="F372" s="60"/>
      <c r="G372" s="60"/>
      <c r="H372" s="60"/>
      <c r="I372" s="61"/>
      <c r="J372" s="61"/>
      <c r="K372" s="61"/>
      <c r="L372" s="61"/>
      <c r="M372" s="60"/>
      <c r="N372" s="60"/>
      <c r="O372" s="62"/>
      <c r="P372" s="62"/>
      <c r="Q372" s="62"/>
      <c r="R372" s="62"/>
      <c r="S372" s="62"/>
      <c r="T372" s="62"/>
      <c r="U372" s="62"/>
      <c r="V372" s="62"/>
      <c r="W372" s="62"/>
      <c r="X372" s="60"/>
      <c r="Y372" s="60"/>
      <c r="Z372" s="60"/>
      <c r="AA372" s="60"/>
      <c r="AB372" s="61"/>
      <c r="AC372" s="61"/>
      <c r="AD372" s="60"/>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c r="IW372" s="7"/>
      <c r="IX372" s="7"/>
      <c r="IY372" s="7"/>
      <c r="IZ372" s="7"/>
      <c r="JA372" s="7"/>
      <c r="JB372" s="7"/>
      <c r="JC372" s="7"/>
      <c r="JD372" s="7"/>
      <c r="JE372" s="7"/>
      <c r="JF372" s="7"/>
      <c r="JG372" s="7"/>
      <c r="JH372" s="7"/>
      <c r="JI372" s="7"/>
      <c r="JJ372" s="7"/>
      <c r="JK372" s="7"/>
      <c r="JL372" s="7"/>
      <c r="JM372" s="7"/>
      <c r="JN372" s="7"/>
      <c r="JO372" s="7"/>
      <c r="JP372" s="7"/>
      <c r="JQ372" s="7"/>
      <c r="JR372" s="7"/>
      <c r="JS372" s="7"/>
      <c r="JT372" s="7"/>
      <c r="JU372" s="7"/>
      <c r="JV372" s="7"/>
      <c r="JW372" s="7"/>
      <c r="JX372" s="7"/>
      <c r="JY372" s="7"/>
      <c r="JZ372" s="7"/>
      <c r="KA372" s="7"/>
      <c r="KB372" s="7"/>
      <c r="KC372" s="7"/>
      <c r="KD372" s="7"/>
      <c r="KE372" s="7"/>
      <c r="KF372" s="7"/>
      <c r="KG372" s="7"/>
      <c r="KH372" s="7"/>
      <c r="KI372" s="7"/>
      <c r="KJ372" s="7"/>
      <c r="KK372" s="7"/>
      <c r="KL372" s="7"/>
      <c r="KM372" s="7"/>
      <c r="KN372" s="7"/>
      <c r="KO372" s="7"/>
      <c r="KP372" s="7"/>
      <c r="KQ372" s="7"/>
      <c r="KR372" s="7"/>
      <c r="KS372" s="7"/>
      <c r="KT372" s="7"/>
      <c r="KU372" s="7"/>
      <c r="KV372" s="7"/>
      <c r="KW372" s="7"/>
      <c r="KX372" s="7"/>
      <c r="KY372" s="7"/>
      <c r="KZ372" s="7"/>
      <c r="LA372" s="7"/>
      <c r="LB372" s="7"/>
      <c r="LC372" s="7"/>
      <c r="LD372" s="7"/>
      <c r="LE372" s="7"/>
      <c r="LF372" s="7"/>
      <c r="LG372" s="7"/>
      <c r="LH372" s="7"/>
      <c r="LI372" s="7"/>
      <c r="LJ372" s="7"/>
      <c r="LK372" s="7"/>
      <c r="LL372" s="7"/>
      <c r="LM372" s="7"/>
      <c r="LN372" s="7"/>
      <c r="LO372" s="7"/>
      <c r="LP372" s="7"/>
      <c r="LQ372" s="7"/>
      <c r="LR372" s="7"/>
      <c r="LS372" s="7"/>
      <c r="LT372" s="7"/>
      <c r="LU372" s="7"/>
      <c r="LV372" s="7"/>
      <c r="LW372" s="7"/>
      <c r="LX372" s="7"/>
      <c r="LY372" s="7"/>
      <c r="LZ372" s="7"/>
      <c r="MA372" s="7"/>
      <c r="MB372" s="7"/>
      <c r="MC372" s="7"/>
      <c r="MD372" s="7"/>
      <c r="ME372" s="7"/>
      <c r="MF372" s="7"/>
      <c r="MG372" s="7"/>
      <c r="MH372" s="7"/>
      <c r="MI372" s="7"/>
      <c r="MJ372" s="7"/>
    </row>
    <row r="373" spans="1:348" ht="15.75" customHeight="1" x14ac:dyDescent="0.25">
      <c r="A373" s="60"/>
      <c r="B373" s="60"/>
      <c r="C373" s="60"/>
      <c r="D373" s="60"/>
      <c r="E373" s="60"/>
      <c r="F373" s="60"/>
      <c r="G373" s="60"/>
      <c r="H373" s="60"/>
      <c r="I373" s="61"/>
      <c r="J373" s="61"/>
      <c r="K373" s="61"/>
      <c r="L373" s="61"/>
      <c r="M373" s="60"/>
      <c r="N373" s="60"/>
      <c r="O373" s="62"/>
      <c r="P373" s="62"/>
      <c r="Q373" s="62"/>
      <c r="R373" s="62"/>
      <c r="S373" s="62"/>
      <c r="T373" s="62"/>
      <c r="U373" s="62"/>
      <c r="V373" s="62"/>
      <c r="W373" s="62"/>
      <c r="X373" s="60"/>
      <c r="Y373" s="60"/>
      <c r="Z373" s="60"/>
      <c r="AA373" s="60"/>
      <c r="AB373" s="61"/>
      <c r="AC373" s="61"/>
      <c r="AD373" s="60"/>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c r="IW373" s="7"/>
      <c r="IX373" s="7"/>
      <c r="IY373" s="7"/>
      <c r="IZ373" s="7"/>
      <c r="JA373" s="7"/>
      <c r="JB373" s="7"/>
      <c r="JC373" s="7"/>
      <c r="JD373" s="7"/>
      <c r="JE373" s="7"/>
      <c r="JF373" s="7"/>
      <c r="JG373" s="7"/>
      <c r="JH373" s="7"/>
      <c r="JI373" s="7"/>
      <c r="JJ373" s="7"/>
      <c r="JK373" s="7"/>
      <c r="JL373" s="7"/>
      <c r="JM373" s="7"/>
      <c r="JN373" s="7"/>
      <c r="JO373" s="7"/>
      <c r="JP373" s="7"/>
      <c r="JQ373" s="7"/>
      <c r="JR373" s="7"/>
      <c r="JS373" s="7"/>
      <c r="JT373" s="7"/>
      <c r="JU373" s="7"/>
      <c r="JV373" s="7"/>
      <c r="JW373" s="7"/>
      <c r="JX373" s="7"/>
      <c r="JY373" s="7"/>
      <c r="JZ373" s="7"/>
      <c r="KA373" s="7"/>
      <c r="KB373" s="7"/>
      <c r="KC373" s="7"/>
      <c r="KD373" s="7"/>
      <c r="KE373" s="7"/>
      <c r="KF373" s="7"/>
      <c r="KG373" s="7"/>
      <c r="KH373" s="7"/>
      <c r="KI373" s="7"/>
      <c r="KJ373" s="7"/>
      <c r="KK373" s="7"/>
      <c r="KL373" s="7"/>
      <c r="KM373" s="7"/>
      <c r="KN373" s="7"/>
      <c r="KO373" s="7"/>
      <c r="KP373" s="7"/>
      <c r="KQ373" s="7"/>
      <c r="KR373" s="7"/>
      <c r="KS373" s="7"/>
      <c r="KT373" s="7"/>
      <c r="KU373" s="7"/>
      <c r="KV373" s="7"/>
      <c r="KW373" s="7"/>
      <c r="KX373" s="7"/>
      <c r="KY373" s="7"/>
      <c r="KZ373" s="7"/>
      <c r="LA373" s="7"/>
      <c r="LB373" s="7"/>
      <c r="LC373" s="7"/>
      <c r="LD373" s="7"/>
      <c r="LE373" s="7"/>
      <c r="LF373" s="7"/>
      <c r="LG373" s="7"/>
      <c r="LH373" s="7"/>
      <c r="LI373" s="7"/>
      <c r="LJ373" s="7"/>
      <c r="LK373" s="7"/>
      <c r="LL373" s="7"/>
      <c r="LM373" s="7"/>
      <c r="LN373" s="7"/>
      <c r="LO373" s="7"/>
      <c r="LP373" s="7"/>
      <c r="LQ373" s="7"/>
      <c r="LR373" s="7"/>
      <c r="LS373" s="7"/>
      <c r="LT373" s="7"/>
      <c r="LU373" s="7"/>
      <c r="LV373" s="7"/>
      <c r="LW373" s="7"/>
      <c r="LX373" s="7"/>
      <c r="LY373" s="7"/>
      <c r="LZ373" s="7"/>
      <c r="MA373" s="7"/>
      <c r="MB373" s="7"/>
      <c r="MC373" s="7"/>
      <c r="MD373" s="7"/>
      <c r="ME373" s="7"/>
      <c r="MF373" s="7"/>
      <c r="MG373" s="7"/>
      <c r="MH373" s="7"/>
      <c r="MI373" s="7"/>
      <c r="MJ373" s="7"/>
    </row>
    <row r="374" spans="1:348" ht="15.75" customHeight="1" x14ac:dyDescent="0.25">
      <c r="A374" s="60"/>
      <c r="B374" s="60"/>
      <c r="C374" s="60"/>
      <c r="D374" s="60"/>
      <c r="E374" s="60"/>
      <c r="F374" s="60"/>
      <c r="G374" s="60"/>
      <c r="H374" s="60"/>
      <c r="I374" s="61"/>
      <c r="J374" s="61"/>
      <c r="K374" s="61"/>
      <c r="L374" s="61"/>
      <c r="M374" s="60"/>
      <c r="N374" s="60"/>
      <c r="O374" s="62"/>
      <c r="P374" s="62"/>
      <c r="Q374" s="62"/>
      <c r="R374" s="62"/>
      <c r="S374" s="62"/>
      <c r="T374" s="62"/>
      <c r="U374" s="62"/>
      <c r="V374" s="62"/>
      <c r="W374" s="62"/>
      <c r="X374" s="60"/>
      <c r="Y374" s="60"/>
      <c r="Z374" s="60"/>
      <c r="AA374" s="60"/>
      <c r="AB374" s="61"/>
      <c r="AC374" s="61"/>
      <c r="AD374" s="60"/>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c r="IW374" s="7"/>
      <c r="IX374" s="7"/>
      <c r="IY374" s="7"/>
      <c r="IZ374" s="7"/>
      <c r="JA374" s="7"/>
      <c r="JB374" s="7"/>
      <c r="JC374" s="7"/>
      <c r="JD374" s="7"/>
      <c r="JE374" s="7"/>
      <c r="JF374" s="7"/>
      <c r="JG374" s="7"/>
      <c r="JH374" s="7"/>
      <c r="JI374" s="7"/>
      <c r="JJ374" s="7"/>
      <c r="JK374" s="7"/>
      <c r="JL374" s="7"/>
      <c r="JM374" s="7"/>
      <c r="JN374" s="7"/>
      <c r="JO374" s="7"/>
      <c r="JP374" s="7"/>
      <c r="JQ374" s="7"/>
      <c r="JR374" s="7"/>
      <c r="JS374" s="7"/>
      <c r="JT374" s="7"/>
      <c r="JU374" s="7"/>
      <c r="JV374" s="7"/>
      <c r="JW374" s="7"/>
      <c r="JX374" s="7"/>
      <c r="JY374" s="7"/>
      <c r="JZ374" s="7"/>
      <c r="KA374" s="7"/>
      <c r="KB374" s="7"/>
      <c r="KC374" s="7"/>
      <c r="KD374" s="7"/>
      <c r="KE374" s="7"/>
      <c r="KF374" s="7"/>
      <c r="KG374" s="7"/>
      <c r="KH374" s="7"/>
      <c r="KI374" s="7"/>
      <c r="KJ374" s="7"/>
      <c r="KK374" s="7"/>
      <c r="KL374" s="7"/>
      <c r="KM374" s="7"/>
      <c r="KN374" s="7"/>
      <c r="KO374" s="7"/>
      <c r="KP374" s="7"/>
      <c r="KQ374" s="7"/>
      <c r="KR374" s="7"/>
      <c r="KS374" s="7"/>
      <c r="KT374" s="7"/>
      <c r="KU374" s="7"/>
      <c r="KV374" s="7"/>
      <c r="KW374" s="7"/>
      <c r="KX374" s="7"/>
      <c r="KY374" s="7"/>
      <c r="KZ374" s="7"/>
      <c r="LA374" s="7"/>
      <c r="LB374" s="7"/>
      <c r="LC374" s="7"/>
      <c r="LD374" s="7"/>
      <c r="LE374" s="7"/>
      <c r="LF374" s="7"/>
      <c r="LG374" s="7"/>
      <c r="LH374" s="7"/>
      <c r="LI374" s="7"/>
      <c r="LJ374" s="7"/>
      <c r="LK374" s="7"/>
      <c r="LL374" s="7"/>
      <c r="LM374" s="7"/>
      <c r="LN374" s="7"/>
      <c r="LO374" s="7"/>
      <c r="LP374" s="7"/>
      <c r="LQ374" s="7"/>
      <c r="LR374" s="7"/>
      <c r="LS374" s="7"/>
      <c r="LT374" s="7"/>
      <c r="LU374" s="7"/>
      <c r="LV374" s="7"/>
      <c r="LW374" s="7"/>
      <c r="LX374" s="7"/>
      <c r="LY374" s="7"/>
      <c r="LZ374" s="7"/>
      <c r="MA374" s="7"/>
      <c r="MB374" s="7"/>
      <c r="MC374" s="7"/>
      <c r="MD374" s="7"/>
      <c r="ME374" s="7"/>
      <c r="MF374" s="7"/>
      <c r="MG374" s="7"/>
      <c r="MH374" s="7"/>
      <c r="MI374" s="7"/>
      <c r="MJ374" s="7"/>
    </row>
    <row r="375" spans="1:348" ht="15.75" customHeight="1" x14ac:dyDescent="0.25">
      <c r="A375" s="60"/>
      <c r="B375" s="60"/>
      <c r="C375" s="60"/>
      <c r="D375" s="60"/>
      <c r="E375" s="60"/>
      <c r="F375" s="60"/>
      <c r="G375" s="60"/>
      <c r="H375" s="60"/>
      <c r="I375" s="61"/>
      <c r="J375" s="61"/>
      <c r="K375" s="61"/>
      <c r="L375" s="61"/>
      <c r="M375" s="60"/>
      <c r="N375" s="60"/>
      <c r="O375" s="62"/>
      <c r="P375" s="62"/>
      <c r="Q375" s="62"/>
      <c r="R375" s="62"/>
      <c r="S375" s="62"/>
      <c r="T375" s="62"/>
      <c r="U375" s="62"/>
      <c r="V375" s="62"/>
      <c r="W375" s="62"/>
      <c r="X375" s="60"/>
      <c r="Y375" s="60"/>
      <c r="Z375" s="60"/>
      <c r="AA375" s="60"/>
      <c r="AB375" s="61"/>
      <c r="AC375" s="61"/>
      <c r="AD375" s="60"/>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c r="IW375" s="7"/>
      <c r="IX375" s="7"/>
      <c r="IY375" s="7"/>
      <c r="IZ375" s="7"/>
      <c r="JA375" s="7"/>
      <c r="JB375" s="7"/>
      <c r="JC375" s="7"/>
      <c r="JD375" s="7"/>
      <c r="JE375" s="7"/>
      <c r="JF375" s="7"/>
      <c r="JG375" s="7"/>
      <c r="JH375" s="7"/>
      <c r="JI375" s="7"/>
      <c r="JJ375" s="7"/>
      <c r="JK375" s="7"/>
      <c r="JL375" s="7"/>
      <c r="JM375" s="7"/>
      <c r="JN375" s="7"/>
      <c r="JO375" s="7"/>
      <c r="JP375" s="7"/>
      <c r="JQ375" s="7"/>
      <c r="JR375" s="7"/>
      <c r="JS375" s="7"/>
      <c r="JT375" s="7"/>
      <c r="JU375" s="7"/>
      <c r="JV375" s="7"/>
      <c r="JW375" s="7"/>
      <c r="JX375" s="7"/>
      <c r="JY375" s="7"/>
      <c r="JZ375" s="7"/>
      <c r="KA375" s="7"/>
      <c r="KB375" s="7"/>
      <c r="KC375" s="7"/>
      <c r="KD375" s="7"/>
      <c r="KE375" s="7"/>
      <c r="KF375" s="7"/>
      <c r="KG375" s="7"/>
      <c r="KH375" s="7"/>
      <c r="KI375" s="7"/>
      <c r="KJ375" s="7"/>
      <c r="KK375" s="7"/>
      <c r="KL375" s="7"/>
      <c r="KM375" s="7"/>
      <c r="KN375" s="7"/>
      <c r="KO375" s="7"/>
      <c r="KP375" s="7"/>
      <c r="KQ375" s="7"/>
      <c r="KR375" s="7"/>
      <c r="KS375" s="7"/>
      <c r="KT375" s="7"/>
      <c r="KU375" s="7"/>
      <c r="KV375" s="7"/>
      <c r="KW375" s="7"/>
      <c r="KX375" s="7"/>
      <c r="KY375" s="7"/>
      <c r="KZ375" s="7"/>
      <c r="LA375" s="7"/>
      <c r="LB375" s="7"/>
      <c r="LC375" s="7"/>
      <c r="LD375" s="7"/>
      <c r="LE375" s="7"/>
      <c r="LF375" s="7"/>
      <c r="LG375" s="7"/>
      <c r="LH375" s="7"/>
      <c r="LI375" s="7"/>
      <c r="LJ375" s="7"/>
      <c r="LK375" s="7"/>
      <c r="LL375" s="7"/>
      <c r="LM375" s="7"/>
      <c r="LN375" s="7"/>
      <c r="LO375" s="7"/>
      <c r="LP375" s="7"/>
      <c r="LQ375" s="7"/>
      <c r="LR375" s="7"/>
      <c r="LS375" s="7"/>
      <c r="LT375" s="7"/>
      <c r="LU375" s="7"/>
      <c r="LV375" s="7"/>
      <c r="LW375" s="7"/>
      <c r="LX375" s="7"/>
      <c r="LY375" s="7"/>
      <c r="LZ375" s="7"/>
      <c r="MA375" s="7"/>
      <c r="MB375" s="7"/>
      <c r="MC375" s="7"/>
      <c r="MD375" s="7"/>
      <c r="ME375" s="7"/>
      <c r="MF375" s="7"/>
      <c r="MG375" s="7"/>
      <c r="MH375" s="7"/>
      <c r="MI375" s="7"/>
      <c r="MJ375" s="7"/>
    </row>
    <row r="376" spans="1:348" ht="15.75" customHeight="1" x14ac:dyDescent="0.25">
      <c r="A376" s="60"/>
      <c r="B376" s="60"/>
      <c r="C376" s="60"/>
      <c r="D376" s="60"/>
      <c r="E376" s="60"/>
      <c r="F376" s="60"/>
      <c r="G376" s="60"/>
      <c r="H376" s="60"/>
      <c r="I376" s="61"/>
      <c r="J376" s="61"/>
      <c r="K376" s="61"/>
      <c r="L376" s="61"/>
      <c r="M376" s="60"/>
      <c r="N376" s="60"/>
      <c r="O376" s="62"/>
      <c r="P376" s="62"/>
      <c r="Q376" s="62"/>
      <c r="R376" s="62"/>
      <c r="S376" s="62"/>
      <c r="T376" s="62"/>
      <c r="U376" s="62"/>
      <c r="V376" s="62"/>
      <c r="W376" s="62"/>
      <c r="X376" s="60"/>
      <c r="Y376" s="60"/>
      <c r="Z376" s="60"/>
      <c r="AA376" s="60"/>
      <c r="AB376" s="61"/>
      <c r="AC376" s="61"/>
      <c r="AD376" s="60"/>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c r="IW376" s="7"/>
      <c r="IX376" s="7"/>
      <c r="IY376" s="7"/>
      <c r="IZ376" s="7"/>
      <c r="JA376" s="7"/>
      <c r="JB376" s="7"/>
      <c r="JC376" s="7"/>
      <c r="JD376" s="7"/>
      <c r="JE376" s="7"/>
      <c r="JF376" s="7"/>
      <c r="JG376" s="7"/>
      <c r="JH376" s="7"/>
      <c r="JI376" s="7"/>
      <c r="JJ376" s="7"/>
      <c r="JK376" s="7"/>
      <c r="JL376" s="7"/>
      <c r="JM376" s="7"/>
      <c r="JN376" s="7"/>
      <c r="JO376" s="7"/>
      <c r="JP376" s="7"/>
      <c r="JQ376" s="7"/>
      <c r="JR376" s="7"/>
      <c r="JS376" s="7"/>
      <c r="JT376" s="7"/>
      <c r="JU376" s="7"/>
      <c r="JV376" s="7"/>
      <c r="JW376" s="7"/>
      <c r="JX376" s="7"/>
      <c r="JY376" s="7"/>
      <c r="JZ376" s="7"/>
      <c r="KA376" s="7"/>
      <c r="KB376" s="7"/>
      <c r="KC376" s="7"/>
      <c r="KD376" s="7"/>
      <c r="KE376" s="7"/>
      <c r="KF376" s="7"/>
      <c r="KG376" s="7"/>
      <c r="KH376" s="7"/>
      <c r="KI376" s="7"/>
      <c r="KJ376" s="7"/>
      <c r="KK376" s="7"/>
      <c r="KL376" s="7"/>
      <c r="KM376" s="7"/>
      <c r="KN376" s="7"/>
      <c r="KO376" s="7"/>
      <c r="KP376" s="7"/>
      <c r="KQ376" s="7"/>
      <c r="KR376" s="7"/>
      <c r="KS376" s="7"/>
      <c r="KT376" s="7"/>
      <c r="KU376" s="7"/>
      <c r="KV376" s="7"/>
      <c r="KW376" s="7"/>
      <c r="KX376" s="7"/>
      <c r="KY376" s="7"/>
      <c r="KZ376" s="7"/>
      <c r="LA376" s="7"/>
      <c r="LB376" s="7"/>
      <c r="LC376" s="7"/>
      <c r="LD376" s="7"/>
      <c r="LE376" s="7"/>
      <c r="LF376" s="7"/>
      <c r="LG376" s="7"/>
      <c r="LH376" s="7"/>
      <c r="LI376" s="7"/>
      <c r="LJ376" s="7"/>
      <c r="LK376" s="7"/>
      <c r="LL376" s="7"/>
      <c r="LM376" s="7"/>
      <c r="LN376" s="7"/>
      <c r="LO376" s="7"/>
      <c r="LP376" s="7"/>
      <c r="LQ376" s="7"/>
      <c r="LR376" s="7"/>
      <c r="LS376" s="7"/>
      <c r="LT376" s="7"/>
      <c r="LU376" s="7"/>
      <c r="LV376" s="7"/>
      <c r="LW376" s="7"/>
      <c r="LX376" s="7"/>
      <c r="LY376" s="7"/>
      <c r="LZ376" s="7"/>
      <c r="MA376" s="7"/>
      <c r="MB376" s="7"/>
      <c r="MC376" s="7"/>
      <c r="MD376" s="7"/>
      <c r="ME376" s="7"/>
      <c r="MF376" s="7"/>
      <c r="MG376" s="7"/>
      <c r="MH376" s="7"/>
      <c r="MI376" s="7"/>
      <c r="MJ376" s="7"/>
    </row>
    <row r="377" spans="1:348" ht="15.75" customHeight="1" x14ac:dyDescent="0.25">
      <c r="A377" s="60"/>
      <c r="B377" s="60"/>
      <c r="C377" s="60"/>
      <c r="D377" s="60"/>
      <c r="E377" s="60"/>
      <c r="F377" s="60"/>
      <c r="G377" s="60"/>
      <c r="H377" s="60"/>
      <c r="I377" s="61"/>
      <c r="J377" s="61"/>
      <c r="K377" s="61"/>
      <c r="L377" s="61"/>
      <c r="M377" s="60"/>
      <c r="N377" s="60"/>
      <c r="O377" s="62"/>
      <c r="P377" s="62"/>
      <c r="Q377" s="62"/>
      <c r="R377" s="62"/>
      <c r="S377" s="62"/>
      <c r="T377" s="62"/>
      <c r="U377" s="62"/>
      <c r="V377" s="62"/>
      <c r="W377" s="62"/>
      <c r="X377" s="60"/>
      <c r="Y377" s="60"/>
      <c r="Z377" s="60"/>
      <c r="AA377" s="60"/>
      <c r="AB377" s="61"/>
      <c r="AC377" s="61"/>
      <c r="AD377" s="60"/>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c r="IW377" s="7"/>
      <c r="IX377" s="7"/>
      <c r="IY377" s="7"/>
      <c r="IZ377" s="7"/>
      <c r="JA377" s="7"/>
      <c r="JB377" s="7"/>
      <c r="JC377" s="7"/>
      <c r="JD377" s="7"/>
      <c r="JE377" s="7"/>
      <c r="JF377" s="7"/>
      <c r="JG377" s="7"/>
      <c r="JH377" s="7"/>
      <c r="JI377" s="7"/>
      <c r="JJ377" s="7"/>
      <c r="JK377" s="7"/>
      <c r="JL377" s="7"/>
      <c r="JM377" s="7"/>
      <c r="JN377" s="7"/>
      <c r="JO377" s="7"/>
      <c r="JP377" s="7"/>
      <c r="JQ377" s="7"/>
      <c r="JR377" s="7"/>
      <c r="JS377" s="7"/>
      <c r="JT377" s="7"/>
      <c r="JU377" s="7"/>
      <c r="JV377" s="7"/>
      <c r="JW377" s="7"/>
      <c r="JX377" s="7"/>
      <c r="JY377" s="7"/>
      <c r="JZ377" s="7"/>
      <c r="KA377" s="7"/>
      <c r="KB377" s="7"/>
      <c r="KC377" s="7"/>
      <c r="KD377" s="7"/>
      <c r="KE377" s="7"/>
      <c r="KF377" s="7"/>
      <c r="KG377" s="7"/>
      <c r="KH377" s="7"/>
      <c r="KI377" s="7"/>
      <c r="KJ377" s="7"/>
      <c r="KK377" s="7"/>
      <c r="KL377" s="7"/>
      <c r="KM377" s="7"/>
      <c r="KN377" s="7"/>
      <c r="KO377" s="7"/>
      <c r="KP377" s="7"/>
      <c r="KQ377" s="7"/>
      <c r="KR377" s="7"/>
      <c r="KS377" s="7"/>
      <c r="KT377" s="7"/>
      <c r="KU377" s="7"/>
      <c r="KV377" s="7"/>
      <c r="KW377" s="7"/>
      <c r="KX377" s="7"/>
      <c r="KY377" s="7"/>
      <c r="KZ377" s="7"/>
      <c r="LA377" s="7"/>
      <c r="LB377" s="7"/>
      <c r="LC377" s="7"/>
      <c r="LD377" s="7"/>
      <c r="LE377" s="7"/>
      <c r="LF377" s="7"/>
      <c r="LG377" s="7"/>
      <c r="LH377" s="7"/>
      <c r="LI377" s="7"/>
      <c r="LJ377" s="7"/>
      <c r="LK377" s="7"/>
      <c r="LL377" s="7"/>
      <c r="LM377" s="7"/>
      <c r="LN377" s="7"/>
      <c r="LO377" s="7"/>
      <c r="LP377" s="7"/>
      <c r="LQ377" s="7"/>
      <c r="LR377" s="7"/>
      <c r="LS377" s="7"/>
      <c r="LT377" s="7"/>
      <c r="LU377" s="7"/>
      <c r="LV377" s="7"/>
      <c r="LW377" s="7"/>
      <c r="LX377" s="7"/>
      <c r="LY377" s="7"/>
      <c r="LZ377" s="7"/>
      <c r="MA377" s="7"/>
      <c r="MB377" s="7"/>
      <c r="MC377" s="7"/>
      <c r="MD377" s="7"/>
      <c r="ME377" s="7"/>
      <c r="MF377" s="7"/>
      <c r="MG377" s="7"/>
      <c r="MH377" s="7"/>
      <c r="MI377" s="7"/>
      <c r="MJ377" s="7"/>
    </row>
    <row r="378" spans="1:348" ht="15.75" customHeight="1" x14ac:dyDescent="0.25">
      <c r="A378" s="60"/>
      <c r="B378" s="60"/>
      <c r="C378" s="60"/>
      <c r="D378" s="60"/>
      <c r="E378" s="60"/>
      <c r="F378" s="60"/>
      <c r="G378" s="60"/>
      <c r="H378" s="60"/>
      <c r="I378" s="61"/>
      <c r="J378" s="61"/>
      <c r="K378" s="61"/>
      <c r="L378" s="61"/>
      <c r="M378" s="60"/>
      <c r="N378" s="60"/>
      <c r="O378" s="62"/>
      <c r="P378" s="62"/>
      <c r="Q378" s="62"/>
      <c r="R378" s="62"/>
      <c r="S378" s="62"/>
      <c r="T378" s="62"/>
      <c r="U378" s="62"/>
      <c r="V378" s="62"/>
      <c r="W378" s="62"/>
      <c r="X378" s="60"/>
      <c r="Y378" s="60"/>
      <c r="Z378" s="60"/>
      <c r="AA378" s="60"/>
      <c r="AB378" s="61"/>
      <c r="AC378" s="61"/>
      <c r="AD378" s="60"/>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c r="IW378" s="7"/>
      <c r="IX378" s="7"/>
      <c r="IY378" s="7"/>
      <c r="IZ378" s="7"/>
      <c r="JA378" s="7"/>
      <c r="JB378" s="7"/>
      <c r="JC378" s="7"/>
      <c r="JD378" s="7"/>
      <c r="JE378" s="7"/>
      <c r="JF378" s="7"/>
      <c r="JG378" s="7"/>
      <c r="JH378" s="7"/>
      <c r="JI378" s="7"/>
      <c r="JJ378" s="7"/>
      <c r="JK378" s="7"/>
      <c r="JL378" s="7"/>
      <c r="JM378" s="7"/>
      <c r="JN378" s="7"/>
      <c r="JO378" s="7"/>
      <c r="JP378" s="7"/>
      <c r="JQ378" s="7"/>
      <c r="JR378" s="7"/>
      <c r="JS378" s="7"/>
      <c r="JT378" s="7"/>
      <c r="JU378" s="7"/>
      <c r="JV378" s="7"/>
      <c r="JW378" s="7"/>
      <c r="JX378" s="7"/>
      <c r="JY378" s="7"/>
      <c r="JZ378" s="7"/>
      <c r="KA378" s="7"/>
      <c r="KB378" s="7"/>
      <c r="KC378" s="7"/>
      <c r="KD378" s="7"/>
      <c r="KE378" s="7"/>
      <c r="KF378" s="7"/>
      <c r="KG378" s="7"/>
      <c r="KH378" s="7"/>
      <c r="KI378" s="7"/>
      <c r="KJ378" s="7"/>
      <c r="KK378" s="7"/>
      <c r="KL378" s="7"/>
      <c r="KM378" s="7"/>
      <c r="KN378" s="7"/>
      <c r="KO378" s="7"/>
      <c r="KP378" s="7"/>
      <c r="KQ378" s="7"/>
      <c r="KR378" s="7"/>
      <c r="KS378" s="7"/>
      <c r="KT378" s="7"/>
      <c r="KU378" s="7"/>
      <c r="KV378" s="7"/>
      <c r="KW378" s="7"/>
      <c r="KX378" s="7"/>
      <c r="KY378" s="7"/>
      <c r="KZ378" s="7"/>
      <c r="LA378" s="7"/>
      <c r="LB378" s="7"/>
      <c r="LC378" s="7"/>
      <c r="LD378" s="7"/>
      <c r="LE378" s="7"/>
      <c r="LF378" s="7"/>
      <c r="LG378" s="7"/>
      <c r="LH378" s="7"/>
      <c r="LI378" s="7"/>
      <c r="LJ378" s="7"/>
      <c r="LK378" s="7"/>
      <c r="LL378" s="7"/>
      <c r="LM378" s="7"/>
      <c r="LN378" s="7"/>
      <c r="LO378" s="7"/>
      <c r="LP378" s="7"/>
      <c r="LQ378" s="7"/>
      <c r="LR378" s="7"/>
      <c r="LS378" s="7"/>
      <c r="LT378" s="7"/>
      <c r="LU378" s="7"/>
      <c r="LV378" s="7"/>
      <c r="LW378" s="7"/>
      <c r="LX378" s="7"/>
      <c r="LY378" s="7"/>
      <c r="LZ378" s="7"/>
      <c r="MA378" s="7"/>
      <c r="MB378" s="7"/>
      <c r="MC378" s="7"/>
      <c r="MD378" s="7"/>
      <c r="ME378" s="7"/>
      <c r="MF378" s="7"/>
      <c r="MG378" s="7"/>
      <c r="MH378" s="7"/>
      <c r="MI378" s="7"/>
      <c r="MJ378" s="7"/>
    </row>
    <row r="379" spans="1:348" ht="15.75" customHeight="1" x14ac:dyDescent="0.25">
      <c r="A379" s="60"/>
      <c r="B379" s="60"/>
      <c r="C379" s="60"/>
      <c r="D379" s="60"/>
      <c r="E379" s="60"/>
      <c r="F379" s="60"/>
      <c r="G379" s="60"/>
      <c r="H379" s="60"/>
      <c r="I379" s="61"/>
      <c r="J379" s="61"/>
      <c r="K379" s="61"/>
      <c r="L379" s="61"/>
      <c r="M379" s="60"/>
      <c r="N379" s="60"/>
      <c r="O379" s="62"/>
      <c r="P379" s="62"/>
      <c r="Q379" s="62"/>
      <c r="R379" s="62"/>
      <c r="S379" s="62"/>
      <c r="T379" s="62"/>
      <c r="U379" s="62"/>
      <c r="V379" s="62"/>
      <c r="W379" s="62"/>
      <c r="X379" s="60"/>
      <c r="Y379" s="60"/>
      <c r="Z379" s="60"/>
      <c r="AA379" s="60"/>
      <c r="AB379" s="61"/>
      <c r="AC379" s="61"/>
      <c r="AD379" s="60"/>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c r="JM379" s="7"/>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7"/>
      <c r="LQ379" s="7"/>
      <c r="LR379" s="7"/>
      <c r="LS379" s="7"/>
      <c r="LT379" s="7"/>
      <c r="LU379" s="7"/>
      <c r="LV379" s="7"/>
      <c r="LW379" s="7"/>
      <c r="LX379" s="7"/>
      <c r="LY379" s="7"/>
      <c r="LZ379" s="7"/>
      <c r="MA379" s="7"/>
      <c r="MB379" s="7"/>
      <c r="MC379" s="7"/>
      <c r="MD379" s="7"/>
      <c r="ME379" s="7"/>
      <c r="MF379" s="7"/>
      <c r="MG379" s="7"/>
      <c r="MH379" s="7"/>
      <c r="MI379" s="7"/>
      <c r="MJ379" s="7"/>
    </row>
    <row r="380" spans="1:348" ht="15.75" customHeight="1" x14ac:dyDescent="0.25">
      <c r="A380" s="60"/>
      <c r="B380" s="60"/>
      <c r="C380" s="60"/>
      <c r="D380" s="60"/>
      <c r="E380" s="60"/>
      <c r="F380" s="60"/>
      <c r="G380" s="60"/>
      <c r="H380" s="60"/>
      <c r="I380" s="61"/>
      <c r="J380" s="61"/>
      <c r="K380" s="61"/>
      <c r="L380" s="61"/>
      <c r="M380" s="60"/>
      <c r="N380" s="60"/>
      <c r="O380" s="62"/>
      <c r="P380" s="62"/>
      <c r="Q380" s="62"/>
      <c r="R380" s="62"/>
      <c r="S380" s="62"/>
      <c r="T380" s="62"/>
      <c r="U380" s="62"/>
      <c r="V380" s="62"/>
      <c r="W380" s="62"/>
      <c r="X380" s="60"/>
      <c r="Y380" s="60"/>
      <c r="Z380" s="60"/>
      <c r="AA380" s="60"/>
      <c r="AB380" s="61"/>
      <c r="AC380" s="61"/>
      <c r="AD380" s="60"/>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c r="LM380" s="7"/>
      <c r="LN380" s="7"/>
      <c r="LO380" s="7"/>
      <c r="LP380" s="7"/>
      <c r="LQ380" s="7"/>
      <c r="LR380" s="7"/>
      <c r="LS380" s="7"/>
      <c r="LT380" s="7"/>
      <c r="LU380" s="7"/>
      <c r="LV380" s="7"/>
      <c r="LW380" s="7"/>
      <c r="LX380" s="7"/>
      <c r="LY380" s="7"/>
      <c r="LZ380" s="7"/>
      <c r="MA380" s="7"/>
      <c r="MB380" s="7"/>
      <c r="MC380" s="7"/>
      <c r="MD380" s="7"/>
      <c r="ME380" s="7"/>
      <c r="MF380" s="7"/>
      <c r="MG380" s="7"/>
      <c r="MH380" s="7"/>
      <c r="MI380" s="7"/>
      <c r="MJ380" s="7"/>
    </row>
    <row r="381" spans="1:348" ht="15.75" customHeight="1" x14ac:dyDescent="0.25">
      <c r="A381" s="60"/>
      <c r="B381" s="60"/>
      <c r="C381" s="60"/>
      <c r="D381" s="60"/>
      <c r="E381" s="60"/>
      <c r="F381" s="60"/>
      <c r="G381" s="60"/>
      <c r="H381" s="60"/>
      <c r="I381" s="61"/>
      <c r="J381" s="61"/>
      <c r="K381" s="61"/>
      <c r="L381" s="61"/>
      <c r="M381" s="60"/>
      <c r="N381" s="60"/>
      <c r="O381" s="62"/>
      <c r="P381" s="62"/>
      <c r="Q381" s="62"/>
      <c r="R381" s="62"/>
      <c r="S381" s="62"/>
      <c r="T381" s="62"/>
      <c r="U381" s="62"/>
      <c r="V381" s="62"/>
      <c r="W381" s="62"/>
      <c r="X381" s="60"/>
      <c r="Y381" s="60"/>
      <c r="Z381" s="60"/>
      <c r="AA381" s="60"/>
      <c r="AB381" s="61"/>
      <c r="AC381" s="61"/>
      <c r="AD381" s="60"/>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c r="IW381" s="7"/>
      <c r="IX381" s="7"/>
      <c r="IY381" s="7"/>
      <c r="IZ381" s="7"/>
      <c r="JA381" s="7"/>
      <c r="JB381" s="7"/>
      <c r="JC381" s="7"/>
      <c r="JD381" s="7"/>
      <c r="JE381" s="7"/>
      <c r="JF381" s="7"/>
      <c r="JG381" s="7"/>
      <c r="JH381" s="7"/>
      <c r="JI381" s="7"/>
      <c r="JJ381" s="7"/>
      <c r="JK381" s="7"/>
      <c r="JL381" s="7"/>
      <c r="JM381" s="7"/>
      <c r="JN381" s="7"/>
      <c r="JO381" s="7"/>
      <c r="JP381" s="7"/>
      <c r="JQ381" s="7"/>
      <c r="JR381" s="7"/>
      <c r="JS381" s="7"/>
      <c r="JT381" s="7"/>
      <c r="JU381" s="7"/>
      <c r="JV381" s="7"/>
      <c r="JW381" s="7"/>
      <c r="JX381" s="7"/>
      <c r="JY381" s="7"/>
      <c r="JZ381" s="7"/>
      <c r="KA381" s="7"/>
      <c r="KB381" s="7"/>
      <c r="KC381" s="7"/>
      <c r="KD381" s="7"/>
      <c r="KE381" s="7"/>
      <c r="KF381" s="7"/>
      <c r="KG381" s="7"/>
      <c r="KH381" s="7"/>
      <c r="KI381" s="7"/>
      <c r="KJ381" s="7"/>
      <c r="KK381" s="7"/>
      <c r="KL381" s="7"/>
      <c r="KM381" s="7"/>
      <c r="KN381" s="7"/>
      <c r="KO381" s="7"/>
      <c r="KP381" s="7"/>
      <c r="KQ381" s="7"/>
      <c r="KR381" s="7"/>
      <c r="KS381" s="7"/>
      <c r="KT381" s="7"/>
      <c r="KU381" s="7"/>
      <c r="KV381" s="7"/>
      <c r="KW381" s="7"/>
      <c r="KX381" s="7"/>
      <c r="KY381" s="7"/>
      <c r="KZ381" s="7"/>
      <c r="LA381" s="7"/>
      <c r="LB381" s="7"/>
      <c r="LC381" s="7"/>
      <c r="LD381" s="7"/>
      <c r="LE381" s="7"/>
      <c r="LF381" s="7"/>
      <c r="LG381" s="7"/>
      <c r="LH381" s="7"/>
      <c r="LI381" s="7"/>
      <c r="LJ381" s="7"/>
      <c r="LK381" s="7"/>
      <c r="LL381" s="7"/>
      <c r="LM381" s="7"/>
      <c r="LN381" s="7"/>
      <c r="LO381" s="7"/>
      <c r="LP381" s="7"/>
      <c r="LQ381" s="7"/>
      <c r="LR381" s="7"/>
      <c r="LS381" s="7"/>
      <c r="LT381" s="7"/>
      <c r="LU381" s="7"/>
      <c r="LV381" s="7"/>
      <c r="LW381" s="7"/>
      <c r="LX381" s="7"/>
      <c r="LY381" s="7"/>
      <c r="LZ381" s="7"/>
      <c r="MA381" s="7"/>
      <c r="MB381" s="7"/>
      <c r="MC381" s="7"/>
      <c r="MD381" s="7"/>
      <c r="ME381" s="7"/>
      <c r="MF381" s="7"/>
      <c r="MG381" s="7"/>
      <c r="MH381" s="7"/>
      <c r="MI381" s="7"/>
      <c r="MJ381" s="7"/>
    </row>
    <row r="382" spans="1:348" ht="15.75" customHeight="1" x14ac:dyDescent="0.25">
      <c r="A382" s="60"/>
      <c r="B382" s="60"/>
      <c r="C382" s="60"/>
      <c r="D382" s="60"/>
      <c r="E382" s="60"/>
      <c r="F382" s="60"/>
      <c r="G382" s="60"/>
      <c r="H382" s="60"/>
      <c r="I382" s="61"/>
      <c r="J382" s="61"/>
      <c r="K382" s="61"/>
      <c r="L382" s="61"/>
      <c r="M382" s="60"/>
      <c r="N382" s="60"/>
      <c r="O382" s="62"/>
      <c r="P382" s="62"/>
      <c r="Q382" s="62"/>
      <c r="R382" s="62"/>
      <c r="S382" s="62"/>
      <c r="T382" s="62"/>
      <c r="U382" s="62"/>
      <c r="V382" s="62"/>
      <c r="W382" s="62"/>
      <c r="X382" s="60"/>
      <c r="Y382" s="60"/>
      <c r="Z382" s="60"/>
      <c r="AA382" s="60"/>
      <c r="AB382" s="61"/>
      <c r="AC382" s="61"/>
      <c r="AD382" s="60"/>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c r="IW382" s="7"/>
      <c r="IX382" s="7"/>
      <c r="IY382" s="7"/>
      <c r="IZ382" s="7"/>
      <c r="JA382" s="7"/>
      <c r="JB382" s="7"/>
      <c r="JC382" s="7"/>
      <c r="JD382" s="7"/>
      <c r="JE382" s="7"/>
      <c r="JF382" s="7"/>
      <c r="JG382" s="7"/>
      <c r="JH382" s="7"/>
      <c r="JI382" s="7"/>
      <c r="JJ382" s="7"/>
      <c r="JK382" s="7"/>
      <c r="JL382" s="7"/>
      <c r="JM382" s="7"/>
      <c r="JN382" s="7"/>
      <c r="JO382" s="7"/>
      <c r="JP382" s="7"/>
      <c r="JQ382" s="7"/>
      <c r="JR382" s="7"/>
      <c r="JS382" s="7"/>
      <c r="JT382" s="7"/>
      <c r="JU382" s="7"/>
      <c r="JV382" s="7"/>
      <c r="JW382" s="7"/>
      <c r="JX382" s="7"/>
      <c r="JY382" s="7"/>
      <c r="JZ382" s="7"/>
      <c r="KA382" s="7"/>
      <c r="KB382" s="7"/>
      <c r="KC382" s="7"/>
      <c r="KD382" s="7"/>
      <c r="KE382" s="7"/>
      <c r="KF382" s="7"/>
      <c r="KG382" s="7"/>
      <c r="KH382" s="7"/>
      <c r="KI382" s="7"/>
      <c r="KJ382" s="7"/>
      <c r="KK382" s="7"/>
      <c r="KL382" s="7"/>
      <c r="KM382" s="7"/>
      <c r="KN382" s="7"/>
      <c r="KO382" s="7"/>
      <c r="KP382" s="7"/>
      <c r="KQ382" s="7"/>
      <c r="KR382" s="7"/>
      <c r="KS382" s="7"/>
      <c r="KT382" s="7"/>
      <c r="KU382" s="7"/>
      <c r="KV382" s="7"/>
      <c r="KW382" s="7"/>
      <c r="KX382" s="7"/>
      <c r="KY382" s="7"/>
      <c r="KZ382" s="7"/>
      <c r="LA382" s="7"/>
      <c r="LB382" s="7"/>
      <c r="LC382" s="7"/>
      <c r="LD382" s="7"/>
      <c r="LE382" s="7"/>
      <c r="LF382" s="7"/>
      <c r="LG382" s="7"/>
      <c r="LH382" s="7"/>
      <c r="LI382" s="7"/>
      <c r="LJ382" s="7"/>
      <c r="LK382" s="7"/>
      <c r="LL382" s="7"/>
      <c r="LM382" s="7"/>
      <c r="LN382" s="7"/>
      <c r="LO382" s="7"/>
      <c r="LP382" s="7"/>
      <c r="LQ382" s="7"/>
      <c r="LR382" s="7"/>
      <c r="LS382" s="7"/>
      <c r="LT382" s="7"/>
      <c r="LU382" s="7"/>
      <c r="LV382" s="7"/>
      <c r="LW382" s="7"/>
      <c r="LX382" s="7"/>
      <c r="LY382" s="7"/>
      <c r="LZ382" s="7"/>
      <c r="MA382" s="7"/>
      <c r="MB382" s="7"/>
      <c r="MC382" s="7"/>
      <c r="MD382" s="7"/>
      <c r="ME382" s="7"/>
      <c r="MF382" s="7"/>
      <c r="MG382" s="7"/>
      <c r="MH382" s="7"/>
      <c r="MI382" s="7"/>
      <c r="MJ382" s="7"/>
    </row>
    <row r="383" spans="1:348" ht="15.75" customHeight="1" x14ac:dyDescent="0.25">
      <c r="A383" s="60"/>
      <c r="B383" s="60"/>
      <c r="C383" s="60"/>
      <c r="D383" s="60"/>
      <c r="E383" s="60"/>
      <c r="F383" s="60"/>
      <c r="G383" s="60"/>
      <c r="H383" s="60"/>
      <c r="I383" s="61"/>
      <c r="J383" s="61"/>
      <c r="K383" s="61"/>
      <c r="L383" s="61"/>
      <c r="M383" s="60"/>
      <c r="N383" s="60"/>
      <c r="O383" s="62"/>
      <c r="P383" s="62"/>
      <c r="Q383" s="62"/>
      <c r="R383" s="62"/>
      <c r="S383" s="62"/>
      <c r="T383" s="62"/>
      <c r="U383" s="62"/>
      <c r="V383" s="62"/>
      <c r="W383" s="62"/>
      <c r="X383" s="60"/>
      <c r="Y383" s="60"/>
      <c r="Z383" s="60"/>
      <c r="AA383" s="60"/>
      <c r="AB383" s="61"/>
      <c r="AC383" s="61"/>
      <c r="AD383" s="60"/>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c r="IW383" s="7"/>
      <c r="IX383" s="7"/>
      <c r="IY383" s="7"/>
      <c r="IZ383" s="7"/>
      <c r="JA383" s="7"/>
      <c r="JB383" s="7"/>
      <c r="JC383" s="7"/>
      <c r="JD383" s="7"/>
      <c r="JE383" s="7"/>
      <c r="JF383" s="7"/>
      <c r="JG383" s="7"/>
      <c r="JH383" s="7"/>
      <c r="JI383" s="7"/>
      <c r="JJ383" s="7"/>
      <c r="JK383" s="7"/>
      <c r="JL383" s="7"/>
      <c r="JM383" s="7"/>
      <c r="JN383" s="7"/>
      <c r="JO383" s="7"/>
      <c r="JP383" s="7"/>
      <c r="JQ383" s="7"/>
      <c r="JR383" s="7"/>
      <c r="JS383" s="7"/>
      <c r="JT383" s="7"/>
      <c r="JU383" s="7"/>
      <c r="JV383" s="7"/>
      <c r="JW383" s="7"/>
      <c r="JX383" s="7"/>
      <c r="JY383" s="7"/>
      <c r="JZ383" s="7"/>
      <c r="KA383" s="7"/>
      <c r="KB383" s="7"/>
      <c r="KC383" s="7"/>
      <c r="KD383" s="7"/>
      <c r="KE383" s="7"/>
      <c r="KF383" s="7"/>
      <c r="KG383" s="7"/>
      <c r="KH383" s="7"/>
      <c r="KI383" s="7"/>
      <c r="KJ383" s="7"/>
      <c r="KK383" s="7"/>
      <c r="KL383" s="7"/>
      <c r="KM383" s="7"/>
      <c r="KN383" s="7"/>
      <c r="KO383" s="7"/>
      <c r="KP383" s="7"/>
      <c r="KQ383" s="7"/>
      <c r="KR383" s="7"/>
      <c r="KS383" s="7"/>
      <c r="KT383" s="7"/>
      <c r="KU383" s="7"/>
      <c r="KV383" s="7"/>
      <c r="KW383" s="7"/>
      <c r="KX383" s="7"/>
      <c r="KY383" s="7"/>
      <c r="KZ383" s="7"/>
      <c r="LA383" s="7"/>
      <c r="LB383" s="7"/>
      <c r="LC383" s="7"/>
      <c r="LD383" s="7"/>
      <c r="LE383" s="7"/>
      <c r="LF383" s="7"/>
      <c r="LG383" s="7"/>
      <c r="LH383" s="7"/>
      <c r="LI383" s="7"/>
      <c r="LJ383" s="7"/>
      <c r="LK383" s="7"/>
      <c r="LL383" s="7"/>
      <c r="LM383" s="7"/>
      <c r="LN383" s="7"/>
      <c r="LO383" s="7"/>
      <c r="LP383" s="7"/>
      <c r="LQ383" s="7"/>
      <c r="LR383" s="7"/>
      <c r="LS383" s="7"/>
      <c r="LT383" s="7"/>
      <c r="LU383" s="7"/>
      <c r="LV383" s="7"/>
      <c r="LW383" s="7"/>
      <c r="LX383" s="7"/>
      <c r="LY383" s="7"/>
      <c r="LZ383" s="7"/>
      <c r="MA383" s="7"/>
      <c r="MB383" s="7"/>
      <c r="MC383" s="7"/>
      <c r="MD383" s="7"/>
      <c r="ME383" s="7"/>
      <c r="MF383" s="7"/>
      <c r="MG383" s="7"/>
      <c r="MH383" s="7"/>
      <c r="MI383" s="7"/>
      <c r="MJ383" s="7"/>
    </row>
    <row r="384" spans="1:348" ht="15.75" customHeight="1" x14ac:dyDescent="0.25">
      <c r="A384" s="60"/>
      <c r="B384" s="60"/>
      <c r="C384" s="60"/>
      <c r="D384" s="60"/>
      <c r="E384" s="60"/>
      <c r="F384" s="60"/>
      <c r="G384" s="60"/>
      <c r="H384" s="60"/>
      <c r="I384" s="61"/>
      <c r="J384" s="61"/>
      <c r="K384" s="61"/>
      <c r="L384" s="61"/>
      <c r="M384" s="60"/>
      <c r="N384" s="60"/>
      <c r="O384" s="62"/>
      <c r="P384" s="62"/>
      <c r="Q384" s="62"/>
      <c r="R384" s="62"/>
      <c r="S384" s="62"/>
      <c r="T384" s="62"/>
      <c r="U384" s="62"/>
      <c r="V384" s="62"/>
      <c r="W384" s="62"/>
      <c r="X384" s="60"/>
      <c r="Y384" s="60"/>
      <c r="Z384" s="60"/>
      <c r="AA384" s="60"/>
      <c r="AB384" s="61"/>
      <c r="AC384" s="61"/>
      <c r="AD384" s="60"/>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c r="IW384" s="7"/>
      <c r="IX384" s="7"/>
      <c r="IY384" s="7"/>
      <c r="IZ384" s="7"/>
      <c r="JA384" s="7"/>
      <c r="JB384" s="7"/>
      <c r="JC384" s="7"/>
      <c r="JD384" s="7"/>
      <c r="JE384" s="7"/>
      <c r="JF384" s="7"/>
      <c r="JG384" s="7"/>
      <c r="JH384" s="7"/>
      <c r="JI384" s="7"/>
      <c r="JJ384" s="7"/>
      <c r="JK384" s="7"/>
      <c r="JL384" s="7"/>
      <c r="JM384" s="7"/>
      <c r="JN384" s="7"/>
      <c r="JO384" s="7"/>
      <c r="JP384" s="7"/>
      <c r="JQ384" s="7"/>
      <c r="JR384" s="7"/>
      <c r="JS384" s="7"/>
      <c r="JT384" s="7"/>
      <c r="JU384" s="7"/>
      <c r="JV384" s="7"/>
      <c r="JW384" s="7"/>
      <c r="JX384" s="7"/>
      <c r="JY384" s="7"/>
      <c r="JZ384" s="7"/>
      <c r="KA384" s="7"/>
      <c r="KB384" s="7"/>
      <c r="KC384" s="7"/>
      <c r="KD384" s="7"/>
      <c r="KE384" s="7"/>
      <c r="KF384" s="7"/>
      <c r="KG384" s="7"/>
      <c r="KH384" s="7"/>
      <c r="KI384" s="7"/>
      <c r="KJ384" s="7"/>
      <c r="KK384" s="7"/>
      <c r="KL384" s="7"/>
      <c r="KM384" s="7"/>
      <c r="KN384" s="7"/>
      <c r="KO384" s="7"/>
      <c r="KP384" s="7"/>
      <c r="KQ384" s="7"/>
      <c r="KR384" s="7"/>
      <c r="KS384" s="7"/>
      <c r="KT384" s="7"/>
      <c r="KU384" s="7"/>
      <c r="KV384" s="7"/>
      <c r="KW384" s="7"/>
      <c r="KX384" s="7"/>
      <c r="KY384" s="7"/>
      <c r="KZ384" s="7"/>
      <c r="LA384" s="7"/>
      <c r="LB384" s="7"/>
      <c r="LC384" s="7"/>
      <c r="LD384" s="7"/>
      <c r="LE384" s="7"/>
      <c r="LF384" s="7"/>
      <c r="LG384" s="7"/>
      <c r="LH384" s="7"/>
      <c r="LI384" s="7"/>
      <c r="LJ384" s="7"/>
      <c r="LK384" s="7"/>
      <c r="LL384" s="7"/>
      <c r="LM384" s="7"/>
      <c r="LN384" s="7"/>
      <c r="LO384" s="7"/>
      <c r="LP384" s="7"/>
      <c r="LQ384" s="7"/>
      <c r="LR384" s="7"/>
      <c r="LS384" s="7"/>
      <c r="LT384" s="7"/>
      <c r="LU384" s="7"/>
      <c r="LV384" s="7"/>
      <c r="LW384" s="7"/>
      <c r="LX384" s="7"/>
      <c r="LY384" s="7"/>
      <c r="LZ384" s="7"/>
      <c r="MA384" s="7"/>
      <c r="MB384" s="7"/>
      <c r="MC384" s="7"/>
      <c r="MD384" s="7"/>
      <c r="ME384" s="7"/>
      <c r="MF384" s="7"/>
      <c r="MG384" s="7"/>
      <c r="MH384" s="7"/>
      <c r="MI384" s="7"/>
      <c r="MJ384" s="7"/>
    </row>
    <row r="385" spans="1:348" ht="15.75" customHeight="1" x14ac:dyDescent="0.25">
      <c r="A385" s="60"/>
      <c r="B385" s="60"/>
      <c r="C385" s="60"/>
      <c r="D385" s="60"/>
      <c r="E385" s="60"/>
      <c r="F385" s="60"/>
      <c r="G385" s="60"/>
      <c r="H385" s="60"/>
      <c r="I385" s="61"/>
      <c r="J385" s="61"/>
      <c r="K385" s="61"/>
      <c r="L385" s="61"/>
      <c r="M385" s="60"/>
      <c r="N385" s="60"/>
      <c r="O385" s="62"/>
      <c r="P385" s="62"/>
      <c r="Q385" s="62"/>
      <c r="R385" s="62"/>
      <c r="S385" s="62"/>
      <c r="T385" s="62"/>
      <c r="U385" s="62"/>
      <c r="V385" s="62"/>
      <c r="W385" s="62"/>
      <c r="X385" s="60"/>
      <c r="Y385" s="60"/>
      <c r="Z385" s="60"/>
      <c r="AA385" s="60"/>
      <c r="AB385" s="61"/>
      <c r="AC385" s="61"/>
      <c r="AD385" s="60"/>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c r="IW385" s="7"/>
      <c r="IX385" s="7"/>
      <c r="IY385" s="7"/>
      <c r="IZ385" s="7"/>
      <c r="JA385" s="7"/>
      <c r="JB385" s="7"/>
      <c r="JC385" s="7"/>
      <c r="JD385" s="7"/>
      <c r="JE385" s="7"/>
      <c r="JF385" s="7"/>
      <c r="JG385" s="7"/>
      <c r="JH385" s="7"/>
      <c r="JI385" s="7"/>
      <c r="JJ385" s="7"/>
      <c r="JK385" s="7"/>
      <c r="JL385" s="7"/>
      <c r="JM385" s="7"/>
      <c r="JN385" s="7"/>
      <c r="JO385" s="7"/>
      <c r="JP385" s="7"/>
      <c r="JQ385" s="7"/>
      <c r="JR385" s="7"/>
      <c r="JS385" s="7"/>
      <c r="JT385" s="7"/>
      <c r="JU385" s="7"/>
      <c r="JV385" s="7"/>
      <c r="JW385" s="7"/>
      <c r="JX385" s="7"/>
      <c r="JY385" s="7"/>
      <c r="JZ385" s="7"/>
      <c r="KA385" s="7"/>
      <c r="KB385" s="7"/>
      <c r="KC385" s="7"/>
      <c r="KD385" s="7"/>
      <c r="KE385" s="7"/>
      <c r="KF385" s="7"/>
      <c r="KG385" s="7"/>
      <c r="KH385" s="7"/>
      <c r="KI385" s="7"/>
      <c r="KJ385" s="7"/>
      <c r="KK385" s="7"/>
      <c r="KL385" s="7"/>
      <c r="KM385" s="7"/>
      <c r="KN385" s="7"/>
      <c r="KO385" s="7"/>
      <c r="KP385" s="7"/>
      <c r="KQ385" s="7"/>
      <c r="KR385" s="7"/>
      <c r="KS385" s="7"/>
      <c r="KT385" s="7"/>
      <c r="KU385" s="7"/>
      <c r="KV385" s="7"/>
      <c r="KW385" s="7"/>
      <c r="KX385" s="7"/>
      <c r="KY385" s="7"/>
      <c r="KZ385" s="7"/>
      <c r="LA385" s="7"/>
      <c r="LB385" s="7"/>
      <c r="LC385" s="7"/>
      <c r="LD385" s="7"/>
      <c r="LE385" s="7"/>
      <c r="LF385" s="7"/>
      <c r="LG385" s="7"/>
      <c r="LH385" s="7"/>
      <c r="LI385" s="7"/>
      <c r="LJ385" s="7"/>
      <c r="LK385" s="7"/>
      <c r="LL385" s="7"/>
      <c r="LM385" s="7"/>
      <c r="LN385" s="7"/>
      <c r="LO385" s="7"/>
      <c r="LP385" s="7"/>
      <c r="LQ385" s="7"/>
      <c r="LR385" s="7"/>
      <c r="LS385" s="7"/>
      <c r="LT385" s="7"/>
      <c r="LU385" s="7"/>
      <c r="LV385" s="7"/>
      <c r="LW385" s="7"/>
      <c r="LX385" s="7"/>
      <c r="LY385" s="7"/>
      <c r="LZ385" s="7"/>
      <c r="MA385" s="7"/>
      <c r="MB385" s="7"/>
      <c r="MC385" s="7"/>
      <c r="MD385" s="7"/>
      <c r="ME385" s="7"/>
      <c r="MF385" s="7"/>
      <c r="MG385" s="7"/>
      <c r="MH385" s="7"/>
      <c r="MI385" s="7"/>
      <c r="MJ385" s="7"/>
    </row>
    <row r="386" spans="1:348" ht="15.75" customHeight="1" x14ac:dyDescent="0.25">
      <c r="A386" s="60"/>
      <c r="B386" s="60"/>
      <c r="C386" s="60"/>
      <c r="D386" s="60"/>
      <c r="E386" s="60"/>
      <c r="F386" s="60"/>
      <c r="G386" s="60"/>
      <c r="H386" s="60"/>
      <c r="I386" s="61"/>
      <c r="J386" s="61"/>
      <c r="K386" s="61"/>
      <c r="L386" s="61"/>
      <c r="M386" s="60"/>
      <c r="N386" s="60"/>
      <c r="O386" s="62"/>
      <c r="P386" s="62"/>
      <c r="Q386" s="62"/>
      <c r="R386" s="62"/>
      <c r="S386" s="62"/>
      <c r="T386" s="62"/>
      <c r="U386" s="62"/>
      <c r="V386" s="62"/>
      <c r="W386" s="62"/>
      <c r="X386" s="60"/>
      <c r="Y386" s="60"/>
      <c r="Z386" s="60"/>
      <c r="AA386" s="60"/>
      <c r="AB386" s="61"/>
      <c r="AC386" s="61"/>
      <c r="AD386" s="60"/>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c r="IW386" s="7"/>
      <c r="IX386" s="7"/>
      <c r="IY386" s="7"/>
      <c r="IZ386" s="7"/>
      <c r="JA386" s="7"/>
      <c r="JB386" s="7"/>
      <c r="JC386" s="7"/>
      <c r="JD386" s="7"/>
      <c r="JE386" s="7"/>
      <c r="JF386" s="7"/>
      <c r="JG386" s="7"/>
      <c r="JH386" s="7"/>
      <c r="JI386" s="7"/>
      <c r="JJ386" s="7"/>
      <c r="JK386" s="7"/>
      <c r="JL386" s="7"/>
      <c r="JM386" s="7"/>
      <c r="JN386" s="7"/>
      <c r="JO386" s="7"/>
      <c r="JP386" s="7"/>
      <c r="JQ386" s="7"/>
      <c r="JR386" s="7"/>
      <c r="JS386" s="7"/>
      <c r="JT386" s="7"/>
      <c r="JU386" s="7"/>
      <c r="JV386" s="7"/>
      <c r="JW386" s="7"/>
      <c r="JX386" s="7"/>
      <c r="JY386" s="7"/>
      <c r="JZ386" s="7"/>
      <c r="KA386" s="7"/>
      <c r="KB386" s="7"/>
      <c r="KC386" s="7"/>
      <c r="KD386" s="7"/>
      <c r="KE386" s="7"/>
      <c r="KF386" s="7"/>
      <c r="KG386" s="7"/>
      <c r="KH386" s="7"/>
      <c r="KI386" s="7"/>
      <c r="KJ386" s="7"/>
      <c r="KK386" s="7"/>
      <c r="KL386" s="7"/>
      <c r="KM386" s="7"/>
      <c r="KN386" s="7"/>
      <c r="KO386" s="7"/>
      <c r="KP386" s="7"/>
      <c r="KQ386" s="7"/>
      <c r="KR386" s="7"/>
      <c r="KS386" s="7"/>
      <c r="KT386" s="7"/>
      <c r="KU386" s="7"/>
      <c r="KV386" s="7"/>
      <c r="KW386" s="7"/>
      <c r="KX386" s="7"/>
      <c r="KY386" s="7"/>
      <c r="KZ386" s="7"/>
      <c r="LA386" s="7"/>
      <c r="LB386" s="7"/>
      <c r="LC386" s="7"/>
      <c r="LD386" s="7"/>
      <c r="LE386" s="7"/>
      <c r="LF386" s="7"/>
      <c r="LG386" s="7"/>
      <c r="LH386" s="7"/>
      <c r="LI386" s="7"/>
      <c r="LJ386" s="7"/>
      <c r="LK386" s="7"/>
      <c r="LL386" s="7"/>
      <c r="LM386" s="7"/>
      <c r="LN386" s="7"/>
      <c r="LO386" s="7"/>
      <c r="LP386" s="7"/>
      <c r="LQ386" s="7"/>
      <c r="LR386" s="7"/>
      <c r="LS386" s="7"/>
      <c r="LT386" s="7"/>
      <c r="LU386" s="7"/>
      <c r="LV386" s="7"/>
      <c r="LW386" s="7"/>
      <c r="LX386" s="7"/>
      <c r="LY386" s="7"/>
      <c r="LZ386" s="7"/>
      <c r="MA386" s="7"/>
      <c r="MB386" s="7"/>
      <c r="MC386" s="7"/>
      <c r="MD386" s="7"/>
      <c r="ME386" s="7"/>
      <c r="MF386" s="7"/>
      <c r="MG386" s="7"/>
      <c r="MH386" s="7"/>
      <c r="MI386" s="7"/>
      <c r="MJ386" s="7"/>
    </row>
    <row r="387" spans="1:348" ht="15.75" customHeight="1" x14ac:dyDescent="0.25">
      <c r="A387" s="60"/>
      <c r="B387" s="60"/>
      <c r="C387" s="60"/>
      <c r="D387" s="60"/>
      <c r="E387" s="60"/>
      <c r="F387" s="60"/>
      <c r="G387" s="60"/>
      <c r="H387" s="60"/>
      <c r="I387" s="61"/>
      <c r="J387" s="61"/>
      <c r="K387" s="61"/>
      <c r="L387" s="61"/>
      <c r="M387" s="60"/>
      <c r="N387" s="60"/>
      <c r="O387" s="62"/>
      <c r="P387" s="62"/>
      <c r="Q387" s="62"/>
      <c r="R387" s="62"/>
      <c r="S387" s="62"/>
      <c r="T387" s="62"/>
      <c r="U387" s="62"/>
      <c r="V387" s="62"/>
      <c r="W387" s="62"/>
      <c r="X387" s="60"/>
      <c r="Y387" s="60"/>
      <c r="Z387" s="60"/>
      <c r="AA387" s="60"/>
      <c r="AB387" s="61"/>
      <c r="AC387" s="61"/>
      <c r="AD387" s="60"/>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c r="IW387" s="7"/>
      <c r="IX387" s="7"/>
      <c r="IY387" s="7"/>
      <c r="IZ387" s="7"/>
      <c r="JA387" s="7"/>
      <c r="JB387" s="7"/>
      <c r="JC387" s="7"/>
      <c r="JD387" s="7"/>
      <c r="JE387" s="7"/>
      <c r="JF387" s="7"/>
      <c r="JG387" s="7"/>
      <c r="JH387" s="7"/>
      <c r="JI387" s="7"/>
      <c r="JJ387" s="7"/>
      <c r="JK387" s="7"/>
      <c r="JL387" s="7"/>
      <c r="JM387" s="7"/>
      <c r="JN387" s="7"/>
      <c r="JO387" s="7"/>
      <c r="JP387" s="7"/>
      <c r="JQ387" s="7"/>
      <c r="JR387" s="7"/>
      <c r="JS387" s="7"/>
      <c r="JT387" s="7"/>
      <c r="JU387" s="7"/>
      <c r="JV387" s="7"/>
      <c r="JW387" s="7"/>
      <c r="JX387" s="7"/>
      <c r="JY387" s="7"/>
      <c r="JZ387" s="7"/>
      <c r="KA387" s="7"/>
      <c r="KB387" s="7"/>
      <c r="KC387" s="7"/>
      <c r="KD387" s="7"/>
      <c r="KE387" s="7"/>
      <c r="KF387" s="7"/>
      <c r="KG387" s="7"/>
      <c r="KH387" s="7"/>
      <c r="KI387" s="7"/>
      <c r="KJ387" s="7"/>
      <c r="KK387" s="7"/>
      <c r="KL387" s="7"/>
      <c r="KM387" s="7"/>
      <c r="KN387" s="7"/>
      <c r="KO387" s="7"/>
      <c r="KP387" s="7"/>
      <c r="KQ387" s="7"/>
      <c r="KR387" s="7"/>
      <c r="KS387" s="7"/>
      <c r="KT387" s="7"/>
      <c r="KU387" s="7"/>
      <c r="KV387" s="7"/>
      <c r="KW387" s="7"/>
      <c r="KX387" s="7"/>
      <c r="KY387" s="7"/>
      <c r="KZ387" s="7"/>
      <c r="LA387" s="7"/>
      <c r="LB387" s="7"/>
      <c r="LC387" s="7"/>
      <c r="LD387" s="7"/>
      <c r="LE387" s="7"/>
      <c r="LF387" s="7"/>
      <c r="LG387" s="7"/>
      <c r="LH387" s="7"/>
      <c r="LI387" s="7"/>
      <c r="LJ387" s="7"/>
      <c r="LK387" s="7"/>
      <c r="LL387" s="7"/>
      <c r="LM387" s="7"/>
      <c r="LN387" s="7"/>
      <c r="LO387" s="7"/>
      <c r="LP387" s="7"/>
      <c r="LQ387" s="7"/>
      <c r="LR387" s="7"/>
      <c r="LS387" s="7"/>
      <c r="LT387" s="7"/>
      <c r="LU387" s="7"/>
      <c r="LV387" s="7"/>
      <c r="LW387" s="7"/>
      <c r="LX387" s="7"/>
      <c r="LY387" s="7"/>
      <c r="LZ387" s="7"/>
      <c r="MA387" s="7"/>
      <c r="MB387" s="7"/>
      <c r="MC387" s="7"/>
      <c r="MD387" s="7"/>
      <c r="ME387" s="7"/>
      <c r="MF387" s="7"/>
      <c r="MG387" s="7"/>
      <c r="MH387" s="7"/>
      <c r="MI387" s="7"/>
      <c r="MJ387" s="7"/>
    </row>
    <row r="388" spans="1:348" ht="15.75" customHeight="1" x14ac:dyDescent="0.25">
      <c r="A388" s="60"/>
      <c r="B388" s="60"/>
      <c r="C388" s="60"/>
      <c r="D388" s="60"/>
      <c r="E388" s="60"/>
      <c r="F388" s="60"/>
      <c r="G388" s="60"/>
      <c r="H388" s="60"/>
      <c r="I388" s="61"/>
      <c r="J388" s="61"/>
      <c r="K388" s="61"/>
      <c r="L388" s="61"/>
      <c r="M388" s="60"/>
      <c r="N388" s="60"/>
      <c r="O388" s="62"/>
      <c r="P388" s="62"/>
      <c r="Q388" s="62"/>
      <c r="R388" s="62"/>
      <c r="S388" s="62"/>
      <c r="T388" s="62"/>
      <c r="U388" s="62"/>
      <c r="V388" s="62"/>
      <c r="W388" s="62"/>
      <c r="X388" s="60"/>
      <c r="Y388" s="60"/>
      <c r="Z388" s="60"/>
      <c r="AA388" s="60"/>
      <c r="AB388" s="61"/>
      <c r="AC388" s="61"/>
      <c r="AD388" s="60"/>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c r="IW388" s="7"/>
      <c r="IX388" s="7"/>
      <c r="IY388" s="7"/>
      <c r="IZ388" s="7"/>
      <c r="JA388" s="7"/>
      <c r="JB388" s="7"/>
      <c r="JC388" s="7"/>
      <c r="JD388" s="7"/>
      <c r="JE388" s="7"/>
      <c r="JF388" s="7"/>
      <c r="JG388" s="7"/>
      <c r="JH388" s="7"/>
      <c r="JI388" s="7"/>
      <c r="JJ388" s="7"/>
      <c r="JK388" s="7"/>
      <c r="JL388" s="7"/>
      <c r="JM388" s="7"/>
      <c r="JN388" s="7"/>
      <c r="JO388" s="7"/>
      <c r="JP388" s="7"/>
      <c r="JQ388" s="7"/>
      <c r="JR388" s="7"/>
      <c r="JS388" s="7"/>
      <c r="JT388" s="7"/>
      <c r="JU388" s="7"/>
      <c r="JV388" s="7"/>
      <c r="JW388" s="7"/>
      <c r="JX388" s="7"/>
      <c r="JY388" s="7"/>
      <c r="JZ388" s="7"/>
      <c r="KA388" s="7"/>
      <c r="KB388" s="7"/>
      <c r="KC388" s="7"/>
      <c r="KD388" s="7"/>
      <c r="KE388" s="7"/>
      <c r="KF388" s="7"/>
      <c r="KG388" s="7"/>
      <c r="KH388" s="7"/>
      <c r="KI388" s="7"/>
      <c r="KJ388" s="7"/>
      <c r="KK388" s="7"/>
      <c r="KL388" s="7"/>
      <c r="KM388" s="7"/>
      <c r="KN388" s="7"/>
      <c r="KO388" s="7"/>
      <c r="KP388" s="7"/>
      <c r="KQ388" s="7"/>
      <c r="KR388" s="7"/>
      <c r="KS388" s="7"/>
      <c r="KT388" s="7"/>
      <c r="KU388" s="7"/>
      <c r="KV388" s="7"/>
      <c r="KW388" s="7"/>
      <c r="KX388" s="7"/>
      <c r="KY388" s="7"/>
      <c r="KZ388" s="7"/>
      <c r="LA388" s="7"/>
      <c r="LB388" s="7"/>
      <c r="LC388" s="7"/>
      <c r="LD388" s="7"/>
      <c r="LE388" s="7"/>
      <c r="LF388" s="7"/>
      <c r="LG388" s="7"/>
      <c r="LH388" s="7"/>
      <c r="LI388" s="7"/>
      <c r="LJ388" s="7"/>
      <c r="LK388" s="7"/>
      <c r="LL388" s="7"/>
      <c r="LM388" s="7"/>
      <c r="LN388" s="7"/>
      <c r="LO388" s="7"/>
      <c r="LP388" s="7"/>
      <c r="LQ388" s="7"/>
      <c r="LR388" s="7"/>
      <c r="LS388" s="7"/>
      <c r="LT388" s="7"/>
      <c r="LU388" s="7"/>
      <c r="LV388" s="7"/>
      <c r="LW388" s="7"/>
      <c r="LX388" s="7"/>
      <c r="LY388" s="7"/>
      <c r="LZ388" s="7"/>
      <c r="MA388" s="7"/>
      <c r="MB388" s="7"/>
      <c r="MC388" s="7"/>
      <c r="MD388" s="7"/>
      <c r="ME388" s="7"/>
      <c r="MF388" s="7"/>
      <c r="MG388" s="7"/>
      <c r="MH388" s="7"/>
      <c r="MI388" s="7"/>
      <c r="MJ388" s="7"/>
    </row>
    <row r="389" spans="1:348" ht="15.75" customHeight="1" x14ac:dyDescent="0.25">
      <c r="A389" s="60"/>
      <c r="B389" s="60"/>
      <c r="C389" s="60"/>
      <c r="D389" s="60"/>
      <c r="E389" s="60"/>
      <c r="F389" s="60"/>
      <c r="G389" s="60"/>
      <c r="H389" s="60"/>
      <c r="I389" s="61"/>
      <c r="J389" s="61"/>
      <c r="K389" s="61"/>
      <c r="L389" s="61"/>
      <c r="M389" s="60"/>
      <c r="N389" s="60"/>
      <c r="O389" s="62"/>
      <c r="P389" s="62"/>
      <c r="Q389" s="62"/>
      <c r="R389" s="62"/>
      <c r="S389" s="62"/>
      <c r="T389" s="62"/>
      <c r="U389" s="62"/>
      <c r="V389" s="62"/>
      <c r="W389" s="62"/>
      <c r="X389" s="60"/>
      <c r="Y389" s="60"/>
      <c r="Z389" s="60"/>
      <c r="AA389" s="60"/>
      <c r="AB389" s="61"/>
      <c r="AC389" s="61"/>
      <c r="AD389" s="60"/>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c r="IW389" s="7"/>
      <c r="IX389" s="7"/>
      <c r="IY389" s="7"/>
      <c r="IZ389" s="7"/>
      <c r="JA389" s="7"/>
      <c r="JB389" s="7"/>
      <c r="JC389" s="7"/>
      <c r="JD389" s="7"/>
      <c r="JE389" s="7"/>
      <c r="JF389" s="7"/>
      <c r="JG389" s="7"/>
      <c r="JH389" s="7"/>
      <c r="JI389" s="7"/>
      <c r="JJ389" s="7"/>
      <c r="JK389" s="7"/>
      <c r="JL389" s="7"/>
      <c r="JM389" s="7"/>
      <c r="JN389" s="7"/>
      <c r="JO389" s="7"/>
      <c r="JP389" s="7"/>
      <c r="JQ389" s="7"/>
      <c r="JR389" s="7"/>
      <c r="JS389" s="7"/>
      <c r="JT389" s="7"/>
      <c r="JU389" s="7"/>
      <c r="JV389" s="7"/>
      <c r="JW389" s="7"/>
      <c r="JX389" s="7"/>
      <c r="JY389" s="7"/>
      <c r="JZ389" s="7"/>
      <c r="KA389" s="7"/>
      <c r="KB389" s="7"/>
      <c r="KC389" s="7"/>
      <c r="KD389" s="7"/>
      <c r="KE389" s="7"/>
      <c r="KF389" s="7"/>
      <c r="KG389" s="7"/>
      <c r="KH389" s="7"/>
      <c r="KI389" s="7"/>
      <c r="KJ389" s="7"/>
      <c r="KK389" s="7"/>
      <c r="KL389" s="7"/>
      <c r="KM389" s="7"/>
      <c r="KN389" s="7"/>
      <c r="KO389" s="7"/>
      <c r="KP389" s="7"/>
      <c r="KQ389" s="7"/>
      <c r="KR389" s="7"/>
      <c r="KS389" s="7"/>
      <c r="KT389" s="7"/>
      <c r="KU389" s="7"/>
      <c r="KV389" s="7"/>
      <c r="KW389" s="7"/>
      <c r="KX389" s="7"/>
      <c r="KY389" s="7"/>
      <c r="KZ389" s="7"/>
      <c r="LA389" s="7"/>
      <c r="LB389" s="7"/>
      <c r="LC389" s="7"/>
      <c r="LD389" s="7"/>
      <c r="LE389" s="7"/>
      <c r="LF389" s="7"/>
      <c r="LG389" s="7"/>
      <c r="LH389" s="7"/>
      <c r="LI389" s="7"/>
      <c r="LJ389" s="7"/>
      <c r="LK389" s="7"/>
      <c r="LL389" s="7"/>
      <c r="LM389" s="7"/>
      <c r="LN389" s="7"/>
      <c r="LO389" s="7"/>
      <c r="LP389" s="7"/>
      <c r="LQ389" s="7"/>
      <c r="LR389" s="7"/>
      <c r="LS389" s="7"/>
      <c r="LT389" s="7"/>
      <c r="LU389" s="7"/>
      <c r="LV389" s="7"/>
      <c r="LW389" s="7"/>
      <c r="LX389" s="7"/>
      <c r="LY389" s="7"/>
      <c r="LZ389" s="7"/>
      <c r="MA389" s="7"/>
      <c r="MB389" s="7"/>
      <c r="MC389" s="7"/>
      <c r="MD389" s="7"/>
      <c r="ME389" s="7"/>
      <c r="MF389" s="7"/>
      <c r="MG389" s="7"/>
      <c r="MH389" s="7"/>
      <c r="MI389" s="7"/>
      <c r="MJ389" s="7"/>
    </row>
    <row r="390" spans="1:348" ht="15.75" customHeight="1" x14ac:dyDescent="0.25">
      <c r="A390" s="60"/>
      <c r="B390" s="60"/>
      <c r="C390" s="60"/>
      <c r="D390" s="60"/>
      <c r="E390" s="60"/>
      <c r="F390" s="60"/>
      <c r="G390" s="60"/>
      <c r="H390" s="60"/>
      <c r="I390" s="61"/>
      <c r="J390" s="61"/>
      <c r="K390" s="61"/>
      <c r="L390" s="61"/>
      <c r="M390" s="60"/>
      <c r="N390" s="60"/>
      <c r="O390" s="62"/>
      <c r="P390" s="62"/>
      <c r="Q390" s="62"/>
      <c r="R390" s="62"/>
      <c r="S390" s="62"/>
      <c r="T390" s="62"/>
      <c r="U390" s="62"/>
      <c r="V390" s="62"/>
      <c r="W390" s="62"/>
      <c r="X390" s="60"/>
      <c r="Y390" s="60"/>
      <c r="Z390" s="60"/>
      <c r="AA390" s="60"/>
      <c r="AB390" s="61"/>
      <c r="AC390" s="61"/>
      <c r="AD390" s="60"/>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c r="IW390" s="7"/>
      <c r="IX390" s="7"/>
      <c r="IY390" s="7"/>
      <c r="IZ390" s="7"/>
      <c r="JA390" s="7"/>
      <c r="JB390" s="7"/>
      <c r="JC390" s="7"/>
      <c r="JD390" s="7"/>
      <c r="JE390" s="7"/>
      <c r="JF390" s="7"/>
      <c r="JG390" s="7"/>
      <c r="JH390" s="7"/>
      <c r="JI390" s="7"/>
      <c r="JJ390" s="7"/>
      <c r="JK390" s="7"/>
      <c r="JL390" s="7"/>
      <c r="JM390" s="7"/>
      <c r="JN390" s="7"/>
      <c r="JO390" s="7"/>
      <c r="JP390" s="7"/>
      <c r="JQ390" s="7"/>
      <c r="JR390" s="7"/>
      <c r="JS390" s="7"/>
      <c r="JT390" s="7"/>
      <c r="JU390" s="7"/>
      <c r="JV390" s="7"/>
      <c r="JW390" s="7"/>
      <c r="JX390" s="7"/>
      <c r="JY390" s="7"/>
      <c r="JZ390" s="7"/>
      <c r="KA390" s="7"/>
      <c r="KB390" s="7"/>
      <c r="KC390" s="7"/>
      <c r="KD390" s="7"/>
      <c r="KE390" s="7"/>
      <c r="KF390" s="7"/>
      <c r="KG390" s="7"/>
      <c r="KH390" s="7"/>
      <c r="KI390" s="7"/>
      <c r="KJ390" s="7"/>
      <c r="KK390" s="7"/>
      <c r="KL390" s="7"/>
      <c r="KM390" s="7"/>
      <c r="KN390" s="7"/>
      <c r="KO390" s="7"/>
      <c r="KP390" s="7"/>
      <c r="KQ390" s="7"/>
      <c r="KR390" s="7"/>
      <c r="KS390" s="7"/>
      <c r="KT390" s="7"/>
      <c r="KU390" s="7"/>
      <c r="KV390" s="7"/>
      <c r="KW390" s="7"/>
      <c r="KX390" s="7"/>
      <c r="KY390" s="7"/>
      <c r="KZ390" s="7"/>
      <c r="LA390" s="7"/>
      <c r="LB390" s="7"/>
      <c r="LC390" s="7"/>
      <c r="LD390" s="7"/>
      <c r="LE390" s="7"/>
      <c r="LF390" s="7"/>
      <c r="LG390" s="7"/>
      <c r="LH390" s="7"/>
      <c r="LI390" s="7"/>
      <c r="LJ390" s="7"/>
      <c r="LK390" s="7"/>
      <c r="LL390" s="7"/>
      <c r="LM390" s="7"/>
      <c r="LN390" s="7"/>
      <c r="LO390" s="7"/>
      <c r="LP390" s="7"/>
      <c r="LQ390" s="7"/>
      <c r="LR390" s="7"/>
      <c r="LS390" s="7"/>
      <c r="LT390" s="7"/>
      <c r="LU390" s="7"/>
      <c r="LV390" s="7"/>
      <c r="LW390" s="7"/>
      <c r="LX390" s="7"/>
      <c r="LY390" s="7"/>
      <c r="LZ390" s="7"/>
      <c r="MA390" s="7"/>
      <c r="MB390" s="7"/>
      <c r="MC390" s="7"/>
      <c r="MD390" s="7"/>
      <c r="ME390" s="7"/>
      <c r="MF390" s="7"/>
      <c r="MG390" s="7"/>
      <c r="MH390" s="7"/>
      <c r="MI390" s="7"/>
      <c r="MJ390" s="7"/>
    </row>
    <row r="391" spans="1:348" ht="15.75" customHeight="1" x14ac:dyDescent="0.25">
      <c r="A391" s="60"/>
      <c r="B391" s="60"/>
      <c r="C391" s="60"/>
      <c r="D391" s="60"/>
      <c r="E391" s="60"/>
      <c r="F391" s="60"/>
      <c r="G391" s="60"/>
      <c r="H391" s="60"/>
      <c r="I391" s="61"/>
      <c r="J391" s="61"/>
      <c r="K391" s="61"/>
      <c r="L391" s="61"/>
      <c r="M391" s="60"/>
      <c r="N391" s="60"/>
      <c r="O391" s="62"/>
      <c r="P391" s="62"/>
      <c r="Q391" s="62"/>
      <c r="R391" s="62"/>
      <c r="S391" s="62"/>
      <c r="T391" s="62"/>
      <c r="U391" s="62"/>
      <c r="V391" s="62"/>
      <c r="W391" s="62"/>
      <c r="X391" s="60"/>
      <c r="Y391" s="60"/>
      <c r="Z391" s="60"/>
      <c r="AA391" s="60"/>
      <c r="AB391" s="61"/>
      <c r="AC391" s="61"/>
      <c r="AD391" s="60"/>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c r="MB391" s="7"/>
      <c r="MC391" s="7"/>
      <c r="MD391" s="7"/>
      <c r="ME391" s="7"/>
      <c r="MF391" s="7"/>
      <c r="MG391" s="7"/>
      <c r="MH391" s="7"/>
      <c r="MI391" s="7"/>
      <c r="MJ391" s="7"/>
    </row>
    <row r="392" spans="1:348" ht="15.75" customHeight="1" x14ac:dyDescent="0.25">
      <c r="A392" s="60"/>
      <c r="B392" s="60"/>
      <c r="C392" s="60"/>
      <c r="D392" s="60"/>
      <c r="E392" s="60"/>
      <c r="F392" s="60"/>
      <c r="G392" s="60"/>
      <c r="H392" s="60"/>
      <c r="I392" s="61"/>
      <c r="J392" s="61"/>
      <c r="K392" s="61"/>
      <c r="L392" s="61"/>
      <c r="M392" s="60"/>
      <c r="N392" s="60"/>
      <c r="O392" s="62"/>
      <c r="P392" s="62"/>
      <c r="Q392" s="62"/>
      <c r="R392" s="62"/>
      <c r="S392" s="62"/>
      <c r="T392" s="62"/>
      <c r="U392" s="62"/>
      <c r="V392" s="62"/>
      <c r="W392" s="62"/>
      <c r="X392" s="60"/>
      <c r="Y392" s="60"/>
      <c r="Z392" s="60"/>
      <c r="AA392" s="60"/>
      <c r="AB392" s="61"/>
      <c r="AC392" s="61"/>
      <c r="AD392" s="60"/>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row>
    <row r="393" spans="1:348" ht="15.75" customHeight="1" x14ac:dyDescent="0.25">
      <c r="A393" s="60"/>
      <c r="B393" s="60"/>
      <c r="C393" s="60"/>
      <c r="D393" s="60"/>
      <c r="E393" s="60"/>
      <c r="F393" s="60"/>
      <c r="G393" s="60"/>
      <c r="H393" s="60"/>
      <c r="I393" s="61"/>
      <c r="J393" s="61"/>
      <c r="K393" s="61"/>
      <c r="L393" s="61"/>
      <c r="M393" s="60"/>
      <c r="N393" s="60"/>
      <c r="O393" s="62"/>
      <c r="P393" s="62"/>
      <c r="Q393" s="62"/>
      <c r="R393" s="62"/>
      <c r="S393" s="62"/>
      <c r="T393" s="62"/>
      <c r="U393" s="62"/>
      <c r="V393" s="62"/>
      <c r="W393" s="62"/>
      <c r="X393" s="60"/>
      <c r="Y393" s="60"/>
      <c r="Z393" s="60"/>
      <c r="AA393" s="60"/>
      <c r="AB393" s="61"/>
      <c r="AC393" s="61"/>
      <c r="AD393" s="60"/>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c r="JN393" s="7"/>
      <c r="JO393" s="7"/>
      <c r="JP393" s="7"/>
      <c r="JQ393" s="7"/>
      <c r="JR393" s="7"/>
      <c r="JS393" s="7"/>
      <c r="JT393" s="7"/>
      <c r="JU393" s="7"/>
      <c r="JV393" s="7"/>
      <c r="JW393" s="7"/>
      <c r="JX393" s="7"/>
      <c r="JY393" s="7"/>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c r="MF393" s="7"/>
      <c r="MG393" s="7"/>
      <c r="MH393" s="7"/>
      <c r="MI393" s="7"/>
      <c r="MJ393" s="7"/>
    </row>
    <row r="394" spans="1:348" ht="15.75" customHeight="1" x14ac:dyDescent="0.25">
      <c r="A394" s="60"/>
      <c r="B394" s="60"/>
      <c r="C394" s="60"/>
      <c r="D394" s="60"/>
      <c r="E394" s="60"/>
      <c r="F394" s="60"/>
      <c r="G394" s="60"/>
      <c r="H394" s="60"/>
      <c r="I394" s="61"/>
      <c r="J394" s="61"/>
      <c r="K394" s="61"/>
      <c r="L394" s="61"/>
      <c r="M394" s="60"/>
      <c r="N394" s="60"/>
      <c r="O394" s="62"/>
      <c r="P394" s="62"/>
      <c r="Q394" s="62"/>
      <c r="R394" s="62"/>
      <c r="S394" s="62"/>
      <c r="T394" s="62"/>
      <c r="U394" s="62"/>
      <c r="V394" s="62"/>
      <c r="W394" s="62"/>
      <c r="X394" s="60"/>
      <c r="Y394" s="60"/>
      <c r="Z394" s="60"/>
      <c r="AA394" s="60"/>
      <c r="AB394" s="61"/>
      <c r="AC394" s="61"/>
      <c r="AD394" s="60"/>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c r="KA394" s="7"/>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c r="MI394" s="7"/>
      <c r="MJ394" s="7"/>
    </row>
    <row r="395" spans="1:348" ht="15.75" customHeight="1" x14ac:dyDescent="0.25">
      <c r="A395" s="60"/>
      <c r="B395" s="60"/>
      <c r="C395" s="60"/>
      <c r="D395" s="60"/>
      <c r="E395" s="60"/>
      <c r="F395" s="60"/>
      <c r="G395" s="60"/>
      <c r="H395" s="60"/>
      <c r="I395" s="61"/>
      <c r="J395" s="61"/>
      <c r="K395" s="61"/>
      <c r="L395" s="61"/>
      <c r="M395" s="60"/>
      <c r="N395" s="60"/>
      <c r="O395" s="62"/>
      <c r="P395" s="62"/>
      <c r="Q395" s="62"/>
      <c r="R395" s="62"/>
      <c r="S395" s="62"/>
      <c r="T395" s="62"/>
      <c r="U395" s="62"/>
      <c r="V395" s="62"/>
      <c r="W395" s="62"/>
      <c r="X395" s="60"/>
      <c r="Y395" s="60"/>
      <c r="Z395" s="60"/>
      <c r="AA395" s="60"/>
      <c r="AB395" s="61"/>
      <c r="AC395" s="61"/>
      <c r="AD395" s="60"/>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c r="LO395" s="7"/>
      <c r="LP395" s="7"/>
      <c r="LQ395" s="7"/>
      <c r="LR395" s="7"/>
      <c r="LS395" s="7"/>
      <c r="LT395" s="7"/>
      <c r="LU395" s="7"/>
      <c r="LV395" s="7"/>
      <c r="LW395" s="7"/>
      <c r="LX395" s="7"/>
      <c r="LY395" s="7"/>
      <c r="LZ395" s="7"/>
      <c r="MA395" s="7"/>
      <c r="MB395" s="7"/>
      <c r="MC395" s="7"/>
      <c r="MD395" s="7"/>
      <c r="ME395" s="7"/>
      <c r="MF395" s="7"/>
      <c r="MG395" s="7"/>
      <c r="MH395" s="7"/>
      <c r="MI395" s="7"/>
      <c r="MJ395" s="7"/>
    </row>
    <row r="396" spans="1:348" ht="15.75" customHeight="1" x14ac:dyDescent="0.25">
      <c r="A396" s="60"/>
      <c r="B396" s="60"/>
      <c r="C396" s="60"/>
      <c r="D396" s="60"/>
      <c r="E396" s="60"/>
      <c r="F396" s="60"/>
      <c r="G396" s="60"/>
      <c r="H396" s="60"/>
      <c r="I396" s="61"/>
      <c r="J396" s="61"/>
      <c r="K396" s="61"/>
      <c r="L396" s="61"/>
      <c r="M396" s="60"/>
      <c r="N396" s="60"/>
      <c r="O396" s="62"/>
      <c r="P396" s="62"/>
      <c r="Q396" s="62"/>
      <c r="R396" s="62"/>
      <c r="S396" s="62"/>
      <c r="T396" s="62"/>
      <c r="U396" s="62"/>
      <c r="V396" s="62"/>
      <c r="W396" s="62"/>
      <c r="X396" s="60"/>
      <c r="Y396" s="60"/>
      <c r="Z396" s="60"/>
      <c r="AA396" s="60"/>
      <c r="AB396" s="61"/>
      <c r="AC396" s="61"/>
      <c r="AD396" s="60"/>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c r="IW396" s="7"/>
      <c r="IX396" s="7"/>
      <c r="IY396" s="7"/>
      <c r="IZ396" s="7"/>
      <c r="JA396" s="7"/>
      <c r="JB396" s="7"/>
      <c r="JC396" s="7"/>
      <c r="JD396" s="7"/>
      <c r="JE396" s="7"/>
      <c r="JF396" s="7"/>
      <c r="JG396" s="7"/>
      <c r="JH396" s="7"/>
      <c r="JI396" s="7"/>
      <c r="JJ396" s="7"/>
      <c r="JK396" s="7"/>
      <c r="JL396" s="7"/>
      <c r="JM396" s="7"/>
      <c r="JN396" s="7"/>
      <c r="JO396" s="7"/>
      <c r="JP396" s="7"/>
      <c r="JQ396" s="7"/>
      <c r="JR396" s="7"/>
      <c r="JS396" s="7"/>
      <c r="JT396" s="7"/>
      <c r="JU396" s="7"/>
      <c r="JV396" s="7"/>
      <c r="JW396" s="7"/>
      <c r="JX396" s="7"/>
      <c r="JY396" s="7"/>
      <c r="JZ396" s="7"/>
      <c r="KA396" s="7"/>
      <c r="KB396" s="7"/>
      <c r="KC396" s="7"/>
      <c r="KD396" s="7"/>
      <c r="KE396" s="7"/>
      <c r="KF396" s="7"/>
      <c r="KG396" s="7"/>
      <c r="KH396" s="7"/>
      <c r="KI396" s="7"/>
      <c r="KJ396" s="7"/>
      <c r="KK396" s="7"/>
      <c r="KL396" s="7"/>
      <c r="KM396" s="7"/>
      <c r="KN396" s="7"/>
      <c r="KO396" s="7"/>
      <c r="KP396" s="7"/>
      <c r="KQ396" s="7"/>
      <c r="KR396" s="7"/>
      <c r="KS396" s="7"/>
      <c r="KT396" s="7"/>
      <c r="KU396" s="7"/>
      <c r="KV396" s="7"/>
      <c r="KW396" s="7"/>
      <c r="KX396" s="7"/>
      <c r="KY396" s="7"/>
      <c r="KZ396" s="7"/>
      <c r="LA396" s="7"/>
      <c r="LB396" s="7"/>
      <c r="LC396" s="7"/>
      <c r="LD396" s="7"/>
      <c r="LE396" s="7"/>
      <c r="LF396" s="7"/>
      <c r="LG396" s="7"/>
      <c r="LH396" s="7"/>
      <c r="LI396" s="7"/>
      <c r="LJ396" s="7"/>
      <c r="LK396" s="7"/>
      <c r="LL396" s="7"/>
      <c r="LM396" s="7"/>
      <c r="LN396" s="7"/>
      <c r="LO396" s="7"/>
      <c r="LP396" s="7"/>
      <c r="LQ396" s="7"/>
      <c r="LR396" s="7"/>
      <c r="LS396" s="7"/>
      <c r="LT396" s="7"/>
      <c r="LU396" s="7"/>
      <c r="LV396" s="7"/>
      <c r="LW396" s="7"/>
      <c r="LX396" s="7"/>
      <c r="LY396" s="7"/>
      <c r="LZ396" s="7"/>
      <c r="MA396" s="7"/>
      <c r="MB396" s="7"/>
      <c r="MC396" s="7"/>
      <c r="MD396" s="7"/>
      <c r="ME396" s="7"/>
      <c r="MF396" s="7"/>
      <c r="MG396" s="7"/>
      <c r="MH396" s="7"/>
      <c r="MI396" s="7"/>
      <c r="MJ396" s="7"/>
    </row>
    <row r="397" spans="1:348" ht="15.75" customHeight="1" x14ac:dyDescent="0.25">
      <c r="A397" s="60"/>
      <c r="B397" s="60"/>
      <c r="C397" s="60"/>
      <c r="D397" s="60"/>
      <c r="E397" s="60"/>
      <c r="F397" s="60"/>
      <c r="G397" s="60"/>
      <c r="H397" s="60"/>
      <c r="I397" s="61"/>
      <c r="J397" s="61"/>
      <c r="K397" s="61"/>
      <c r="L397" s="61"/>
      <c r="M397" s="60"/>
      <c r="N397" s="60"/>
      <c r="O397" s="62"/>
      <c r="P397" s="62"/>
      <c r="Q397" s="62"/>
      <c r="R397" s="62"/>
      <c r="S397" s="62"/>
      <c r="T397" s="62"/>
      <c r="U397" s="62"/>
      <c r="V397" s="62"/>
      <c r="W397" s="62"/>
      <c r="X397" s="60"/>
      <c r="Y397" s="60"/>
      <c r="Z397" s="60"/>
      <c r="AA397" s="60"/>
      <c r="AB397" s="61"/>
      <c r="AC397" s="61"/>
      <c r="AD397" s="60"/>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c r="IW397" s="7"/>
      <c r="IX397" s="7"/>
      <c r="IY397" s="7"/>
      <c r="IZ397" s="7"/>
      <c r="JA397" s="7"/>
      <c r="JB397" s="7"/>
      <c r="JC397" s="7"/>
      <c r="JD397" s="7"/>
      <c r="JE397" s="7"/>
      <c r="JF397" s="7"/>
      <c r="JG397" s="7"/>
      <c r="JH397" s="7"/>
      <c r="JI397" s="7"/>
      <c r="JJ397" s="7"/>
      <c r="JK397" s="7"/>
      <c r="JL397" s="7"/>
      <c r="JM397" s="7"/>
      <c r="JN397" s="7"/>
      <c r="JO397" s="7"/>
      <c r="JP397" s="7"/>
      <c r="JQ397" s="7"/>
      <c r="JR397" s="7"/>
      <c r="JS397" s="7"/>
      <c r="JT397" s="7"/>
      <c r="JU397" s="7"/>
      <c r="JV397" s="7"/>
      <c r="JW397" s="7"/>
      <c r="JX397" s="7"/>
      <c r="JY397" s="7"/>
      <c r="JZ397" s="7"/>
      <c r="KA397" s="7"/>
      <c r="KB397" s="7"/>
      <c r="KC397" s="7"/>
      <c r="KD397" s="7"/>
      <c r="KE397" s="7"/>
      <c r="KF397" s="7"/>
      <c r="KG397" s="7"/>
      <c r="KH397" s="7"/>
      <c r="KI397" s="7"/>
      <c r="KJ397" s="7"/>
      <c r="KK397" s="7"/>
      <c r="KL397" s="7"/>
      <c r="KM397" s="7"/>
      <c r="KN397" s="7"/>
      <c r="KO397" s="7"/>
      <c r="KP397" s="7"/>
      <c r="KQ397" s="7"/>
      <c r="KR397" s="7"/>
      <c r="KS397" s="7"/>
      <c r="KT397" s="7"/>
      <c r="KU397" s="7"/>
      <c r="KV397" s="7"/>
      <c r="KW397" s="7"/>
      <c r="KX397" s="7"/>
      <c r="KY397" s="7"/>
      <c r="KZ397" s="7"/>
      <c r="LA397" s="7"/>
      <c r="LB397" s="7"/>
      <c r="LC397" s="7"/>
      <c r="LD397" s="7"/>
      <c r="LE397" s="7"/>
      <c r="LF397" s="7"/>
      <c r="LG397" s="7"/>
      <c r="LH397" s="7"/>
      <c r="LI397" s="7"/>
      <c r="LJ397" s="7"/>
      <c r="LK397" s="7"/>
      <c r="LL397" s="7"/>
      <c r="LM397" s="7"/>
      <c r="LN397" s="7"/>
      <c r="LO397" s="7"/>
      <c r="LP397" s="7"/>
      <c r="LQ397" s="7"/>
      <c r="LR397" s="7"/>
      <c r="LS397" s="7"/>
      <c r="LT397" s="7"/>
      <c r="LU397" s="7"/>
      <c r="LV397" s="7"/>
      <c r="LW397" s="7"/>
      <c r="LX397" s="7"/>
      <c r="LY397" s="7"/>
      <c r="LZ397" s="7"/>
      <c r="MA397" s="7"/>
      <c r="MB397" s="7"/>
      <c r="MC397" s="7"/>
      <c r="MD397" s="7"/>
      <c r="ME397" s="7"/>
      <c r="MF397" s="7"/>
      <c r="MG397" s="7"/>
      <c r="MH397" s="7"/>
      <c r="MI397" s="7"/>
      <c r="MJ397" s="7"/>
    </row>
    <row r="398" spans="1:348" ht="15.75" customHeight="1" x14ac:dyDescent="0.25">
      <c r="A398" s="60"/>
      <c r="B398" s="60"/>
      <c r="C398" s="60"/>
      <c r="D398" s="60"/>
      <c r="E398" s="60"/>
      <c r="F398" s="60"/>
      <c r="G398" s="60"/>
      <c r="H398" s="60"/>
      <c r="I398" s="61"/>
      <c r="J398" s="61"/>
      <c r="K398" s="61"/>
      <c r="L398" s="61"/>
      <c r="M398" s="60"/>
      <c r="N398" s="60"/>
      <c r="O398" s="62"/>
      <c r="P398" s="62"/>
      <c r="Q398" s="62"/>
      <c r="R398" s="62"/>
      <c r="S398" s="62"/>
      <c r="T398" s="62"/>
      <c r="U398" s="62"/>
      <c r="V398" s="62"/>
      <c r="W398" s="62"/>
      <c r="X398" s="60"/>
      <c r="Y398" s="60"/>
      <c r="Z398" s="60"/>
      <c r="AA398" s="60"/>
      <c r="AB398" s="61"/>
      <c r="AC398" s="61"/>
      <c r="AD398" s="60"/>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c r="IW398" s="7"/>
      <c r="IX398" s="7"/>
      <c r="IY398" s="7"/>
      <c r="IZ398" s="7"/>
      <c r="JA398" s="7"/>
      <c r="JB398" s="7"/>
      <c r="JC398" s="7"/>
      <c r="JD398" s="7"/>
      <c r="JE398" s="7"/>
      <c r="JF398" s="7"/>
      <c r="JG398" s="7"/>
      <c r="JH398" s="7"/>
      <c r="JI398" s="7"/>
      <c r="JJ398" s="7"/>
      <c r="JK398" s="7"/>
      <c r="JL398" s="7"/>
      <c r="JM398" s="7"/>
      <c r="JN398" s="7"/>
      <c r="JO398" s="7"/>
      <c r="JP398" s="7"/>
      <c r="JQ398" s="7"/>
      <c r="JR398" s="7"/>
      <c r="JS398" s="7"/>
      <c r="JT398" s="7"/>
      <c r="JU398" s="7"/>
      <c r="JV398" s="7"/>
      <c r="JW398" s="7"/>
      <c r="JX398" s="7"/>
      <c r="JY398" s="7"/>
      <c r="JZ398" s="7"/>
      <c r="KA398" s="7"/>
      <c r="KB398" s="7"/>
      <c r="KC398" s="7"/>
      <c r="KD398" s="7"/>
      <c r="KE398" s="7"/>
      <c r="KF398" s="7"/>
      <c r="KG398" s="7"/>
      <c r="KH398" s="7"/>
      <c r="KI398" s="7"/>
      <c r="KJ398" s="7"/>
      <c r="KK398" s="7"/>
      <c r="KL398" s="7"/>
      <c r="KM398" s="7"/>
      <c r="KN398" s="7"/>
      <c r="KO398" s="7"/>
      <c r="KP398" s="7"/>
      <c r="KQ398" s="7"/>
      <c r="KR398" s="7"/>
      <c r="KS398" s="7"/>
      <c r="KT398" s="7"/>
      <c r="KU398" s="7"/>
      <c r="KV398" s="7"/>
      <c r="KW398" s="7"/>
      <c r="KX398" s="7"/>
      <c r="KY398" s="7"/>
      <c r="KZ398" s="7"/>
      <c r="LA398" s="7"/>
      <c r="LB398" s="7"/>
      <c r="LC398" s="7"/>
      <c r="LD398" s="7"/>
      <c r="LE398" s="7"/>
      <c r="LF398" s="7"/>
      <c r="LG398" s="7"/>
      <c r="LH398" s="7"/>
      <c r="LI398" s="7"/>
      <c r="LJ398" s="7"/>
      <c r="LK398" s="7"/>
      <c r="LL398" s="7"/>
      <c r="LM398" s="7"/>
      <c r="LN398" s="7"/>
      <c r="LO398" s="7"/>
      <c r="LP398" s="7"/>
      <c r="LQ398" s="7"/>
      <c r="LR398" s="7"/>
      <c r="LS398" s="7"/>
      <c r="LT398" s="7"/>
      <c r="LU398" s="7"/>
      <c r="LV398" s="7"/>
      <c r="LW398" s="7"/>
      <c r="LX398" s="7"/>
      <c r="LY398" s="7"/>
      <c r="LZ398" s="7"/>
      <c r="MA398" s="7"/>
      <c r="MB398" s="7"/>
      <c r="MC398" s="7"/>
      <c r="MD398" s="7"/>
      <c r="ME398" s="7"/>
      <c r="MF398" s="7"/>
      <c r="MG398" s="7"/>
      <c r="MH398" s="7"/>
      <c r="MI398" s="7"/>
      <c r="MJ398" s="7"/>
    </row>
    <row r="399" spans="1:348" ht="15.75" customHeight="1" x14ac:dyDescent="0.25">
      <c r="A399" s="60"/>
      <c r="B399" s="60"/>
      <c r="C399" s="60"/>
      <c r="D399" s="60"/>
      <c r="E399" s="60"/>
      <c r="F399" s="60"/>
      <c r="G399" s="60"/>
      <c r="H399" s="60"/>
      <c r="I399" s="61"/>
      <c r="J399" s="61"/>
      <c r="K399" s="61"/>
      <c r="L399" s="61"/>
      <c r="M399" s="60"/>
      <c r="N399" s="60"/>
      <c r="O399" s="62"/>
      <c r="P399" s="62"/>
      <c r="Q399" s="62"/>
      <c r="R399" s="62"/>
      <c r="S399" s="62"/>
      <c r="T399" s="62"/>
      <c r="U399" s="62"/>
      <c r="V399" s="62"/>
      <c r="W399" s="62"/>
      <c r="X399" s="60"/>
      <c r="Y399" s="60"/>
      <c r="Z399" s="60"/>
      <c r="AA399" s="60"/>
      <c r="AB399" s="61"/>
      <c r="AC399" s="61"/>
      <c r="AD399" s="60"/>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c r="IW399" s="7"/>
      <c r="IX399" s="7"/>
      <c r="IY399" s="7"/>
      <c r="IZ399" s="7"/>
      <c r="JA399" s="7"/>
      <c r="JB399" s="7"/>
      <c r="JC399" s="7"/>
      <c r="JD399" s="7"/>
      <c r="JE399" s="7"/>
      <c r="JF399" s="7"/>
      <c r="JG399" s="7"/>
      <c r="JH399" s="7"/>
      <c r="JI399" s="7"/>
      <c r="JJ399" s="7"/>
      <c r="JK399" s="7"/>
      <c r="JL399" s="7"/>
      <c r="JM399" s="7"/>
      <c r="JN399" s="7"/>
      <c r="JO399" s="7"/>
      <c r="JP399" s="7"/>
      <c r="JQ399" s="7"/>
      <c r="JR399" s="7"/>
      <c r="JS399" s="7"/>
      <c r="JT399" s="7"/>
      <c r="JU399" s="7"/>
      <c r="JV399" s="7"/>
      <c r="JW399" s="7"/>
      <c r="JX399" s="7"/>
      <c r="JY399" s="7"/>
      <c r="JZ399" s="7"/>
      <c r="KA399" s="7"/>
      <c r="KB399" s="7"/>
      <c r="KC399" s="7"/>
      <c r="KD399" s="7"/>
      <c r="KE399" s="7"/>
      <c r="KF399" s="7"/>
      <c r="KG399" s="7"/>
      <c r="KH399" s="7"/>
      <c r="KI399" s="7"/>
      <c r="KJ399" s="7"/>
      <c r="KK399" s="7"/>
      <c r="KL399" s="7"/>
      <c r="KM399" s="7"/>
      <c r="KN399" s="7"/>
      <c r="KO399" s="7"/>
      <c r="KP399" s="7"/>
      <c r="KQ399" s="7"/>
      <c r="KR399" s="7"/>
      <c r="KS399" s="7"/>
      <c r="KT399" s="7"/>
      <c r="KU399" s="7"/>
      <c r="KV399" s="7"/>
      <c r="KW399" s="7"/>
      <c r="KX399" s="7"/>
      <c r="KY399" s="7"/>
      <c r="KZ399" s="7"/>
      <c r="LA399" s="7"/>
      <c r="LB399" s="7"/>
      <c r="LC399" s="7"/>
      <c r="LD399" s="7"/>
      <c r="LE399" s="7"/>
      <c r="LF399" s="7"/>
      <c r="LG399" s="7"/>
      <c r="LH399" s="7"/>
      <c r="LI399" s="7"/>
      <c r="LJ399" s="7"/>
      <c r="LK399" s="7"/>
      <c r="LL399" s="7"/>
      <c r="LM399" s="7"/>
      <c r="LN399" s="7"/>
      <c r="LO399" s="7"/>
      <c r="LP399" s="7"/>
      <c r="LQ399" s="7"/>
      <c r="LR399" s="7"/>
      <c r="LS399" s="7"/>
      <c r="LT399" s="7"/>
      <c r="LU399" s="7"/>
      <c r="LV399" s="7"/>
      <c r="LW399" s="7"/>
      <c r="LX399" s="7"/>
      <c r="LY399" s="7"/>
      <c r="LZ399" s="7"/>
      <c r="MA399" s="7"/>
      <c r="MB399" s="7"/>
      <c r="MC399" s="7"/>
      <c r="MD399" s="7"/>
      <c r="ME399" s="7"/>
      <c r="MF399" s="7"/>
      <c r="MG399" s="7"/>
      <c r="MH399" s="7"/>
      <c r="MI399" s="7"/>
      <c r="MJ399" s="7"/>
    </row>
    <row r="400" spans="1:348" ht="15.75" customHeight="1" x14ac:dyDescent="0.25">
      <c r="A400" s="60"/>
      <c r="B400" s="60"/>
      <c r="C400" s="60"/>
      <c r="D400" s="60"/>
      <c r="E400" s="60"/>
      <c r="F400" s="60"/>
      <c r="G400" s="60"/>
      <c r="H400" s="60"/>
      <c r="I400" s="61"/>
      <c r="J400" s="61"/>
      <c r="K400" s="61"/>
      <c r="L400" s="61"/>
      <c r="M400" s="60"/>
      <c r="N400" s="60"/>
      <c r="O400" s="62"/>
      <c r="P400" s="62"/>
      <c r="Q400" s="62"/>
      <c r="R400" s="62"/>
      <c r="S400" s="62"/>
      <c r="T400" s="62"/>
      <c r="U400" s="62"/>
      <c r="V400" s="62"/>
      <c r="W400" s="62"/>
      <c r="X400" s="60"/>
      <c r="Y400" s="60"/>
      <c r="Z400" s="60"/>
      <c r="AA400" s="60"/>
      <c r="AB400" s="61"/>
      <c r="AC400" s="61"/>
      <c r="AD400" s="60"/>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c r="IW400" s="7"/>
      <c r="IX400" s="7"/>
      <c r="IY400" s="7"/>
      <c r="IZ400" s="7"/>
      <c r="JA400" s="7"/>
      <c r="JB400" s="7"/>
      <c r="JC400" s="7"/>
      <c r="JD400" s="7"/>
      <c r="JE400" s="7"/>
      <c r="JF400" s="7"/>
      <c r="JG400" s="7"/>
      <c r="JH400" s="7"/>
      <c r="JI400" s="7"/>
      <c r="JJ400" s="7"/>
      <c r="JK400" s="7"/>
      <c r="JL400" s="7"/>
      <c r="JM400" s="7"/>
      <c r="JN400" s="7"/>
      <c r="JO400" s="7"/>
      <c r="JP400" s="7"/>
      <c r="JQ400" s="7"/>
      <c r="JR400" s="7"/>
      <c r="JS400" s="7"/>
      <c r="JT400" s="7"/>
      <c r="JU400" s="7"/>
      <c r="JV400" s="7"/>
      <c r="JW400" s="7"/>
      <c r="JX400" s="7"/>
      <c r="JY400" s="7"/>
      <c r="JZ400" s="7"/>
      <c r="KA400" s="7"/>
      <c r="KB400" s="7"/>
      <c r="KC400" s="7"/>
      <c r="KD400" s="7"/>
      <c r="KE400" s="7"/>
      <c r="KF400" s="7"/>
      <c r="KG400" s="7"/>
      <c r="KH400" s="7"/>
      <c r="KI400" s="7"/>
      <c r="KJ400" s="7"/>
      <c r="KK400" s="7"/>
      <c r="KL400" s="7"/>
      <c r="KM400" s="7"/>
      <c r="KN400" s="7"/>
      <c r="KO400" s="7"/>
      <c r="KP400" s="7"/>
      <c r="KQ400" s="7"/>
      <c r="KR400" s="7"/>
      <c r="KS400" s="7"/>
      <c r="KT400" s="7"/>
      <c r="KU400" s="7"/>
      <c r="KV400" s="7"/>
      <c r="KW400" s="7"/>
      <c r="KX400" s="7"/>
      <c r="KY400" s="7"/>
      <c r="KZ400" s="7"/>
      <c r="LA400" s="7"/>
      <c r="LB400" s="7"/>
      <c r="LC400" s="7"/>
      <c r="LD400" s="7"/>
      <c r="LE400" s="7"/>
      <c r="LF400" s="7"/>
      <c r="LG400" s="7"/>
      <c r="LH400" s="7"/>
      <c r="LI400" s="7"/>
      <c r="LJ400" s="7"/>
      <c r="LK400" s="7"/>
      <c r="LL400" s="7"/>
      <c r="LM400" s="7"/>
      <c r="LN400" s="7"/>
      <c r="LO400" s="7"/>
      <c r="LP400" s="7"/>
      <c r="LQ400" s="7"/>
      <c r="LR400" s="7"/>
      <c r="LS400" s="7"/>
      <c r="LT400" s="7"/>
      <c r="LU400" s="7"/>
      <c r="LV400" s="7"/>
      <c r="LW400" s="7"/>
      <c r="LX400" s="7"/>
      <c r="LY400" s="7"/>
      <c r="LZ400" s="7"/>
      <c r="MA400" s="7"/>
      <c r="MB400" s="7"/>
      <c r="MC400" s="7"/>
      <c r="MD400" s="7"/>
      <c r="ME400" s="7"/>
      <c r="MF400" s="7"/>
      <c r="MG400" s="7"/>
      <c r="MH400" s="7"/>
      <c r="MI400" s="7"/>
      <c r="MJ400" s="7"/>
    </row>
    <row r="401" spans="1:348" ht="15.75" customHeight="1" x14ac:dyDescent="0.25">
      <c r="A401" s="60"/>
      <c r="B401" s="60"/>
      <c r="C401" s="60"/>
      <c r="D401" s="60"/>
      <c r="E401" s="60"/>
      <c r="F401" s="60"/>
      <c r="G401" s="60"/>
      <c r="H401" s="60"/>
      <c r="I401" s="61"/>
      <c r="J401" s="61"/>
      <c r="K401" s="61"/>
      <c r="L401" s="61"/>
      <c r="M401" s="60"/>
      <c r="N401" s="60"/>
      <c r="O401" s="62"/>
      <c r="P401" s="62"/>
      <c r="Q401" s="62"/>
      <c r="R401" s="62"/>
      <c r="S401" s="62"/>
      <c r="T401" s="62"/>
      <c r="U401" s="62"/>
      <c r="V401" s="62"/>
      <c r="W401" s="62"/>
      <c r="X401" s="60"/>
      <c r="Y401" s="60"/>
      <c r="Z401" s="60"/>
      <c r="AA401" s="60"/>
      <c r="AB401" s="61"/>
      <c r="AC401" s="61"/>
      <c r="AD401" s="60"/>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c r="IW401" s="7"/>
      <c r="IX401" s="7"/>
      <c r="IY401" s="7"/>
      <c r="IZ401" s="7"/>
      <c r="JA401" s="7"/>
      <c r="JB401" s="7"/>
      <c r="JC401" s="7"/>
      <c r="JD401" s="7"/>
      <c r="JE401" s="7"/>
      <c r="JF401" s="7"/>
      <c r="JG401" s="7"/>
      <c r="JH401" s="7"/>
      <c r="JI401" s="7"/>
      <c r="JJ401" s="7"/>
      <c r="JK401" s="7"/>
      <c r="JL401" s="7"/>
      <c r="JM401" s="7"/>
      <c r="JN401" s="7"/>
      <c r="JO401" s="7"/>
      <c r="JP401" s="7"/>
      <c r="JQ401" s="7"/>
      <c r="JR401" s="7"/>
      <c r="JS401" s="7"/>
      <c r="JT401" s="7"/>
      <c r="JU401" s="7"/>
      <c r="JV401" s="7"/>
      <c r="JW401" s="7"/>
      <c r="JX401" s="7"/>
      <c r="JY401" s="7"/>
      <c r="JZ401" s="7"/>
      <c r="KA401" s="7"/>
      <c r="KB401" s="7"/>
      <c r="KC401" s="7"/>
      <c r="KD401" s="7"/>
      <c r="KE401" s="7"/>
      <c r="KF401" s="7"/>
      <c r="KG401" s="7"/>
      <c r="KH401" s="7"/>
      <c r="KI401" s="7"/>
      <c r="KJ401" s="7"/>
      <c r="KK401" s="7"/>
      <c r="KL401" s="7"/>
      <c r="KM401" s="7"/>
      <c r="KN401" s="7"/>
      <c r="KO401" s="7"/>
      <c r="KP401" s="7"/>
      <c r="KQ401" s="7"/>
      <c r="KR401" s="7"/>
      <c r="KS401" s="7"/>
      <c r="KT401" s="7"/>
      <c r="KU401" s="7"/>
      <c r="KV401" s="7"/>
      <c r="KW401" s="7"/>
      <c r="KX401" s="7"/>
      <c r="KY401" s="7"/>
      <c r="KZ401" s="7"/>
      <c r="LA401" s="7"/>
      <c r="LB401" s="7"/>
      <c r="LC401" s="7"/>
      <c r="LD401" s="7"/>
      <c r="LE401" s="7"/>
      <c r="LF401" s="7"/>
      <c r="LG401" s="7"/>
      <c r="LH401" s="7"/>
      <c r="LI401" s="7"/>
      <c r="LJ401" s="7"/>
      <c r="LK401" s="7"/>
      <c r="LL401" s="7"/>
      <c r="LM401" s="7"/>
      <c r="LN401" s="7"/>
      <c r="LO401" s="7"/>
      <c r="LP401" s="7"/>
      <c r="LQ401" s="7"/>
      <c r="LR401" s="7"/>
      <c r="LS401" s="7"/>
      <c r="LT401" s="7"/>
      <c r="LU401" s="7"/>
      <c r="LV401" s="7"/>
      <c r="LW401" s="7"/>
      <c r="LX401" s="7"/>
      <c r="LY401" s="7"/>
      <c r="LZ401" s="7"/>
      <c r="MA401" s="7"/>
      <c r="MB401" s="7"/>
      <c r="MC401" s="7"/>
      <c r="MD401" s="7"/>
      <c r="ME401" s="7"/>
      <c r="MF401" s="7"/>
      <c r="MG401" s="7"/>
      <c r="MH401" s="7"/>
      <c r="MI401" s="7"/>
      <c r="MJ401" s="7"/>
    </row>
    <row r="402" spans="1:348" ht="15.75" customHeight="1" x14ac:dyDescent="0.25">
      <c r="A402" s="60"/>
      <c r="B402" s="60"/>
      <c r="C402" s="60"/>
      <c r="D402" s="60"/>
      <c r="E402" s="60"/>
      <c r="F402" s="60"/>
      <c r="G402" s="60"/>
      <c r="H402" s="60"/>
      <c r="I402" s="61"/>
      <c r="J402" s="61"/>
      <c r="K402" s="61"/>
      <c r="L402" s="61"/>
      <c r="M402" s="60"/>
      <c r="N402" s="60"/>
      <c r="O402" s="62"/>
      <c r="P402" s="62"/>
      <c r="Q402" s="62"/>
      <c r="R402" s="62"/>
      <c r="S402" s="62"/>
      <c r="T402" s="62"/>
      <c r="U402" s="62"/>
      <c r="V402" s="62"/>
      <c r="W402" s="62"/>
      <c r="X402" s="60"/>
      <c r="Y402" s="60"/>
      <c r="Z402" s="60"/>
      <c r="AA402" s="60"/>
      <c r="AB402" s="61"/>
      <c r="AC402" s="61"/>
      <c r="AD402" s="60"/>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c r="IW402" s="7"/>
      <c r="IX402" s="7"/>
      <c r="IY402" s="7"/>
      <c r="IZ402" s="7"/>
      <c r="JA402" s="7"/>
      <c r="JB402" s="7"/>
      <c r="JC402" s="7"/>
      <c r="JD402" s="7"/>
      <c r="JE402" s="7"/>
      <c r="JF402" s="7"/>
      <c r="JG402" s="7"/>
      <c r="JH402" s="7"/>
      <c r="JI402" s="7"/>
      <c r="JJ402" s="7"/>
      <c r="JK402" s="7"/>
      <c r="JL402" s="7"/>
      <c r="JM402" s="7"/>
      <c r="JN402" s="7"/>
      <c r="JO402" s="7"/>
      <c r="JP402" s="7"/>
      <c r="JQ402" s="7"/>
      <c r="JR402" s="7"/>
      <c r="JS402" s="7"/>
      <c r="JT402" s="7"/>
      <c r="JU402" s="7"/>
      <c r="JV402" s="7"/>
      <c r="JW402" s="7"/>
      <c r="JX402" s="7"/>
      <c r="JY402" s="7"/>
      <c r="JZ402" s="7"/>
      <c r="KA402" s="7"/>
      <c r="KB402" s="7"/>
      <c r="KC402" s="7"/>
      <c r="KD402" s="7"/>
      <c r="KE402" s="7"/>
      <c r="KF402" s="7"/>
      <c r="KG402" s="7"/>
      <c r="KH402" s="7"/>
      <c r="KI402" s="7"/>
      <c r="KJ402" s="7"/>
      <c r="KK402" s="7"/>
      <c r="KL402" s="7"/>
      <c r="KM402" s="7"/>
      <c r="KN402" s="7"/>
      <c r="KO402" s="7"/>
      <c r="KP402" s="7"/>
      <c r="KQ402" s="7"/>
      <c r="KR402" s="7"/>
      <c r="KS402" s="7"/>
      <c r="KT402" s="7"/>
      <c r="KU402" s="7"/>
      <c r="KV402" s="7"/>
      <c r="KW402" s="7"/>
      <c r="KX402" s="7"/>
      <c r="KY402" s="7"/>
      <c r="KZ402" s="7"/>
      <c r="LA402" s="7"/>
      <c r="LB402" s="7"/>
      <c r="LC402" s="7"/>
      <c r="LD402" s="7"/>
      <c r="LE402" s="7"/>
      <c r="LF402" s="7"/>
      <c r="LG402" s="7"/>
      <c r="LH402" s="7"/>
      <c r="LI402" s="7"/>
      <c r="LJ402" s="7"/>
      <c r="LK402" s="7"/>
      <c r="LL402" s="7"/>
      <c r="LM402" s="7"/>
      <c r="LN402" s="7"/>
      <c r="LO402" s="7"/>
      <c r="LP402" s="7"/>
      <c r="LQ402" s="7"/>
      <c r="LR402" s="7"/>
      <c r="LS402" s="7"/>
      <c r="LT402" s="7"/>
      <c r="LU402" s="7"/>
      <c r="LV402" s="7"/>
      <c r="LW402" s="7"/>
      <c r="LX402" s="7"/>
      <c r="LY402" s="7"/>
      <c r="LZ402" s="7"/>
      <c r="MA402" s="7"/>
      <c r="MB402" s="7"/>
      <c r="MC402" s="7"/>
      <c r="MD402" s="7"/>
      <c r="ME402" s="7"/>
      <c r="MF402" s="7"/>
      <c r="MG402" s="7"/>
      <c r="MH402" s="7"/>
      <c r="MI402" s="7"/>
      <c r="MJ402" s="7"/>
    </row>
    <row r="403" spans="1:348" ht="15.75" customHeight="1" x14ac:dyDescent="0.25">
      <c r="A403" s="60"/>
      <c r="B403" s="60"/>
      <c r="C403" s="60"/>
      <c r="D403" s="60"/>
      <c r="E403" s="60"/>
      <c r="F403" s="60"/>
      <c r="G403" s="60"/>
      <c r="H403" s="60"/>
      <c r="I403" s="61"/>
      <c r="J403" s="61"/>
      <c r="K403" s="61"/>
      <c r="L403" s="61"/>
      <c r="M403" s="60"/>
      <c r="N403" s="60"/>
      <c r="O403" s="62"/>
      <c r="P403" s="62"/>
      <c r="Q403" s="62"/>
      <c r="R403" s="62"/>
      <c r="S403" s="62"/>
      <c r="T403" s="62"/>
      <c r="U403" s="62"/>
      <c r="V403" s="62"/>
      <c r="W403" s="62"/>
      <c r="X403" s="60"/>
      <c r="Y403" s="60"/>
      <c r="Z403" s="60"/>
      <c r="AA403" s="60"/>
      <c r="AB403" s="61"/>
      <c r="AC403" s="61"/>
      <c r="AD403" s="60"/>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c r="IW403" s="7"/>
      <c r="IX403" s="7"/>
      <c r="IY403" s="7"/>
      <c r="IZ403" s="7"/>
      <c r="JA403" s="7"/>
      <c r="JB403" s="7"/>
      <c r="JC403" s="7"/>
      <c r="JD403" s="7"/>
      <c r="JE403" s="7"/>
      <c r="JF403" s="7"/>
      <c r="JG403" s="7"/>
      <c r="JH403" s="7"/>
      <c r="JI403" s="7"/>
      <c r="JJ403" s="7"/>
      <c r="JK403" s="7"/>
      <c r="JL403" s="7"/>
      <c r="JM403" s="7"/>
      <c r="JN403" s="7"/>
      <c r="JO403" s="7"/>
      <c r="JP403" s="7"/>
      <c r="JQ403" s="7"/>
      <c r="JR403" s="7"/>
      <c r="JS403" s="7"/>
      <c r="JT403" s="7"/>
      <c r="JU403" s="7"/>
      <c r="JV403" s="7"/>
      <c r="JW403" s="7"/>
      <c r="JX403" s="7"/>
      <c r="JY403" s="7"/>
      <c r="JZ403" s="7"/>
      <c r="KA403" s="7"/>
      <c r="KB403" s="7"/>
      <c r="KC403" s="7"/>
      <c r="KD403" s="7"/>
      <c r="KE403" s="7"/>
      <c r="KF403" s="7"/>
      <c r="KG403" s="7"/>
      <c r="KH403" s="7"/>
      <c r="KI403" s="7"/>
      <c r="KJ403" s="7"/>
      <c r="KK403" s="7"/>
      <c r="KL403" s="7"/>
      <c r="KM403" s="7"/>
      <c r="KN403" s="7"/>
      <c r="KO403" s="7"/>
      <c r="KP403" s="7"/>
      <c r="KQ403" s="7"/>
      <c r="KR403" s="7"/>
      <c r="KS403" s="7"/>
      <c r="KT403" s="7"/>
      <c r="KU403" s="7"/>
      <c r="KV403" s="7"/>
      <c r="KW403" s="7"/>
      <c r="KX403" s="7"/>
      <c r="KY403" s="7"/>
      <c r="KZ403" s="7"/>
      <c r="LA403" s="7"/>
      <c r="LB403" s="7"/>
      <c r="LC403" s="7"/>
      <c r="LD403" s="7"/>
      <c r="LE403" s="7"/>
      <c r="LF403" s="7"/>
      <c r="LG403" s="7"/>
      <c r="LH403" s="7"/>
      <c r="LI403" s="7"/>
      <c r="LJ403" s="7"/>
      <c r="LK403" s="7"/>
      <c r="LL403" s="7"/>
      <c r="LM403" s="7"/>
      <c r="LN403" s="7"/>
      <c r="LO403" s="7"/>
      <c r="LP403" s="7"/>
      <c r="LQ403" s="7"/>
      <c r="LR403" s="7"/>
      <c r="LS403" s="7"/>
      <c r="LT403" s="7"/>
      <c r="LU403" s="7"/>
      <c r="LV403" s="7"/>
      <c r="LW403" s="7"/>
      <c r="LX403" s="7"/>
      <c r="LY403" s="7"/>
      <c r="LZ403" s="7"/>
      <c r="MA403" s="7"/>
      <c r="MB403" s="7"/>
      <c r="MC403" s="7"/>
      <c r="MD403" s="7"/>
      <c r="ME403" s="7"/>
      <c r="MF403" s="7"/>
      <c r="MG403" s="7"/>
      <c r="MH403" s="7"/>
      <c r="MI403" s="7"/>
      <c r="MJ403" s="7"/>
    </row>
    <row r="404" spans="1:348" ht="15.75" customHeight="1" x14ac:dyDescent="0.25">
      <c r="A404" s="60"/>
      <c r="B404" s="60"/>
      <c r="C404" s="60"/>
      <c r="D404" s="60"/>
      <c r="E404" s="60"/>
      <c r="F404" s="60"/>
      <c r="G404" s="60"/>
      <c r="H404" s="60"/>
      <c r="I404" s="61"/>
      <c r="J404" s="61"/>
      <c r="K404" s="61"/>
      <c r="L404" s="61"/>
      <c r="M404" s="60"/>
      <c r="N404" s="60"/>
      <c r="O404" s="62"/>
      <c r="P404" s="62"/>
      <c r="Q404" s="62"/>
      <c r="R404" s="62"/>
      <c r="S404" s="62"/>
      <c r="T404" s="62"/>
      <c r="U404" s="62"/>
      <c r="V404" s="62"/>
      <c r="W404" s="62"/>
      <c r="X404" s="60"/>
      <c r="Y404" s="60"/>
      <c r="Z404" s="60"/>
      <c r="AA404" s="60"/>
      <c r="AB404" s="61"/>
      <c r="AC404" s="61"/>
      <c r="AD404" s="60"/>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c r="IW404" s="7"/>
      <c r="IX404" s="7"/>
      <c r="IY404" s="7"/>
      <c r="IZ404" s="7"/>
      <c r="JA404" s="7"/>
      <c r="JB404" s="7"/>
      <c r="JC404" s="7"/>
      <c r="JD404" s="7"/>
      <c r="JE404" s="7"/>
      <c r="JF404" s="7"/>
      <c r="JG404" s="7"/>
      <c r="JH404" s="7"/>
      <c r="JI404" s="7"/>
      <c r="JJ404" s="7"/>
      <c r="JK404" s="7"/>
      <c r="JL404" s="7"/>
      <c r="JM404" s="7"/>
      <c r="JN404" s="7"/>
      <c r="JO404" s="7"/>
      <c r="JP404" s="7"/>
      <c r="JQ404" s="7"/>
      <c r="JR404" s="7"/>
      <c r="JS404" s="7"/>
      <c r="JT404" s="7"/>
      <c r="JU404" s="7"/>
      <c r="JV404" s="7"/>
      <c r="JW404" s="7"/>
      <c r="JX404" s="7"/>
      <c r="JY404" s="7"/>
      <c r="JZ404" s="7"/>
      <c r="KA404" s="7"/>
      <c r="KB404" s="7"/>
      <c r="KC404" s="7"/>
      <c r="KD404" s="7"/>
      <c r="KE404" s="7"/>
      <c r="KF404" s="7"/>
      <c r="KG404" s="7"/>
      <c r="KH404" s="7"/>
      <c r="KI404" s="7"/>
      <c r="KJ404" s="7"/>
      <c r="KK404" s="7"/>
      <c r="KL404" s="7"/>
      <c r="KM404" s="7"/>
      <c r="KN404" s="7"/>
      <c r="KO404" s="7"/>
      <c r="KP404" s="7"/>
      <c r="KQ404" s="7"/>
      <c r="KR404" s="7"/>
      <c r="KS404" s="7"/>
      <c r="KT404" s="7"/>
      <c r="KU404" s="7"/>
      <c r="KV404" s="7"/>
      <c r="KW404" s="7"/>
      <c r="KX404" s="7"/>
      <c r="KY404" s="7"/>
      <c r="KZ404" s="7"/>
      <c r="LA404" s="7"/>
      <c r="LB404" s="7"/>
      <c r="LC404" s="7"/>
      <c r="LD404" s="7"/>
      <c r="LE404" s="7"/>
      <c r="LF404" s="7"/>
      <c r="LG404" s="7"/>
      <c r="LH404" s="7"/>
      <c r="LI404" s="7"/>
      <c r="LJ404" s="7"/>
      <c r="LK404" s="7"/>
      <c r="LL404" s="7"/>
      <c r="LM404" s="7"/>
      <c r="LN404" s="7"/>
      <c r="LO404" s="7"/>
      <c r="LP404" s="7"/>
      <c r="LQ404" s="7"/>
      <c r="LR404" s="7"/>
      <c r="LS404" s="7"/>
      <c r="LT404" s="7"/>
      <c r="LU404" s="7"/>
      <c r="LV404" s="7"/>
      <c r="LW404" s="7"/>
      <c r="LX404" s="7"/>
      <c r="LY404" s="7"/>
      <c r="LZ404" s="7"/>
      <c r="MA404" s="7"/>
      <c r="MB404" s="7"/>
      <c r="MC404" s="7"/>
      <c r="MD404" s="7"/>
      <c r="ME404" s="7"/>
      <c r="MF404" s="7"/>
      <c r="MG404" s="7"/>
      <c r="MH404" s="7"/>
      <c r="MI404" s="7"/>
      <c r="MJ404" s="7"/>
    </row>
    <row r="405" spans="1:348" ht="15.75" customHeight="1" x14ac:dyDescent="0.25">
      <c r="A405" s="60"/>
      <c r="B405" s="60"/>
      <c r="C405" s="60"/>
      <c r="D405" s="60"/>
      <c r="E405" s="60"/>
      <c r="F405" s="60"/>
      <c r="G405" s="60"/>
      <c r="H405" s="60"/>
      <c r="I405" s="61"/>
      <c r="J405" s="61"/>
      <c r="K405" s="61"/>
      <c r="L405" s="61"/>
      <c r="M405" s="60"/>
      <c r="N405" s="60"/>
      <c r="O405" s="62"/>
      <c r="P405" s="62"/>
      <c r="Q405" s="62"/>
      <c r="R405" s="62"/>
      <c r="S405" s="62"/>
      <c r="T405" s="62"/>
      <c r="U405" s="62"/>
      <c r="V405" s="62"/>
      <c r="W405" s="62"/>
      <c r="X405" s="60"/>
      <c r="Y405" s="60"/>
      <c r="Z405" s="60"/>
      <c r="AA405" s="60"/>
      <c r="AB405" s="61"/>
      <c r="AC405" s="61"/>
      <c r="AD405" s="60"/>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c r="IW405" s="7"/>
      <c r="IX405" s="7"/>
      <c r="IY405" s="7"/>
      <c r="IZ405" s="7"/>
      <c r="JA405" s="7"/>
      <c r="JB405" s="7"/>
      <c r="JC405" s="7"/>
      <c r="JD405" s="7"/>
      <c r="JE405" s="7"/>
      <c r="JF405" s="7"/>
      <c r="JG405" s="7"/>
      <c r="JH405" s="7"/>
      <c r="JI405" s="7"/>
      <c r="JJ405" s="7"/>
      <c r="JK405" s="7"/>
      <c r="JL405" s="7"/>
      <c r="JM405" s="7"/>
      <c r="JN405" s="7"/>
      <c r="JO405" s="7"/>
      <c r="JP405" s="7"/>
      <c r="JQ405" s="7"/>
      <c r="JR405" s="7"/>
      <c r="JS405" s="7"/>
      <c r="JT405" s="7"/>
      <c r="JU405" s="7"/>
      <c r="JV405" s="7"/>
      <c r="JW405" s="7"/>
      <c r="JX405" s="7"/>
      <c r="JY405" s="7"/>
      <c r="JZ405" s="7"/>
      <c r="KA405" s="7"/>
      <c r="KB405" s="7"/>
      <c r="KC405" s="7"/>
      <c r="KD405" s="7"/>
      <c r="KE405" s="7"/>
      <c r="KF405" s="7"/>
      <c r="KG405" s="7"/>
      <c r="KH405" s="7"/>
      <c r="KI405" s="7"/>
      <c r="KJ405" s="7"/>
      <c r="KK405" s="7"/>
      <c r="KL405" s="7"/>
      <c r="KM405" s="7"/>
      <c r="KN405" s="7"/>
      <c r="KO405" s="7"/>
      <c r="KP405" s="7"/>
      <c r="KQ405" s="7"/>
      <c r="KR405" s="7"/>
      <c r="KS405" s="7"/>
      <c r="KT405" s="7"/>
      <c r="KU405" s="7"/>
      <c r="KV405" s="7"/>
      <c r="KW405" s="7"/>
      <c r="KX405" s="7"/>
      <c r="KY405" s="7"/>
      <c r="KZ405" s="7"/>
      <c r="LA405" s="7"/>
      <c r="LB405" s="7"/>
      <c r="LC405" s="7"/>
      <c r="LD405" s="7"/>
      <c r="LE405" s="7"/>
      <c r="LF405" s="7"/>
      <c r="LG405" s="7"/>
      <c r="LH405" s="7"/>
      <c r="LI405" s="7"/>
      <c r="LJ405" s="7"/>
      <c r="LK405" s="7"/>
      <c r="LL405" s="7"/>
      <c r="LM405" s="7"/>
      <c r="LN405" s="7"/>
      <c r="LO405" s="7"/>
      <c r="LP405" s="7"/>
      <c r="LQ405" s="7"/>
      <c r="LR405" s="7"/>
      <c r="LS405" s="7"/>
      <c r="LT405" s="7"/>
      <c r="LU405" s="7"/>
      <c r="LV405" s="7"/>
      <c r="LW405" s="7"/>
      <c r="LX405" s="7"/>
      <c r="LY405" s="7"/>
      <c r="LZ405" s="7"/>
      <c r="MA405" s="7"/>
      <c r="MB405" s="7"/>
      <c r="MC405" s="7"/>
      <c r="MD405" s="7"/>
      <c r="ME405" s="7"/>
      <c r="MF405" s="7"/>
      <c r="MG405" s="7"/>
      <c r="MH405" s="7"/>
      <c r="MI405" s="7"/>
      <c r="MJ405" s="7"/>
    </row>
    <row r="406" spans="1:348" ht="15.75" customHeight="1" x14ac:dyDescent="0.25">
      <c r="A406" s="60"/>
      <c r="B406" s="60"/>
      <c r="C406" s="60"/>
      <c r="D406" s="60"/>
      <c r="E406" s="60"/>
      <c r="F406" s="60"/>
      <c r="G406" s="60"/>
      <c r="H406" s="60"/>
      <c r="I406" s="61"/>
      <c r="J406" s="61"/>
      <c r="K406" s="61"/>
      <c r="L406" s="61"/>
      <c r="M406" s="60"/>
      <c r="N406" s="60"/>
      <c r="O406" s="62"/>
      <c r="P406" s="62"/>
      <c r="Q406" s="62"/>
      <c r="R406" s="62"/>
      <c r="S406" s="62"/>
      <c r="T406" s="62"/>
      <c r="U406" s="62"/>
      <c r="V406" s="62"/>
      <c r="W406" s="62"/>
      <c r="X406" s="60"/>
      <c r="Y406" s="60"/>
      <c r="Z406" s="60"/>
      <c r="AA406" s="60"/>
      <c r="AB406" s="61"/>
      <c r="AC406" s="61"/>
      <c r="AD406" s="60"/>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c r="IW406" s="7"/>
      <c r="IX406" s="7"/>
      <c r="IY406" s="7"/>
      <c r="IZ406" s="7"/>
      <c r="JA406" s="7"/>
      <c r="JB406" s="7"/>
      <c r="JC406" s="7"/>
      <c r="JD406" s="7"/>
      <c r="JE406" s="7"/>
      <c r="JF406" s="7"/>
      <c r="JG406" s="7"/>
      <c r="JH406" s="7"/>
      <c r="JI406" s="7"/>
      <c r="JJ406" s="7"/>
      <c r="JK406" s="7"/>
      <c r="JL406" s="7"/>
      <c r="JM406" s="7"/>
      <c r="JN406" s="7"/>
      <c r="JO406" s="7"/>
      <c r="JP406" s="7"/>
      <c r="JQ406" s="7"/>
      <c r="JR406" s="7"/>
      <c r="JS406" s="7"/>
      <c r="JT406" s="7"/>
      <c r="JU406" s="7"/>
      <c r="JV406" s="7"/>
      <c r="JW406" s="7"/>
      <c r="JX406" s="7"/>
      <c r="JY406" s="7"/>
      <c r="JZ406" s="7"/>
      <c r="KA406" s="7"/>
      <c r="KB406" s="7"/>
      <c r="KC406" s="7"/>
      <c r="KD406" s="7"/>
      <c r="KE406" s="7"/>
      <c r="KF406" s="7"/>
      <c r="KG406" s="7"/>
      <c r="KH406" s="7"/>
      <c r="KI406" s="7"/>
      <c r="KJ406" s="7"/>
      <c r="KK406" s="7"/>
      <c r="KL406" s="7"/>
      <c r="KM406" s="7"/>
      <c r="KN406" s="7"/>
      <c r="KO406" s="7"/>
      <c r="KP406" s="7"/>
      <c r="KQ406" s="7"/>
      <c r="KR406" s="7"/>
      <c r="KS406" s="7"/>
      <c r="KT406" s="7"/>
      <c r="KU406" s="7"/>
      <c r="KV406" s="7"/>
      <c r="KW406" s="7"/>
      <c r="KX406" s="7"/>
      <c r="KY406" s="7"/>
      <c r="KZ406" s="7"/>
      <c r="LA406" s="7"/>
      <c r="LB406" s="7"/>
      <c r="LC406" s="7"/>
      <c r="LD406" s="7"/>
      <c r="LE406" s="7"/>
      <c r="LF406" s="7"/>
      <c r="LG406" s="7"/>
      <c r="LH406" s="7"/>
      <c r="LI406" s="7"/>
      <c r="LJ406" s="7"/>
      <c r="LK406" s="7"/>
      <c r="LL406" s="7"/>
      <c r="LM406" s="7"/>
      <c r="LN406" s="7"/>
      <c r="LO406" s="7"/>
      <c r="LP406" s="7"/>
      <c r="LQ406" s="7"/>
      <c r="LR406" s="7"/>
      <c r="LS406" s="7"/>
      <c r="LT406" s="7"/>
      <c r="LU406" s="7"/>
      <c r="LV406" s="7"/>
      <c r="LW406" s="7"/>
      <c r="LX406" s="7"/>
      <c r="LY406" s="7"/>
      <c r="LZ406" s="7"/>
      <c r="MA406" s="7"/>
      <c r="MB406" s="7"/>
      <c r="MC406" s="7"/>
      <c r="MD406" s="7"/>
      <c r="ME406" s="7"/>
      <c r="MF406" s="7"/>
      <c r="MG406" s="7"/>
      <c r="MH406" s="7"/>
      <c r="MI406" s="7"/>
      <c r="MJ406" s="7"/>
    </row>
    <row r="407" spans="1:348" ht="15.75" customHeight="1" x14ac:dyDescent="0.25">
      <c r="A407" s="60"/>
      <c r="B407" s="60"/>
      <c r="C407" s="60"/>
      <c r="D407" s="60"/>
      <c r="E407" s="60"/>
      <c r="F407" s="60"/>
      <c r="G407" s="60"/>
      <c r="H407" s="60"/>
      <c r="I407" s="61"/>
      <c r="J407" s="61"/>
      <c r="K407" s="61"/>
      <c r="L407" s="61"/>
      <c r="M407" s="60"/>
      <c r="N407" s="60"/>
      <c r="O407" s="62"/>
      <c r="P407" s="62"/>
      <c r="Q407" s="62"/>
      <c r="R407" s="62"/>
      <c r="S407" s="62"/>
      <c r="T407" s="62"/>
      <c r="U407" s="62"/>
      <c r="V407" s="62"/>
      <c r="W407" s="62"/>
      <c r="X407" s="60"/>
      <c r="Y407" s="60"/>
      <c r="Z407" s="60"/>
      <c r="AA407" s="60"/>
      <c r="AB407" s="61"/>
      <c r="AC407" s="61"/>
      <c r="AD407" s="60"/>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c r="IW407" s="7"/>
      <c r="IX407" s="7"/>
      <c r="IY407" s="7"/>
      <c r="IZ407" s="7"/>
      <c r="JA407" s="7"/>
      <c r="JB407" s="7"/>
      <c r="JC407" s="7"/>
      <c r="JD407" s="7"/>
      <c r="JE407" s="7"/>
      <c r="JF407" s="7"/>
      <c r="JG407" s="7"/>
      <c r="JH407" s="7"/>
      <c r="JI407" s="7"/>
      <c r="JJ407" s="7"/>
      <c r="JK407" s="7"/>
      <c r="JL407" s="7"/>
      <c r="JM407" s="7"/>
      <c r="JN407" s="7"/>
      <c r="JO407" s="7"/>
      <c r="JP407" s="7"/>
      <c r="JQ407" s="7"/>
      <c r="JR407" s="7"/>
      <c r="JS407" s="7"/>
      <c r="JT407" s="7"/>
      <c r="JU407" s="7"/>
      <c r="JV407" s="7"/>
      <c r="JW407" s="7"/>
      <c r="JX407" s="7"/>
      <c r="JY407" s="7"/>
      <c r="JZ407" s="7"/>
      <c r="KA407" s="7"/>
      <c r="KB407" s="7"/>
      <c r="KC407" s="7"/>
      <c r="KD407" s="7"/>
      <c r="KE407" s="7"/>
      <c r="KF407" s="7"/>
      <c r="KG407" s="7"/>
      <c r="KH407" s="7"/>
      <c r="KI407" s="7"/>
      <c r="KJ407" s="7"/>
      <c r="KK407" s="7"/>
      <c r="KL407" s="7"/>
      <c r="KM407" s="7"/>
      <c r="KN407" s="7"/>
      <c r="KO407" s="7"/>
      <c r="KP407" s="7"/>
      <c r="KQ407" s="7"/>
      <c r="KR407" s="7"/>
      <c r="KS407" s="7"/>
      <c r="KT407" s="7"/>
      <c r="KU407" s="7"/>
      <c r="KV407" s="7"/>
      <c r="KW407" s="7"/>
      <c r="KX407" s="7"/>
      <c r="KY407" s="7"/>
      <c r="KZ407" s="7"/>
      <c r="LA407" s="7"/>
      <c r="LB407" s="7"/>
      <c r="LC407" s="7"/>
      <c r="LD407" s="7"/>
      <c r="LE407" s="7"/>
      <c r="LF407" s="7"/>
      <c r="LG407" s="7"/>
      <c r="LH407" s="7"/>
      <c r="LI407" s="7"/>
      <c r="LJ407" s="7"/>
      <c r="LK407" s="7"/>
      <c r="LL407" s="7"/>
      <c r="LM407" s="7"/>
      <c r="LN407" s="7"/>
      <c r="LO407" s="7"/>
      <c r="LP407" s="7"/>
      <c r="LQ407" s="7"/>
      <c r="LR407" s="7"/>
      <c r="LS407" s="7"/>
      <c r="LT407" s="7"/>
      <c r="LU407" s="7"/>
      <c r="LV407" s="7"/>
      <c r="LW407" s="7"/>
      <c r="LX407" s="7"/>
      <c r="LY407" s="7"/>
      <c r="LZ407" s="7"/>
      <c r="MA407" s="7"/>
      <c r="MB407" s="7"/>
      <c r="MC407" s="7"/>
      <c r="MD407" s="7"/>
      <c r="ME407" s="7"/>
      <c r="MF407" s="7"/>
      <c r="MG407" s="7"/>
      <c r="MH407" s="7"/>
      <c r="MI407" s="7"/>
      <c r="MJ407" s="7"/>
    </row>
    <row r="408" spans="1:348" ht="15.75" customHeight="1" x14ac:dyDescent="0.25">
      <c r="A408" s="60"/>
      <c r="B408" s="60"/>
      <c r="C408" s="60"/>
      <c r="D408" s="60"/>
      <c r="E408" s="60"/>
      <c r="F408" s="60"/>
      <c r="G408" s="60"/>
      <c r="H408" s="60"/>
      <c r="I408" s="61"/>
      <c r="J408" s="61"/>
      <c r="K408" s="61"/>
      <c r="L408" s="61"/>
      <c r="M408" s="60"/>
      <c r="N408" s="60"/>
      <c r="O408" s="62"/>
      <c r="P408" s="62"/>
      <c r="Q408" s="62"/>
      <c r="R408" s="62"/>
      <c r="S408" s="62"/>
      <c r="T408" s="62"/>
      <c r="U408" s="62"/>
      <c r="V408" s="62"/>
      <c r="W408" s="62"/>
      <c r="X408" s="60"/>
      <c r="Y408" s="60"/>
      <c r="Z408" s="60"/>
      <c r="AA408" s="60"/>
      <c r="AB408" s="61"/>
      <c r="AC408" s="61"/>
      <c r="AD408" s="60"/>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c r="IW408" s="7"/>
      <c r="IX408" s="7"/>
      <c r="IY408" s="7"/>
      <c r="IZ408" s="7"/>
      <c r="JA408" s="7"/>
      <c r="JB408" s="7"/>
      <c r="JC408" s="7"/>
      <c r="JD408" s="7"/>
      <c r="JE408" s="7"/>
      <c r="JF408" s="7"/>
      <c r="JG408" s="7"/>
      <c r="JH408" s="7"/>
      <c r="JI408" s="7"/>
      <c r="JJ408" s="7"/>
      <c r="JK408" s="7"/>
      <c r="JL408" s="7"/>
      <c r="JM408" s="7"/>
      <c r="JN408" s="7"/>
      <c r="JO408" s="7"/>
      <c r="JP408" s="7"/>
      <c r="JQ408" s="7"/>
      <c r="JR408" s="7"/>
      <c r="JS408" s="7"/>
      <c r="JT408" s="7"/>
      <c r="JU408" s="7"/>
      <c r="JV408" s="7"/>
      <c r="JW408" s="7"/>
      <c r="JX408" s="7"/>
      <c r="JY408" s="7"/>
      <c r="JZ408" s="7"/>
      <c r="KA408" s="7"/>
      <c r="KB408" s="7"/>
      <c r="KC408" s="7"/>
      <c r="KD408" s="7"/>
      <c r="KE408" s="7"/>
      <c r="KF408" s="7"/>
      <c r="KG408" s="7"/>
      <c r="KH408" s="7"/>
      <c r="KI408" s="7"/>
      <c r="KJ408" s="7"/>
      <c r="KK408" s="7"/>
      <c r="KL408" s="7"/>
      <c r="KM408" s="7"/>
      <c r="KN408" s="7"/>
      <c r="KO408" s="7"/>
      <c r="KP408" s="7"/>
      <c r="KQ408" s="7"/>
      <c r="KR408" s="7"/>
      <c r="KS408" s="7"/>
      <c r="KT408" s="7"/>
      <c r="KU408" s="7"/>
      <c r="KV408" s="7"/>
      <c r="KW408" s="7"/>
      <c r="KX408" s="7"/>
      <c r="KY408" s="7"/>
      <c r="KZ408" s="7"/>
      <c r="LA408" s="7"/>
      <c r="LB408" s="7"/>
      <c r="LC408" s="7"/>
      <c r="LD408" s="7"/>
      <c r="LE408" s="7"/>
      <c r="LF408" s="7"/>
      <c r="LG408" s="7"/>
      <c r="LH408" s="7"/>
      <c r="LI408" s="7"/>
      <c r="LJ408" s="7"/>
      <c r="LK408" s="7"/>
      <c r="LL408" s="7"/>
      <c r="LM408" s="7"/>
      <c r="LN408" s="7"/>
      <c r="LO408" s="7"/>
      <c r="LP408" s="7"/>
      <c r="LQ408" s="7"/>
      <c r="LR408" s="7"/>
      <c r="LS408" s="7"/>
      <c r="LT408" s="7"/>
      <c r="LU408" s="7"/>
      <c r="LV408" s="7"/>
      <c r="LW408" s="7"/>
      <c r="LX408" s="7"/>
      <c r="LY408" s="7"/>
      <c r="LZ408" s="7"/>
      <c r="MA408" s="7"/>
      <c r="MB408" s="7"/>
      <c r="MC408" s="7"/>
      <c r="MD408" s="7"/>
      <c r="ME408" s="7"/>
      <c r="MF408" s="7"/>
      <c r="MG408" s="7"/>
      <c r="MH408" s="7"/>
      <c r="MI408" s="7"/>
      <c r="MJ408" s="7"/>
    </row>
    <row r="409" spans="1:348" ht="15.75" customHeight="1" x14ac:dyDescent="0.25">
      <c r="A409" s="60"/>
      <c r="B409" s="60"/>
      <c r="C409" s="60"/>
      <c r="D409" s="60"/>
      <c r="E409" s="60"/>
      <c r="F409" s="60"/>
      <c r="G409" s="60"/>
      <c r="H409" s="60"/>
      <c r="I409" s="61"/>
      <c r="J409" s="61"/>
      <c r="K409" s="61"/>
      <c r="L409" s="61"/>
      <c r="M409" s="60"/>
      <c r="N409" s="60"/>
      <c r="O409" s="62"/>
      <c r="P409" s="62"/>
      <c r="Q409" s="62"/>
      <c r="R409" s="62"/>
      <c r="S409" s="62"/>
      <c r="T409" s="62"/>
      <c r="U409" s="62"/>
      <c r="V409" s="62"/>
      <c r="W409" s="62"/>
      <c r="X409" s="60"/>
      <c r="Y409" s="60"/>
      <c r="Z409" s="60"/>
      <c r="AA409" s="60"/>
      <c r="AB409" s="61"/>
      <c r="AC409" s="61"/>
      <c r="AD409" s="60"/>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c r="IW409" s="7"/>
      <c r="IX409" s="7"/>
      <c r="IY409" s="7"/>
      <c r="IZ409" s="7"/>
      <c r="JA409" s="7"/>
      <c r="JB409" s="7"/>
      <c r="JC409" s="7"/>
      <c r="JD409" s="7"/>
      <c r="JE409" s="7"/>
      <c r="JF409" s="7"/>
      <c r="JG409" s="7"/>
      <c r="JH409" s="7"/>
      <c r="JI409" s="7"/>
      <c r="JJ409" s="7"/>
      <c r="JK409" s="7"/>
      <c r="JL409" s="7"/>
      <c r="JM409" s="7"/>
      <c r="JN409" s="7"/>
      <c r="JO409" s="7"/>
      <c r="JP409" s="7"/>
      <c r="JQ409" s="7"/>
      <c r="JR409" s="7"/>
      <c r="JS409" s="7"/>
      <c r="JT409" s="7"/>
      <c r="JU409" s="7"/>
      <c r="JV409" s="7"/>
      <c r="JW409" s="7"/>
      <c r="JX409" s="7"/>
      <c r="JY409" s="7"/>
      <c r="JZ409" s="7"/>
      <c r="KA409" s="7"/>
      <c r="KB409" s="7"/>
      <c r="KC409" s="7"/>
      <c r="KD409" s="7"/>
      <c r="KE409" s="7"/>
      <c r="KF409" s="7"/>
      <c r="KG409" s="7"/>
      <c r="KH409" s="7"/>
      <c r="KI409" s="7"/>
      <c r="KJ409" s="7"/>
      <c r="KK409" s="7"/>
      <c r="KL409" s="7"/>
      <c r="KM409" s="7"/>
      <c r="KN409" s="7"/>
      <c r="KO409" s="7"/>
      <c r="KP409" s="7"/>
      <c r="KQ409" s="7"/>
      <c r="KR409" s="7"/>
      <c r="KS409" s="7"/>
      <c r="KT409" s="7"/>
      <c r="KU409" s="7"/>
      <c r="KV409" s="7"/>
      <c r="KW409" s="7"/>
      <c r="KX409" s="7"/>
      <c r="KY409" s="7"/>
      <c r="KZ409" s="7"/>
      <c r="LA409" s="7"/>
      <c r="LB409" s="7"/>
      <c r="LC409" s="7"/>
      <c r="LD409" s="7"/>
      <c r="LE409" s="7"/>
      <c r="LF409" s="7"/>
      <c r="LG409" s="7"/>
      <c r="LH409" s="7"/>
      <c r="LI409" s="7"/>
      <c r="LJ409" s="7"/>
      <c r="LK409" s="7"/>
      <c r="LL409" s="7"/>
      <c r="LM409" s="7"/>
      <c r="LN409" s="7"/>
      <c r="LO409" s="7"/>
      <c r="LP409" s="7"/>
      <c r="LQ409" s="7"/>
      <c r="LR409" s="7"/>
      <c r="LS409" s="7"/>
      <c r="LT409" s="7"/>
      <c r="LU409" s="7"/>
      <c r="LV409" s="7"/>
      <c r="LW409" s="7"/>
      <c r="LX409" s="7"/>
      <c r="LY409" s="7"/>
      <c r="LZ409" s="7"/>
      <c r="MA409" s="7"/>
      <c r="MB409" s="7"/>
      <c r="MC409" s="7"/>
      <c r="MD409" s="7"/>
      <c r="ME409" s="7"/>
      <c r="MF409" s="7"/>
      <c r="MG409" s="7"/>
      <c r="MH409" s="7"/>
      <c r="MI409" s="7"/>
      <c r="MJ409" s="7"/>
    </row>
    <row r="410" spans="1:348" ht="15.75" customHeight="1" x14ac:dyDescent="0.25">
      <c r="A410" s="60"/>
      <c r="B410" s="60"/>
      <c r="C410" s="60"/>
      <c r="D410" s="60"/>
      <c r="E410" s="60"/>
      <c r="F410" s="60"/>
      <c r="G410" s="60"/>
      <c r="H410" s="60"/>
      <c r="I410" s="61"/>
      <c r="J410" s="61"/>
      <c r="K410" s="61"/>
      <c r="L410" s="61"/>
      <c r="M410" s="60"/>
      <c r="N410" s="60"/>
      <c r="O410" s="62"/>
      <c r="P410" s="62"/>
      <c r="Q410" s="62"/>
      <c r="R410" s="62"/>
      <c r="S410" s="62"/>
      <c r="T410" s="62"/>
      <c r="U410" s="62"/>
      <c r="V410" s="62"/>
      <c r="W410" s="62"/>
      <c r="X410" s="60"/>
      <c r="Y410" s="60"/>
      <c r="Z410" s="60"/>
      <c r="AA410" s="60"/>
      <c r="AB410" s="61"/>
      <c r="AC410" s="61"/>
      <c r="AD410" s="60"/>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c r="IW410" s="7"/>
      <c r="IX410" s="7"/>
      <c r="IY410" s="7"/>
      <c r="IZ410" s="7"/>
      <c r="JA410" s="7"/>
      <c r="JB410" s="7"/>
      <c r="JC410" s="7"/>
      <c r="JD410" s="7"/>
      <c r="JE410" s="7"/>
      <c r="JF410" s="7"/>
      <c r="JG410" s="7"/>
      <c r="JH410" s="7"/>
      <c r="JI410" s="7"/>
      <c r="JJ410" s="7"/>
      <c r="JK410" s="7"/>
      <c r="JL410" s="7"/>
      <c r="JM410" s="7"/>
      <c r="JN410" s="7"/>
      <c r="JO410" s="7"/>
      <c r="JP410" s="7"/>
      <c r="JQ410" s="7"/>
      <c r="JR410" s="7"/>
      <c r="JS410" s="7"/>
      <c r="JT410" s="7"/>
      <c r="JU410" s="7"/>
      <c r="JV410" s="7"/>
      <c r="JW410" s="7"/>
      <c r="JX410" s="7"/>
      <c r="JY410" s="7"/>
      <c r="JZ410" s="7"/>
      <c r="KA410" s="7"/>
      <c r="KB410" s="7"/>
      <c r="KC410" s="7"/>
      <c r="KD410" s="7"/>
      <c r="KE410" s="7"/>
      <c r="KF410" s="7"/>
      <c r="KG410" s="7"/>
      <c r="KH410" s="7"/>
      <c r="KI410" s="7"/>
      <c r="KJ410" s="7"/>
      <c r="KK410" s="7"/>
      <c r="KL410" s="7"/>
      <c r="KM410" s="7"/>
      <c r="KN410" s="7"/>
      <c r="KO410" s="7"/>
      <c r="KP410" s="7"/>
      <c r="KQ410" s="7"/>
      <c r="KR410" s="7"/>
      <c r="KS410" s="7"/>
      <c r="KT410" s="7"/>
      <c r="KU410" s="7"/>
      <c r="KV410" s="7"/>
      <c r="KW410" s="7"/>
      <c r="KX410" s="7"/>
      <c r="KY410" s="7"/>
      <c r="KZ410" s="7"/>
      <c r="LA410" s="7"/>
      <c r="LB410" s="7"/>
      <c r="LC410" s="7"/>
      <c r="LD410" s="7"/>
      <c r="LE410" s="7"/>
      <c r="LF410" s="7"/>
      <c r="LG410" s="7"/>
      <c r="LH410" s="7"/>
      <c r="LI410" s="7"/>
      <c r="LJ410" s="7"/>
      <c r="LK410" s="7"/>
      <c r="LL410" s="7"/>
      <c r="LM410" s="7"/>
      <c r="LN410" s="7"/>
      <c r="LO410" s="7"/>
      <c r="LP410" s="7"/>
      <c r="LQ410" s="7"/>
      <c r="LR410" s="7"/>
      <c r="LS410" s="7"/>
      <c r="LT410" s="7"/>
      <c r="LU410" s="7"/>
      <c r="LV410" s="7"/>
      <c r="LW410" s="7"/>
      <c r="LX410" s="7"/>
      <c r="LY410" s="7"/>
      <c r="LZ410" s="7"/>
      <c r="MA410" s="7"/>
      <c r="MB410" s="7"/>
      <c r="MC410" s="7"/>
      <c r="MD410" s="7"/>
      <c r="ME410" s="7"/>
      <c r="MF410" s="7"/>
      <c r="MG410" s="7"/>
      <c r="MH410" s="7"/>
      <c r="MI410" s="7"/>
      <c r="MJ410" s="7"/>
    </row>
    <row r="411" spans="1:348" ht="15.75" customHeight="1" x14ac:dyDescent="0.25">
      <c r="A411" s="60"/>
      <c r="B411" s="60"/>
      <c r="C411" s="60"/>
      <c r="D411" s="60"/>
      <c r="E411" s="60"/>
      <c r="F411" s="60"/>
      <c r="G411" s="60"/>
      <c r="H411" s="60"/>
      <c r="I411" s="61"/>
      <c r="J411" s="61"/>
      <c r="K411" s="61"/>
      <c r="L411" s="61"/>
      <c r="M411" s="60"/>
      <c r="N411" s="60"/>
      <c r="O411" s="62"/>
      <c r="P411" s="62"/>
      <c r="Q411" s="62"/>
      <c r="R411" s="62"/>
      <c r="S411" s="62"/>
      <c r="T411" s="62"/>
      <c r="U411" s="62"/>
      <c r="V411" s="62"/>
      <c r="W411" s="62"/>
      <c r="X411" s="60"/>
      <c r="Y411" s="60"/>
      <c r="Z411" s="60"/>
      <c r="AA411" s="60"/>
      <c r="AB411" s="61"/>
      <c r="AC411" s="61"/>
      <c r="AD411" s="60"/>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c r="IW411" s="7"/>
      <c r="IX411" s="7"/>
      <c r="IY411" s="7"/>
      <c r="IZ411" s="7"/>
      <c r="JA411" s="7"/>
      <c r="JB411" s="7"/>
      <c r="JC411" s="7"/>
      <c r="JD411" s="7"/>
      <c r="JE411" s="7"/>
      <c r="JF411" s="7"/>
      <c r="JG411" s="7"/>
      <c r="JH411" s="7"/>
      <c r="JI411" s="7"/>
      <c r="JJ411" s="7"/>
      <c r="JK411" s="7"/>
      <c r="JL411" s="7"/>
      <c r="JM411" s="7"/>
      <c r="JN411" s="7"/>
      <c r="JO411" s="7"/>
      <c r="JP411" s="7"/>
      <c r="JQ411" s="7"/>
      <c r="JR411" s="7"/>
      <c r="JS411" s="7"/>
      <c r="JT411" s="7"/>
      <c r="JU411" s="7"/>
      <c r="JV411" s="7"/>
      <c r="JW411" s="7"/>
      <c r="JX411" s="7"/>
      <c r="JY411" s="7"/>
      <c r="JZ411" s="7"/>
      <c r="KA411" s="7"/>
      <c r="KB411" s="7"/>
      <c r="KC411" s="7"/>
      <c r="KD411" s="7"/>
      <c r="KE411" s="7"/>
      <c r="KF411" s="7"/>
      <c r="KG411" s="7"/>
      <c r="KH411" s="7"/>
      <c r="KI411" s="7"/>
      <c r="KJ411" s="7"/>
      <c r="KK411" s="7"/>
      <c r="KL411" s="7"/>
      <c r="KM411" s="7"/>
      <c r="KN411" s="7"/>
      <c r="KO411" s="7"/>
      <c r="KP411" s="7"/>
      <c r="KQ411" s="7"/>
      <c r="KR411" s="7"/>
      <c r="KS411" s="7"/>
      <c r="KT411" s="7"/>
      <c r="KU411" s="7"/>
      <c r="KV411" s="7"/>
      <c r="KW411" s="7"/>
      <c r="KX411" s="7"/>
      <c r="KY411" s="7"/>
      <c r="KZ411" s="7"/>
      <c r="LA411" s="7"/>
      <c r="LB411" s="7"/>
      <c r="LC411" s="7"/>
      <c r="LD411" s="7"/>
      <c r="LE411" s="7"/>
      <c r="LF411" s="7"/>
      <c r="LG411" s="7"/>
      <c r="LH411" s="7"/>
      <c r="LI411" s="7"/>
      <c r="LJ411" s="7"/>
      <c r="LK411" s="7"/>
      <c r="LL411" s="7"/>
      <c r="LM411" s="7"/>
      <c r="LN411" s="7"/>
      <c r="LO411" s="7"/>
      <c r="LP411" s="7"/>
      <c r="LQ411" s="7"/>
      <c r="LR411" s="7"/>
      <c r="LS411" s="7"/>
      <c r="LT411" s="7"/>
      <c r="LU411" s="7"/>
      <c r="LV411" s="7"/>
      <c r="LW411" s="7"/>
      <c r="LX411" s="7"/>
      <c r="LY411" s="7"/>
      <c r="LZ411" s="7"/>
      <c r="MA411" s="7"/>
      <c r="MB411" s="7"/>
      <c r="MC411" s="7"/>
      <c r="MD411" s="7"/>
      <c r="ME411" s="7"/>
      <c r="MF411" s="7"/>
      <c r="MG411" s="7"/>
      <c r="MH411" s="7"/>
      <c r="MI411" s="7"/>
      <c r="MJ411" s="7"/>
    </row>
    <row r="412" spans="1:348" ht="15.75" customHeight="1" x14ac:dyDescent="0.25">
      <c r="A412" s="60"/>
      <c r="B412" s="60"/>
      <c r="C412" s="60"/>
      <c r="D412" s="60"/>
      <c r="E412" s="60"/>
      <c r="F412" s="60"/>
      <c r="G412" s="60"/>
      <c r="H412" s="60"/>
      <c r="I412" s="61"/>
      <c r="J412" s="61"/>
      <c r="K412" s="61"/>
      <c r="L412" s="61"/>
      <c r="M412" s="60"/>
      <c r="N412" s="60"/>
      <c r="O412" s="62"/>
      <c r="P412" s="62"/>
      <c r="Q412" s="62"/>
      <c r="R412" s="62"/>
      <c r="S412" s="62"/>
      <c r="T412" s="62"/>
      <c r="U412" s="62"/>
      <c r="V412" s="62"/>
      <c r="W412" s="62"/>
      <c r="X412" s="60"/>
      <c r="Y412" s="60"/>
      <c r="Z412" s="60"/>
      <c r="AA412" s="60"/>
      <c r="AB412" s="61"/>
      <c r="AC412" s="61"/>
      <c r="AD412" s="60"/>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7"/>
      <c r="LQ412" s="7"/>
      <c r="LR412" s="7"/>
      <c r="LS412" s="7"/>
      <c r="LT412" s="7"/>
      <c r="LU412" s="7"/>
      <c r="LV412" s="7"/>
      <c r="LW412" s="7"/>
      <c r="LX412" s="7"/>
      <c r="LY412" s="7"/>
      <c r="LZ412" s="7"/>
      <c r="MA412" s="7"/>
      <c r="MB412" s="7"/>
      <c r="MC412" s="7"/>
      <c r="MD412" s="7"/>
      <c r="ME412" s="7"/>
      <c r="MF412" s="7"/>
      <c r="MG412" s="7"/>
      <c r="MH412" s="7"/>
      <c r="MI412" s="7"/>
      <c r="MJ412" s="7"/>
    </row>
    <row r="413" spans="1:348" ht="15.75" customHeight="1" x14ac:dyDescent="0.25">
      <c r="A413" s="60"/>
      <c r="B413" s="60"/>
      <c r="C413" s="60"/>
      <c r="D413" s="60"/>
      <c r="E413" s="60"/>
      <c r="F413" s="60"/>
      <c r="G413" s="60"/>
      <c r="H413" s="60"/>
      <c r="I413" s="61"/>
      <c r="J413" s="61"/>
      <c r="K413" s="61"/>
      <c r="L413" s="61"/>
      <c r="M413" s="60"/>
      <c r="N413" s="60"/>
      <c r="O413" s="62"/>
      <c r="P413" s="62"/>
      <c r="Q413" s="62"/>
      <c r="R413" s="62"/>
      <c r="S413" s="62"/>
      <c r="T413" s="62"/>
      <c r="U413" s="62"/>
      <c r="V413" s="62"/>
      <c r="W413" s="62"/>
      <c r="X413" s="60"/>
      <c r="Y413" s="60"/>
      <c r="Z413" s="60"/>
      <c r="AA413" s="60"/>
      <c r="AB413" s="61"/>
      <c r="AC413" s="61"/>
      <c r="AD413" s="60"/>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c r="IW413" s="7"/>
      <c r="IX413" s="7"/>
      <c r="IY413" s="7"/>
      <c r="IZ413" s="7"/>
      <c r="JA413" s="7"/>
      <c r="JB413" s="7"/>
      <c r="JC413" s="7"/>
      <c r="JD413" s="7"/>
      <c r="JE413" s="7"/>
      <c r="JF413" s="7"/>
      <c r="JG413" s="7"/>
      <c r="JH413" s="7"/>
      <c r="JI413" s="7"/>
      <c r="JJ413" s="7"/>
      <c r="JK413" s="7"/>
      <c r="JL413" s="7"/>
      <c r="JM413" s="7"/>
      <c r="JN413" s="7"/>
      <c r="JO413" s="7"/>
      <c r="JP413" s="7"/>
      <c r="JQ413" s="7"/>
      <c r="JR413" s="7"/>
      <c r="JS413" s="7"/>
      <c r="JT413" s="7"/>
      <c r="JU413" s="7"/>
      <c r="JV413" s="7"/>
      <c r="JW413" s="7"/>
      <c r="JX413" s="7"/>
      <c r="JY413" s="7"/>
      <c r="JZ413" s="7"/>
      <c r="KA413" s="7"/>
      <c r="KB413" s="7"/>
      <c r="KC413" s="7"/>
      <c r="KD413" s="7"/>
      <c r="KE413" s="7"/>
      <c r="KF413" s="7"/>
      <c r="KG413" s="7"/>
      <c r="KH413" s="7"/>
      <c r="KI413" s="7"/>
      <c r="KJ413" s="7"/>
      <c r="KK413" s="7"/>
      <c r="KL413" s="7"/>
      <c r="KM413" s="7"/>
      <c r="KN413" s="7"/>
      <c r="KO413" s="7"/>
      <c r="KP413" s="7"/>
      <c r="KQ413" s="7"/>
      <c r="KR413" s="7"/>
      <c r="KS413" s="7"/>
      <c r="KT413" s="7"/>
      <c r="KU413" s="7"/>
      <c r="KV413" s="7"/>
      <c r="KW413" s="7"/>
      <c r="KX413" s="7"/>
      <c r="KY413" s="7"/>
      <c r="KZ413" s="7"/>
      <c r="LA413" s="7"/>
      <c r="LB413" s="7"/>
      <c r="LC413" s="7"/>
      <c r="LD413" s="7"/>
      <c r="LE413" s="7"/>
      <c r="LF413" s="7"/>
      <c r="LG413" s="7"/>
      <c r="LH413" s="7"/>
      <c r="LI413" s="7"/>
      <c r="LJ413" s="7"/>
      <c r="LK413" s="7"/>
      <c r="LL413" s="7"/>
      <c r="LM413" s="7"/>
      <c r="LN413" s="7"/>
      <c r="LO413" s="7"/>
      <c r="LP413" s="7"/>
      <c r="LQ413" s="7"/>
      <c r="LR413" s="7"/>
      <c r="LS413" s="7"/>
      <c r="LT413" s="7"/>
      <c r="LU413" s="7"/>
      <c r="LV413" s="7"/>
      <c r="LW413" s="7"/>
      <c r="LX413" s="7"/>
      <c r="LY413" s="7"/>
      <c r="LZ413" s="7"/>
      <c r="MA413" s="7"/>
      <c r="MB413" s="7"/>
      <c r="MC413" s="7"/>
      <c r="MD413" s="7"/>
      <c r="ME413" s="7"/>
      <c r="MF413" s="7"/>
      <c r="MG413" s="7"/>
      <c r="MH413" s="7"/>
      <c r="MI413" s="7"/>
      <c r="MJ413" s="7"/>
    </row>
    <row r="414" spans="1:348" ht="15.75" customHeight="1" x14ac:dyDescent="0.25">
      <c r="A414" s="60"/>
      <c r="B414" s="60"/>
      <c r="C414" s="60"/>
      <c r="D414" s="60"/>
      <c r="E414" s="60"/>
      <c r="F414" s="60"/>
      <c r="G414" s="60"/>
      <c r="H414" s="60"/>
      <c r="I414" s="61"/>
      <c r="J414" s="61"/>
      <c r="K414" s="61"/>
      <c r="L414" s="61"/>
      <c r="M414" s="60"/>
      <c r="N414" s="60"/>
      <c r="O414" s="62"/>
      <c r="P414" s="62"/>
      <c r="Q414" s="62"/>
      <c r="R414" s="62"/>
      <c r="S414" s="62"/>
      <c r="T414" s="62"/>
      <c r="U414" s="62"/>
      <c r="V414" s="62"/>
      <c r="W414" s="62"/>
      <c r="X414" s="60"/>
      <c r="Y414" s="60"/>
      <c r="Z414" s="60"/>
      <c r="AA414" s="60"/>
      <c r="AB414" s="61"/>
      <c r="AC414" s="61"/>
      <c r="AD414" s="60"/>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c r="IW414" s="7"/>
      <c r="IX414" s="7"/>
      <c r="IY414" s="7"/>
      <c r="IZ414" s="7"/>
      <c r="JA414" s="7"/>
      <c r="JB414" s="7"/>
      <c r="JC414" s="7"/>
      <c r="JD414" s="7"/>
      <c r="JE414" s="7"/>
      <c r="JF414" s="7"/>
      <c r="JG414" s="7"/>
      <c r="JH414" s="7"/>
      <c r="JI414" s="7"/>
      <c r="JJ414" s="7"/>
      <c r="JK414" s="7"/>
      <c r="JL414" s="7"/>
      <c r="JM414" s="7"/>
      <c r="JN414" s="7"/>
      <c r="JO414" s="7"/>
      <c r="JP414" s="7"/>
      <c r="JQ414" s="7"/>
      <c r="JR414" s="7"/>
      <c r="JS414" s="7"/>
      <c r="JT414" s="7"/>
      <c r="JU414" s="7"/>
      <c r="JV414" s="7"/>
      <c r="JW414" s="7"/>
      <c r="JX414" s="7"/>
      <c r="JY414" s="7"/>
      <c r="JZ414" s="7"/>
      <c r="KA414" s="7"/>
      <c r="KB414" s="7"/>
      <c r="KC414" s="7"/>
      <c r="KD414" s="7"/>
      <c r="KE414" s="7"/>
      <c r="KF414" s="7"/>
      <c r="KG414" s="7"/>
      <c r="KH414" s="7"/>
      <c r="KI414" s="7"/>
      <c r="KJ414" s="7"/>
      <c r="KK414" s="7"/>
      <c r="KL414" s="7"/>
      <c r="KM414" s="7"/>
      <c r="KN414" s="7"/>
      <c r="KO414" s="7"/>
      <c r="KP414" s="7"/>
      <c r="KQ414" s="7"/>
      <c r="KR414" s="7"/>
      <c r="KS414" s="7"/>
      <c r="KT414" s="7"/>
      <c r="KU414" s="7"/>
      <c r="KV414" s="7"/>
      <c r="KW414" s="7"/>
      <c r="KX414" s="7"/>
      <c r="KY414" s="7"/>
      <c r="KZ414" s="7"/>
      <c r="LA414" s="7"/>
      <c r="LB414" s="7"/>
      <c r="LC414" s="7"/>
      <c r="LD414" s="7"/>
      <c r="LE414" s="7"/>
      <c r="LF414" s="7"/>
      <c r="LG414" s="7"/>
      <c r="LH414" s="7"/>
      <c r="LI414" s="7"/>
      <c r="LJ414" s="7"/>
      <c r="LK414" s="7"/>
      <c r="LL414" s="7"/>
      <c r="LM414" s="7"/>
      <c r="LN414" s="7"/>
      <c r="LO414" s="7"/>
      <c r="LP414" s="7"/>
      <c r="LQ414" s="7"/>
      <c r="LR414" s="7"/>
      <c r="LS414" s="7"/>
      <c r="LT414" s="7"/>
      <c r="LU414" s="7"/>
      <c r="LV414" s="7"/>
      <c r="LW414" s="7"/>
      <c r="LX414" s="7"/>
      <c r="LY414" s="7"/>
      <c r="LZ414" s="7"/>
      <c r="MA414" s="7"/>
      <c r="MB414" s="7"/>
      <c r="MC414" s="7"/>
      <c r="MD414" s="7"/>
      <c r="ME414" s="7"/>
      <c r="MF414" s="7"/>
      <c r="MG414" s="7"/>
      <c r="MH414" s="7"/>
      <c r="MI414" s="7"/>
      <c r="MJ414" s="7"/>
    </row>
    <row r="415" spans="1:348" ht="15.75" customHeight="1" x14ac:dyDescent="0.25">
      <c r="A415" s="60"/>
      <c r="B415" s="60"/>
      <c r="C415" s="60"/>
      <c r="D415" s="60"/>
      <c r="E415" s="60"/>
      <c r="F415" s="60"/>
      <c r="G415" s="60"/>
      <c r="H415" s="60"/>
      <c r="I415" s="61"/>
      <c r="J415" s="61"/>
      <c r="K415" s="61"/>
      <c r="L415" s="61"/>
      <c r="M415" s="60"/>
      <c r="N415" s="60"/>
      <c r="O415" s="62"/>
      <c r="P415" s="62"/>
      <c r="Q415" s="62"/>
      <c r="R415" s="62"/>
      <c r="S415" s="62"/>
      <c r="T415" s="62"/>
      <c r="U415" s="62"/>
      <c r="V415" s="62"/>
      <c r="W415" s="62"/>
      <c r="X415" s="60"/>
      <c r="Y415" s="60"/>
      <c r="Z415" s="60"/>
      <c r="AA415" s="60"/>
      <c r="AB415" s="61"/>
      <c r="AC415" s="61"/>
      <c r="AD415" s="60"/>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c r="IW415" s="7"/>
      <c r="IX415" s="7"/>
      <c r="IY415" s="7"/>
      <c r="IZ415" s="7"/>
      <c r="JA415" s="7"/>
      <c r="JB415" s="7"/>
      <c r="JC415" s="7"/>
      <c r="JD415" s="7"/>
      <c r="JE415" s="7"/>
      <c r="JF415" s="7"/>
      <c r="JG415" s="7"/>
      <c r="JH415" s="7"/>
      <c r="JI415" s="7"/>
      <c r="JJ415" s="7"/>
      <c r="JK415" s="7"/>
      <c r="JL415" s="7"/>
      <c r="JM415" s="7"/>
      <c r="JN415" s="7"/>
      <c r="JO415" s="7"/>
      <c r="JP415" s="7"/>
      <c r="JQ415" s="7"/>
      <c r="JR415" s="7"/>
      <c r="JS415" s="7"/>
      <c r="JT415" s="7"/>
      <c r="JU415" s="7"/>
      <c r="JV415" s="7"/>
      <c r="JW415" s="7"/>
      <c r="JX415" s="7"/>
      <c r="JY415" s="7"/>
      <c r="JZ415" s="7"/>
      <c r="KA415" s="7"/>
      <c r="KB415" s="7"/>
      <c r="KC415" s="7"/>
      <c r="KD415" s="7"/>
      <c r="KE415" s="7"/>
      <c r="KF415" s="7"/>
      <c r="KG415" s="7"/>
      <c r="KH415" s="7"/>
      <c r="KI415" s="7"/>
      <c r="KJ415" s="7"/>
      <c r="KK415" s="7"/>
      <c r="KL415" s="7"/>
      <c r="KM415" s="7"/>
      <c r="KN415" s="7"/>
      <c r="KO415" s="7"/>
      <c r="KP415" s="7"/>
      <c r="KQ415" s="7"/>
      <c r="KR415" s="7"/>
      <c r="KS415" s="7"/>
      <c r="KT415" s="7"/>
      <c r="KU415" s="7"/>
      <c r="KV415" s="7"/>
      <c r="KW415" s="7"/>
      <c r="KX415" s="7"/>
      <c r="KY415" s="7"/>
      <c r="KZ415" s="7"/>
      <c r="LA415" s="7"/>
      <c r="LB415" s="7"/>
      <c r="LC415" s="7"/>
      <c r="LD415" s="7"/>
      <c r="LE415" s="7"/>
      <c r="LF415" s="7"/>
      <c r="LG415" s="7"/>
      <c r="LH415" s="7"/>
      <c r="LI415" s="7"/>
      <c r="LJ415" s="7"/>
      <c r="LK415" s="7"/>
      <c r="LL415" s="7"/>
      <c r="LM415" s="7"/>
      <c r="LN415" s="7"/>
      <c r="LO415" s="7"/>
      <c r="LP415" s="7"/>
      <c r="LQ415" s="7"/>
      <c r="LR415" s="7"/>
      <c r="LS415" s="7"/>
      <c r="LT415" s="7"/>
      <c r="LU415" s="7"/>
      <c r="LV415" s="7"/>
      <c r="LW415" s="7"/>
      <c r="LX415" s="7"/>
      <c r="LY415" s="7"/>
      <c r="LZ415" s="7"/>
      <c r="MA415" s="7"/>
      <c r="MB415" s="7"/>
      <c r="MC415" s="7"/>
      <c r="MD415" s="7"/>
      <c r="ME415" s="7"/>
      <c r="MF415" s="7"/>
      <c r="MG415" s="7"/>
      <c r="MH415" s="7"/>
      <c r="MI415" s="7"/>
      <c r="MJ415" s="7"/>
    </row>
    <row r="416" spans="1:348" ht="15.75" customHeight="1" x14ac:dyDescent="0.25">
      <c r="A416" s="60"/>
      <c r="B416" s="60"/>
      <c r="C416" s="60"/>
      <c r="D416" s="60"/>
      <c r="E416" s="60"/>
      <c r="F416" s="60"/>
      <c r="G416" s="60"/>
      <c r="H416" s="60"/>
      <c r="I416" s="61"/>
      <c r="J416" s="61"/>
      <c r="K416" s="61"/>
      <c r="L416" s="61"/>
      <c r="M416" s="60"/>
      <c r="N416" s="60"/>
      <c r="O416" s="62"/>
      <c r="P416" s="62"/>
      <c r="Q416" s="62"/>
      <c r="R416" s="62"/>
      <c r="S416" s="62"/>
      <c r="T416" s="62"/>
      <c r="U416" s="62"/>
      <c r="V416" s="62"/>
      <c r="W416" s="62"/>
      <c r="X416" s="60"/>
      <c r="Y416" s="60"/>
      <c r="Z416" s="60"/>
      <c r="AA416" s="60"/>
      <c r="AB416" s="61"/>
      <c r="AC416" s="61"/>
      <c r="AD416" s="60"/>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c r="IW416" s="7"/>
      <c r="IX416" s="7"/>
      <c r="IY416" s="7"/>
      <c r="IZ416" s="7"/>
      <c r="JA416" s="7"/>
      <c r="JB416" s="7"/>
      <c r="JC416" s="7"/>
      <c r="JD416" s="7"/>
      <c r="JE416" s="7"/>
      <c r="JF416" s="7"/>
      <c r="JG416" s="7"/>
      <c r="JH416" s="7"/>
      <c r="JI416" s="7"/>
      <c r="JJ416" s="7"/>
      <c r="JK416" s="7"/>
      <c r="JL416" s="7"/>
      <c r="JM416" s="7"/>
      <c r="JN416" s="7"/>
      <c r="JO416" s="7"/>
      <c r="JP416" s="7"/>
      <c r="JQ416" s="7"/>
      <c r="JR416" s="7"/>
      <c r="JS416" s="7"/>
      <c r="JT416" s="7"/>
      <c r="JU416" s="7"/>
      <c r="JV416" s="7"/>
      <c r="JW416" s="7"/>
      <c r="JX416" s="7"/>
      <c r="JY416" s="7"/>
      <c r="JZ416" s="7"/>
      <c r="KA416" s="7"/>
      <c r="KB416" s="7"/>
      <c r="KC416" s="7"/>
      <c r="KD416" s="7"/>
      <c r="KE416" s="7"/>
      <c r="KF416" s="7"/>
      <c r="KG416" s="7"/>
      <c r="KH416" s="7"/>
      <c r="KI416" s="7"/>
      <c r="KJ416" s="7"/>
      <c r="KK416" s="7"/>
      <c r="KL416" s="7"/>
      <c r="KM416" s="7"/>
      <c r="KN416" s="7"/>
      <c r="KO416" s="7"/>
      <c r="KP416" s="7"/>
      <c r="KQ416" s="7"/>
      <c r="KR416" s="7"/>
      <c r="KS416" s="7"/>
      <c r="KT416" s="7"/>
      <c r="KU416" s="7"/>
      <c r="KV416" s="7"/>
      <c r="KW416" s="7"/>
      <c r="KX416" s="7"/>
      <c r="KY416" s="7"/>
      <c r="KZ416" s="7"/>
      <c r="LA416" s="7"/>
      <c r="LB416" s="7"/>
      <c r="LC416" s="7"/>
      <c r="LD416" s="7"/>
      <c r="LE416" s="7"/>
      <c r="LF416" s="7"/>
      <c r="LG416" s="7"/>
      <c r="LH416" s="7"/>
      <c r="LI416" s="7"/>
      <c r="LJ416" s="7"/>
      <c r="LK416" s="7"/>
      <c r="LL416" s="7"/>
      <c r="LM416" s="7"/>
      <c r="LN416" s="7"/>
      <c r="LO416" s="7"/>
      <c r="LP416" s="7"/>
      <c r="LQ416" s="7"/>
      <c r="LR416" s="7"/>
      <c r="LS416" s="7"/>
      <c r="LT416" s="7"/>
      <c r="LU416" s="7"/>
      <c r="LV416" s="7"/>
      <c r="LW416" s="7"/>
      <c r="LX416" s="7"/>
      <c r="LY416" s="7"/>
      <c r="LZ416" s="7"/>
      <c r="MA416" s="7"/>
      <c r="MB416" s="7"/>
      <c r="MC416" s="7"/>
      <c r="MD416" s="7"/>
      <c r="ME416" s="7"/>
      <c r="MF416" s="7"/>
      <c r="MG416" s="7"/>
      <c r="MH416" s="7"/>
      <c r="MI416" s="7"/>
      <c r="MJ416" s="7"/>
    </row>
    <row r="417" spans="1:348" ht="15.75" customHeight="1" x14ac:dyDescent="0.25">
      <c r="A417" s="60"/>
      <c r="B417" s="60"/>
      <c r="C417" s="60"/>
      <c r="D417" s="60"/>
      <c r="E417" s="60"/>
      <c r="F417" s="60"/>
      <c r="G417" s="60"/>
      <c r="H417" s="60"/>
      <c r="I417" s="61"/>
      <c r="J417" s="61"/>
      <c r="K417" s="61"/>
      <c r="L417" s="61"/>
      <c r="M417" s="60"/>
      <c r="N417" s="60"/>
      <c r="O417" s="62"/>
      <c r="P417" s="62"/>
      <c r="Q417" s="62"/>
      <c r="R417" s="62"/>
      <c r="S417" s="62"/>
      <c r="T417" s="62"/>
      <c r="U417" s="62"/>
      <c r="V417" s="62"/>
      <c r="W417" s="62"/>
      <c r="X417" s="60"/>
      <c r="Y417" s="60"/>
      <c r="Z417" s="60"/>
      <c r="AA417" s="60"/>
      <c r="AB417" s="61"/>
      <c r="AC417" s="61"/>
      <c r="AD417" s="60"/>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c r="IW417" s="7"/>
      <c r="IX417" s="7"/>
      <c r="IY417" s="7"/>
      <c r="IZ417" s="7"/>
      <c r="JA417" s="7"/>
      <c r="JB417" s="7"/>
      <c r="JC417" s="7"/>
      <c r="JD417" s="7"/>
      <c r="JE417" s="7"/>
      <c r="JF417" s="7"/>
      <c r="JG417" s="7"/>
      <c r="JH417" s="7"/>
      <c r="JI417" s="7"/>
      <c r="JJ417" s="7"/>
      <c r="JK417" s="7"/>
      <c r="JL417" s="7"/>
      <c r="JM417" s="7"/>
      <c r="JN417" s="7"/>
      <c r="JO417" s="7"/>
      <c r="JP417" s="7"/>
      <c r="JQ417" s="7"/>
      <c r="JR417" s="7"/>
      <c r="JS417" s="7"/>
      <c r="JT417" s="7"/>
      <c r="JU417" s="7"/>
      <c r="JV417" s="7"/>
      <c r="JW417" s="7"/>
      <c r="JX417" s="7"/>
      <c r="JY417" s="7"/>
      <c r="JZ417" s="7"/>
      <c r="KA417" s="7"/>
      <c r="KB417" s="7"/>
      <c r="KC417" s="7"/>
      <c r="KD417" s="7"/>
      <c r="KE417" s="7"/>
      <c r="KF417" s="7"/>
      <c r="KG417" s="7"/>
      <c r="KH417" s="7"/>
      <c r="KI417" s="7"/>
      <c r="KJ417" s="7"/>
      <c r="KK417" s="7"/>
      <c r="KL417" s="7"/>
      <c r="KM417" s="7"/>
      <c r="KN417" s="7"/>
      <c r="KO417" s="7"/>
      <c r="KP417" s="7"/>
      <c r="KQ417" s="7"/>
      <c r="KR417" s="7"/>
      <c r="KS417" s="7"/>
      <c r="KT417" s="7"/>
      <c r="KU417" s="7"/>
      <c r="KV417" s="7"/>
      <c r="KW417" s="7"/>
      <c r="KX417" s="7"/>
      <c r="KY417" s="7"/>
      <c r="KZ417" s="7"/>
      <c r="LA417" s="7"/>
      <c r="LB417" s="7"/>
      <c r="LC417" s="7"/>
      <c r="LD417" s="7"/>
      <c r="LE417" s="7"/>
      <c r="LF417" s="7"/>
      <c r="LG417" s="7"/>
      <c r="LH417" s="7"/>
      <c r="LI417" s="7"/>
      <c r="LJ417" s="7"/>
      <c r="LK417" s="7"/>
      <c r="LL417" s="7"/>
      <c r="LM417" s="7"/>
      <c r="LN417" s="7"/>
      <c r="LO417" s="7"/>
      <c r="LP417" s="7"/>
      <c r="LQ417" s="7"/>
      <c r="LR417" s="7"/>
      <c r="LS417" s="7"/>
      <c r="LT417" s="7"/>
      <c r="LU417" s="7"/>
      <c r="LV417" s="7"/>
      <c r="LW417" s="7"/>
      <c r="LX417" s="7"/>
      <c r="LY417" s="7"/>
      <c r="LZ417" s="7"/>
      <c r="MA417" s="7"/>
      <c r="MB417" s="7"/>
      <c r="MC417" s="7"/>
      <c r="MD417" s="7"/>
      <c r="ME417" s="7"/>
      <c r="MF417" s="7"/>
      <c r="MG417" s="7"/>
      <c r="MH417" s="7"/>
      <c r="MI417" s="7"/>
      <c r="MJ417" s="7"/>
    </row>
    <row r="418" spans="1:348" ht="15.75" customHeight="1" x14ac:dyDescent="0.25">
      <c r="A418" s="60"/>
      <c r="B418" s="60"/>
      <c r="C418" s="60"/>
      <c r="D418" s="60"/>
      <c r="E418" s="60"/>
      <c r="F418" s="60"/>
      <c r="G418" s="60"/>
      <c r="H418" s="60"/>
      <c r="I418" s="61"/>
      <c r="J418" s="61"/>
      <c r="K418" s="61"/>
      <c r="L418" s="61"/>
      <c r="M418" s="60"/>
      <c r="N418" s="60"/>
      <c r="O418" s="62"/>
      <c r="P418" s="62"/>
      <c r="Q418" s="62"/>
      <c r="R418" s="62"/>
      <c r="S418" s="62"/>
      <c r="T418" s="62"/>
      <c r="U418" s="62"/>
      <c r="V418" s="62"/>
      <c r="W418" s="62"/>
      <c r="X418" s="60"/>
      <c r="Y418" s="60"/>
      <c r="Z418" s="60"/>
      <c r="AA418" s="60"/>
      <c r="AB418" s="61"/>
      <c r="AC418" s="61"/>
      <c r="AD418" s="60"/>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c r="IW418" s="7"/>
      <c r="IX418" s="7"/>
      <c r="IY418" s="7"/>
      <c r="IZ418" s="7"/>
      <c r="JA418" s="7"/>
      <c r="JB418" s="7"/>
      <c r="JC418" s="7"/>
      <c r="JD418" s="7"/>
      <c r="JE418" s="7"/>
      <c r="JF418" s="7"/>
      <c r="JG418" s="7"/>
      <c r="JH418" s="7"/>
      <c r="JI418" s="7"/>
      <c r="JJ418" s="7"/>
      <c r="JK418" s="7"/>
      <c r="JL418" s="7"/>
      <c r="JM418" s="7"/>
      <c r="JN418" s="7"/>
      <c r="JO418" s="7"/>
      <c r="JP418" s="7"/>
      <c r="JQ418" s="7"/>
      <c r="JR418" s="7"/>
      <c r="JS418" s="7"/>
      <c r="JT418" s="7"/>
      <c r="JU418" s="7"/>
      <c r="JV418" s="7"/>
      <c r="JW418" s="7"/>
      <c r="JX418" s="7"/>
      <c r="JY418" s="7"/>
      <c r="JZ418" s="7"/>
      <c r="KA418" s="7"/>
      <c r="KB418" s="7"/>
      <c r="KC418" s="7"/>
      <c r="KD418" s="7"/>
      <c r="KE418" s="7"/>
      <c r="KF418" s="7"/>
      <c r="KG418" s="7"/>
      <c r="KH418" s="7"/>
      <c r="KI418" s="7"/>
      <c r="KJ418" s="7"/>
      <c r="KK418" s="7"/>
      <c r="KL418" s="7"/>
      <c r="KM418" s="7"/>
      <c r="KN418" s="7"/>
      <c r="KO418" s="7"/>
      <c r="KP418" s="7"/>
      <c r="KQ418" s="7"/>
      <c r="KR418" s="7"/>
      <c r="KS418" s="7"/>
      <c r="KT418" s="7"/>
      <c r="KU418" s="7"/>
      <c r="KV418" s="7"/>
      <c r="KW418" s="7"/>
      <c r="KX418" s="7"/>
      <c r="KY418" s="7"/>
      <c r="KZ418" s="7"/>
      <c r="LA418" s="7"/>
      <c r="LB418" s="7"/>
      <c r="LC418" s="7"/>
      <c r="LD418" s="7"/>
      <c r="LE418" s="7"/>
      <c r="LF418" s="7"/>
      <c r="LG418" s="7"/>
      <c r="LH418" s="7"/>
      <c r="LI418" s="7"/>
      <c r="LJ418" s="7"/>
      <c r="LK418" s="7"/>
      <c r="LL418" s="7"/>
      <c r="LM418" s="7"/>
      <c r="LN418" s="7"/>
      <c r="LO418" s="7"/>
      <c r="LP418" s="7"/>
      <c r="LQ418" s="7"/>
      <c r="LR418" s="7"/>
      <c r="LS418" s="7"/>
      <c r="LT418" s="7"/>
      <c r="LU418" s="7"/>
      <c r="LV418" s="7"/>
      <c r="LW418" s="7"/>
      <c r="LX418" s="7"/>
      <c r="LY418" s="7"/>
      <c r="LZ418" s="7"/>
      <c r="MA418" s="7"/>
      <c r="MB418" s="7"/>
      <c r="MC418" s="7"/>
      <c r="MD418" s="7"/>
      <c r="ME418" s="7"/>
      <c r="MF418" s="7"/>
      <c r="MG418" s="7"/>
      <c r="MH418" s="7"/>
      <c r="MI418" s="7"/>
      <c r="MJ418" s="7"/>
    </row>
    <row r="419" spans="1:348" ht="15.75" customHeight="1" x14ac:dyDescent="0.25">
      <c r="A419" s="60"/>
      <c r="B419" s="60"/>
      <c r="C419" s="60"/>
      <c r="D419" s="60"/>
      <c r="E419" s="60"/>
      <c r="F419" s="60"/>
      <c r="G419" s="60"/>
      <c r="H419" s="60"/>
      <c r="I419" s="61"/>
      <c r="J419" s="61"/>
      <c r="K419" s="61"/>
      <c r="L419" s="61"/>
      <c r="M419" s="60"/>
      <c r="N419" s="60"/>
      <c r="O419" s="62"/>
      <c r="P419" s="62"/>
      <c r="Q419" s="62"/>
      <c r="R419" s="62"/>
      <c r="S419" s="62"/>
      <c r="T419" s="62"/>
      <c r="U419" s="62"/>
      <c r="V419" s="62"/>
      <c r="W419" s="62"/>
      <c r="X419" s="60"/>
      <c r="Y419" s="60"/>
      <c r="Z419" s="60"/>
      <c r="AA419" s="60"/>
      <c r="AB419" s="61"/>
      <c r="AC419" s="61"/>
      <c r="AD419" s="60"/>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c r="IW419" s="7"/>
      <c r="IX419" s="7"/>
      <c r="IY419" s="7"/>
      <c r="IZ419" s="7"/>
      <c r="JA419" s="7"/>
      <c r="JB419" s="7"/>
      <c r="JC419" s="7"/>
      <c r="JD419" s="7"/>
      <c r="JE419" s="7"/>
      <c r="JF419" s="7"/>
      <c r="JG419" s="7"/>
      <c r="JH419" s="7"/>
      <c r="JI419" s="7"/>
      <c r="JJ419" s="7"/>
      <c r="JK419" s="7"/>
      <c r="JL419" s="7"/>
      <c r="JM419" s="7"/>
      <c r="JN419" s="7"/>
      <c r="JO419" s="7"/>
      <c r="JP419" s="7"/>
      <c r="JQ419" s="7"/>
      <c r="JR419" s="7"/>
      <c r="JS419" s="7"/>
      <c r="JT419" s="7"/>
      <c r="JU419" s="7"/>
      <c r="JV419" s="7"/>
      <c r="JW419" s="7"/>
      <c r="JX419" s="7"/>
      <c r="JY419" s="7"/>
      <c r="JZ419" s="7"/>
      <c r="KA419" s="7"/>
      <c r="KB419" s="7"/>
      <c r="KC419" s="7"/>
      <c r="KD419" s="7"/>
      <c r="KE419" s="7"/>
      <c r="KF419" s="7"/>
      <c r="KG419" s="7"/>
      <c r="KH419" s="7"/>
      <c r="KI419" s="7"/>
      <c r="KJ419" s="7"/>
      <c r="KK419" s="7"/>
      <c r="KL419" s="7"/>
      <c r="KM419" s="7"/>
      <c r="KN419" s="7"/>
      <c r="KO419" s="7"/>
      <c r="KP419" s="7"/>
      <c r="KQ419" s="7"/>
      <c r="KR419" s="7"/>
      <c r="KS419" s="7"/>
      <c r="KT419" s="7"/>
      <c r="KU419" s="7"/>
      <c r="KV419" s="7"/>
      <c r="KW419" s="7"/>
      <c r="KX419" s="7"/>
      <c r="KY419" s="7"/>
      <c r="KZ419" s="7"/>
      <c r="LA419" s="7"/>
      <c r="LB419" s="7"/>
      <c r="LC419" s="7"/>
      <c r="LD419" s="7"/>
      <c r="LE419" s="7"/>
      <c r="LF419" s="7"/>
      <c r="LG419" s="7"/>
      <c r="LH419" s="7"/>
      <c r="LI419" s="7"/>
      <c r="LJ419" s="7"/>
      <c r="LK419" s="7"/>
      <c r="LL419" s="7"/>
      <c r="LM419" s="7"/>
      <c r="LN419" s="7"/>
      <c r="LO419" s="7"/>
      <c r="LP419" s="7"/>
      <c r="LQ419" s="7"/>
      <c r="LR419" s="7"/>
      <c r="LS419" s="7"/>
      <c r="LT419" s="7"/>
      <c r="LU419" s="7"/>
      <c r="LV419" s="7"/>
      <c r="LW419" s="7"/>
      <c r="LX419" s="7"/>
      <c r="LY419" s="7"/>
      <c r="LZ419" s="7"/>
      <c r="MA419" s="7"/>
      <c r="MB419" s="7"/>
      <c r="MC419" s="7"/>
      <c r="MD419" s="7"/>
      <c r="ME419" s="7"/>
      <c r="MF419" s="7"/>
      <c r="MG419" s="7"/>
      <c r="MH419" s="7"/>
      <c r="MI419" s="7"/>
      <c r="MJ419" s="7"/>
    </row>
    <row r="420" spans="1:348" ht="15.75" customHeight="1" x14ac:dyDescent="0.25">
      <c r="A420" s="60"/>
      <c r="B420" s="60"/>
      <c r="C420" s="60"/>
      <c r="D420" s="60"/>
      <c r="E420" s="60"/>
      <c r="F420" s="60"/>
      <c r="G420" s="60"/>
      <c r="H420" s="60"/>
      <c r="I420" s="61"/>
      <c r="J420" s="61"/>
      <c r="K420" s="61"/>
      <c r="L420" s="61"/>
      <c r="M420" s="60"/>
      <c r="N420" s="60"/>
      <c r="O420" s="62"/>
      <c r="P420" s="62"/>
      <c r="Q420" s="62"/>
      <c r="R420" s="62"/>
      <c r="S420" s="62"/>
      <c r="T420" s="62"/>
      <c r="U420" s="62"/>
      <c r="V420" s="62"/>
      <c r="W420" s="62"/>
      <c r="X420" s="60"/>
      <c r="Y420" s="60"/>
      <c r="Z420" s="60"/>
      <c r="AA420" s="60"/>
      <c r="AB420" s="61"/>
      <c r="AC420" s="61"/>
      <c r="AD420" s="60"/>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c r="IW420" s="7"/>
      <c r="IX420" s="7"/>
      <c r="IY420" s="7"/>
      <c r="IZ420" s="7"/>
      <c r="JA420" s="7"/>
      <c r="JB420" s="7"/>
      <c r="JC420" s="7"/>
      <c r="JD420" s="7"/>
      <c r="JE420" s="7"/>
      <c r="JF420" s="7"/>
      <c r="JG420" s="7"/>
      <c r="JH420" s="7"/>
      <c r="JI420" s="7"/>
      <c r="JJ420" s="7"/>
      <c r="JK420" s="7"/>
      <c r="JL420" s="7"/>
      <c r="JM420" s="7"/>
      <c r="JN420" s="7"/>
      <c r="JO420" s="7"/>
      <c r="JP420" s="7"/>
      <c r="JQ420" s="7"/>
      <c r="JR420" s="7"/>
      <c r="JS420" s="7"/>
      <c r="JT420" s="7"/>
      <c r="JU420" s="7"/>
      <c r="JV420" s="7"/>
      <c r="JW420" s="7"/>
      <c r="JX420" s="7"/>
      <c r="JY420" s="7"/>
      <c r="JZ420" s="7"/>
      <c r="KA420" s="7"/>
      <c r="KB420" s="7"/>
      <c r="KC420" s="7"/>
      <c r="KD420" s="7"/>
      <c r="KE420" s="7"/>
      <c r="KF420" s="7"/>
      <c r="KG420" s="7"/>
      <c r="KH420" s="7"/>
      <c r="KI420" s="7"/>
      <c r="KJ420" s="7"/>
      <c r="KK420" s="7"/>
      <c r="KL420" s="7"/>
      <c r="KM420" s="7"/>
      <c r="KN420" s="7"/>
      <c r="KO420" s="7"/>
      <c r="KP420" s="7"/>
      <c r="KQ420" s="7"/>
      <c r="KR420" s="7"/>
      <c r="KS420" s="7"/>
      <c r="KT420" s="7"/>
      <c r="KU420" s="7"/>
      <c r="KV420" s="7"/>
      <c r="KW420" s="7"/>
      <c r="KX420" s="7"/>
      <c r="KY420" s="7"/>
      <c r="KZ420" s="7"/>
      <c r="LA420" s="7"/>
      <c r="LB420" s="7"/>
      <c r="LC420" s="7"/>
      <c r="LD420" s="7"/>
      <c r="LE420" s="7"/>
      <c r="LF420" s="7"/>
      <c r="LG420" s="7"/>
      <c r="LH420" s="7"/>
      <c r="LI420" s="7"/>
      <c r="LJ420" s="7"/>
      <c r="LK420" s="7"/>
      <c r="LL420" s="7"/>
      <c r="LM420" s="7"/>
      <c r="LN420" s="7"/>
      <c r="LO420" s="7"/>
      <c r="LP420" s="7"/>
      <c r="LQ420" s="7"/>
      <c r="LR420" s="7"/>
      <c r="LS420" s="7"/>
      <c r="LT420" s="7"/>
      <c r="LU420" s="7"/>
      <c r="LV420" s="7"/>
      <c r="LW420" s="7"/>
      <c r="LX420" s="7"/>
      <c r="LY420" s="7"/>
      <c r="LZ420" s="7"/>
      <c r="MA420" s="7"/>
      <c r="MB420" s="7"/>
      <c r="MC420" s="7"/>
      <c r="MD420" s="7"/>
      <c r="ME420" s="7"/>
      <c r="MF420" s="7"/>
      <c r="MG420" s="7"/>
      <c r="MH420" s="7"/>
      <c r="MI420" s="7"/>
      <c r="MJ420" s="7"/>
    </row>
    <row r="421" spans="1:348" ht="15.75" customHeight="1" x14ac:dyDescent="0.25">
      <c r="A421" s="60"/>
      <c r="B421" s="60"/>
      <c r="C421" s="60"/>
      <c r="D421" s="60"/>
      <c r="E421" s="60"/>
      <c r="F421" s="60"/>
      <c r="G421" s="60"/>
      <c r="H421" s="60"/>
      <c r="I421" s="61"/>
      <c r="J421" s="61"/>
      <c r="K421" s="61"/>
      <c r="L421" s="61"/>
      <c r="M421" s="60"/>
      <c r="N421" s="60"/>
      <c r="O421" s="62"/>
      <c r="P421" s="62"/>
      <c r="Q421" s="62"/>
      <c r="R421" s="62"/>
      <c r="S421" s="62"/>
      <c r="T421" s="62"/>
      <c r="U421" s="62"/>
      <c r="V421" s="62"/>
      <c r="W421" s="62"/>
      <c r="X421" s="60"/>
      <c r="Y421" s="60"/>
      <c r="Z421" s="60"/>
      <c r="AA421" s="60"/>
      <c r="AB421" s="61"/>
      <c r="AC421" s="61"/>
      <c r="AD421" s="60"/>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c r="IW421" s="7"/>
      <c r="IX421" s="7"/>
      <c r="IY421" s="7"/>
      <c r="IZ421" s="7"/>
      <c r="JA421" s="7"/>
      <c r="JB421" s="7"/>
      <c r="JC421" s="7"/>
      <c r="JD421" s="7"/>
      <c r="JE421" s="7"/>
      <c r="JF421" s="7"/>
      <c r="JG421" s="7"/>
      <c r="JH421" s="7"/>
      <c r="JI421" s="7"/>
      <c r="JJ421" s="7"/>
      <c r="JK421" s="7"/>
      <c r="JL421" s="7"/>
      <c r="JM421" s="7"/>
      <c r="JN421" s="7"/>
      <c r="JO421" s="7"/>
      <c r="JP421" s="7"/>
      <c r="JQ421" s="7"/>
      <c r="JR421" s="7"/>
      <c r="JS421" s="7"/>
      <c r="JT421" s="7"/>
      <c r="JU421" s="7"/>
      <c r="JV421" s="7"/>
      <c r="JW421" s="7"/>
      <c r="JX421" s="7"/>
      <c r="JY421" s="7"/>
      <c r="JZ421" s="7"/>
      <c r="KA421" s="7"/>
      <c r="KB421" s="7"/>
      <c r="KC421" s="7"/>
      <c r="KD421" s="7"/>
      <c r="KE421" s="7"/>
      <c r="KF421" s="7"/>
      <c r="KG421" s="7"/>
      <c r="KH421" s="7"/>
      <c r="KI421" s="7"/>
      <c r="KJ421" s="7"/>
      <c r="KK421" s="7"/>
      <c r="KL421" s="7"/>
      <c r="KM421" s="7"/>
      <c r="KN421" s="7"/>
      <c r="KO421" s="7"/>
      <c r="KP421" s="7"/>
      <c r="KQ421" s="7"/>
      <c r="KR421" s="7"/>
      <c r="KS421" s="7"/>
      <c r="KT421" s="7"/>
      <c r="KU421" s="7"/>
      <c r="KV421" s="7"/>
      <c r="KW421" s="7"/>
      <c r="KX421" s="7"/>
      <c r="KY421" s="7"/>
      <c r="KZ421" s="7"/>
      <c r="LA421" s="7"/>
      <c r="LB421" s="7"/>
      <c r="LC421" s="7"/>
      <c r="LD421" s="7"/>
      <c r="LE421" s="7"/>
      <c r="LF421" s="7"/>
      <c r="LG421" s="7"/>
      <c r="LH421" s="7"/>
      <c r="LI421" s="7"/>
      <c r="LJ421" s="7"/>
      <c r="LK421" s="7"/>
      <c r="LL421" s="7"/>
      <c r="LM421" s="7"/>
      <c r="LN421" s="7"/>
      <c r="LO421" s="7"/>
      <c r="LP421" s="7"/>
      <c r="LQ421" s="7"/>
      <c r="LR421" s="7"/>
      <c r="LS421" s="7"/>
      <c r="LT421" s="7"/>
      <c r="LU421" s="7"/>
      <c r="LV421" s="7"/>
      <c r="LW421" s="7"/>
      <c r="LX421" s="7"/>
      <c r="LY421" s="7"/>
      <c r="LZ421" s="7"/>
      <c r="MA421" s="7"/>
      <c r="MB421" s="7"/>
      <c r="MC421" s="7"/>
      <c r="MD421" s="7"/>
      <c r="ME421" s="7"/>
      <c r="MF421" s="7"/>
      <c r="MG421" s="7"/>
      <c r="MH421" s="7"/>
      <c r="MI421" s="7"/>
      <c r="MJ421" s="7"/>
    </row>
    <row r="422" spans="1:348" ht="15.75" customHeight="1" x14ac:dyDescent="0.25">
      <c r="A422" s="60"/>
      <c r="B422" s="60"/>
      <c r="C422" s="60"/>
      <c r="D422" s="60"/>
      <c r="E422" s="60"/>
      <c r="F422" s="60"/>
      <c r="G422" s="60"/>
      <c r="H422" s="60"/>
      <c r="I422" s="61"/>
      <c r="J422" s="61"/>
      <c r="K422" s="61"/>
      <c r="L422" s="61"/>
      <c r="M422" s="60"/>
      <c r="N422" s="60"/>
      <c r="O422" s="62"/>
      <c r="P422" s="62"/>
      <c r="Q422" s="62"/>
      <c r="R422" s="62"/>
      <c r="S422" s="62"/>
      <c r="T422" s="62"/>
      <c r="U422" s="62"/>
      <c r="V422" s="62"/>
      <c r="W422" s="62"/>
      <c r="X422" s="60"/>
      <c r="Y422" s="60"/>
      <c r="Z422" s="60"/>
      <c r="AA422" s="60"/>
      <c r="AB422" s="61"/>
      <c r="AC422" s="61"/>
      <c r="AD422" s="60"/>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c r="IW422" s="7"/>
      <c r="IX422" s="7"/>
      <c r="IY422" s="7"/>
      <c r="IZ422" s="7"/>
      <c r="JA422" s="7"/>
      <c r="JB422" s="7"/>
      <c r="JC422" s="7"/>
      <c r="JD422" s="7"/>
      <c r="JE422" s="7"/>
      <c r="JF422" s="7"/>
      <c r="JG422" s="7"/>
      <c r="JH422" s="7"/>
      <c r="JI422" s="7"/>
      <c r="JJ422" s="7"/>
      <c r="JK422" s="7"/>
      <c r="JL422" s="7"/>
      <c r="JM422" s="7"/>
      <c r="JN422" s="7"/>
      <c r="JO422" s="7"/>
      <c r="JP422" s="7"/>
      <c r="JQ422" s="7"/>
      <c r="JR422" s="7"/>
      <c r="JS422" s="7"/>
      <c r="JT422" s="7"/>
      <c r="JU422" s="7"/>
      <c r="JV422" s="7"/>
      <c r="JW422" s="7"/>
      <c r="JX422" s="7"/>
      <c r="JY422" s="7"/>
      <c r="JZ422" s="7"/>
      <c r="KA422" s="7"/>
      <c r="KB422" s="7"/>
      <c r="KC422" s="7"/>
      <c r="KD422" s="7"/>
      <c r="KE422" s="7"/>
      <c r="KF422" s="7"/>
      <c r="KG422" s="7"/>
      <c r="KH422" s="7"/>
      <c r="KI422" s="7"/>
      <c r="KJ422" s="7"/>
      <c r="KK422" s="7"/>
      <c r="KL422" s="7"/>
      <c r="KM422" s="7"/>
      <c r="KN422" s="7"/>
      <c r="KO422" s="7"/>
      <c r="KP422" s="7"/>
      <c r="KQ422" s="7"/>
      <c r="KR422" s="7"/>
      <c r="KS422" s="7"/>
      <c r="KT422" s="7"/>
      <c r="KU422" s="7"/>
      <c r="KV422" s="7"/>
      <c r="KW422" s="7"/>
      <c r="KX422" s="7"/>
      <c r="KY422" s="7"/>
      <c r="KZ422" s="7"/>
      <c r="LA422" s="7"/>
      <c r="LB422" s="7"/>
      <c r="LC422" s="7"/>
      <c r="LD422" s="7"/>
      <c r="LE422" s="7"/>
      <c r="LF422" s="7"/>
      <c r="LG422" s="7"/>
      <c r="LH422" s="7"/>
      <c r="LI422" s="7"/>
      <c r="LJ422" s="7"/>
      <c r="LK422" s="7"/>
      <c r="LL422" s="7"/>
      <c r="LM422" s="7"/>
      <c r="LN422" s="7"/>
      <c r="LO422" s="7"/>
      <c r="LP422" s="7"/>
      <c r="LQ422" s="7"/>
      <c r="LR422" s="7"/>
      <c r="LS422" s="7"/>
      <c r="LT422" s="7"/>
      <c r="LU422" s="7"/>
      <c r="LV422" s="7"/>
      <c r="LW422" s="7"/>
      <c r="LX422" s="7"/>
      <c r="LY422" s="7"/>
      <c r="LZ422" s="7"/>
      <c r="MA422" s="7"/>
      <c r="MB422" s="7"/>
      <c r="MC422" s="7"/>
      <c r="MD422" s="7"/>
      <c r="ME422" s="7"/>
      <c r="MF422" s="7"/>
      <c r="MG422" s="7"/>
      <c r="MH422" s="7"/>
      <c r="MI422" s="7"/>
      <c r="MJ422" s="7"/>
    </row>
    <row r="423" spans="1:348" ht="15.75" customHeight="1" x14ac:dyDescent="0.25">
      <c r="A423" s="60"/>
      <c r="B423" s="60"/>
      <c r="C423" s="60"/>
      <c r="D423" s="60"/>
      <c r="E423" s="60"/>
      <c r="F423" s="60"/>
      <c r="G423" s="60"/>
      <c r="H423" s="60"/>
      <c r="I423" s="61"/>
      <c r="J423" s="61"/>
      <c r="K423" s="61"/>
      <c r="L423" s="61"/>
      <c r="M423" s="60"/>
      <c r="N423" s="60"/>
      <c r="O423" s="62"/>
      <c r="P423" s="62"/>
      <c r="Q423" s="62"/>
      <c r="R423" s="62"/>
      <c r="S423" s="62"/>
      <c r="T423" s="62"/>
      <c r="U423" s="62"/>
      <c r="V423" s="62"/>
      <c r="W423" s="62"/>
      <c r="X423" s="60"/>
      <c r="Y423" s="60"/>
      <c r="Z423" s="60"/>
      <c r="AA423" s="60"/>
      <c r="AB423" s="61"/>
      <c r="AC423" s="61"/>
      <c r="AD423" s="60"/>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c r="IW423" s="7"/>
      <c r="IX423" s="7"/>
      <c r="IY423" s="7"/>
      <c r="IZ423" s="7"/>
      <c r="JA423" s="7"/>
      <c r="JB423" s="7"/>
      <c r="JC423" s="7"/>
      <c r="JD423" s="7"/>
      <c r="JE423" s="7"/>
      <c r="JF423" s="7"/>
      <c r="JG423" s="7"/>
      <c r="JH423" s="7"/>
      <c r="JI423" s="7"/>
      <c r="JJ423" s="7"/>
      <c r="JK423" s="7"/>
      <c r="JL423" s="7"/>
      <c r="JM423" s="7"/>
      <c r="JN423" s="7"/>
      <c r="JO423" s="7"/>
      <c r="JP423" s="7"/>
      <c r="JQ423" s="7"/>
      <c r="JR423" s="7"/>
      <c r="JS423" s="7"/>
      <c r="JT423" s="7"/>
      <c r="JU423" s="7"/>
      <c r="JV423" s="7"/>
      <c r="JW423" s="7"/>
      <c r="JX423" s="7"/>
      <c r="JY423" s="7"/>
      <c r="JZ423" s="7"/>
      <c r="KA423" s="7"/>
      <c r="KB423" s="7"/>
      <c r="KC423" s="7"/>
      <c r="KD423" s="7"/>
      <c r="KE423" s="7"/>
      <c r="KF423" s="7"/>
      <c r="KG423" s="7"/>
      <c r="KH423" s="7"/>
      <c r="KI423" s="7"/>
      <c r="KJ423" s="7"/>
      <c r="KK423" s="7"/>
      <c r="KL423" s="7"/>
      <c r="KM423" s="7"/>
      <c r="KN423" s="7"/>
      <c r="KO423" s="7"/>
      <c r="KP423" s="7"/>
      <c r="KQ423" s="7"/>
      <c r="KR423" s="7"/>
      <c r="KS423" s="7"/>
      <c r="KT423" s="7"/>
      <c r="KU423" s="7"/>
      <c r="KV423" s="7"/>
      <c r="KW423" s="7"/>
      <c r="KX423" s="7"/>
      <c r="KY423" s="7"/>
      <c r="KZ423" s="7"/>
      <c r="LA423" s="7"/>
      <c r="LB423" s="7"/>
      <c r="LC423" s="7"/>
      <c r="LD423" s="7"/>
      <c r="LE423" s="7"/>
      <c r="LF423" s="7"/>
      <c r="LG423" s="7"/>
      <c r="LH423" s="7"/>
      <c r="LI423" s="7"/>
      <c r="LJ423" s="7"/>
      <c r="LK423" s="7"/>
      <c r="LL423" s="7"/>
      <c r="LM423" s="7"/>
      <c r="LN423" s="7"/>
      <c r="LO423" s="7"/>
      <c r="LP423" s="7"/>
      <c r="LQ423" s="7"/>
      <c r="LR423" s="7"/>
      <c r="LS423" s="7"/>
      <c r="LT423" s="7"/>
      <c r="LU423" s="7"/>
      <c r="LV423" s="7"/>
      <c r="LW423" s="7"/>
      <c r="LX423" s="7"/>
      <c r="LY423" s="7"/>
      <c r="LZ423" s="7"/>
      <c r="MA423" s="7"/>
      <c r="MB423" s="7"/>
      <c r="MC423" s="7"/>
      <c r="MD423" s="7"/>
      <c r="ME423" s="7"/>
      <c r="MF423" s="7"/>
      <c r="MG423" s="7"/>
      <c r="MH423" s="7"/>
      <c r="MI423" s="7"/>
      <c r="MJ423" s="7"/>
    </row>
    <row r="424" spans="1:348" ht="15.75" customHeight="1" x14ac:dyDescent="0.25">
      <c r="A424" s="60"/>
      <c r="B424" s="60"/>
      <c r="C424" s="60"/>
      <c r="D424" s="60"/>
      <c r="E424" s="60"/>
      <c r="F424" s="60"/>
      <c r="G424" s="60"/>
      <c r="H424" s="60"/>
      <c r="I424" s="61"/>
      <c r="J424" s="61"/>
      <c r="K424" s="61"/>
      <c r="L424" s="61"/>
      <c r="M424" s="60"/>
      <c r="N424" s="60"/>
      <c r="O424" s="62"/>
      <c r="P424" s="62"/>
      <c r="Q424" s="62"/>
      <c r="R424" s="62"/>
      <c r="S424" s="62"/>
      <c r="T424" s="62"/>
      <c r="U424" s="62"/>
      <c r="V424" s="62"/>
      <c r="W424" s="62"/>
      <c r="X424" s="60"/>
      <c r="Y424" s="60"/>
      <c r="Z424" s="60"/>
      <c r="AA424" s="60"/>
      <c r="AB424" s="61"/>
      <c r="AC424" s="61"/>
      <c r="AD424" s="60"/>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c r="IW424" s="7"/>
      <c r="IX424" s="7"/>
      <c r="IY424" s="7"/>
      <c r="IZ424" s="7"/>
      <c r="JA424" s="7"/>
      <c r="JB424" s="7"/>
      <c r="JC424" s="7"/>
      <c r="JD424" s="7"/>
      <c r="JE424" s="7"/>
      <c r="JF424" s="7"/>
      <c r="JG424" s="7"/>
      <c r="JH424" s="7"/>
      <c r="JI424" s="7"/>
      <c r="JJ424" s="7"/>
      <c r="JK424" s="7"/>
      <c r="JL424" s="7"/>
      <c r="JM424" s="7"/>
      <c r="JN424" s="7"/>
      <c r="JO424" s="7"/>
      <c r="JP424" s="7"/>
      <c r="JQ424" s="7"/>
      <c r="JR424" s="7"/>
      <c r="JS424" s="7"/>
      <c r="JT424" s="7"/>
      <c r="JU424" s="7"/>
      <c r="JV424" s="7"/>
      <c r="JW424" s="7"/>
      <c r="JX424" s="7"/>
      <c r="JY424" s="7"/>
      <c r="JZ424" s="7"/>
      <c r="KA424" s="7"/>
      <c r="KB424" s="7"/>
      <c r="KC424" s="7"/>
      <c r="KD424" s="7"/>
      <c r="KE424" s="7"/>
      <c r="KF424" s="7"/>
      <c r="KG424" s="7"/>
      <c r="KH424" s="7"/>
      <c r="KI424" s="7"/>
      <c r="KJ424" s="7"/>
      <c r="KK424" s="7"/>
      <c r="KL424" s="7"/>
      <c r="KM424" s="7"/>
      <c r="KN424" s="7"/>
      <c r="KO424" s="7"/>
      <c r="KP424" s="7"/>
      <c r="KQ424" s="7"/>
      <c r="KR424" s="7"/>
      <c r="KS424" s="7"/>
      <c r="KT424" s="7"/>
      <c r="KU424" s="7"/>
      <c r="KV424" s="7"/>
      <c r="KW424" s="7"/>
      <c r="KX424" s="7"/>
      <c r="KY424" s="7"/>
      <c r="KZ424" s="7"/>
      <c r="LA424" s="7"/>
      <c r="LB424" s="7"/>
      <c r="LC424" s="7"/>
      <c r="LD424" s="7"/>
      <c r="LE424" s="7"/>
      <c r="LF424" s="7"/>
      <c r="LG424" s="7"/>
      <c r="LH424" s="7"/>
      <c r="LI424" s="7"/>
      <c r="LJ424" s="7"/>
      <c r="LK424" s="7"/>
      <c r="LL424" s="7"/>
      <c r="LM424" s="7"/>
      <c r="LN424" s="7"/>
      <c r="LO424" s="7"/>
      <c r="LP424" s="7"/>
      <c r="LQ424" s="7"/>
      <c r="LR424" s="7"/>
      <c r="LS424" s="7"/>
      <c r="LT424" s="7"/>
      <c r="LU424" s="7"/>
      <c r="LV424" s="7"/>
      <c r="LW424" s="7"/>
      <c r="LX424" s="7"/>
      <c r="LY424" s="7"/>
      <c r="LZ424" s="7"/>
      <c r="MA424" s="7"/>
      <c r="MB424" s="7"/>
      <c r="MC424" s="7"/>
      <c r="MD424" s="7"/>
      <c r="ME424" s="7"/>
      <c r="MF424" s="7"/>
      <c r="MG424" s="7"/>
      <c r="MH424" s="7"/>
      <c r="MI424" s="7"/>
      <c r="MJ424" s="7"/>
    </row>
    <row r="425" spans="1:348" ht="15.75" customHeight="1" x14ac:dyDescent="0.25">
      <c r="A425" s="60"/>
      <c r="B425" s="60"/>
      <c r="C425" s="60"/>
      <c r="D425" s="60"/>
      <c r="E425" s="60"/>
      <c r="F425" s="60"/>
      <c r="G425" s="60"/>
      <c r="H425" s="60"/>
      <c r="I425" s="61"/>
      <c r="J425" s="61"/>
      <c r="K425" s="61"/>
      <c r="L425" s="61"/>
      <c r="M425" s="60"/>
      <c r="N425" s="60"/>
      <c r="O425" s="62"/>
      <c r="P425" s="62"/>
      <c r="Q425" s="62"/>
      <c r="R425" s="62"/>
      <c r="S425" s="62"/>
      <c r="T425" s="62"/>
      <c r="U425" s="62"/>
      <c r="V425" s="62"/>
      <c r="W425" s="62"/>
      <c r="X425" s="60"/>
      <c r="Y425" s="60"/>
      <c r="Z425" s="60"/>
      <c r="AA425" s="60"/>
      <c r="AB425" s="61"/>
      <c r="AC425" s="61"/>
      <c r="AD425" s="60"/>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c r="IW425" s="7"/>
      <c r="IX425" s="7"/>
      <c r="IY425" s="7"/>
      <c r="IZ425" s="7"/>
      <c r="JA425" s="7"/>
      <c r="JB425" s="7"/>
      <c r="JC425" s="7"/>
      <c r="JD425" s="7"/>
      <c r="JE425" s="7"/>
      <c r="JF425" s="7"/>
      <c r="JG425" s="7"/>
      <c r="JH425" s="7"/>
      <c r="JI425" s="7"/>
      <c r="JJ425" s="7"/>
      <c r="JK425" s="7"/>
      <c r="JL425" s="7"/>
      <c r="JM425" s="7"/>
      <c r="JN425" s="7"/>
      <c r="JO425" s="7"/>
      <c r="JP425" s="7"/>
      <c r="JQ425" s="7"/>
      <c r="JR425" s="7"/>
      <c r="JS425" s="7"/>
      <c r="JT425" s="7"/>
      <c r="JU425" s="7"/>
      <c r="JV425" s="7"/>
      <c r="JW425" s="7"/>
      <c r="JX425" s="7"/>
      <c r="JY425" s="7"/>
      <c r="JZ425" s="7"/>
      <c r="KA425" s="7"/>
      <c r="KB425" s="7"/>
      <c r="KC425" s="7"/>
      <c r="KD425" s="7"/>
      <c r="KE425" s="7"/>
      <c r="KF425" s="7"/>
      <c r="KG425" s="7"/>
      <c r="KH425" s="7"/>
      <c r="KI425" s="7"/>
      <c r="KJ425" s="7"/>
      <c r="KK425" s="7"/>
      <c r="KL425" s="7"/>
      <c r="KM425" s="7"/>
      <c r="KN425" s="7"/>
      <c r="KO425" s="7"/>
      <c r="KP425" s="7"/>
      <c r="KQ425" s="7"/>
      <c r="KR425" s="7"/>
      <c r="KS425" s="7"/>
      <c r="KT425" s="7"/>
      <c r="KU425" s="7"/>
      <c r="KV425" s="7"/>
      <c r="KW425" s="7"/>
      <c r="KX425" s="7"/>
      <c r="KY425" s="7"/>
      <c r="KZ425" s="7"/>
      <c r="LA425" s="7"/>
      <c r="LB425" s="7"/>
      <c r="LC425" s="7"/>
      <c r="LD425" s="7"/>
      <c r="LE425" s="7"/>
      <c r="LF425" s="7"/>
      <c r="LG425" s="7"/>
      <c r="LH425" s="7"/>
      <c r="LI425" s="7"/>
      <c r="LJ425" s="7"/>
      <c r="LK425" s="7"/>
      <c r="LL425" s="7"/>
      <c r="LM425" s="7"/>
      <c r="LN425" s="7"/>
      <c r="LO425" s="7"/>
      <c r="LP425" s="7"/>
      <c r="LQ425" s="7"/>
      <c r="LR425" s="7"/>
      <c r="LS425" s="7"/>
      <c r="LT425" s="7"/>
      <c r="LU425" s="7"/>
      <c r="LV425" s="7"/>
      <c r="LW425" s="7"/>
      <c r="LX425" s="7"/>
      <c r="LY425" s="7"/>
      <c r="LZ425" s="7"/>
      <c r="MA425" s="7"/>
      <c r="MB425" s="7"/>
      <c r="MC425" s="7"/>
      <c r="MD425" s="7"/>
      <c r="ME425" s="7"/>
      <c r="MF425" s="7"/>
      <c r="MG425" s="7"/>
      <c r="MH425" s="7"/>
      <c r="MI425" s="7"/>
      <c r="MJ425" s="7"/>
    </row>
    <row r="426" spans="1:348" ht="15.75" customHeight="1" x14ac:dyDescent="0.25">
      <c r="A426" s="60"/>
      <c r="B426" s="60"/>
      <c r="C426" s="60"/>
      <c r="D426" s="60"/>
      <c r="E426" s="60"/>
      <c r="F426" s="60"/>
      <c r="G426" s="60"/>
      <c r="H426" s="60"/>
      <c r="I426" s="61"/>
      <c r="J426" s="61"/>
      <c r="K426" s="61"/>
      <c r="L426" s="61"/>
      <c r="M426" s="60"/>
      <c r="N426" s="60"/>
      <c r="O426" s="62"/>
      <c r="P426" s="62"/>
      <c r="Q426" s="62"/>
      <c r="R426" s="62"/>
      <c r="S426" s="62"/>
      <c r="T426" s="62"/>
      <c r="U426" s="62"/>
      <c r="V426" s="62"/>
      <c r="W426" s="62"/>
      <c r="X426" s="60"/>
      <c r="Y426" s="60"/>
      <c r="Z426" s="60"/>
      <c r="AA426" s="60"/>
      <c r="AB426" s="61"/>
      <c r="AC426" s="61"/>
      <c r="AD426" s="60"/>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c r="IW426" s="7"/>
      <c r="IX426" s="7"/>
      <c r="IY426" s="7"/>
      <c r="IZ426" s="7"/>
      <c r="JA426" s="7"/>
      <c r="JB426" s="7"/>
      <c r="JC426" s="7"/>
      <c r="JD426" s="7"/>
      <c r="JE426" s="7"/>
      <c r="JF426" s="7"/>
      <c r="JG426" s="7"/>
      <c r="JH426" s="7"/>
      <c r="JI426" s="7"/>
      <c r="JJ426" s="7"/>
      <c r="JK426" s="7"/>
      <c r="JL426" s="7"/>
      <c r="JM426" s="7"/>
      <c r="JN426" s="7"/>
      <c r="JO426" s="7"/>
      <c r="JP426" s="7"/>
      <c r="JQ426" s="7"/>
      <c r="JR426" s="7"/>
      <c r="JS426" s="7"/>
      <c r="JT426" s="7"/>
      <c r="JU426" s="7"/>
      <c r="JV426" s="7"/>
      <c r="JW426" s="7"/>
      <c r="JX426" s="7"/>
      <c r="JY426" s="7"/>
      <c r="JZ426" s="7"/>
      <c r="KA426" s="7"/>
      <c r="KB426" s="7"/>
      <c r="KC426" s="7"/>
      <c r="KD426" s="7"/>
      <c r="KE426" s="7"/>
      <c r="KF426" s="7"/>
      <c r="KG426" s="7"/>
      <c r="KH426" s="7"/>
      <c r="KI426" s="7"/>
      <c r="KJ426" s="7"/>
      <c r="KK426" s="7"/>
      <c r="KL426" s="7"/>
      <c r="KM426" s="7"/>
      <c r="KN426" s="7"/>
      <c r="KO426" s="7"/>
      <c r="KP426" s="7"/>
      <c r="KQ426" s="7"/>
      <c r="KR426" s="7"/>
      <c r="KS426" s="7"/>
      <c r="KT426" s="7"/>
      <c r="KU426" s="7"/>
      <c r="KV426" s="7"/>
      <c r="KW426" s="7"/>
      <c r="KX426" s="7"/>
      <c r="KY426" s="7"/>
      <c r="KZ426" s="7"/>
      <c r="LA426" s="7"/>
      <c r="LB426" s="7"/>
      <c r="LC426" s="7"/>
      <c r="LD426" s="7"/>
      <c r="LE426" s="7"/>
      <c r="LF426" s="7"/>
      <c r="LG426" s="7"/>
      <c r="LH426" s="7"/>
      <c r="LI426" s="7"/>
      <c r="LJ426" s="7"/>
      <c r="LK426" s="7"/>
      <c r="LL426" s="7"/>
      <c r="LM426" s="7"/>
      <c r="LN426" s="7"/>
      <c r="LO426" s="7"/>
      <c r="LP426" s="7"/>
      <c r="LQ426" s="7"/>
      <c r="LR426" s="7"/>
      <c r="LS426" s="7"/>
      <c r="LT426" s="7"/>
      <c r="LU426" s="7"/>
      <c r="LV426" s="7"/>
      <c r="LW426" s="7"/>
      <c r="LX426" s="7"/>
      <c r="LY426" s="7"/>
      <c r="LZ426" s="7"/>
      <c r="MA426" s="7"/>
      <c r="MB426" s="7"/>
      <c r="MC426" s="7"/>
      <c r="MD426" s="7"/>
      <c r="ME426" s="7"/>
      <c r="MF426" s="7"/>
      <c r="MG426" s="7"/>
      <c r="MH426" s="7"/>
      <c r="MI426" s="7"/>
      <c r="MJ426" s="7"/>
    </row>
    <row r="427" spans="1:348" ht="15.75" customHeight="1" x14ac:dyDescent="0.25">
      <c r="A427" s="60"/>
      <c r="B427" s="60"/>
      <c r="C427" s="60"/>
      <c r="D427" s="60"/>
      <c r="E427" s="60"/>
      <c r="F427" s="60"/>
      <c r="G427" s="60"/>
      <c r="H427" s="60"/>
      <c r="I427" s="61"/>
      <c r="J427" s="61"/>
      <c r="K427" s="61"/>
      <c r="L427" s="61"/>
      <c r="M427" s="60"/>
      <c r="N427" s="60"/>
      <c r="O427" s="62"/>
      <c r="P427" s="62"/>
      <c r="Q427" s="62"/>
      <c r="R427" s="62"/>
      <c r="S427" s="62"/>
      <c r="T427" s="62"/>
      <c r="U427" s="62"/>
      <c r="V427" s="62"/>
      <c r="W427" s="62"/>
      <c r="X427" s="60"/>
      <c r="Y427" s="60"/>
      <c r="Z427" s="60"/>
      <c r="AA427" s="60"/>
      <c r="AB427" s="61"/>
      <c r="AC427" s="61"/>
      <c r="AD427" s="60"/>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c r="IW427" s="7"/>
      <c r="IX427" s="7"/>
      <c r="IY427" s="7"/>
      <c r="IZ427" s="7"/>
      <c r="JA427" s="7"/>
      <c r="JB427" s="7"/>
      <c r="JC427" s="7"/>
      <c r="JD427" s="7"/>
      <c r="JE427" s="7"/>
      <c r="JF427" s="7"/>
      <c r="JG427" s="7"/>
      <c r="JH427" s="7"/>
      <c r="JI427" s="7"/>
      <c r="JJ427" s="7"/>
      <c r="JK427" s="7"/>
      <c r="JL427" s="7"/>
      <c r="JM427" s="7"/>
      <c r="JN427" s="7"/>
      <c r="JO427" s="7"/>
      <c r="JP427" s="7"/>
      <c r="JQ427" s="7"/>
      <c r="JR427" s="7"/>
      <c r="JS427" s="7"/>
      <c r="JT427" s="7"/>
      <c r="JU427" s="7"/>
      <c r="JV427" s="7"/>
      <c r="JW427" s="7"/>
      <c r="JX427" s="7"/>
      <c r="JY427" s="7"/>
      <c r="JZ427" s="7"/>
      <c r="KA427" s="7"/>
      <c r="KB427" s="7"/>
      <c r="KC427" s="7"/>
      <c r="KD427" s="7"/>
      <c r="KE427" s="7"/>
      <c r="KF427" s="7"/>
      <c r="KG427" s="7"/>
      <c r="KH427" s="7"/>
      <c r="KI427" s="7"/>
      <c r="KJ427" s="7"/>
      <c r="KK427" s="7"/>
      <c r="KL427" s="7"/>
      <c r="KM427" s="7"/>
      <c r="KN427" s="7"/>
      <c r="KO427" s="7"/>
      <c r="KP427" s="7"/>
      <c r="KQ427" s="7"/>
      <c r="KR427" s="7"/>
      <c r="KS427" s="7"/>
      <c r="KT427" s="7"/>
      <c r="KU427" s="7"/>
      <c r="KV427" s="7"/>
      <c r="KW427" s="7"/>
      <c r="KX427" s="7"/>
      <c r="KY427" s="7"/>
      <c r="KZ427" s="7"/>
      <c r="LA427" s="7"/>
      <c r="LB427" s="7"/>
      <c r="LC427" s="7"/>
      <c r="LD427" s="7"/>
      <c r="LE427" s="7"/>
      <c r="LF427" s="7"/>
      <c r="LG427" s="7"/>
      <c r="LH427" s="7"/>
      <c r="LI427" s="7"/>
      <c r="LJ427" s="7"/>
      <c r="LK427" s="7"/>
      <c r="LL427" s="7"/>
      <c r="LM427" s="7"/>
      <c r="LN427" s="7"/>
      <c r="LO427" s="7"/>
      <c r="LP427" s="7"/>
      <c r="LQ427" s="7"/>
      <c r="LR427" s="7"/>
      <c r="LS427" s="7"/>
      <c r="LT427" s="7"/>
      <c r="LU427" s="7"/>
      <c r="LV427" s="7"/>
      <c r="LW427" s="7"/>
      <c r="LX427" s="7"/>
      <c r="LY427" s="7"/>
      <c r="LZ427" s="7"/>
      <c r="MA427" s="7"/>
      <c r="MB427" s="7"/>
      <c r="MC427" s="7"/>
      <c r="MD427" s="7"/>
      <c r="ME427" s="7"/>
      <c r="MF427" s="7"/>
      <c r="MG427" s="7"/>
      <c r="MH427" s="7"/>
      <c r="MI427" s="7"/>
      <c r="MJ427" s="7"/>
    </row>
    <row r="428" spans="1:348" ht="15.75" customHeight="1" x14ac:dyDescent="0.25">
      <c r="A428" s="60"/>
      <c r="B428" s="60"/>
      <c r="C428" s="60"/>
      <c r="D428" s="60"/>
      <c r="E428" s="60"/>
      <c r="F428" s="60"/>
      <c r="G428" s="60"/>
      <c r="H428" s="60"/>
      <c r="I428" s="61"/>
      <c r="J428" s="61"/>
      <c r="K428" s="61"/>
      <c r="L428" s="61"/>
      <c r="M428" s="60"/>
      <c r="N428" s="60"/>
      <c r="O428" s="62"/>
      <c r="P428" s="62"/>
      <c r="Q428" s="62"/>
      <c r="R428" s="62"/>
      <c r="S428" s="62"/>
      <c r="T428" s="62"/>
      <c r="U428" s="62"/>
      <c r="V428" s="62"/>
      <c r="W428" s="62"/>
      <c r="X428" s="60"/>
      <c r="Y428" s="60"/>
      <c r="Z428" s="60"/>
      <c r="AA428" s="60"/>
      <c r="AB428" s="61"/>
      <c r="AC428" s="61"/>
      <c r="AD428" s="60"/>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c r="IW428" s="7"/>
      <c r="IX428" s="7"/>
      <c r="IY428" s="7"/>
      <c r="IZ428" s="7"/>
      <c r="JA428" s="7"/>
      <c r="JB428" s="7"/>
      <c r="JC428" s="7"/>
      <c r="JD428" s="7"/>
      <c r="JE428" s="7"/>
      <c r="JF428" s="7"/>
      <c r="JG428" s="7"/>
      <c r="JH428" s="7"/>
      <c r="JI428" s="7"/>
      <c r="JJ428" s="7"/>
      <c r="JK428" s="7"/>
      <c r="JL428" s="7"/>
      <c r="JM428" s="7"/>
      <c r="JN428" s="7"/>
      <c r="JO428" s="7"/>
      <c r="JP428" s="7"/>
      <c r="JQ428" s="7"/>
      <c r="JR428" s="7"/>
      <c r="JS428" s="7"/>
      <c r="JT428" s="7"/>
      <c r="JU428" s="7"/>
      <c r="JV428" s="7"/>
      <c r="JW428" s="7"/>
      <c r="JX428" s="7"/>
      <c r="JY428" s="7"/>
      <c r="JZ428" s="7"/>
      <c r="KA428" s="7"/>
      <c r="KB428" s="7"/>
      <c r="KC428" s="7"/>
      <c r="KD428" s="7"/>
      <c r="KE428" s="7"/>
      <c r="KF428" s="7"/>
      <c r="KG428" s="7"/>
      <c r="KH428" s="7"/>
      <c r="KI428" s="7"/>
      <c r="KJ428" s="7"/>
      <c r="KK428" s="7"/>
      <c r="KL428" s="7"/>
      <c r="KM428" s="7"/>
      <c r="KN428" s="7"/>
      <c r="KO428" s="7"/>
      <c r="KP428" s="7"/>
      <c r="KQ428" s="7"/>
      <c r="KR428" s="7"/>
      <c r="KS428" s="7"/>
      <c r="KT428" s="7"/>
      <c r="KU428" s="7"/>
      <c r="KV428" s="7"/>
      <c r="KW428" s="7"/>
      <c r="KX428" s="7"/>
      <c r="KY428" s="7"/>
      <c r="KZ428" s="7"/>
      <c r="LA428" s="7"/>
      <c r="LB428" s="7"/>
      <c r="LC428" s="7"/>
      <c r="LD428" s="7"/>
      <c r="LE428" s="7"/>
      <c r="LF428" s="7"/>
      <c r="LG428" s="7"/>
      <c r="LH428" s="7"/>
      <c r="LI428" s="7"/>
      <c r="LJ428" s="7"/>
      <c r="LK428" s="7"/>
      <c r="LL428" s="7"/>
      <c r="LM428" s="7"/>
      <c r="LN428" s="7"/>
      <c r="LO428" s="7"/>
      <c r="LP428" s="7"/>
      <c r="LQ428" s="7"/>
      <c r="LR428" s="7"/>
      <c r="LS428" s="7"/>
      <c r="LT428" s="7"/>
      <c r="LU428" s="7"/>
      <c r="LV428" s="7"/>
      <c r="LW428" s="7"/>
      <c r="LX428" s="7"/>
      <c r="LY428" s="7"/>
      <c r="LZ428" s="7"/>
      <c r="MA428" s="7"/>
      <c r="MB428" s="7"/>
      <c r="MC428" s="7"/>
      <c r="MD428" s="7"/>
      <c r="ME428" s="7"/>
      <c r="MF428" s="7"/>
      <c r="MG428" s="7"/>
      <c r="MH428" s="7"/>
      <c r="MI428" s="7"/>
      <c r="MJ428" s="7"/>
    </row>
    <row r="429" spans="1:348" ht="15.75" customHeight="1" x14ac:dyDescent="0.25">
      <c r="A429" s="60"/>
      <c r="B429" s="60"/>
      <c r="C429" s="60"/>
      <c r="D429" s="60"/>
      <c r="E429" s="60"/>
      <c r="F429" s="60"/>
      <c r="G429" s="60"/>
      <c r="H429" s="60"/>
      <c r="I429" s="61"/>
      <c r="J429" s="61"/>
      <c r="K429" s="61"/>
      <c r="L429" s="61"/>
      <c r="M429" s="60"/>
      <c r="N429" s="60"/>
      <c r="O429" s="62"/>
      <c r="P429" s="62"/>
      <c r="Q429" s="62"/>
      <c r="R429" s="62"/>
      <c r="S429" s="62"/>
      <c r="T429" s="62"/>
      <c r="U429" s="62"/>
      <c r="V429" s="62"/>
      <c r="W429" s="62"/>
      <c r="X429" s="60"/>
      <c r="Y429" s="60"/>
      <c r="Z429" s="60"/>
      <c r="AA429" s="60"/>
      <c r="AB429" s="61"/>
      <c r="AC429" s="61"/>
      <c r="AD429" s="60"/>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c r="IW429" s="7"/>
      <c r="IX429" s="7"/>
      <c r="IY429" s="7"/>
      <c r="IZ429" s="7"/>
      <c r="JA429" s="7"/>
      <c r="JB429" s="7"/>
      <c r="JC429" s="7"/>
      <c r="JD429" s="7"/>
      <c r="JE429" s="7"/>
      <c r="JF429" s="7"/>
      <c r="JG429" s="7"/>
      <c r="JH429" s="7"/>
      <c r="JI429" s="7"/>
      <c r="JJ429" s="7"/>
      <c r="JK429" s="7"/>
      <c r="JL429" s="7"/>
      <c r="JM429" s="7"/>
      <c r="JN429" s="7"/>
      <c r="JO429" s="7"/>
      <c r="JP429" s="7"/>
      <c r="JQ429" s="7"/>
      <c r="JR429" s="7"/>
      <c r="JS429" s="7"/>
      <c r="JT429" s="7"/>
      <c r="JU429" s="7"/>
      <c r="JV429" s="7"/>
      <c r="JW429" s="7"/>
      <c r="JX429" s="7"/>
      <c r="JY429" s="7"/>
      <c r="JZ429" s="7"/>
      <c r="KA429" s="7"/>
      <c r="KB429" s="7"/>
      <c r="KC429" s="7"/>
      <c r="KD429" s="7"/>
      <c r="KE429" s="7"/>
      <c r="KF429" s="7"/>
      <c r="KG429" s="7"/>
      <c r="KH429" s="7"/>
      <c r="KI429" s="7"/>
      <c r="KJ429" s="7"/>
      <c r="KK429" s="7"/>
      <c r="KL429" s="7"/>
      <c r="KM429" s="7"/>
      <c r="KN429" s="7"/>
      <c r="KO429" s="7"/>
      <c r="KP429" s="7"/>
      <c r="KQ429" s="7"/>
      <c r="KR429" s="7"/>
      <c r="KS429" s="7"/>
      <c r="KT429" s="7"/>
      <c r="KU429" s="7"/>
      <c r="KV429" s="7"/>
      <c r="KW429" s="7"/>
      <c r="KX429" s="7"/>
      <c r="KY429" s="7"/>
      <c r="KZ429" s="7"/>
      <c r="LA429" s="7"/>
      <c r="LB429" s="7"/>
      <c r="LC429" s="7"/>
      <c r="LD429" s="7"/>
      <c r="LE429" s="7"/>
      <c r="LF429" s="7"/>
      <c r="LG429" s="7"/>
      <c r="LH429" s="7"/>
      <c r="LI429" s="7"/>
      <c r="LJ429" s="7"/>
      <c r="LK429" s="7"/>
      <c r="LL429" s="7"/>
      <c r="LM429" s="7"/>
      <c r="LN429" s="7"/>
      <c r="LO429" s="7"/>
      <c r="LP429" s="7"/>
      <c r="LQ429" s="7"/>
      <c r="LR429" s="7"/>
      <c r="LS429" s="7"/>
      <c r="LT429" s="7"/>
      <c r="LU429" s="7"/>
      <c r="LV429" s="7"/>
      <c r="LW429" s="7"/>
      <c r="LX429" s="7"/>
      <c r="LY429" s="7"/>
      <c r="LZ429" s="7"/>
      <c r="MA429" s="7"/>
      <c r="MB429" s="7"/>
      <c r="MC429" s="7"/>
      <c r="MD429" s="7"/>
      <c r="ME429" s="7"/>
      <c r="MF429" s="7"/>
      <c r="MG429" s="7"/>
      <c r="MH429" s="7"/>
      <c r="MI429" s="7"/>
      <c r="MJ429" s="7"/>
    </row>
    <row r="430" spans="1:348" ht="15.75" customHeight="1" x14ac:dyDescent="0.25">
      <c r="A430" s="60"/>
      <c r="B430" s="60"/>
      <c r="C430" s="60"/>
      <c r="D430" s="60"/>
      <c r="E430" s="60"/>
      <c r="F430" s="60"/>
      <c r="G430" s="60"/>
      <c r="H430" s="60"/>
      <c r="I430" s="61"/>
      <c r="J430" s="61"/>
      <c r="K430" s="61"/>
      <c r="L430" s="61"/>
      <c r="M430" s="60"/>
      <c r="N430" s="60"/>
      <c r="O430" s="62"/>
      <c r="P430" s="62"/>
      <c r="Q430" s="62"/>
      <c r="R430" s="62"/>
      <c r="S430" s="62"/>
      <c r="T430" s="62"/>
      <c r="U430" s="62"/>
      <c r="V430" s="62"/>
      <c r="W430" s="62"/>
      <c r="X430" s="60"/>
      <c r="Y430" s="60"/>
      <c r="Z430" s="60"/>
      <c r="AA430" s="60"/>
      <c r="AB430" s="61"/>
      <c r="AC430" s="61"/>
      <c r="AD430" s="60"/>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c r="IW430" s="7"/>
      <c r="IX430" s="7"/>
      <c r="IY430" s="7"/>
      <c r="IZ430" s="7"/>
      <c r="JA430" s="7"/>
      <c r="JB430" s="7"/>
      <c r="JC430" s="7"/>
      <c r="JD430" s="7"/>
      <c r="JE430" s="7"/>
      <c r="JF430" s="7"/>
      <c r="JG430" s="7"/>
      <c r="JH430" s="7"/>
      <c r="JI430" s="7"/>
      <c r="JJ430" s="7"/>
      <c r="JK430" s="7"/>
      <c r="JL430" s="7"/>
      <c r="JM430" s="7"/>
      <c r="JN430" s="7"/>
      <c r="JO430" s="7"/>
      <c r="JP430" s="7"/>
      <c r="JQ430" s="7"/>
      <c r="JR430" s="7"/>
      <c r="JS430" s="7"/>
      <c r="JT430" s="7"/>
      <c r="JU430" s="7"/>
      <c r="JV430" s="7"/>
      <c r="JW430" s="7"/>
      <c r="JX430" s="7"/>
      <c r="JY430" s="7"/>
      <c r="JZ430" s="7"/>
      <c r="KA430" s="7"/>
      <c r="KB430" s="7"/>
      <c r="KC430" s="7"/>
      <c r="KD430" s="7"/>
      <c r="KE430" s="7"/>
      <c r="KF430" s="7"/>
      <c r="KG430" s="7"/>
      <c r="KH430" s="7"/>
      <c r="KI430" s="7"/>
      <c r="KJ430" s="7"/>
      <c r="KK430" s="7"/>
      <c r="KL430" s="7"/>
      <c r="KM430" s="7"/>
      <c r="KN430" s="7"/>
      <c r="KO430" s="7"/>
      <c r="KP430" s="7"/>
      <c r="KQ430" s="7"/>
      <c r="KR430" s="7"/>
      <c r="KS430" s="7"/>
      <c r="KT430" s="7"/>
      <c r="KU430" s="7"/>
      <c r="KV430" s="7"/>
      <c r="KW430" s="7"/>
      <c r="KX430" s="7"/>
      <c r="KY430" s="7"/>
      <c r="KZ430" s="7"/>
      <c r="LA430" s="7"/>
      <c r="LB430" s="7"/>
      <c r="LC430" s="7"/>
      <c r="LD430" s="7"/>
      <c r="LE430" s="7"/>
      <c r="LF430" s="7"/>
      <c r="LG430" s="7"/>
      <c r="LH430" s="7"/>
      <c r="LI430" s="7"/>
      <c r="LJ430" s="7"/>
      <c r="LK430" s="7"/>
      <c r="LL430" s="7"/>
      <c r="LM430" s="7"/>
      <c r="LN430" s="7"/>
      <c r="LO430" s="7"/>
      <c r="LP430" s="7"/>
      <c r="LQ430" s="7"/>
      <c r="LR430" s="7"/>
      <c r="LS430" s="7"/>
      <c r="LT430" s="7"/>
      <c r="LU430" s="7"/>
      <c r="LV430" s="7"/>
      <c r="LW430" s="7"/>
      <c r="LX430" s="7"/>
      <c r="LY430" s="7"/>
      <c r="LZ430" s="7"/>
      <c r="MA430" s="7"/>
      <c r="MB430" s="7"/>
      <c r="MC430" s="7"/>
      <c r="MD430" s="7"/>
      <c r="ME430" s="7"/>
      <c r="MF430" s="7"/>
      <c r="MG430" s="7"/>
      <c r="MH430" s="7"/>
      <c r="MI430" s="7"/>
      <c r="MJ430" s="7"/>
    </row>
    <row r="431" spans="1:348" ht="15.75" customHeight="1" x14ac:dyDescent="0.25">
      <c r="A431" s="60"/>
      <c r="B431" s="60"/>
      <c r="C431" s="60"/>
      <c r="D431" s="60"/>
      <c r="E431" s="60"/>
      <c r="F431" s="60"/>
      <c r="G431" s="60"/>
      <c r="H431" s="60"/>
      <c r="I431" s="61"/>
      <c r="J431" s="61"/>
      <c r="K431" s="61"/>
      <c r="L431" s="61"/>
      <c r="M431" s="60"/>
      <c r="N431" s="60"/>
      <c r="O431" s="62"/>
      <c r="P431" s="62"/>
      <c r="Q431" s="62"/>
      <c r="R431" s="62"/>
      <c r="S431" s="62"/>
      <c r="T431" s="62"/>
      <c r="U431" s="62"/>
      <c r="V431" s="62"/>
      <c r="W431" s="62"/>
      <c r="X431" s="60"/>
      <c r="Y431" s="60"/>
      <c r="Z431" s="60"/>
      <c r="AA431" s="60"/>
      <c r="AB431" s="61"/>
      <c r="AC431" s="61"/>
      <c r="AD431" s="60"/>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c r="IW431" s="7"/>
      <c r="IX431" s="7"/>
      <c r="IY431" s="7"/>
      <c r="IZ431" s="7"/>
      <c r="JA431" s="7"/>
      <c r="JB431" s="7"/>
      <c r="JC431" s="7"/>
      <c r="JD431" s="7"/>
      <c r="JE431" s="7"/>
      <c r="JF431" s="7"/>
      <c r="JG431" s="7"/>
      <c r="JH431" s="7"/>
      <c r="JI431" s="7"/>
      <c r="JJ431" s="7"/>
      <c r="JK431" s="7"/>
      <c r="JL431" s="7"/>
      <c r="JM431" s="7"/>
      <c r="JN431" s="7"/>
      <c r="JO431" s="7"/>
      <c r="JP431" s="7"/>
      <c r="JQ431" s="7"/>
      <c r="JR431" s="7"/>
      <c r="JS431" s="7"/>
      <c r="JT431" s="7"/>
      <c r="JU431" s="7"/>
      <c r="JV431" s="7"/>
      <c r="JW431" s="7"/>
      <c r="JX431" s="7"/>
      <c r="JY431" s="7"/>
      <c r="JZ431" s="7"/>
      <c r="KA431" s="7"/>
      <c r="KB431" s="7"/>
      <c r="KC431" s="7"/>
      <c r="KD431" s="7"/>
      <c r="KE431" s="7"/>
      <c r="KF431" s="7"/>
      <c r="KG431" s="7"/>
      <c r="KH431" s="7"/>
      <c r="KI431" s="7"/>
      <c r="KJ431" s="7"/>
      <c r="KK431" s="7"/>
      <c r="KL431" s="7"/>
      <c r="KM431" s="7"/>
      <c r="KN431" s="7"/>
      <c r="KO431" s="7"/>
      <c r="KP431" s="7"/>
      <c r="KQ431" s="7"/>
      <c r="KR431" s="7"/>
      <c r="KS431" s="7"/>
      <c r="KT431" s="7"/>
      <c r="KU431" s="7"/>
      <c r="KV431" s="7"/>
      <c r="KW431" s="7"/>
      <c r="KX431" s="7"/>
      <c r="KY431" s="7"/>
      <c r="KZ431" s="7"/>
      <c r="LA431" s="7"/>
      <c r="LB431" s="7"/>
      <c r="LC431" s="7"/>
      <c r="LD431" s="7"/>
      <c r="LE431" s="7"/>
      <c r="LF431" s="7"/>
      <c r="LG431" s="7"/>
      <c r="LH431" s="7"/>
      <c r="LI431" s="7"/>
      <c r="LJ431" s="7"/>
      <c r="LK431" s="7"/>
      <c r="LL431" s="7"/>
      <c r="LM431" s="7"/>
      <c r="LN431" s="7"/>
      <c r="LO431" s="7"/>
      <c r="LP431" s="7"/>
      <c r="LQ431" s="7"/>
      <c r="LR431" s="7"/>
      <c r="LS431" s="7"/>
      <c r="LT431" s="7"/>
      <c r="LU431" s="7"/>
      <c r="LV431" s="7"/>
      <c r="LW431" s="7"/>
      <c r="LX431" s="7"/>
      <c r="LY431" s="7"/>
      <c r="LZ431" s="7"/>
      <c r="MA431" s="7"/>
      <c r="MB431" s="7"/>
      <c r="MC431" s="7"/>
      <c r="MD431" s="7"/>
      <c r="ME431" s="7"/>
      <c r="MF431" s="7"/>
      <c r="MG431" s="7"/>
      <c r="MH431" s="7"/>
      <c r="MI431" s="7"/>
      <c r="MJ431" s="7"/>
    </row>
    <row r="432" spans="1:348" ht="15.75" customHeight="1" x14ac:dyDescent="0.25">
      <c r="A432" s="60"/>
      <c r="B432" s="60"/>
      <c r="C432" s="60"/>
      <c r="D432" s="60"/>
      <c r="E432" s="60"/>
      <c r="F432" s="60"/>
      <c r="G432" s="60"/>
      <c r="H432" s="60"/>
      <c r="I432" s="61"/>
      <c r="J432" s="61"/>
      <c r="K432" s="61"/>
      <c r="L432" s="61"/>
      <c r="M432" s="60"/>
      <c r="N432" s="60"/>
      <c r="O432" s="62"/>
      <c r="P432" s="62"/>
      <c r="Q432" s="62"/>
      <c r="R432" s="62"/>
      <c r="S432" s="62"/>
      <c r="T432" s="62"/>
      <c r="U432" s="62"/>
      <c r="V432" s="62"/>
      <c r="W432" s="62"/>
      <c r="X432" s="60"/>
      <c r="Y432" s="60"/>
      <c r="Z432" s="60"/>
      <c r="AA432" s="60"/>
      <c r="AB432" s="61"/>
      <c r="AC432" s="61"/>
      <c r="AD432" s="60"/>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c r="IW432" s="7"/>
      <c r="IX432" s="7"/>
      <c r="IY432" s="7"/>
      <c r="IZ432" s="7"/>
      <c r="JA432" s="7"/>
      <c r="JB432" s="7"/>
      <c r="JC432" s="7"/>
      <c r="JD432" s="7"/>
      <c r="JE432" s="7"/>
      <c r="JF432" s="7"/>
      <c r="JG432" s="7"/>
      <c r="JH432" s="7"/>
      <c r="JI432" s="7"/>
      <c r="JJ432" s="7"/>
      <c r="JK432" s="7"/>
      <c r="JL432" s="7"/>
      <c r="JM432" s="7"/>
      <c r="JN432" s="7"/>
      <c r="JO432" s="7"/>
      <c r="JP432" s="7"/>
      <c r="JQ432" s="7"/>
      <c r="JR432" s="7"/>
      <c r="JS432" s="7"/>
      <c r="JT432" s="7"/>
      <c r="JU432" s="7"/>
      <c r="JV432" s="7"/>
      <c r="JW432" s="7"/>
      <c r="JX432" s="7"/>
      <c r="JY432" s="7"/>
      <c r="JZ432" s="7"/>
      <c r="KA432" s="7"/>
      <c r="KB432" s="7"/>
      <c r="KC432" s="7"/>
      <c r="KD432" s="7"/>
      <c r="KE432" s="7"/>
      <c r="KF432" s="7"/>
      <c r="KG432" s="7"/>
      <c r="KH432" s="7"/>
      <c r="KI432" s="7"/>
      <c r="KJ432" s="7"/>
      <c r="KK432" s="7"/>
      <c r="KL432" s="7"/>
      <c r="KM432" s="7"/>
      <c r="KN432" s="7"/>
      <c r="KO432" s="7"/>
      <c r="KP432" s="7"/>
      <c r="KQ432" s="7"/>
      <c r="KR432" s="7"/>
      <c r="KS432" s="7"/>
      <c r="KT432" s="7"/>
      <c r="KU432" s="7"/>
      <c r="KV432" s="7"/>
      <c r="KW432" s="7"/>
      <c r="KX432" s="7"/>
      <c r="KY432" s="7"/>
      <c r="KZ432" s="7"/>
      <c r="LA432" s="7"/>
      <c r="LB432" s="7"/>
      <c r="LC432" s="7"/>
      <c r="LD432" s="7"/>
      <c r="LE432" s="7"/>
      <c r="LF432" s="7"/>
      <c r="LG432" s="7"/>
      <c r="LH432" s="7"/>
      <c r="LI432" s="7"/>
      <c r="LJ432" s="7"/>
      <c r="LK432" s="7"/>
      <c r="LL432" s="7"/>
      <c r="LM432" s="7"/>
      <c r="LN432" s="7"/>
      <c r="LO432" s="7"/>
      <c r="LP432" s="7"/>
      <c r="LQ432" s="7"/>
      <c r="LR432" s="7"/>
      <c r="LS432" s="7"/>
      <c r="LT432" s="7"/>
      <c r="LU432" s="7"/>
      <c r="LV432" s="7"/>
      <c r="LW432" s="7"/>
      <c r="LX432" s="7"/>
      <c r="LY432" s="7"/>
      <c r="LZ432" s="7"/>
      <c r="MA432" s="7"/>
      <c r="MB432" s="7"/>
      <c r="MC432" s="7"/>
      <c r="MD432" s="7"/>
      <c r="ME432" s="7"/>
      <c r="MF432" s="7"/>
      <c r="MG432" s="7"/>
      <c r="MH432" s="7"/>
      <c r="MI432" s="7"/>
      <c r="MJ432" s="7"/>
    </row>
    <row r="433" spans="1:348" ht="15.75" customHeight="1" x14ac:dyDescent="0.25">
      <c r="A433" s="60"/>
      <c r="B433" s="60"/>
      <c r="C433" s="60"/>
      <c r="D433" s="60"/>
      <c r="E433" s="60"/>
      <c r="F433" s="60"/>
      <c r="G433" s="60"/>
      <c r="H433" s="60"/>
      <c r="I433" s="61"/>
      <c r="J433" s="61"/>
      <c r="K433" s="61"/>
      <c r="L433" s="61"/>
      <c r="M433" s="60"/>
      <c r="N433" s="60"/>
      <c r="O433" s="62"/>
      <c r="P433" s="62"/>
      <c r="Q433" s="62"/>
      <c r="R433" s="62"/>
      <c r="S433" s="62"/>
      <c r="T433" s="62"/>
      <c r="U433" s="62"/>
      <c r="V433" s="62"/>
      <c r="W433" s="62"/>
      <c r="X433" s="60"/>
      <c r="Y433" s="60"/>
      <c r="Z433" s="60"/>
      <c r="AA433" s="60"/>
      <c r="AB433" s="61"/>
      <c r="AC433" s="61"/>
      <c r="AD433" s="60"/>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c r="IW433" s="7"/>
      <c r="IX433" s="7"/>
      <c r="IY433" s="7"/>
      <c r="IZ433" s="7"/>
      <c r="JA433" s="7"/>
      <c r="JB433" s="7"/>
      <c r="JC433" s="7"/>
      <c r="JD433" s="7"/>
      <c r="JE433" s="7"/>
      <c r="JF433" s="7"/>
      <c r="JG433" s="7"/>
      <c r="JH433" s="7"/>
      <c r="JI433" s="7"/>
      <c r="JJ433" s="7"/>
      <c r="JK433" s="7"/>
      <c r="JL433" s="7"/>
      <c r="JM433" s="7"/>
      <c r="JN433" s="7"/>
      <c r="JO433" s="7"/>
      <c r="JP433" s="7"/>
      <c r="JQ433" s="7"/>
      <c r="JR433" s="7"/>
      <c r="JS433" s="7"/>
      <c r="JT433" s="7"/>
      <c r="JU433" s="7"/>
      <c r="JV433" s="7"/>
      <c r="JW433" s="7"/>
      <c r="JX433" s="7"/>
      <c r="JY433" s="7"/>
      <c r="JZ433" s="7"/>
      <c r="KA433" s="7"/>
      <c r="KB433" s="7"/>
      <c r="KC433" s="7"/>
      <c r="KD433" s="7"/>
      <c r="KE433" s="7"/>
      <c r="KF433" s="7"/>
      <c r="KG433" s="7"/>
      <c r="KH433" s="7"/>
      <c r="KI433" s="7"/>
      <c r="KJ433" s="7"/>
      <c r="KK433" s="7"/>
      <c r="KL433" s="7"/>
      <c r="KM433" s="7"/>
      <c r="KN433" s="7"/>
      <c r="KO433" s="7"/>
      <c r="KP433" s="7"/>
      <c r="KQ433" s="7"/>
      <c r="KR433" s="7"/>
      <c r="KS433" s="7"/>
      <c r="KT433" s="7"/>
      <c r="KU433" s="7"/>
      <c r="KV433" s="7"/>
      <c r="KW433" s="7"/>
      <c r="KX433" s="7"/>
      <c r="KY433" s="7"/>
      <c r="KZ433" s="7"/>
      <c r="LA433" s="7"/>
      <c r="LB433" s="7"/>
      <c r="LC433" s="7"/>
      <c r="LD433" s="7"/>
      <c r="LE433" s="7"/>
      <c r="LF433" s="7"/>
      <c r="LG433" s="7"/>
      <c r="LH433" s="7"/>
      <c r="LI433" s="7"/>
      <c r="LJ433" s="7"/>
      <c r="LK433" s="7"/>
      <c r="LL433" s="7"/>
      <c r="LM433" s="7"/>
      <c r="LN433" s="7"/>
      <c r="LO433" s="7"/>
      <c r="LP433" s="7"/>
      <c r="LQ433" s="7"/>
      <c r="LR433" s="7"/>
      <c r="LS433" s="7"/>
      <c r="LT433" s="7"/>
      <c r="LU433" s="7"/>
      <c r="LV433" s="7"/>
      <c r="LW433" s="7"/>
      <c r="LX433" s="7"/>
      <c r="LY433" s="7"/>
      <c r="LZ433" s="7"/>
      <c r="MA433" s="7"/>
      <c r="MB433" s="7"/>
      <c r="MC433" s="7"/>
      <c r="MD433" s="7"/>
      <c r="ME433" s="7"/>
      <c r="MF433" s="7"/>
      <c r="MG433" s="7"/>
      <c r="MH433" s="7"/>
      <c r="MI433" s="7"/>
      <c r="MJ433" s="7"/>
    </row>
    <row r="434" spans="1:348" ht="15.75" customHeight="1" x14ac:dyDescent="0.25">
      <c r="A434" s="60"/>
      <c r="B434" s="60"/>
      <c r="C434" s="60"/>
      <c r="D434" s="60"/>
      <c r="E434" s="60"/>
      <c r="F434" s="60"/>
      <c r="G434" s="60"/>
      <c r="H434" s="60"/>
      <c r="I434" s="61"/>
      <c r="J434" s="61"/>
      <c r="K434" s="61"/>
      <c r="L434" s="61"/>
      <c r="M434" s="60"/>
      <c r="N434" s="60"/>
      <c r="O434" s="62"/>
      <c r="P434" s="62"/>
      <c r="Q434" s="62"/>
      <c r="R434" s="62"/>
      <c r="S434" s="62"/>
      <c r="T434" s="62"/>
      <c r="U434" s="62"/>
      <c r="V434" s="62"/>
      <c r="W434" s="62"/>
      <c r="X434" s="60"/>
      <c r="Y434" s="60"/>
      <c r="Z434" s="60"/>
      <c r="AA434" s="60"/>
      <c r="AB434" s="61"/>
      <c r="AC434" s="61"/>
      <c r="AD434" s="60"/>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c r="IW434" s="7"/>
      <c r="IX434" s="7"/>
      <c r="IY434" s="7"/>
      <c r="IZ434" s="7"/>
      <c r="JA434" s="7"/>
      <c r="JB434" s="7"/>
      <c r="JC434" s="7"/>
      <c r="JD434" s="7"/>
      <c r="JE434" s="7"/>
      <c r="JF434" s="7"/>
      <c r="JG434" s="7"/>
      <c r="JH434" s="7"/>
      <c r="JI434" s="7"/>
      <c r="JJ434" s="7"/>
      <c r="JK434" s="7"/>
      <c r="JL434" s="7"/>
      <c r="JM434" s="7"/>
      <c r="JN434" s="7"/>
      <c r="JO434" s="7"/>
      <c r="JP434" s="7"/>
      <c r="JQ434" s="7"/>
      <c r="JR434" s="7"/>
      <c r="JS434" s="7"/>
      <c r="JT434" s="7"/>
      <c r="JU434" s="7"/>
      <c r="JV434" s="7"/>
      <c r="JW434" s="7"/>
      <c r="JX434" s="7"/>
      <c r="JY434" s="7"/>
      <c r="JZ434" s="7"/>
      <c r="KA434" s="7"/>
      <c r="KB434" s="7"/>
      <c r="KC434" s="7"/>
      <c r="KD434" s="7"/>
      <c r="KE434" s="7"/>
      <c r="KF434" s="7"/>
      <c r="KG434" s="7"/>
      <c r="KH434" s="7"/>
      <c r="KI434" s="7"/>
      <c r="KJ434" s="7"/>
      <c r="KK434" s="7"/>
      <c r="KL434" s="7"/>
      <c r="KM434" s="7"/>
      <c r="KN434" s="7"/>
      <c r="KO434" s="7"/>
      <c r="KP434" s="7"/>
      <c r="KQ434" s="7"/>
      <c r="KR434" s="7"/>
      <c r="KS434" s="7"/>
      <c r="KT434" s="7"/>
      <c r="KU434" s="7"/>
      <c r="KV434" s="7"/>
      <c r="KW434" s="7"/>
      <c r="KX434" s="7"/>
      <c r="KY434" s="7"/>
      <c r="KZ434" s="7"/>
      <c r="LA434" s="7"/>
      <c r="LB434" s="7"/>
      <c r="LC434" s="7"/>
      <c r="LD434" s="7"/>
      <c r="LE434" s="7"/>
      <c r="LF434" s="7"/>
      <c r="LG434" s="7"/>
      <c r="LH434" s="7"/>
      <c r="LI434" s="7"/>
      <c r="LJ434" s="7"/>
      <c r="LK434" s="7"/>
      <c r="LL434" s="7"/>
      <c r="LM434" s="7"/>
      <c r="LN434" s="7"/>
      <c r="LO434" s="7"/>
      <c r="LP434" s="7"/>
      <c r="LQ434" s="7"/>
      <c r="LR434" s="7"/>
      <c r="LS434" s="7"/>
      <c r="LT434" s="7"/>
      <c r="LU434" s="7"/>
      <c r="LV434" s="7"/>
      <c r="LW434" s="7"/>
      <c r="LX434" s="7"/>
      <c r="LY434" s="7"/>
      <c r="LZ434" s="7"/>
      <c r="MA434" s="7"/>
      <c r="MB434" s="7"/>
      <c r="MC434" s="7"/>
      <c r="MD434" s="7"/>
      <c r="ME434" s="7"/>
      <c r="MF434" s="7"/>
      <c r="MG434" s="7"/>
      <c r="MH434" s="7"/>
      <c r="MI434" s="7"/>
      <c r="MJ434" s="7"/>
    </row>
    <row r="435" spans="1:348" ht="15.75" customHeight="1" x14ac:dyDescent="0.25">
      <c r="A435" s="60"/>
      <c r="B435" s="60"/>
      <c r="C435" s="60"/>
      <c r="D435" s="60"/>
      <c r="E435" s="60"/>
      <c r="F435" s="60"/>
      <c r="G435" s="60"/>
      <c r="H435" s="60"/>
      <c r="I435" s="61"/>
      <c r="J435" s="61"/>
      <c r="K435" s="61"/>
      <c r="L435" s="61"/>
      <c r="M435" s="60"/>
      <c r="N435" s="60"/>
      <c r="O435" s="62"/>
      <c r="P435" s="62"/>
      <c r="Q435" s="62"/>
      <c r="R435" s="62"/>
      <c r="S435" s="62"/>
      <c r="T435" s="62"/>
      <c r="U435" s="62"/>
      <c r="V435" s="62"/>
      <c r="W435" s="62"/>
      <c r="X435" s="60"/>
      <c r="Y435" s="60"/>
      <c r="Z435" s="60"/>
      <c r="AA435" s="60"/>
      <c r="AB435" s="61"/>
      <c r="AC435" s="61"/>
      <c r="AD435" s="60"/>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c r="IW435" s="7"/>
      <c r="IX435" s="7"/>
      <c r="IY435" s="7"/>
      <c r="IZ435" s="7"/>
      <c r="JA435" s="7"/>
      <c r="JB435" s="7"/>
      <c r="JC435" s="7"/>
      <c r="JD435" s="7"/>
      <c r="JE435" s="7"/>
      <c r="JF435" s="7"/>
      <c r="JG435" s="7"/>
      <c r="JH435" s="7"/>
      <c r="JI435" s="7"/>
      <c r="JJ435" s="7"/>
      <c r="JK435" s="7"/>
      <c r="JL435" s="7"/>
      <c r="JM435" s="7"/>
      <c r="JN435" s="7"/>
      <c r="JO435" s="7"/>
      <c r="JP435" s="7"/>
      <c r="JQ435" s="7"/>
      <c r="JR435" s="7"/>
      <c r="JS435" s="7"/>
      <c r="JT435" s="7"/>
      <c r="JU435" s="7"/>
      <c r="JV435" s="7"/>
      <c r="JW435" s="7"/>
      <c r="JX435" s="7"/>
      <c r="JY435" s="7"/>
      <c r="JZ435" s="7"/>
      <c r="KA435" s="7"/>
      <c r="KB435" s="7"/>
      <c r="KC435" s="7"/>
      <c r="KD435" s="7"/>
      <c r="KE435" s="7"/>
      <c r="KF435" s="7"/>
      <c r="KG435" s="7"/>
      <c r="KH435" s="7"/>
      <c r="KI435" s="7"/>
      <c r="KJ435" s="7"/>
      <c r="KK435" s="7"/>
      <c r="KL435" s="7"/>
      <c r="KM435" s="7"/>
      <c r="KN435" s="7"/>
      <c r="KO435" s="7"/>
      <c r="KP435" s="7"/>
      <c r="KQ435" s="7"/>
      <c r="KR435" s="7"/>
      <c r="KS435" s="7"/>
      <c r="KT435" s="7"/>
      <c r="KU435" s="7"/>
      <c r="KV435" s="7"/>
      <c r="KW435" s="7"/>
      <c r="KX435" s="7"/>
      <c r="KY435" s="7"/>
      <c r="KZ435" s="7"/>
      <c r="LA435" s="7"/>
      <c r="LB435" s="7"/>
      <c r="LC435" s="7"/>
      <c r="LD435" s="7"/>
      <c r="LE435" s="7"/>
      <c r="LF435" s="7"/>
      <c r="LG435" s="7"/>
      <c r="LH435" s="7"/>
      <c r="LI435" s="7"/>
      <c r="LJ435" s="7"/>
      <c r="LK435" s="7"/>
      <c r="LL435" s="7"/>
      <c r="LM435" s="7"/>
      <c r="LN435" s="7"/>
      <c r="LO435" s="7"/>
      <c r="LP435" s="7"/>
      <c r="LQ435" s="7"/>
      <c r="LR435" s="7"/>
      <c r="LS435" s="7"/>
      <c r="LT435" s="7"/>
      <c r="LU435" s="7"/>
      <c r="LV435" s="7"/>
      <c r="LW435" s="7"/>
      <c r="LX435" s="7"/>
      <c r="LY435" s="7"/>
      <c r="LZ435" s="7"/>
      <c r="MA435" s="7"/>
      <c r="MB435" s="7"/>
      <c r="MC435" s="7"/>
      <c r="MD435" s="7"/>
      <c r="ME435" s="7"/>
      <c r="MF435" s="7"/>
      <c r="MG435" s="7"/>
      <c r="MH435" s="7"/>
      <c r="MI435" s="7"/>
      <c r="MJ435" s="7"/>
    </row>
    <row r="436" spans="1:348" ht="15.75" customHeight="1" x14ac:dyDescent="0.25">
      <c r="A436" s="60"/>
      <c r="B436" s="60"/>
      <c r="C436" s="60"/>
      <c r="D436" s="60"/>
      <c r="E436" s="60"/>
      <c r="F436" s="60"/>
      <c r="G436" s="60"/>
      <c r="H436" s="60"/>
      <c r="I436" s="61"/>
      <c r="J436" s="61"/>
      <c r="K436" s="61"/>
      <c r="L436" s="61"/>
      <c r="M436" s="60"/>
      <c r="N436" s="60"/>
      <c r="O436" s="62"/>
      <c r="P436" s="62"/>
      <c r="Q436" s="62"/>
      <c r="R436" s="62"/>
      <c r="S436" s="62"/>
      <c r="T436" s="62"/>
      <c r="U436" s="62"/>
      <c r="V436" s="62"/>
      <c r="W436" s="62"/>
      <c r="X436" s="60"/>
      <c r="Y436" s="60"/>
      <c r="Z436" s="60"/>
      <c r="AA436" s="60"/>
      <c r="AB436" s="61"/>
      <c r="AC436" s="61"/>
      <c r="AD436" s="60"/>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c r="IW436" s="7"/>
      <c r="IX436" s="7"/>
      <c r="IY436" s="7"/>
      <c r="IZ436" s="7"/>
      <c r="JA436" s="7"/>
      <c r="JB436" s="7"/>
      <c r="JC436" s="7"/>
      <c r="JD436" s="7"/>
      <c r="JE436" s="7"/>
      <c r="JF436" s="7"/>
      <c r="JG436" s="7"/>
      <c r="JH436" s="7"/>
      <c r="JI436" s="7"/>
      <c r="JJ436" s="7"/>
      <c r="JK436" s="7"/>
      <c r="JL436" s="7"/>
      <c r="JM436" s="7"/>
      <c r="JN436" s="7"/>
      <c r="JO436" s="7"/>
      <c r="JP436" s="7"/>
      <c r="JQ436" s="7"/>
      <c r="JR436" s="7"/>
      <c r="JS436" s="7"/>
      <c r="JT436" s="7"/>
      <c r="JU436" s="7"/>
      <c r="JV436" s="7"/>
      <c r="JW436" s="7"/>
      <c r="JX436" s="7"/>
      <c r="JY436" s="7"/>
      <c r="JZ436" s="7"/>
      <c r="KA436" s="7"/>
      <c r="KB436" s="7"/>
      <c r="KC436" s="7"/>
      <c r="KD436" s="7"/>
      <c r="KE436" s="7"/>
      <c r="KF436" s="7"/>
      <c r="KG436" s="7"/>
      <c r="KH436" s="7"/>
      <c r="KI436" s="7"/>
      <c r="KJ436" s="7"/>
      <c r="KK436" s="7"/>
      <c r="KL436" s="7"/>
      <c r="KM436" s="7"/>
      <c r="KN436" s="7"/>
      <c r="KO436" s="7"/>
      <c r="KP436" s="7"/>
      <c r="KQ436" s="7"/>
      <c r="KR436" s="7"/>
      <c r="KS436" s="7"/>
      <c r="KT436" s="7"/>
      <c r="KU436" s="7"/>
      <c r="KV436" s="7"/>
      <c r="KW436" s="7"/>
      <c r="KX436" s="7"/>
      <c r="KY436" s="7"/>
      <c r="KZ436" s="7"/>
      <c r="LA436" s="7"/>
      <c r="LB436" s="7"/>
      <c r="LC436" s="7"/>
      <c r="LD436" s="7"/>
      <c r="LE436" s="7"/>
      <c r="LF436" s="7"/>
      <c r="LG436" s="7"/>
      <c r="LH436" s="7"/>
      <c r="LI436" s="7"/>
      <c r="LJ436" s="7"/>
      <c r="LK436" s="7"/>
      <c r="LL436" s="7"/>
      <c r="LM436" s="7"/>
      <c r="LN436" s="7"/>
      <c r="LO436" s="7"/>
      <c r="LP436" s="7"/>
      <c r="LQ436" s="7"/>
      <c r="LR436" s="7"/>
      <c r="LS436" s="7"/>
      <c r="LT436" s="7"/>
      <c r="LU436" s="7"/>
      <c r="LV436" s="7"/>
      <c r="LW436" s="7"/>
      <c r="LX436" s="7"/>
      <c r="LY436" s="7"/>
      <c r="LZ436" s="7"/>
      <c r="MA436" s="7"/>
      <c r="MB436" s="7"/>
      <c r="MC436" s="7"/>
      <c r="MD436" s="7"/>
      <c r="ME436" s="7"/>
      <c r="MF436" s="7"/>
      <c r="MG436" s="7"/>
      <c r="MH436" s="7"/>
      <c r="MI436" s="7"/>
      <c r="MJ436" s="7"/>
    </row>
    <row r="437" spans="1:348" ht="15.75" customHeight="1" x14ac:dyDescent="0.25">
      <c r="A437" s="60"/>
      <c r="B437" s="60"/>
      <c r="C437" s="60"/>
      <c r="D437" s="60"/>
      <c r="E437" s="60"/>
      <c r="F437" s="60"/>
      <c r="G437" s="60"/>
      <c r="H437" s="60"/>
      <c r="I437" s="61"/>
      <c r="J437" s="61"/>
      <c r="K437" s="61"/>
      <c r="L437" s="61"/>
      <c r="M437" s="60"/>
      <c r="N437" s="60"/>
      <c r="O437" s="62"/>
      <c r="P437" s="62"/>
      <c r="Q437" s="62"/>
      <c r="R437" s="62"/>
      <c r="S437" s="62"/>
      <c r="T437" s="62"/>
      <c r="U437" s="62"/>
      <c r="V437" s="62"/>
      <c r="W437" s="62"/>
      <c r="X437" s="60"/>
      <c r="Y437" s="60"/>
      <c r="Z437" s="60"/>
      <c r="AA437" s="60"/>
      <c r="AB437" s="61"/>
      <c r="AC437" s="61"/>
      <c r="AD437" s="60"/>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c r="IW437" s="7"/>
      <c r="IX437" s="7"/>
      <c r="IY437" s="7"/>
      <c r="IZ437" s="7"/>
      <c r="JA437" s="7"/>
      <c r="JB437" s="7"/>
      <c r="JC437" s="7"/>
      <c r="JD437" s="7"/>
      <c r="JE437" s="7"/>
      <c r="JF437" s="7"/>
      <c r="JG437" s="7"/>
      <c r="JH437" s="7"/>
      <c r="JI437" s="7"/>
      <c r="JJ437" s="7"/>
      <c r="JK437" s="7"/>
      <c r="JL437" s="7"/>
      <c r="JM437" s="7"/>
      <c r="JN437" s="7"/>
      <c r="JO437" s="7"/>
      <c r="JP437" s="7"/>
      <c r="JQ437" s="7"/>
      <c r="JR437" s="7"/>
      <c r="JS437" s="7"/>
      <c r="JT437" s="7"/>
      <c r="JU437" s="7"/>
      <c r="JV437" s="7"/>
      <c r="JW437" s="7"/>
      <c r="JX437" s="7"/>
      <c r="JY437" s="7"/>
      <c r="JZ437" s="7"/>
      <c r="KA437" s="7"/>
      <c r="KB437" s="7"/>
      <c r="KC437" s="7"/>
      <c r="KD437" s="7"/>
      <c r="KE437" s="7"/>
      <c r="KF437" s="7"/>
      <c r="KG437" s="7"/>
      <c r="KH437" s="7"/>
      <c r="KI437" s="7"/>
      <c r="KJ437" s="7"/>
      <c r="KK437" s="7"/>
      <c r="KL437" s="7"/>
      <c r="KM437" s="7"/>
      <c r="KN437" s="7"/>
      <c r="KO437" s="7"/>
      <c r="KP437" s="7"/>
      <c r="KQ437" s="7"/>
      <c r="KR437" s="7"/>
      <c r="KS437" s="7"/>
      <c r="KT437" s="7"/>
      <c r="KU437" s="7"/>
      <c r="KV437" s="7"/>
      <c r="KW437" s="7"/>
      <c r="KX437" s="7"/>
      <c r="KY437" s="7"/>
      <c r="KZ437" s="7"/>
      <c r="LA437" s="7"/>
      <c r="LB437" s="7"/>
      <c r="LC437" s="7"/>
      <c r="LD437" s="7"/>
      <c r="LE437" s="7"/>
      <c r="LF437" s="7"/>
      <c r="LG437" s="7"/>
      <c r="LH437" s="7"/>
      <c r="LI437" s="7"/>
      <c r="LJ437" s="7"/>
      <c r="LK437" s="7"/>
      <c r="LL437" s="7"/>
      <c r="LM437" s="7"/>
      <c r="LN437" s="7"/>
      <c r="LO437" s="7"/>
      <c r="LP437" s="7"/>
      <c r="LQ437" s="7"/>
      <c r="LR437" s="7"/>
      <c r="LS437" s="7"/>
      <c r="LT437" s="7"/>
      <c r="LU437" s="7"/>
      <c r="LV437" s="7"/>
      <c r="LW437" s="7"/>
      <c r="LX437" s="7"/>
      <c r="LY437" s="7"/>
      <c r="LZ437" s="7"/>
      <c r="MA437" s="7"/>
      <c r="MB437" s="7"/>
      <c r="MC437" s="7"/>
      <c r="MD437" s="7"/>
      <c r="ME437" s="7"/>
      <c r="MF437" s="7"/>
      <c r="MG437" s="7"/>
      <c r="MH437" s="7"/>
      <c r="MI437" s="7"/>
      <c r="MJ437" s="7"/>
    </row>
    <row r="438" spans="1:348" ht="15.75" customHeight="1" x14ac:dyDescent="0.25">
      <c r="A438" s="60"/>
      <c r="B438" s="60"/>
      <c r="C438" s="60"/>
      <c r="D438" s="60"/>
      <c r="E438" s="60"/>
      <c r="F438" s="60"/>
      <c r="G438" s="60"/>
      <c r="H438" s="60"/>
      <c r="I438" s="61"/>
      <c r="J438" s="61"/>
      <c r="K438" s="61"/>
      <c r="L438" s="61"/>
      <c r="M438" s="60"/>
      <c r="N438" s="60"/>
      <c r="O438" s="62"/>
      <c r="P438" s="62"/>
      <c r="Q438" s="62"/>
      <c r="R438" s="62"/>
      <c r="S438" s="62"/>
      <c r="T438" s="62"/>
      <c r="U438" s="62"/>
      <c r="V438" s="62"/>
      <c r="W438" s="62"/>
      <c r="X438" s="60"/>
      <c r="Y438" s="60"/>
      <c r="Z438" s="60"/>
      <c r="AA438" s="60"/>
      <c r="AB438" s="61"/>
      <c r="AC438" s="61"/>
      <c r="AD438" s="60"/>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c r="IW438" s="7"/>
      <c r="IX438" s="7"/>
      <c r="IY438" s="7"/>
      <c r="IZ438" s="7"/>
      <c r="JA438" s="7"/>
      <c r="JB438" s="7"/>
      <c r="JC438" s="7"/>
      <c r="JD438" s="7"/>
      <c r="JE438" s="7"/>
      <c r="JF438" s="7"/>
      <c r="JG438" s="7"/>
      <c r="JH438" s="7"/>
      <c r="JI438" s="7"/>
      <c r="JJ438" s="7"/>
      <c r="JK438" s="7"/>
      <c r="JL438" s="7"/>
      <c r="JM438" s="7"/>
      <c r="JN438" s="7"/>
      <c r="JO438" s="7"/>
      <c r="JP438" s="7"/>
      <c r="JQ438" s="7"/>
      <c r="JR438" s="7"/>
      <c r="JS438" s="7"/>
      <c r="JT438" s="7"/>
      <c r="JU438" s="7"/>
      <c r="JV438" s="7"/>
      <c r="JW438" s="7"/>
      <c r="JX438" s="7"/>
      <c r="JY438" s="7"/>
      <c r="JZ438" s="7"/>
      <c r="KA438" s="7"/>
      <c r="KB438" s="7"/>
      <c r="KC438" s="7"/>
      <c r="KD438" s="7"/>
      <c r="KE438" s="7"/>
      <c r="KF438" s="7"/>
      <c r="KG438" s="7"/>
      <c r="KH438" s="7"/>
      <c r="KI438" s="7"/>
      <c r="KJ438" s="7"/>
      <c r="KK438" s="7"/>
      <c r="KL438" s="7"/>
      <c r="KM438" s="7"/>
      <c r="KN438" s="7"/>
      <c r="KO438" s="7"/>
      <c r="KP438" s="7"/>
      <c r="KQ438" s="7"/>
      <c r="KR438" s="7"/>
      <c r="KS438" s="7"/>
      <c r="KT438" s="7"/>
      <c r="KU438" s="7"/>
      <c r="KV438" s="7"/>
      <c r="KW438" s="7"/>
      <c r="KX438" s="7"/>
      <c r="KY438" s="7"/>
      <c r="KZ438" s="7"/>
      <c r="LA438" s="7"/>
      <c r="LB438" s="7"/>
      <c r="LC438" s="7"/>
      <c r="LD438" s="7"/>
      <c r="LE438" s="7"/>
      <c r="LF438" s="7"/>
      <c r="LG438" s="7"/>
      <c r="LH438" s="7"/>
      <c r="LI438" s="7"/>
      <c r="LJ438" s="7"/>
      <c r="LK438" s="7"/>
      <c r="LL438" s="7"/>
      <c r="LM438" s="7"/>
      <c r="LN438" s="7"/>
      <c r="LO438" s="7"/>
      <c r="LP438" s="7"/>
      <c r="LQ438" s="7"/>
      <c r="LR438" s="7"/>
      <c r="LS438" s="7"/>
      <c r="LT438" s="7"/>
      <c r="LU438" s="7"/>
      <c r="LV438" s="7"/>
      <c r="LW438" s="7"/>
      <c r="LX438" s="7"/>
      <c r="LY438" s="7"/>
      <c r="LZ438" s="7"/>
      <c r="MA438" s="7"/>
      <c r="MB438" s="7"/>
      <c r="MC438" s="7"/>
      <c r="MD438" s="7"/>
      <c r="ME438" s="7"/>
      <c r="MF438" s="7"/>
      <c r="MG438" s="7"/>
      <c r="MH438" s="7"/>
      <c r="MI438" s="7"/>
      <c r="MJ438" s="7"/>
    </row>
    <row r="439" spans="1:348" ht="15.75" customHeight="1" x14ac:dyDescent="0.25">
      <c r="A439" s="60"/>
      <c r="B439" s="60"/>
      <c r="C439" s="60"/>
      <c r="D439" s="60"/>
      <c r="E439" s="60"/>
      <c r="F439" s="60"/>
      <c r="G439" s="60"/>
      <c r="H439" s="60"/>
      <c r="I439" s="61"/>
      <c r="J439" s="61"/>
      <c r="K439" s="61"/>
      <c r="L439" s="61"/>
      <c r="M439" s="60"/>
      <c r="N439" s="60"/>
      <c r="O439" s="62"/>
      <c r="P439" s="62"/>
      <c r="Q439" s="62"/>
      <c r="R439" s="62"/>
      <c r="S439" s="62"/>
      <c r="T439" s="62"/>
      <c r="U439" s="62"/>
      <c r="V439" s="62"/>
      <c r="W439" s="62"/>
      <c r="X439" s="60"/>
      <c r="Y439" s="60"/>
      <c r="Z439" s="60"/>
      <c r="AA439" s="60"/>
      <c r="AB439" s="61"/>
      <c r="AC439" s="61"/>
      <c r="AD439" s="60"/>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c r="IW439" s="7"/>
      <c r="IX439" s="7"/>
      <c r="IY439" s="7"/>
      <c r="IZ439" s="7"/>
      <c r="JA439" s="7"/>
      <c r="JB439" s="7"/>
      <c r="JC439" s="7"/>
      <c r="JD439" s="7"/>
      <c r="JE439" s="7"/>
      <c r="JF439" s="7"/>
      <c r="JG439" s="7"/>
      <c r="JH439" s="7"/>
      <c r="JI439" s="7"/>
      <c r="JJ439" s="7"/>
      <c r="JK439" s="7"/>
      <c r="JL439" s="7"/>
      <c r="JM439" s="7"/>
      <c r="JN439" s="7"/>
      <c r="JO439" s="7"/>
      <c r="JP439" s="7"/>
      <c r="JQ439" s="7"/>
      <c r="JR439" s="7"/>
      <c r="JS439" s="7"/>
      <c r="JT439" s="7"/>
      <c r="JU439" s="7"/>
      <c r="JV439" s="7"/>
      <c r="JW439" s="7"/>
      <c r="JX439" s="7"/>
      <c r="JY439" s="7"/>
      <c r="JZ439" s="7"/>
      <c r="KA439" s="7"/>
      <c r="KB439" s="7"/>
      <c r="KC439" s="7"/>
      <c r="KD439" s="7"/>
      <c r="KE439" s="7"/>
      <c r="KF439" s="7"/>
      <c r="KG439" s="7"/>
      <c r="KH439" s="7"/>
      <c r="KI439" s="7"/>
      <c r="KJ439" s="7"/>
      <c r="KK439" s="7"/>
      <c r="KL439" s="7"/>
      <c r="KM439" s="7"/>
      <c r="KN439" s="7"/>
      <c r="KO439" s="7"/>
      <c r="KP439" s="7"/>
      <c r="KQ439" s="7"/>
      <c r="KR439" s="7"/>
      <c r="KS439" s="7"/>
      <c r="KT439" s="7"/>
      <c r="KU439" s="7"/>
      <c r="KV439" s="7"/>
      <c r="KW439" s="7"/>
      <c r="KX439" s="7"/>
      <c r="KY439" s="7"/>
      <c r="KZ439" s="7"/>
      <c r="LA439" s="7"/>
      <c r="LB439" s="7"/>
      <c r="LC439" s="7"/>
      <c r="LD439" s="7"/>
      <c r="LE439" s="7"/>
      <c r="LF439" s="7"/>
      <c r="LG439" s="7"/>
      <c r="LH439" s="7"/>
      <c r="LI439" s="7"/>
      <c r="LJ439" s="7"/>
      <c r="LK439" s="7"/>
      <c r="LL439" s="7"/>
      <c r="LM439" s="7"/>
      <c r="LN439" s="7"/>
      <c r="LO439" s="7"/>
      <c r="LP439" s="7"/>
      <c r="LQ439" s="7"/>
      <c r="LR439" s="7"/>
      <c r="LS439" s="7"/>
      <c r="LT439" s="7"/>
      <c r="LU439" s="7"/>
      <c r="LV439" s="7"/>
      <c r="LW439" s="7"/>
      <c r="LX439" s="7"/>
      <c r="LY439" s="7"/>
      <c r="LZ439" s="7"/>
      <c r="MA439" s="7"/>
      <c r="MB439" s="7"/>
      <c r="MC439" s="7"/>
      <c r="MD439" s="7"/>
      <c r="ME439" s="7"/>
      <c r="MF439" s="7"/>
      <c r="MG439" s="7"/>
      <c r="MH439" s="7"/>
      <c r="MI439" s="7"/>
      <c r="MJ439" s="7"/>
    </row>
    <row r="440" spans="1:348" ht="15.75" customHeight="1" x14ac:dyDescent="0.25">
      <c r="A440" s="60"/>
      <c r="B440" s="60"/>
      <c r="C440" s="60"/>
      <c r="D440" s="60"/>
      <c r="E440" s="60"/>
      <c r="F440" s="60"/>
      <c r="G440" s="60"/>
      <c r="H440" s="60"/>
      <c r="I440" s="61"/>
      <c r="J440" s="61"/>
      <c r="K440" s="61"/>
      <c r="L440" s="61"/>
      <c r="M440" s="60"/>
      <c r="N440" s="60"/>
      <c r="O440" s="62"/>
      <c r="P440" s="62"/>
      <c r="Q440" s="62"/>
      <c r="R440" s="62"/>
      <c r="S440" s="62"/>
      <c r="T440" s="62"/>
      <c r="U440" s="62"/>
      <c r="V440" s="62"/>
      <c r="W440" s="62"/>
      <c r="X440" s="60"/>
      <c r="Y440" s="60"/>
      <c r="Z440" s="60"/>
      <c r="AA440" s="60"/>
      <c r="AB440" s="61"/>
      <c r="AC440" s="61"/>
      <c r="AD440" s="60"/>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c r="IW440" s="7"/>
      <c r="IX440" s="7"/>
      <c r="IY440" s="7"/>
      <c r="IZ440" s="7"/>
      <c r="JA440" s="7"/>
      <c r="JB440" s="7"/>
      <c r="JC440" s="7"/>
      <c r="JD440" s="7"/>
      <c r="JE440" s="7"/>
      <c r="JF440" s="7"/>
      <c r="JG440" s="7"/>
      <c r="JH440" s="7"/>
      <c r="JI440" s="7"/>
      <c r="JJ440" s="7"/>
      <c r="JK440" s="7"/>
      <c r="JL440" s="7"/>
      <c r="JM440" s="7"/>
      <c r="JN440" s="7"/>
      <c r="JO440" s="7"/>
      <c r="JP440" s="7"/>
      <c r="JQ440" s="7"/>
      <c r="JR440" s="7"/>
      <c r="JS440" s="7"/>
      <c r="JT440" s="7"/>
      <c r="JU440" s="7"/>
      <c r="JV440" s="7"/>
      <c r="JW440" s="7"/>
      <c r="JX440" s="7"/>
      <c r="JY440" s="7"/>
      <c r="JZ440" s="7"/>
      <c r="KA440" s="7"/>
      <c r="KB440" s="7"/>
      <c r="KC440" s="7"/>
      <c r="KD440" s="7"/>
      <c r="KE440" s="7"/>
      <c r="KF440" s="7"/>
      <c r="KG440" s="7"/>
      <c r="KH440" s="7"/>
      <c r="KI440" s="7"/>
      <c r="KJ440" s="7"/>
      <c r="KK440" s="7"/>
      <c r="KL440" s="7"/>
      <c r="KM440" s="7"/>
      <c r="KN440" s="7"/>
      <c r="KO440" s="7"/>
      <c r="KP440" s="7"/>
      <c r="KQ440" s="7"/>
      <c r="KR440" s="7"/>
      <c r="KS440" s="7"/>
      <c r="KT440" s="7"/>
      <c r="KU440" s="7"/>
      <c r="KV440" s="7"/>
      <c r="KW440" s="7"/>
      <c r="KX440" s="7"/>
      <c r="KY440" s="7"/>
      <c r="KZ440" s="7"/>
      <c r="LA440" s="7"/>
      <c r="LB440" s="7"/>
      <c r="LC440" s="7"/>
      <c r="LD440" s="7"/>
      <c r="LE440" s="7"/>
      <c r="LF440" s="7"/>
      <c r="LG440" s="7"/>
      <c r="LH440" s="7"/>
      <c r="LI440" s="7"/>
      <c r="LJ440" s="7"/>
      <c r="LK440" s="7"/>
      <c r="LL440" s="7"/>
      <c r="LM440" s="7"/>
      <c r="LN440" s="7"/>
      <c r="LO440" s="7"/>
      <c r="LP440" s="7"/>
      <c r="LQ440" s="7"/>
      <c r="LR440" s="7"/>
      <c r="LS440" s="7"/>
      <c r="LT440" s="7"/>
      <c r="LU440" s="7"/>
      <c r="LV440" s="7"/>
      <c r="LW440" s="7"/>
      <c r="LX440" s="7"/>
      <c r="LY440" s="7"/>
      <c r="LZ440" s="7"/>
      <c r="MA440" s="7"/>
      <c r="MB440" s="7"/>
      <c r="MC440" s="7"/>
      <c r="MD440" s="7"/>
      <c r="ME440" s="7"/>
      <c r="MF440" s="7"/>
      <c r="MG440" s="7"/>
      <c r="MH440" s="7"/>
      <c r="MI440" s="7"/>
      <c r="MJ440" s="7"/>
    </row>
    <row r="441" spans="1:348" ht="15.75" customHeight="1" x14ac:dyDescent="0.25">
      <c r="A441" s="60"/>
      <c r="B441" s="60"/>
      <c r="C441" s="60"/>
      <c r="D441" s="60"/>
      <c r="E441" s="60"/>
      <c r="F441" s="60"/>
      <c r="G441" s="60"/>
      <c r="H441" s="60"/>
      <c r="I441" s="61"/>
      <c r="J441" s="61"/>
      <c r="K441" s="61"/>
      <c r="L441" s="61"/>
      <c r="M441" s="60"/>
      <c r="N441" s="60"/>
      <c r="O441" s="62"/>
      <c r="P441" s="62"/>
      <c r="Q441" s="62"/>
      <c r="R441" s="62"/>
      <c r="S441" s="62"/>
      <c r="T441" s="62"/>
      <c r="U441" s="62"/>
      <c r="V441" s="62"/>
      <c r="W441" s="62"/>
      <c r="X441" s="60"/>
      <c r="Y441" s="60"/>
      <c r="Z441" s="60"/>
      <c r="AA441" s="60"/>
      <c r="AB441" s="61"/>
      <c r="AC441" s="61"/>
      <c r="AD441" s="60"/>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c r="IW441" s="7"/>
      <c r="IX441" s="7"/>
      <c r="IY441" s="7"/>
      <c r="IZ441" s="7"/>
      <c r="JA441" s="7"/>
      <c r="JB441" s="7"/>
      <c r="JC441" s="7"/>
      <c r="JD441" s="7"/>
      <c r="JE441" s="7"/>
      <c r="JF441" s="7"/>
      <c r="JG441" s="7"/>
      <c r="JH441" s="7"/>
      <c r="JI441" s="7"/>
      <c r="JJ441" s="7"/>
      <c r="JK441" s="7"/>
      <c r="JL441" s="7"/>
      <c r="JM441" s="7"/>
      <c r="JN441" s="7"/>
      <c r="JO441" s="7"/>
      <c r="JP441" s="7"/>
      <c r="JQ441" s="7"/>
      <c r="JR441" s="7"/>
      <c r="JS441" s="7"/>
      <c r="JT441" s="7"/>
      <c r="JU441" s="7"/>
      <c r="JV441" s="7"/>
      <c r="JW441" s="7"/>
      <c r="JX441" s="7"/>
      <c r="JY441" s="7"/>
      <c r="JZ441" s="7"/>
      <c r="KA441" s="7"/>
      <c r="KB441" s="7"/>
      <c r="KC441" s="7"/>
      <c r="KD441" s="7"/>
      <c r="KE441" s="7"/>
      <c r="KF441" s="7"/>
      <c r="KG441" s="7"/>
      <c r="KH441" s="7"/>
      <c r="KI441" s="7"/>
      <c r="KJ441" s="7"/>
      <c r="KK441" s="7"/>
      <c r="KL441" s="7"/>
      <c r="KM441" s="7"/>
      <c r="KN441" s="7"/>
      <c r="KO441" s="7"/>
      <c r="KP441" s="7"/>
      <c r="KQ441" s="7"/>
      <c r="KR441" s="7"/>
      <c r="KS441" s="7"/>
      <c r="KT441" s="7"/>
      <c r="KU441" s="7"/>
      <c r="KV441" s="7"/>
      <c r="KW441" s="7"/>
      <c r="KX441" s="7"/>
      <c r="KY441" s="7"/>
      <c r="KZ441" s="7"/>
      <c r="LA441" s="7"/>
      <c r="LB441" s="7"/>
      <c r="LC441" s="7"/>
      <c r="LD441" s="7"/>
      <c r="LE441" s="7"/>
      <c r="LF441" s="7"/>
      <c r="LG441" s="7"/>
      <c r="LH441" s="7"/>
      <c r="LI441" s="7"/>
      <c r="LJ441" s="7"/>
      <c r="LK441" s="7"/>
      <c r="LL441" s="7"/>
      <c r="LM441" s="7"/>
      <c r="LN441" s="7"/>
      <c r="LO441" s="7"/>
      <c r="LP441" s="7"/>
      <c r="LQ441" s="7"/>
      <c r="LR441" s="7"/>
      <c r="LS441" s="7"/>
      <c r="LT441" s="7"/>
      <c r="LU441" s="7"/>
      <c r="LV441" s="7"/>
      <c r="LW441" s="7"/>
      <c r="LX441" s="7"/>
      <c r="LY441" s="7"/>
      <c r="LZ441" s="7"/>
      <c r="MA441" s="7"/>
      <c r="MB441" s="7"/>
      <c r="MC441" s="7"/>
      <c r="MD441" s="7"/>
      <c r="ME441" s="7"/>
      <c r="MF441" s="7"/>
      <c r="MG441" s="7"/>
      <c r="MH441" s="7"/>
      <c r="MI441" s="7"/>
      <c r="MJ441" s="7"/>
    </row>
    <row r="442" spans="1:348" ht="15.75" customHeight="1" x14ac:dyDescent="0.25">
      <c r="A442" s="60"/>
      <c r="B442" s="60"/>
      <c r="C442" s="60"/>
      <c r="D442" s="60"/>
      <c r="E442" s="60"/>
      <c r="F442" s="60"/>
      <c r="G442" s="60"/>
      <c r="H442" s="60"/>
      <c r="I442" s="61"/>
      <c r="J442" s="61"/>
      <c r="K442" s="61"/>
      <c r="L442" s="61"/>
      <c r="M442" s="60"/>
      <c r="N442" s="60"/>
      <c r="O442" s="62"/>
      <c r="P442" s="62"/>
      <c r="Q442" s="62"/>
      <c r="R442" s="62"/>
      <c r="S442" s="62"/>
      <c r="T442" s="62"/>
      <c r="U442" s="62"/>
      <c r="V442" s="62"/>
      <c r="W442" s="62"/>
      <c r="X442" s="60"/>
      <c r="Y442" s="60"/>
      <c r="Z442" s="60"/>
      <c r="AA442" s="60"/>
      <c r="AB442" s="61"/>
      <c r="AC442" s="61"/>
      <c r="AD442" s="60"/>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c r="IW442" s="7"/>
      <c r="IX442" s="7"/>
      <c r="IY442" s="7"/>
      <c r="IZ442" s="7"/>
      <c r="JA442" s="7"/>
      <c r="JB442" s="7"/>
      <c r="JC442" s="7"/>
      <c r="JD442" s="7"/>
      <c r="JE442" s="7"/>
      <c r="JF442" s="7"/>
      <c r="JG442" s="7"/>
      <c r="JH442" s="7"/>
      <c r="JI442" s="7"/>
      <c r="JJ442" s="7"/>
      <c r="JK442" s="7"/>
      <c r="JL442" s="7"/>
      <c r="JM442" s="7"/>
      <c r="JN442" s="7"/>
      <c r="JO442" s="7"/>
      <c r="JP442" s="7"/>
      <c r="JQ442" s="7"/>
      <c r="JR442" s="7"/>
      <c r="JS442" s="7"/>
      <c r="JT442" s="7"/>
      <c r="JU442" s="7"/>
      <c r="JV442" s="7"/>
      <c r="JW442" s="7"/>
      <c r="JX442" s="7"/>
      <c r="JY442" s="7"/>
      <c r="JZ442" s="7"/>
      <c r="KA442" s="7"/>
      <c r="KB442" s="7"/>
      <c r="KC442" s="7"/>
      <c r="KD442" s="7"/>
      <c r="KE442" s="7"/>
      <c r="KF442" s="7"/>
      <c r="KG442" s="7"/>
      <c r="KH442" s="7"/>
      <c r="KI442" s="7"/>
      <c r="KJ442" s="7"/>
      <c r="KK442" s="7"/>
      <c r="KL442" s="7"/>
      <c r="KM442" s="7"/>
      <c r="KN442" s="7"/>
      <c r="KO442" s="7"/>
      <c r="KP442" s="7"/>
      <c r="KQ442" s="7"/>
      <c r="KR442" s="7"/>
      <c r="KS442" s="7"/>
      <c r="KT442" s="7"/>
      <c r="KU442" s="7"/>
      <c r="KV442" s="7"/>
      <c r="KW442" s="7"/>
      <c r="KX442" s="7"/>
      <c r="KY442" s="7"/>
      <c r="KZ442" s="7"/>
      <c r="LA442" s="7"/>
      <c r="LB442" s="7"/>
      <c r="LC442" s="7"/>
      <c r="LD442" s="7"/>
      <c r="LE442" s="7"/>
      <c r="LF442" s="7"/>
      <c r="LG442" s="7"/>
      <c r="LH442" s="7"/>
      <c r="LI442" s="7"/>
      <c r="LJ442" s="7"/>
      <c r="LK442" s="7"/>
      <c r="LL442" s="7"/>
      <c r="LM442" s="7"/>
      <c r="LN442" s="7"/>
      <c r="LO442" s="7"/>
      <c r="LP442" s="7"/>
      <c r="LQ442" s="7"/>
      <c r="LR442" s="7"/>
      <c r="LS442" s="7"/>
      <c r="LT442" s="7"/>
      <c r="LU442" s="7"/>
      <c r="LV442" s="7"/>
      <c r="LW442" s="7"/>
      <c r="LX442" s="7"/>
      <c r="LY442" s="7"/>
      <c r="LZ442" s="7"/>
      <c r="MA442" s="7"/>
      <c r="MB442" s="7"/>
      <c r="MC442" s="7"/>
      <c r="MD442" s="7"/>
      <c r="ME442" s="7"/>
      <c r="MF442" s="7"/>
      <c r="MG442" s="7"/>
      <c r="MH442" s="7"/>
      <c r="MI442" s="7"/>
      <c r="MJ442" s="7"/>
    </row>
    <row r="443" spans="1:348" ht="15.75" customHeight="1" x14ac:dyDescent="0.25">
      <c r="A443" s="60"/>
      <c r="B443" s="60"/>
      <c r="C443" s="60"/>
      <c r="D443" s="60"/>
      <c r="E443" s="60"/>
      <c r="F443" s="60"/>
      <c r="G443" s="60"/>
      <c r="H443" s="60"/>
      <c r="I443" s="61"/>
      <c r="J443" s="61"/>
      <c r="K443" s="61"/>
      <c r="L443" s="61"/>
      <c r="M443" s="60"/>
      <c r="N443" s="60"/>
      <c r="O443" s="62"/>
      <c r="P443" s="62"/>
      <c r="Q443" s="62"/>
      <c r="R443" s="62"/>
      <c r="S443" s="62"/>
      <c r="T443" s="62"/>
      <c r="U443" s="62"/>
      <c r="V443" s="62"/>
      <c r="W443" s="62"/>
      <c r="X443" s="60"/>
      <c r="Y443" s="60"/>
      <c r="Z443" s="60"/>
      <c r="AA443" s="60"/>
      <c r="AB443" s="61"/>
      <c r="AC443" s="61"/>
      <c r="AD443" s="60"/>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c r="IW443" s="7"/>
      <c r="IX443" s="7"/>
      <c r="IY443" s="7"/>
      <c r="IZ443" s="7"/>
      <c r="JA443" s="7"/>
      <c r="JB443" s="7"/>
      <c r="JC443" s="7"/>
      <c r="JD443" s="7"/>
      <c r="JE443" s="7"/>
      <c r="JF443" s="7"/>
      <c r="JG443" s="7"/>
      <c r="JH443" s="7"/>
      <c r="JI443" s="7"/>
      <c r="JJ443" s="7"/>
      <c r="JK443" s="7"/>
      <c r="JL443" s="7"/>
      <c r="JM443" s="7"/>
      <c r="JN443" s="7"/>
      <c r="JO443" s="7"/>
      <c r="JP443" s="7"/>
      <c r="JQ443" s="7"/>
      <c r="JR443" s="7"/>
      <c r="JS443" s="7"/>
      <c r="JT443" s="7"/>
      <c r="JU443" s="7"/>
      <c r="JV443" s="7"/>
      <c r="JW443" s="7"/>
      <c r="JX443" s="7"/>
      <c r="JY443" s="7"/>
      <c r="JZ443" s="7"/>
      <c r="KA443" s="7"/>
      <c r="KB443" s="7"/>
      <c r="KC443" s="7"/>
      <c r="KD443" s="7"/>
      <c r="KE443" s="7"/>
      <c r="KF443" s="7"/>
      <c r="KG443" s="7"/>
      <c r="KH443" s="7"/>
      <c r="KI443" s="7"/>
      <c r="KJ443" s="7"/>
      <c r="KK443" s="7"/>
      <c r="KL443" s="7"/>
      <c r="KM443" s="7"/>
      <c r="KN443" s="7"/>
      <c r="KO443" s="7"/>
      <c r="KP443" s="7"/>
      <c r="KQ443" s="7"/>
      <c r="KR443" s="7"/>
      <c r="KS443" s="7"/>
      <c r="KT443" s="7"/>
      <c r="KU443" s="7"/>
      <c r="KV443" s="7"/>
      <c r="KW443" s="7"/>
      <c r="KX443" s="7"/>
      <c r="KY443" s="7"/>
      <c r="KZ443" s="7"/>
      <c r="LA443" s="7"/>
      <c r="LB443" s="7"/>
      <c r="LC443" s="7"/>
      <c r="LD443" s="7"/>
      <c r="LE443" s="7"/>
      <c r="LF443" s="7"/>
      <c r="LG443" s="7"/>
      <c r="LH443" s="7"/>
      <c r="LI443" s="7"/>
      <c r="LJ443" s="7"/>
      <c r="LK443" s="7"/>
      <c r="LL443" s="7"/>
      <c r="LM443" s="7"/>
      <c r="LN443" s="7"/>
      <c r="LO443" s="7"/>
      <c r="LP443" s="7"/>
      <c r="LQ443" s="7"/>
      <c r="LR443" s="7"/>
      <c r="LS443" s="7"/>
      <c r="LT443" s="7"/>
      <c r="LU443" s="7"/>
      <c r="LV443" s="7"/>
      <c r="LW443" s="7"/>
      <c r="LX443" s="7"/>
      <c r="LY443" s="7"/>
      <c r="LZ443" s="7"/>
      <c r="MA443" s="7"/>
      <c r="MB443" s="7"/>
      <c r="MC443" s="7"/>
      <c r="MD443" s="7"/>
      <c r="ME443" s="7"/>
      <c r="MF443" s="7"/>
      <c r="MG443" s="7"/>
      <c r="MH443" s="7"/>
      <c r="MI443" s="7"/>
      <c r="MJ443" s="7"/>
    </row>
    <row r="444" spans="1:348" ht="15.75" customHeight="1" x14ac:dyDescent="0.25">
      <c r="A444" s="60"/>
      <c r="B444" s="60"/>
      <c r="C444" s="60"/>
      <c r="D444" s="60"/>
      <c r="E444" s="60"/>
      <c r="F444" s="60"/>
      <c r="G444" s="60"/>
      <c r="H444" s="60"/>
      <c r="I444" s="61"/>
      <c r="J444" s="61"/>
      <c r="K444" s="61"/>
      <c r="L444" s="61"/>
      <c r="M444" s="60"/>
      <c r="N444" s="60"/>
      <c r="O444" s="62"/>
      <c r="P444" s="62"/>
      <c r="Q444" s="62"/>
      <c r="R444" s="62"/>
      <c r="S444" s="62"/>
      <c r="T444" s="62"/>
      <c r="U444" s="62"/>
      <c r="V444" s="62"/>
      <c r="W444" s="62"/>
      <c r="X444" s="60"/>
      <c r="Y444" s="60"/>
      <c r="Z444" s="60"/>
      <c r="AA444" s="60"/>
      <c r="AB444" s="61"/>
      <c r="AC444" s="61"/>
      <c r="AD444" s="60"/>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c r="IW444" s="7"/>
      <c r="IX444" s="7"/>
      <c r="IY444" s="7"/>
      <c r="IZ444" s="7"/>
      <c r="JA444" s="7"/>
      <c r="JB444" s="7"/>
      <c r="JC444" s="7"/>
      <c r="JD444" s="7"/>
      <c r="JE444" s="7"/>
      <c r="JF444" s="7"/>
      <c r="JG444" s="7"/>
      <c r="JH444" s="7"/>
      <c r="JI444" s="7"/>
      <c r="JJ444" s="7"/>
      <c r="JK444" s="7"/>
      <c r="JL444" s="7"/>
      <c r="JM444" s="7"/>
      <c r="JN444" s="7"/>
      <c r="JO444" s="7"/>
      <c r="JP444" s="7"/>
      <c r="JQ444" s="7"/>
      <c r="JR444" s="7"/>
      <c r="JS444" s="7"/>
      <c r="JT444" s="7"/>
      <c r="JU444" s="7"/>
      <c r="JV444" s="7"/>
      <c r="JW444" s="7"/>
      <c r="JX444" s="7"/>
      <c r="JY444" s="7"/>
      <c r="JZ444" s="7"/>
      <c r="KA444" s="7"/>
      <c r="KB444" s="7"/>
      <c r="KC444" s="7"/>
      <c r="KD444" s="7"/>
      <c r="KE444" s="7"/>
      <c r="KF444" s="7"/>
      <c r="KG444" s="7"/>
      <c r="KH444" s="7"/>
      <c r="KI444" s="7"/>
      <c r="KJ444" s="7"/>
      <c r="KK444" s="7"/>
      <c r="KL444" s="7"/>
      <c r="KM444" s="7"/>
      <c r="KN444" s="7"/>
      <c r="KO444" s="7"/>
      <c r="KP444" s="7"/>
      <c r="KQ444" s="7"/>
      <c r="KR444" s="7"/>
      <c r="KS444" s="7"/>
      <c r="KT444" s="7"/>
      <c r="KU444" s="7"/>
      <c r="KV444" s="7"/>
      <c r="KW444" s="7"/>
      <c r="KX444" s="7"/>
      <c r="KY444" s="7"/>
      <c r="KZ444" s="7"/>
      <c r="LA444" s="7"/>
      <c r="LB444" s="7"/>
      <c r="LC444" s="7"/>
      <c r="LD444" s="7"/>
      <c r="LE444" s="7"/>
      <c r="LF444" s="7"/>
      <c r="LG444" s="7"/>
      <c r="LH444" s="7"/>
      <c r="LI444" s="7"/>
      <c r="LJ444" s="7"/>
      <c r="LK444" s="7"/>
      <c r="LL444" s="7"/>
      <c r="LM444" s="7"/>
      <c r="LN444" s="7"/>
      <c r="LO444" s="7"/>
      <c r="LP444" s="7"/>
      <c r="LQ444" s="7"/>
      <c r="LR444" s="7"/>
      <c r="LS444" s="7"/>
      <c r="LT444" s="7"/>
      <c r="LU444" s="7"/>
      <c r="LV444" s="7"/>
      <c r="LW444" s="7"/>
      <c r="LX444" s="7"/>
      <c r="LY444" s="7"/>
      <c r="LZ444" s="7"/>
      <c r="MA444" s="7"/>
      <c r="MB444" s="7"/>
      <c r="MC444" s="7"/>
      <c r="MD444" s="7"/>
      <c r="ME444" s="7"/>
      <c r="MF444" s="7"/>
      <c r="MG444" s="7"/>
      <c r="MH444" s="7"/>
      <c r="MI444" s="7"/>
      <c r="MJ444" s="7"/>
    </row>
    <row r="445" spans="1:348" ht="15.75" customHeight="1" x14ac:dyDescent="0.25">
      <c r="A445" s="60"/>
      <c r="B445" s="60"/>
      <c r="C445" s="60"/>
      <c r="D445" s="60"/>
      <c r="E445" s="60"/>
      <c r="F445" s="60"/>
      <c r="G445" s="60"/>
      <c r="H445" s="60"/>
      <c r="I445" s="61"/>
      <c r="J445" s="61"/>
      <c r="K445" s="61"/>
      <c r="L445" s="61"/>
      <c r="M445" s="60"/>
      <c r="N445" s="60"/>
      <c r="O445" s="62"/>
      <c r="P445" s="62"/>
      <c r="Q445" s="62"/>
      <c r="R445" s="62"/>
      <c r="S445" s="62"/>
      <c r="T445" s="62"/>
      <c r="U445" s="62"/>
      <c r="V445" s="62"/>
      <c r="W445" s="62"/>
      <c r="X445" s="60"/>
      <c r="Y445" s="60"/>
      <c r="Z445" s="60"/>
      <c r="AA445" s="60"/>
      <c r="AB445" s="61"/>
      <c r="AC445" s="61"/>
      <c r="AD445" s="60"/>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c r="IW445" s="7"/>
      <c r="IX445" s="7"/>
      <c r="IY445" s="7"/>
      <c r="IZ445" s="7"/>
      <c r="JA445" s="7"/>
      <c r="JB445" s="7"/>
      <c r="JC445" s="7"/>
      <c r="JD445" s="7"/>
      <c r="JE445" s="7"/>
      <c r="JF445" s="7"/>
      <c r="JG445" s="7"/>
      <c r="JH445" s="7"/>
      <c r="JI445" s="7"/>
      <c r="JJ445" s="7"/>
      <c r="JK445" s="7"/>
      <c r="JL445" s="7"/>
      <c r="JM445" s="7"/>
      <c r="JN445" s="7"/>
      <c r="JO445" s="7"/>
      <c r="JP445" s="7"/>
      <c r="JQ445" s="7"/>
      <c r="JR445" s="7"/>
      <c r="JS445" s="7"/>
      <c r="JT445" s="7"/>
      <c r="JU445" s="7"/>
      <c r="JV445" s="7"/>
      <c r="JW445" s="7"/>
      <c r="JX445" s="7"/>
      <c r="JY445" s="7"/>
      <c r="JZ445" s="7"/>
      <c r="KA445" s="7"/>
      <c r="KB445" s="7"/>
      <c r="KC445" s="7"/>
      <c r="KD445" s="7"/>
      <c r="KE445" s="7"/>
      <c r="KF445" s="7"/>
      <c r="KG445" s="7"/>
      <c r="KH445" s="7"/>
      <c r="KI445" s="7"/>
      <c r="KJ445" s="7"/>
      <c r="KK445" s="7"/>
      <c r="KL445" s="7"/>
      <c r="KM445" s="7"/>
      <c r="KN445" s="7"/>
      <c r="KO445" s="7"/>
      <c r="KP445" s="7"/>
      <c r="KQ445" s="7"/>
      <c r="KR445" s="7"/>
      <c r="KS445" s="7"/>
      <c r="KT445" s="7"/>
      <c r="KU445" s="7"/>
      <c r="KV445" s="7"/>
      <c r="KW445" s="7"/>
      <c r="KX445" s="7"/>
      <c r="KY445" s="7"/>
      <c r="KZ445" s="7"/>
      <c r="LA445" s="7"/>
      <c r="LB445" s="7"/>
      <c r="LC445" s="7"/>
      <c r="LD445" s="7"/>
      <c r="LE445" s="7"/>
      <c r="LF445" s="7"/>
      <c r="LG445" s="7"/>
      <c r="LH445" s="7"/>
      <c r="LI445" s="7"/>
      <c r="LJ445" s="7"/>
      <c r="LK445" s="7"/>
      <c r="LL445" s="7"/>
      <c r="LM445" s="7"/>
      <c r="LN445" s="7"/>
      <c r="LO445" s="7"/>
      <c r="LP445" s="7"/>
      <c r="LQ445" s="7"/>
      <c r="LR445" s="7"/>
      <c r="LS445" s="7"/>
      <c r="LT445" s="7"/>
      <c r="LU445" s="7"/>
      <c r="LV445" s="7"/>
      <c r="LW445" s="7"/>
      <c r="LX445" s="7"/>
      <c r="LY445" s="7"/>
      <c r="LZ445" s="7"/>
      <c r="MA445" s="7"/>
      <c r="MB445" s="7"/>
      <c r="MC445" s="7"/>
      <c r="MD445" s="7"/>
      <c r="ME445" s="7"/>
      <c r="MF445" s="7"/>
      <c r="MG445" s="7"/>
      <c r="MH445" s="7"/>
      <c r="MI445" s="7"/>
      <c r="MJ445" s="7"/>
    </row>
    <row r="446" spans="1:348" ht="15.75" customHeight="1" x14ac:dyDescent="0.25">
      <c r="A446" s="60"/>
      <c r="B446" s="60"/>
      <c r="C446" s="60"/>
      <c r="D446" s="60"/>
      <c r="E446" s="60"/>
      <c r="F446" s="60"/>
      <c r="G446" s="60"/>
      <c r="H446" s="60"/>
      <c r="I446" s="61"/>
      <c r="J446" s="61"/>
      <c r="K446" s="61"/>
      <c r="L446" s="61"/>
      <c r="M446" s="60"/>
      <c r="N446" s="60"/>
      <c r="O446" s="62"/>
      <c r="P446" s="62"/>
      <c r="Q446" s="62"/>
      <c r="R446" s="62"/>
      <c r="S446" s="62"/>
      <c r="T446" s="62"/>
      <c r="U446" s="62"/>
      <c r="V446" s="62"/>
      <c r="W446" s="62"/>
      <c r="X446" s="60"/>
      <c r="Y446" s="60"/>
      <c r="Z446" s="60"/>
      <c r="AA446" s="60"/>
      <c r="AB446" s="61"/>
      <c r="AC446" s="61"/>
      <c r="AD446" s="60"/>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c r="IW446" s="7"/>
      <c r="IX446" s="7"/>
      <c r="IY446" s="7"/>
      <c r="IZ446" s="7"/>
      <c r="JA446" s="7"/>
      <c r="JB446" s="7"/>
      <c r="JC446" s="7"/>
      <c r="JD446" s="7"/>
      <c r="JE446" s="7"/>
      <c r="JF446" s="7"/>
      <c r="JG446" s="7"/>
      <c r="JH446" s="7"/>
      <c r="JI446" s="7"/>
      <c r="JJ446" s="7"/>
      <c r="JK446" s="7"/>
      <c r="JL446" s="7"/>
      <c r="JM446" s="7"/>
      <c r="JN446" s="7"/>
      <c r="JO446" s="7"/>
      <c r="JP446" s="7"/>
      <c r="JQ446" s="7"/>
      <c r="JR446" s="7"/>
      <c r="JS446" s="7"/>
      <c r="JT446" s="7"/>
      <c r="JU446" s="7"/>
      <c r="JV446" s="7"/>
      <c r="JW446" s="7"/>
      <c r="JX446" s="7"/>
      <c r="JY446" s="7"/>
      <c r="JZ446" s="7"/>
      <c r="KA446" s="7"/>
      <c r="KB446" s="7"/>
      <c r="KC446" s="7"/>
      <c r="KD446" s="7"/>
      <c r="KE446" s="7"/>
      <c r="KF446" s="7"/>
      <c r="KG446" s="7"/>
      <c r="KH446" s="7"/>
      <c r="KI446" s="7"/>
      <c r="KJ446" s="7"/>
      <c r="KK446" s="7"/>
      <c r="KL446" s="7"/>
      <c r="KM446" s="7"/>
      <c r="KN446" s="7"/>
      <c r="KO446" s="7"/>
      <c r="KP446" s="7"/>
      <c r="KQ446" s="7"/>
      <c r="KR446" s="7"/>
      <c r="KS446" s="7"/>
      <c r="KT446" s="7"/>
      <c r="KU446" s="7"/>
      <c r="KV446" s="7"/>
      <c r="KW446" s="7"/>
      <c r="KX446" s="7"/>
      <c r="KY446" s="7"/>
      <c r="KZ446" s="7"/>
      <c r="LA446" s="7"/>
      <c r="LB446" s="7"/>
      <c r="LC446" s="7"/>
      <c r="LD446" s="7"/>
      <c r="LE446" s="7"/>
      <c r="LF446" s="7"/>
      <c r="LG446" s="7"/>
      <c r="LH446" s="7"/>
      <c r="LI446" s="7"/>
      <c r="LJ446" s="7"/>
      <c r="LK446" s="7"/>
      <c r="LL446" s="7"/>
      <c r="LM446" s="7"/>
      <c r="LN446" s="7"/>
      <c r="LO446" s="7"/>
      <c r="LP446" s="7"/>
      <c r="LQ446" s="7"/>
      <c r="LR446" s="7"/>
      <c r="LS446" s="7"/>
      <c r="LT446" s="7"/>
      <c r="LU446" s="7"/>
      <c r="LV446" s="7"/>
      <c r="LW446" s="7"/>
      <c r="LX446" s="7"/>
      <c r="LY446" s="7"/>
      <c r="LZ446" s="7"/>
      <c r="MA446" s="7"/>
      <c r="MB446" s="7"/>
      <c r="MC446" s="7"/>
      <c r="MD446" s="7"/>
      <c r="ME446" s="7"/>
      <c r="MF446" s="7"/>
      <c r="MG446" s="7"/>
      <c r="MH446" s="7"/>
      <c r="MI446" s="7"/>
      <c r="MJ446" s="7"/>
    </row>
    <row r="447" spans="1:348" ht="15.75" customHeight="1" x14ac:dyDescent="0.25">
      <c r="A447" s="60"/>
      <c r="B447" s="60"/>
      <c r="C447" s="60"/>
      <c r="D447" s="60"/>
      <c r="E447" s="60"/>
      <c r="F447" s="60"/>
      <c r="G447" s="60"/>
      <c r="H447" s="60"/>
      <c r="I447" s="61"/>
      <c r="J447" s="61"/>
      <c r="K447" s="61"/>
      <c r="L447" s="61"/>
      <c r="M447" s="60"/>
      <c r="N447" s="60"/>
      <c r="O447" s="62"/>
      <c r="P447" s="62"/>
      <c r="Q447" s="62"/>
      <c r="R447" s="62"/>
      <c r="S447" s="62"/>
      <c r="T447" s="62"/>
      <c r="U447" s="62"/>
      <c r="V447" s="62"/>
      <c r="W447" s="62"/>
      <c r="X447" s="60"/>
      <c r="Y447" s="60"/>
      <c r="Z447" s="60"/>
      <c r="AA447" s="60"/>
      <c r="AB447" s="61"/>
      <c r="AC447" s="61"/>
      <c r="AD447" s="60"/>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c r="KT447" s="7"/>
      <c r="KU447" s="7"/>
      <c r="KV447" s="7"/>
      <c r="KW447" s="7"/>
      <c r="KX447" s="7"/>
      <c r="KY447" s="7"/>
      <c r="KZ447" s="7"/>
      <c r="LA447" s="7"/>
      <c r="LB447" s="7"/>
      <c r="LC447" s="7"/>
      <c r="LD447" s="7"/>
      <c r="LE447" s="7"/>
      <c r="LF447" s="7"/>
      <c r="LG447" s="7"/>
      <c r="LH447" s="7"/>
      <c r="LI447" s="7"/>
      <c r="LJ447" s="7"/>
      <c r="LK447" s="7"/>
      <c r="LL447" s="7"/>
      <c r="LM447" s="7"/>
      <c r="LN447" s="7"/>
      <c r="LO447" s="7"/>
      <c r="LP447" s="7"/>
      <c r="LQ447" s="7"/>
      <c r="LR447" s="7"/>
      <c r="LS447" s="7"/>
      <c r="LT447" s="7"/>
      <c r="LU447" s="7"/>
      <c r="LV447" s="7"/>
      <c r="LW447" s="7"/>
      <c r="LX447" s="7"/>
      <c r="LY447" s="7"/>
      <c r="LZ447" s="7"/>
      <c r="MA447" s="7"/>
      <c r="MB447" s="7"/>
      <c r="MC447" s="7"/>
      <c r="MD447" s="7"/>
      <c r="ME447" s="7"/>
      <c r="MF447" s="7"/>
      <c r="MG447" s="7"/>
      <c r="MH447" s="7"/>
      <c r="MI447" s="7"/>
      <c r="MJ447" s="7"/>
    </row>
    <row r="448" spans="1:348" ht="15.75" customHeight="1" x14ac:dyDescent="0.25">
      <c r="A448" s="60"/>
      <c r="B448" s="60"/>
      <c r="C448" s="60"/>
      <c r="D448" s="60"/>
      <c r="E448" s="60"/>
      <c r="F448" s="60"/>
      <c r="G448" s="60"/>
      <c r="H448" s="60"/>
      <c r="I448" s="61"/>
      <c r="J448" s="61"/>
      <c r="K448" s="61"/>
      <c r="L448" s="61"/>
      <c r="M448" s="60"/>
      <c r="N448" s="60"/>
      <c r="O448" s="62"/>
      <c r="P448" s="62"/>
      <c r="Q448" s="62"/>
      <c r="R448" s="62"/>
      <c r="S448" s="62"/>
      <c r="T448" s="62"/>
      <c r="U448" s="62"/>
      <c r="V448" s="62"/>
      <c r="W448" s="62"/>
      <c r="X448" s="60"/>
      <c r="Y448" s="60"/>
      <c r="Z448" s="60"/>
      <c r="AA448" s="60"/>
      <c r="AB448" s="61"/>
      <c r="AC448" s="61"/>
      <c r="AD448" s="60"/>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c r="IW448" s="7"/>
      <c r="IX448" s="7"/>
      <c r="IY448" s="7"/>
      <c r="IZ448" s="7"/>
      <c r="JA448" s="7"/>
      <c r="JB448" s="7"/>
      <c r="JC448" s="7"/>
      <c r="JD448" s="7"/>
      <c r="JE448" s="7"/>
      <c r="JF448" s="7"/>
      <c r="JG448" s="7"/>
      <c r="JH448" s="7"/>
      <c r="JI448" s="7"/>
      <c r="JJ448" s="7"/>
      <c r="JK448" s="7"/>
      <c r="JL448" s="7"/>
      <c r="JM448" s="7"/>
      <c r="JN448" s="7"/>
      <c r="JO448" s="7"/>
      <c r="JP448" s="7"/>
      <c r="JQ448" s="7"/>
      <c r="JR448" s="7"/>
      <c r="JS448" s="7"/>
      <c r="JT448" s="7"/>
      <c r="JU448" s="7"/>
      <c r="JV448" s="7"/>
      <c r="JW448" s="7"/>
      <c r="JX448" s="7"/>
      <c r="JY448" s="7"/>
      <c r="JZ448" s="7"/>
      <c r="KA448" s="7"/>
      <c r="KB448" s="7"/>
      <c r="KC448" s="7"/>
      <c r="KD448" s="7"/>
      <c r="KE448" s="7"/>
      <c r="KF448" s="7"/>
      <c r="KG448" s="7"/>
      <c r="KH448" s="7"/>
      <c r="KI448" s="7"/>
      <c r="KJ448" s="7"/>
      <c r="KK448" s="7"/>
      <c r="KL448" s="7"/>
      <c r="KM448" s="7"/>
      <c r="KN448" s="7"/>
      <c r="KO448" s="7"/>
      <c r="KP448" s="7"/>
      <c r="KQ448" s="7"/>
      <c r="KR448" s="7"/>
      <c r="KS448" s="7"/>
      <c r="KT448" s="7"/>
      <c r="KU448" s="7"/>
      <c r="KV448" s="7"/>
      <c r="KW448" s="7"/>
      <c r="KX448" s="7"/>
      <c r="KY448" s="7"/>
      <c r="KZ448" s="7"/>
      <c r="LA448" s="7"/>
      <c r="LB448" s="7"/>
      <c r="LC448" s="7"/>
      <c r="LD448" s="7"/>
      <c r="LE448" s="7"/>
      <c r="LF448" s="7"/>
      <c r="LG448" s="7"/>
      <c r="LH448" s="7"/>
      <c r="LI448" s="7"/>
      <c r="LJ448" s="7"/>
      <c r="LK448" s="7"/>
      <c r="LL448" s="7"/>
      <c r="LM448" s="7"/>
      <c r="LN448" s="7"/>
      <c r="LO448" s="7"/>
      <c r="LP448" s="7"/>
      <c r="LQ448" s="7"/>
      <c r="LR448" s="7"/>
      <c r="LS448" s="7"/>
      <c r="LT448" s="7"/>
      <c r="LU448" s="7"/>
      <c r="LV448" s="7"/>
      <c r="LW448" s="7"/>
      <c r="LX448" s="7"/>
      <c r="LY448" s="7"/>
      <c r="LZ448" s="7"/>
      <c r="MA448" s="7"/>
      <c r="MB448" s="7"/>
      <c r="MC448" s="7"/>
      <c r="MD448" s="7"/>
      <c r="ME448" s="7"/>
      <c r="MF448" s="7"/>
      <c r="MG448" s="7"/>
      <c r="MH448" s="7"/>
      <c r="MI448" s="7"/>
      <c r="MJ448" s="7"/>
    </row>
    <row r="449" spans="1:348" ht="15.75" customHeight="1" x14ac:dyDescent="0.25">
      <c r="A449" s="60"/>
      <c r="B449" s="60"/>
      <c r="C449" s="60"/>
      <c r="D449" s="60"/>
      <c r="E449" s="60"/>
      <c r="F449" s="60"/>
      <c r="G449" s="60"/>
      <c r="H449" s="60"/>
      <c r="I449" s="61"/>
      <c r="J449" s="61"/>
      <c r="K449" s="61"/>
      <c r="L449" s="61"/>
      <c r="M449" s="60"/>
      <c r="N449" s="60"/>
      <c r="O449" s="62"/>
      <c r="P449" s="62"/>
      <c r="Q449" s="62"/>
      <c r="R449" s="62"/>
      <c r="S449" s="62"/>
      <c r="T449" s="62"/>
      <c r="U449" s="62"/>
      <c r="V449" s="62"/>
      <c r="W449" s="62"/>
      <c r="X449" s="60"/>
      <c r="Y449" s="60"/>
      <c r="Z449" s="60"/>
      <c r="AA449" s="60"/>
      <c r="AB449" s="61"/>
      <c r="AC449" s="61"/>
      <c r="AD449" s="60"/>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c r="IW449" s="7"/>
      <c r="IX449" s="7"/>
      <c r="IY449" s="7"/>
      <c r="IZ449" s="7"/>
      <c r="JA449" s="7"/>
      <c r="JB449" s="7"/>
      <c r="JC449" s="7"/>
      <c r="JD449" s="7"/>
      <c r="JE449" s="7"/>
      <c r="JF449" s="7"/>
      <c r="JG449" s="7"/>
      <c r="JH449" s="7"/>
      <c r="JI449" s="7"/>
      <c r="JJ449" s="7"/>
      <c r="JK449" s="7"/>
      <c r="JL449" s="7"/>
      <c r="JM449" s="7"/>
      <c r="JN449" s="7"/>
      <c r="JO449" s="7"/>
      <c r="JP449" s="7"/>
      <c r="JQ449" s="7"/>
      <c r="JR449" s="7"/>
      <c r="JS449" s="7"/>
      <c r="JT449" s="7"/>
      <c r="JU449" s="7"/>
      <c r="JV449" s="7"/>
      <c r="JW449" s="7"/>
      <c r="JX449" s="7"/>
      <c r="JY449" s="7"/>
      <c r="JZ449" s="7"/>
      <c r="KA449" s="7"/>
      <c r="KB449" s="7"/>
      <c r="KC449" s="7"/>
      <c r="KD449" s="7"/>
      <c r="KE449" s="7"/>
      <c r="KF449" s="7"/>
      <c r="KG449" s="7"/>
      <c r="KH449" s="7"/>
      <c r="KI449" s="7"/>
      <c r="KJ449" s="7"/>
      <c r="KK449" s="7"/>
      <c r="KL449" s="7"/>
      <c r="KM449" s="7"/>
      <c r="KN449" s="7"/>
      <c r="KO449" s="7"/>
      <c r="KP449" s="7"/>
      <c r="KQ449" s="7"/>
      <c r="KR449" s="7"/>
      <c r="KS449" s="7"/>
      <c r="KT449" s="7"/>
      <c r="KU449" s="7"/>
      <c r="KV449" s="7"/>
      <c r="KW449" s="7"/>
      <c r="KX449" s="7"/>
      <c r="KY449" s="7"/>
      <c r="KZ449" s="7"/>
      <c r="LA449" s="7"/>
      <c r="LB449" s="7"/>
      <c r="LC449" s="7"/>
      <c r="LD449" s="7"/>
      <c r="LE449" s="7"/>
      <c r="LF449" s="7"/>
      <c r="LG449" s="7"/>
      <c r="LH449" s="7"/>
      <c r="LI449" s="7"/>
      <c r="LJ449" s="7"/>
      <c r="LK449" s="7"/>
      <c r="LL449" s="7"/>
      <c r="LM449" s="7"/>
      <c r="LN449" s="7"/>
      <c r="LO449" s="7"/>
      <c r="LP449" s="7"/>
      <c r="LQ449" s="7"/>
      <c r="LR449" s="7"/>
      <c r="LS449" s="7"/>
      <c r="LT449" s="7"/>
      <c r="LU449" s="7"/>
      <c r="LV449" s="7"/>
      <c r="LW449" s="7"/>
      <c r="LX449" s="7"/>
      <c r="LY449" s="7"/>
      <c r="LZ449" s="7"/>
      <c r="MA449" s="7"/>
      <c r="MB449" s="7"/>
      <c r="MC449" s="7"/>
      <c r="MD449" s="7"/>
      <c r="ME449" s="7"/>
      <c r="MF449" s="7"/>
      <c r="MG449" s="7"/>
      <c r="MH449" s="7"/>
      <c r="MI449" s="7"/>
      <c r="MJ449" s="7"/>
    </row>
    <row r="450" spans="1:348" ht="15.75" customHeight="1" x14ac:dyDescent="0.25">
      <c r="A450" s="60"/>
      <c r="B450" s="60"/>
      <c r="C450" s="60"/>
      <c r="D450" s="60"/>
      <c r="E450" s="60"/>
      <c r="F450" s="60"/>
      <c r="G450" s="60"/>
      <c r="H450" s="60"/>
      <c r="I450" s="61"/>
      <c r="J450" s="61"/>
      <c r="K450" s="61"/>
      <c r="L450" s="61"/>
      <c r="M450" s="60"/>
      <c r="N450" s="60"/>
      <c r="O450" s="62"/>
      <c r="P450" s="62"/>
      <c r="Q450" s="62"/>
      <c r="R450" s="62"/>
      <c r="S450" s="62"/>
      <c r="T450" s="62"/>
      <c r="U450" s="62"/>
      <c r="V450" s="62"/>
      <c r="W450" s="62"/>
      <c r="X450" s="60"/>
      <c r="Y450" s="60"/>
      <c r="Z450" s="60"/>
      <c r="AA450" s="60"/>
      <c r="AB450" s="61"/>
      <c r="AC450" s="61"/>
      <c r="AD450" s="60"/>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c r="IW450" s="7"/>
      <c r="IX450" s="7"/>
      <c r="IY450" s="7"/>
      <c r="IZ450" s="7"/>
      <c r="JA450" s="7"/>
      <c r="JB450" s="7"/>
      <c r="JC450" s="7"/>
      <c r="JD450" s="7"/>
      <c r="JE450" s="7"/>
      <c r="JF450" s="7"/>
      <c r="JG450" s="7"/>
      <c r="JH450" s="7"/>
      <c r="JI450" s="7"/>
      <c r="JJ450" s="7"/>
      <c r="JK450" s="7"/>
      <c r="JL450" s="7"/>
      <c r="JM450" s="7"/>
      <c r="JN450" s="7"/>
      <c r="JO450" s="7"/>
      <c r="JP450" s="7"/>
      <c r="JQ450" s="7"/>
      <c r="JR450" s="7"/>
      <c r="JS450" s="7"/>
      <c r="JT450" s="7"/>
      <c r="JU450" s="7"/>
      <c r="JV450" s="7"/>
      <c r="JW450" s="7"/>
      <c r="JX450" s="7"/>
      <c r="JY450" s="7"/>
      <c r="JZ450" s="7"/>
      <c r="KA450" s="7"/>
      <c r="KB450" s="7"/>
      <c r="KC450" s="7"/>
      <c r="KD450" s="7"/>
      <c r="KE450" s="7"/>
      <c r="KF450" s="7"/>
      <c r="KG450" s="7"/>
      <c r="KH450" s="7"/>
      <c r="KI450" s="7"/>
      <c r="KJ450" s="7"/>
      <c r="KK450" s="7"/>
      <c r="KL450" s="7"/>
      <c r="KM450" s="7"/>
      <c r="KN450" s="7"/>
      <c r="KO450" s="7"/>
      <c r="KP450" s="7"/>
      <c r="KQ450" s="7"/>
      <c r="KR450" s="7"/>
      <c r="KS450" s="7"/>
      <c r="KT450" s="7"/>
      <c r="KU450" s="7"/>
      <c r="KV450" s="7"/>
      <c r="KW450" s="7"/>
      <c r="KX450" s="7"/>
      <c r="KY450" s="7"/>
      <c r="KZ450" s="7"/>
      <c r="LA450" s="7"/>
      <c r="LB450" s="7"/>
      <c r="LC450" s="7"/>
      <c r="LD450" s="7"/>
      <c r="LE450" s="7"/>
      <c r="LF450" s="7"/>
      <c r="LG450" s="7"/>
      <c r="LH450" s="7"/>
      <c r="LI450" s="7"/>
      <c r="LJ450" s="7"/>
      <c r="LK450" s="7"/>
      <c r="LL450" s="7"/>
      <c r="LM450" s="7"/>
      <c r="LN450" s="7"/>
      <c r="LO450" s="7"/>
      <c r="LP450" s="7"/>
      <c r="LQ450" s="7"/>
      <c r="LR450" s="7"/>
      <c r="LS450" s="7"/>
      <c r="LT450" s="7"/>
      <c r="LU450" s="7"/>
      <c r="LV450" s="7"/>
      <c r="LW450" s="7"/>
      <c r="LX450" s="7"/>
      <c r="LY450" s="7"/>
      <c r="LZ450" s="7"/>
      <c r="MA450" s="7"/>
      <c r="MB450" s="7"/>
      <c r="MC450" s="7"/>
      <c r="MD450" s="7"/>
      <c r="ME450" s="7"/>
      <c r="MF450" s="7"/>
      <c r="MG450" s="7"/>
      <c r="MH450" s="7"/>
      <c r="MI450" s="7"/>
      <c r="MJ450" s="7"/>
    </row>
    <row r="451" spans="1:348" ht="15.75" customHeight="1" x14ac:dyDescent="0.25">
      <c r="A451" s="60"/>
      <c r="B451" s="60"/>
      <c r="C451" s="60"/>
      <c r="D451" s="60"/>
      <c r="E451" s="60"/>
      <c r="F451" s="60"/>
      <c r="G451" s="60"/>
      <c r="H451" s="60"/>
      <c r="I451" s="61"/>
      <c r="J451" s="61"/>
      <c r="K451" s="61"/>
      <c r="L451" s="61"/>
      <c r="M451" s="60"/>
      <c r="N451" s="60"/>
      <c r="O451" s="62"/>
      <c r="P451" s="62"/>
      <c r="Q451" s="62"/>
      <c r="R451" s="62"/>
      <c r="S451" s="62"/>
      <c r="T451" s="62"/>
      <c r="U451" s="62"/>
      <c r="V451" s="62"/>
      <c r="W451" s="62"/>
      <c r="X451" s="60"/>
      <c r="Y451" s="60"/>
      <c r="Z451" s="60"/>
      <c r="AA451" s="60"/>
      <c r="AB451" s="61"/>
      <c r="AC451" s="61"/>
      <c r="AD451" s="60"/>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7"/>
      <c r="LR451" s="7"/>
      <c r="LS451" s="7"/>
      <c r="LT451" s="7"/>
      <c r="LU451" s="7"/>
      <c r="LV451" s="7"/>
      <c r="LW451" s="7"/>
      <c r="LX451" s="7"/>
      <c r="LY451" s="7"/>
      <c r="LZ451" s="7"/>
      <c r="MA451" s="7"/>
      <c r="MB451" s="7"/>
      <c r="MC451" s="7"/>
      <c r="MD451" s="7"/>
      <c r="ME451" s="7"/>
      <c r="MF451" s="7"/>
      <c r="MG451" s="7"/>
      <c r="MH451" s="7"/>
      <c r="MI451" s="7"/>
      <c r="MJ451" s="7"/>
    </row>
    <row r="452" spans="1:348" ht="15.75" customHeight="1" x14ac:dyDescent="0.25">
      <c r="A452" s="60"/>
      <c r="B452" s="60"/>
      <c r="C452" s="60"/>
      <c r="D452" s="60"/>
      <c r="E452" s="60"/>
      <c r="F452" s="60"/>
      <c r="G452" s="60"/>
      <c r="H452" s="60"/>
      <c r="I452" s="61"/>
      <c r="J452" s="61"/>
      <c r="K452" s="61"/>
      <c r="L452" s="61"/>
      <c r="M452" s="60"/>
      <c r="N452" s="60"/>
      <c r="O452" s="62"/>
      <c r="P452" s="62"/>
      <c r="Q452" s="62"/>
      <c r="R452" s="62"/>
      <c r="S452" s="62"/>
      <c r="T452" s="62"/>
      <c r="U452" s="62"/>
      <c r="V452" s="62"/>
      <c r="W452" s="62"/>
      <c r="X452" s="60"/>
      <c r="Y452" s="60"/>
      <c r="Z452" s="60"/>
      <c r="AA452" s="60"/>
      <c r="AB452" s="61"/>
      <c r="AC452" s="61"/>
      <c r="AD452" s="60"/>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c r="LI452" s="7"/>
      <c r="LJ452" s="7"/>
      <c r="LK452" s="7"/>
      <c r="LL452" s="7"/>
      <c r="LM452" s="7"/>
      <c r="LN452" s="7"/>
      <c r="LO452" s="7"/>
      <c r="LP452" s="7"/>
      <c r="LQ452" s="7"/>
      <c r="LR452" s="7"/>
      <c r="LS452" s="7"/>
      <c r="LT452" s="7"/>
      <c r="LU452" s="7"/>
      <c r="LV452" s="7"/>
      <c r="LW452" s="7"/>
      <c r="LX452" s="7"/>
      <c r="LY452" s="7"/>
      <c r="LZ452" s="7"/>
      <c r="MA452" s="7"/>
      <c r="MB452" s="7"/>
      <c r="MC452" s="7"/>
      <c r="MD452" s="7"/>
      <c r="ME452" s="7"/>
      <c r="MF452" s="7"/>
      <c r="MG452" s="7"/>
      <c r="MH452" s="7"/>
      <c r="MI452" s="7"/>
      <c r="MJ452" s="7"/>
    </row>
    <row r="453" spans="1:348" ht="15.75" customHeight="1" x14ac:dyDescent="0.25">
      <c r="A453" s="60"/>
      <c r="B453" s="60"/>
      <c r="C453" s="60"/>
      <c r="D453" s="60"/>
      <c r="E453" s="60"/>
      <c r="F453" s="60"/>
      <c r="G453" s="60"/>
      <c r="H453" s="60"/>
      <c r="I453" s="61"/>
      <c r="J453" s="61"/>
      <c r="K453" s="61"/>
      <c r="L453" s="61"/>
      <c r="M453" s="60"/>
      <c r="N453" s="60"/>
      <c r="O453" s="62"/>
      <c r="P453" s="62"/>
      <c r="Q453" s="62"/>
      <c r="R453" s="62"/>
      <c r="S453" s="62"/>
      <c r="T453" s="62"/>
      <c r="U453" s="62"/>
      <c r="V453" s="62"/>
      <c r="W453" s="62"/>
      <c r="X453" s="60"/>
      <c r="Y453" s="60"/>
      <c r="Z453" s="60"/>
      <c r="AA453" s="60"/>
      <c r="AB453" s="61"/>
      <c r="AC453" s="61"/>
      <c r="AD453" s="60"/>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7"/>
      <c r="LR453" s="7"/>
      <c r="LS453" s="7"/>
      <c r="LT453" s="7"/>
      <c r="LU453" s="7"/>
      <c r="LV453" s="7"/>
      <c r="LW453" s="7"/>
      <c r="LX453" s="7"/>
      <c r="LY453" s="7"/>
      <c r="LZ453" s="7"/>
      <c r="MA453" s="7"/>
      <c r="MB453" s="7"/>
      <c r="MC453" s="7"/>
      <c r="MD453" s="7"/>
      <c r="ME453" s="7"/>
      <c r="MF453" s="7"/>
      <c r="MG453" s="7"/>
      <c r="MH453" s="7"/>
      <c r="MI453" s="7"/>
      <c r="MJ453" s="7"/>
    </row>
    <row r="454" spans="1:348" ht="15.75" customHeight="1" x14ac:dyDescent="0.25">
      <c r="A454" s="60"/>
      <c r="B454" s="60"/>
      <c r="C454" s="60"/>
      <c r="D454" s="60"/>
      <c r="E454" s="60"/>
      <c r="F454" s="60"/>
      <c r="G454" s="60"/>
      <c r="H454" s="60"/>
      <c r="I454" s="61"/>
      <c r="J454" s="61"/>
      <c r="K454" s="61"/>
      <c r="L454" s="61"/>
      <c r="M454" s="60"/>
      <c r="N454" s="60"/>
      <c r="O454" s="62"/>
      <c r="P454" s="62"/>
      <c r="Q454" s="62"/>
      <c r="R454" s="62"/>
      <c r="S454" s="62"/>
      <c r="T454" s="62"/>
      <c r="U454" s="62"/>
      <c r="V454" s="62"/>
      <c r="W454" s="62"/>
      <c r="X454" s="60"/>
      <c r="Y454" s="60"/>
      <c r="Z454" s="60"/>
      <c r="AA454" s="60"/>
      <c r="AB454" s="61"/>
      <c r="AC454" s="61"/>
      <c r="AD454" s="60"/>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c r="IW454" s="7"/>
      <c r="IX454" s="7"/>
      <c r="IY454" s="7"/>
      <c r="IZ454" s="7"/>
      <c r="JA454" s="7"/>
      <c r="JB454" s="7"/>
      <c r="JC454" s="7"/>
      <c r="JD454" s="7"/>
      <c r="JE454" s="7"/>
      <c r="JF454" s="7"/>
      <c r="JG454" s="7"/>
      <c r="JH454" s="7"/>
      <c r="JI454" s="7"/>
      <c r="JJ454" s="7"/>
      <c r="JK454" s="7"/>
      <c r="JL454" s="7"/>
      <c r="JM454" s="7"/>
      <c r="JN454" s="7"/>
      <c r="JO454" s="7"/>
      <c r="JP454" s="7"/>
      <c r="JQ454" s="7"/>
      <c r="JR454" s="7"/>
      <c r="JS454" s="7"/>
      <c r="JT454" s="7"/>
      <c r="JU454" s="7"/>
      <c r="JV454" s="7"/>
      <c r="JW454" s="7"/>
      <c r="JX454" s="7"/>
      <c r="JY454" s="7"/>
      <c r="JZ454" s="7"/>
      <c r="KA454" s="7"/>
      <c r="KB454" s="7"/>
      <c r="KC454" s="7"/>
      <c r="KD454" s="7"/>
      <c r="KE454" s="7"/>
      <c r="KF454" s="7"/>
      <c r="KG454" s="7"/>
      <c r="KH454" s="7"/>
      <c r="KI454" s="7"/>
      <c r="KJ454" s="7"/>
      <c r="KK454" s="7"/>
      <c r="KL454" s="7"/>
      <c r="KM454" s="7"/>
      <c r="KN454" s="7"/>
      <c r="KO454" s="7"/>
      <c r="KP454" s="7"/>
      <c r="KQ454" s="7"/>
      <c r="KR454" s="7"/>
      <c r="KS454" s="7"/>
      <c r="KT454" s="7"/>
      <c r="KU454" s="7"/>
      <c r="KV454" s="7"/>
      <c r="KW454" s="7"/>
      <c r="KX454" s="7"/>
      <c r="KY454" s="7"/>
      <c r="KZ454" s="7"/>
      <c r="LA454" s="7"/>
      <c r="LB454" s="7"/>
      <c r="LC454" s="7"/>
      <c r="LD454" s="7"/>
      <c r="LE454" s="7"/>
      <c r="LF454" s="7"/>
      <c r="LG454" s="7"/>
      <c r="LH454" s="7"/>
      <c r="LI454" s="7"/>
      <c r="LJ454" s="7"/>
      <c r="LK454" s="7"/>
      <c r="LL454" s="7"/>
      <c r="LM454" s="7"/>
      <c r="LN454" s="7"/>
      <c r="LO454" s="7"/>
      <c r="LP454" s="7"/>
      <c r="LQ454" s="7"/>
      <c r="LR454" s="7"/>
      <c r="LS454" s="7"/>
      <c r="LT454" s="7"/>
      <c r="LU454" s="7"/>
      <c r="LV454" s="7"/>
      <c r="LW454" s="7"/>
      <c r="LX454" s="7"/>
      <c r="LY454" s="7"/>
      <c r="LZ454" s="7"/>
      <c r="MA454" s="7"/>
      <c r="MB454" s="7"/>
      <c r="MC454" s="7"/>
      <c r="MD454" s="7"/>
      <c r="ME454" s="7"/>
      <c r="MF454" s="7"/>
      <c r="MG454" s="7"/>
      <c r="MH454" s="7"/>
      <c r="MI454" s="7"/>
      <c r="MJ454" s="7"/>
    </row>
    <row r="455" spans="1:348" ht="15.75" customHeight="1" x14ac:dyDescent="0.25">
      <c r="A455" s="60"/>
      <c r="B455" s="60"/>
      <c r="C455" s="60"/>
      <c r="D455" s="60"/>
      <c r="E455" s="60"/>
      <c r="F455" s="60"/>
      <c r="G455" s="60"/>
      <c r="H455" s="60"/>
      <c r="I455" s="61"/>
      <c r="J455" s="61"/>
      <c r="K455" s="61"/>
      <c r="L455" s="61"/>
      <c r="M455" s="60"/>
      <c r="N455" s="60"/>
      <c r="O455" s="62"/>
      <c r="P455" s="62"/>
      <c r="Q455" s="62"/>
      <c r="R455" s="62"/>
      <c r="S455" s="62"/>
      <c r="T455" s="62"/>
      <c r="U455" s="62"/>
      <c r="V455" s="62"/>
      <c r="W455" s="62"/>
      <c r="X455" s="60"/>
      <c r="Y455" s="60"/>
      <c r="Z455" s="60"/>
      <c r="AA455" s="60"/>
      <c r="AB455" s="61"/>
      <c r="AC455" s="61"/>
      <c r="AD455" s="60"/>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c r="LM455" s="7"/>
      <c r="LN455" s="7"/>
      <c r="LO455" s="7"/>
      <c r="LP455" s="7"/>
      <c r="LQ455" s="7"/>
      <c r="LR455" s="7"/>
      <c r="LS455" s="7"/>
      <c r="LT455" s="7"/>
      <c r="LU455" s="7"/>
      <c r="LV455" s="7"/>
      <c r="LW455" s="7"/>
      <c r="LX455" s="7"/>
      <c r="LY455" s="7"/>
      <c r="LZ455" s="7"/>
      <c r="MA455" s="7"/>
      <c r="MB455" s="7"/>
      <c r="MC455" s="7"/>
      <c r="MD455" s="7"/>
      <c r="ME455" s="7"/>
      <c r="MF455" s="7"/>
      <c r="MG455" s="7"/>
      <c r="MH455" s="7"/>
      <c r="MI455" s="7"/>
      <c r="MJ455" s="7"/>
    </row>
    <row r="456" spans="1:348" ht="15.75" customHeight="1" x14ac:dyDescent="0.25">
      <c r="A456" s="60"/>
      <c r="B456" s="60"/>
      <c r="C456" s="60"/>
      <c r="D456" s="60"/>
      <c r="E456" s="60"/>
      <c r="F456" s="60"/>
      <c r="G456" s="60"/>
      <c r="H456" s="60"/>
      <c r="I456" s="61"/>
      <c r="J456" s="61"/>
      <c r="K456" s="61"/>
      <c r="L456" s="61"/>
      <c r="M456" s="60"/>
      <c r="N456" s="60"/>
      <c r="O456" s="62"/>
      <c r="P456" s="62"/>
      <c r="Q456" s="62"/>
      <c r="R456" s="62"/>
      <c r="S456" s="62"/>
      <c r="T456" s="62"/>
      <c r="U456" s="62"/>
      <c r="V456" s="62"/>
      <c r="W456" s="62"/>
      <c r="X456" s="60"/>
      <c r="Y456" s="60"/>
      <c r="Z456" s="60"/>
      <c r="AA456" s="60"/>
      <c r="AB456" s="61"/>
      <c r="AC456" s="61"/>
      <c r="AD456" s="60"/>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c r="IW456" s="7"/>
      <c r="IX456" s="7"/>
      <c r="IY456" s="7"/>
      <c r="IZ456" s="7"/>
      <c r="JA456" s="7"/>
      <c r="JB456" s="7"/>
      <c r="JC456" s="7"/>
      <c r="JD456" s="7"/>
      <c r="JE456" s="7"/>
      <c r="JF456" s="7"/>
      <c r="JG456" s="7"/>
      <c r="JH456" s="7"/>
      <c r="JI456" s="7"/>
      <c r="JJ456" s="7"/>
      <c r="JK456" s="7"/>
      <c r="JL456" s="7"/>
      <c r="JM456" s="7"/>
      <c r="JN456" s="7"/>
      <c r="JO456" s="7"/>
      <c r="JP456" s="7"/>
      <c r="JQ456" s="7"/>
      <c r="JR456" s="7"/>
      <c r="JS456" s="7"/>
      <c r="JT456" s="7"/>
      <c r="JU456" s="7"/>
      <c r="JV456" s="7"/>
      <c r="JW456" s="7"/>
      <c r="JX456" s="7"/>
      <c r="JY456" s="7"/>
      <c r="JZ456" s="7"/>
      <c r="KA456" s="7"/>
      <c r="KB456" s="7"/>
      <c r="KC456" s="7"/>
      <c r="KD456" s="7"/>
      <c r="KE456" s="7"/>
      <c r="KF456" s="7"/>
      <c r="KG456" s="7"/>
      <c r="KH456" s="7"/>
      <c r="KI456" s="7"/>
      <c r="KJ456" s="7"/>
      <c r="KK456" s="7"/>
      <c r="KL456" s="7"/>
      <c r="KM456" s="7"/>
      <c r="KN456" s="7"/>
      <c r="KO456" s="7"/>
      <c r="KP456" s="7"/>
      <c r="KQ456" s="7"/>
      <c r="KR456" s="7"/>
      <c r="KS456" s="7"/>
      <c r="KT456" s="7"/>
      <c r="KU456" s="7"/>
      <c r="KV456" s="7"/>
      <c r="KW456" s="7"/>
      <c r="KX456" s="7"/>
      <c r="KY456" s="7"/>
      <c r="KZ456" s="7"/>
      <c r="LA456" s="7"/>
      <c r="LB456" s="7"/>
      <c r="LC456" s="7"/>
      <c r="LD456" s="7"/>
      <c r="LE456" s="7"/>
      <c r="LF456" s="7"/>
      <c r="LG456" s="7"/>
      <c r="LH456" s="7"/>
      <c r="LI456" s="7"/>
      <c r="LJ456" s="7"/>
      <c r="LK456" s="7"/>
      <c r="LL456" s="7"/>
      <c r="LM456" s="7"/>
      <c r="LN456" s="7"/>
      <c r="LO456" s="7"/>
      <c r="LP456" s="7"/>
      <c r="LQ456" s="7"/>
      <c r="LR456" s="7"/>
      <c r="LS456" s="7"/>
      <c r="LT456" s="7"/>
      <c r="LU456" s="7"/>
      <c r="LV456" s="7"/>
      <c r="LW456" s="7"/>
      <c r="LX456" s="7"/>
      <c r="LY456" s="7"/>
      <c r="LZ456" s="7"/>
      <c r="MA456" s="7"/>
      <c r="MB456" s="7"/>
      <c r="MC456" s="7"/>
      <c r="MD456" s="7"/>
      <c r="ME456" s="7"/>
      <c r="MF456" s="7"/>
      <c r="MG456" s="7"/>
      <c r="MH456" s="7"/>
      <c r="MI456" s="7"/>
      <c r="MJ456" s="7"/>
    </row>
    <row r="457" spans="1:348" ht="15.75" customHeight="1" x14ac:dyDescent="0.25">
      <c r="A457" s="60"/>
      <c r="B457" s="60"/>
      <c r="C457" s="60"/>
      <c r="D457" s="60"/>
      <c r="E457" s="60"/>
      <c r="F457" s="60"/>
      <c r="G457" s="60"/>
      <c r="H457" s="60"/>
      <c r="I457" s="61"/>
      <c r="J457" s="61"/>
      <c r="K457" s="61"/>
      <c r="L457" s="61"/>
      <c r="M457" s="60"/>
      <c r="N457" s="60"/>
      <c r="O457" s="62"/>
      <c r="P457" s="62"/>
      <c r="Q457" s="62"/>
      <c r="R457" s="62"/>
      <c r="S457" s="62"/>
      <c r="T457" s="62"/>
      <c r="U457" s="62"/>
      <c r="V457" s="62"/>
      <c r="W457" s="62"/>
      <c r="X457" s="60"/>
      <c r="Y457" s="60"/>
      <c r="Z457" s="60"/>
      <c r="AA457" s="60"/>
      <c r="AB457" s="61"/>
      <c r="AC457" s="61"/>
      <c r="AD457" s="60"/>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c r="IW457" s="7"/>
      <c r="IX457" s="7"/>
      <c r="IY457" s="7"/>
      <c r="IZ457" s="7"/>
      <c r="JA457" s="7"/>
      <c r="JB457" s="7"/>
      <c r="JC457" s="7"/>
      <c r="JD457" s="7"/>
      <c r="JE457" s="7"/>
      <c r="JF457" s="7"/>
      <c r="JG457" s="7"/>
      <c r="JH457" s="7"/>
      <c r="JI457" s="7"/>
      <c r="JJ457" s="7"/>
      <c r="JK457" s="7"/>
      <c r="JL457" s="7"/>
      <c r="JM457" s="7"/>
      <c r="JN457" s="7"/>
      <c r="JO457" s="7"/>
      <c r="JP457" s="7"/>
      <c r="JQ457" s="7"/>
      <c r="JR457" s="7"/>
      <c r="JS457" s="7"/>
      <c r="JT457" s="7"/>
      <c r="JU457" s="7"/>
      <c r="JV457" s="7"/>
      <c r="JW457" s="7"/>
      <c r="JX457" s="7"/>
      <c r="JY457" s="7"/>
      <c r="JZ457" s="7"/>
      <c r="KA457" s="7"/>
      <c r="KB457" s="7"/>
      <c r="KC457" s="7"/>
      <c r="KD457" s="7"/>
      <c r="KE457" s="7"/>
      <c r="KF457" s="7"/>
      <c r="KG457" s="7"/>
      <c r="KH457" s="7"/>
      <c r="KI457" s="7"/>
      <c r="KJ457" s="7"/>
      <c r="KK457" s="7"/>
      <c r="KL457" s="7"/>
      <c r="KM457" s="7"/>
      <c r="KN457" s="7"/>
      <c r="KO457" s="7"/>
      <c r="KP457" s="7"/>
      <c r="KQ457" s="7"/>
      <c r="KR457" s="7"/>
      <c r="KS457" s="7"/>
      <c r="KT457" s="7"/>
      <c r="KU457" s="7"/>
      <c r="KV457" s="7"/>
      <c r="KW457" s="7"/>
      <c r="KX457" s="7"/>
      <c r="KY457" s="7"/>
      <c r="KZ457" s="7"/>
      <c r="LA457" s="7"/>
      <c r="LB457" s="7"/>
      <c r="LC457" s="7"/>
      <c r="LD457" s="7"/>
      <c r="LE457" s="7"/>
      <c r="LF457" s="7"/>
      <c r="LG457" s="7"/>
      <c r="LH457" s="7"/>
      <c r="LI457" s="7"/>
      <c r="LJ457" s="7"/>
      <c r="LK457" s="7"/>
      <c r="LL457" s="7"/>
      <c r="LM457" s="7"/>
      <c r="LN457" s="7"/>
      <c r="LO457" s="7"/>
      <c r="LP457" s="7"/>
      <c r="LQ457" s="7"/>
      <c r="LR457" s="7"/>
      <c r="LS457" s="7"/>
      <c r="LT457" s="7"/>
      <c r="LU457" s="7"/>
      <c r="LV457" s="7"/>
      <c r="LW457" s="7"/>
      <c r="LX457" s="7"/>
      <c r="LY457" s="7"/>
      <c r="LZ457" s="7"/>
      <c r="MA457" s="7"/>
      <c r="MB457" s="7"/>
      <c r="MC457" s="7"/>
      <c r="MD457" s="7"/>
      <c r="ME457" s="7"/>
      <c r="MF457" s="7"/>
      <c r="MG457" s="7"/>
      <c r="MH457" s="7"/>
      <c r="MI457" s="7"/>
      <c r="MJ457" s="7"/>
    </row>
    <row r="458" spans="1:348" ht="15.75" customHeight="1" x14ac:dyDescent="0.25">
      <c r="A458" s="60"/>
      <c r="B458" s="60"/>
      <c r="C458" s="60"/>
      <c r="D458" s="60"/>
      <c r="E458" s="60"/>
      <c r="F458" s="60"/>
      <c r="G458" s="60"/>
      <c r="H458" s="60"/>
      <c r="I458" s="61"/>
      <c r="J458" s="61"/>
      <c r="K458" s="61"/>
      <c r="L458" s="61"/>
      <c r="M458" s="60"/>
      <c r="N458" s="60"/>
      <c r="O458" s="62"/>
      <c r="P458" s="62"/>
      <c r="Q458" s="62"/>
      <c r="R458" s="62"/>
      <c r="S458" s="62"/>
      <c r="T458" s="62"/>
      <c r="U458" s="62"/>
      <c r="V458" s="62"/>
      <c r="W458" s="62"/>
      <c r="X458" s="60"/>
      <c r="Y458" s="60"/>
      <c r="Z458" s="60"/>
      <c r="AA458" s="60"/>
      <c r="AB458" s="61"/>
      <c r="AC458" s="61"/>
      <c r="AD458" s="60"/>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c r="IW458" s="7"/>
      <c r="IX458" s="7"/>
      <c r="IY458" s="7"/>
      <c r="IZ458" s="7"/>
      <c r="JA458" s="7"/>
      <c r="JB458" s="7"/>
      <c r="JC458" s="7"/>
      <c r="JD458" s="7"/>
      <c r="JE458" s="7"/>
      <c r="JF458" s="7"/>
      <c r="JG458" s="7"/>
      <c r="JH458" s="7"/>
      <c r="JI458" s="7"/>
      <c r="JJ458" s="7"/>
      <c r="JK458" s="7"/>
      <c r="JL458" s="7"/>
      <c r="JM458" s="7"/>
      <c r="JN458" s="7"/>
      <c r="JO458" s="7"/>
      <c r="JP458" s="7"/>
      <c r="JQ458" s="7"/>
      <c r="JR458" s="7"/>
      <c r="JS458" s="7"/>
      <c r="JT458" s="7"/>
      <c r="JU458" s="7"/>
      <c r="JV458" s="7"/>
      <c r="JW458" s="7"/>
      <c r="JX458" s="7"/>
      <c r="JY458" s="7"/>
      <c r="JZ458" s="7"/>
      <c r="KA458" s="7"/>
      <c r="KB458" s="7"/>
      <c r="KC458" s="7"/>
      <c r="KD458" s="7"/>
      <c r="KE458" s="7"/>
      <c r="KF458" s="7"/>
      <c r="KG458" s="7"/>
      <c r="KH458" s="7"/>
      <c r="KI458" s="7"/>
      <c r="KJ458" s="7"/>
      <c r="KK458" s="7"/>
      <c r="KL458" s="7"/>
      <c r="KM458" s="7"/>
      <c r="KN458" s="7"/>
      <c r="KO458" s="7"/>
      <c r="KP458" s="7"/>
      <c r="KQ458" s="7"/>
      <c r="KR458" s="7"/>
      <c r="KS458" s="7"/>
      <c r="KT458" s="7"/>
      <c r="KU458" s="7"/>
      <c r="KV458" s="7"/>
      <c r="KW458" s="7"/>
      <c r="KX458" s="7"/>
      <c r="KY458" s="7"/>
      <c r="KZ458" s="7"/>
      <c r="LA458" s="7"/>
      <c r="LB458" s="7"/>
      <c r="LC458" s="7"/>
      <c r="LD458" s="7"/>
      <c r="LE458" s="7"/>
      <c r="LF458" s="7"/>
      <c r="LG458" s="7"/>
      <c r="LH458" s="7"/>
      <c r="LI458" s="7"/>
      <c r="LJ458" s="7"/>
      <c r="LK458" s="7"/>
      <c r="LL458" s="7"/>
      <c r="LM458" s="7"/>
      <c r="LN458" s="7"/>
      <c r="LO458" s="7"/>
      <c r="LP458" s="7"/>
      <c r="LQ458" s="7"/>
      <c r="LR458" s="7"/>
      <c r="LS458" s="7"/>
      <c r="LT458" s="7"/>
      <c r="LU458" s="7"/>
      <c r="LV458" s="7"/>
      <c r="LW458" s="7"/>
      <c r="LX458" s="7"/>
      <c r="LY458" s="7"/>
      <c r="LZ458" s="7"/>
      <c r="MA458" s="7"/>
      <c r="MB458" s="7"/>
      <c r="MC458" s="7"/>
      <c r="MD458" s="7"/>
      <c r="ME458" s="7"/>
      <c r="MF458" s="7"/>
      <c r="MG458" s="7"/>
      <c r="MH458" s="7"/>
      <c r="MI458" s="7"/>
      <c r="MJ458" s="7"/>
    </row>
    <row r="459" spans="1:348" ht="15.75" customHeight="1" x14ac:dyDescent="0.25">
      <c r="A459" s="60"/>
      <c r="B459" s="60"/>
      <c r="C459" s="60"/>
      <c r="D459" s="60"/>
      <c r="E459" s="60"/>
      <c r="F459" s="60"/>
      <c r="G459" s="60"/>
      <c r="H459" s="60"/>
      <c r="I459" s="61"/>
      <c r="J459" s="61"/>
      <c r="K459" s="61"/>
      <c r="L459" s="61"/>
      <c r="M459" s="60"/>
      <c r="N459" s="60"/>
      <c r="O459" s="62"/>
      <c r="P459" s="62"/>
      <c r="Q459" s="62"/>
      <c r="R459" s="62"/>
      <c r="S459" s="62"/>
      <c r="T459" s="62"/>
      <c r="U459" s="62"/>
      <c r="V459" s="62"/>
      <c r="W459" s="62"/>
      <c r="X459" s="60"/>
      <c r="Y459" s="60"/>
      <c r="Z459" s="60"/>
      <c r="AA459" s="60"/>
      <c r="AB459" s="61"/>
      <c r="AC459" s="61"/>
      <c r="AD459" s="60"/>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c r="IW459" s="7"/>
      <c r="IX459" s="7"/>
      <c r="IY459" s="7"/>
      <c r="IZ459" s="7"/>
      <c r="JA459" s="7"/>
      <c r="JB459" s="7"/>
      <c r="JC459" s="7"/>
      <c r="JD459" s="7"/>
      <c r="JE459" s="7"/>
      <c r="JF459" s="7"/>
      <c r="JG459" s="7"/>
      <c r="JH459" s="7"/>
      <c r="JI459" s="7"/>
      <c r="JJ459" s="7"/>
      <c r="JK459" s="7"/>
      <c r="JL459" s="7"/>
      <c r="JM459" s="7"/>
      <c r="JN459" s="7"/>
      <c r="JO459" s="7"/>
      <c r="JP459" s="7"/>
      <c r="JQ459" s="7"/>
      <c r="JR459" s="7"/>
      <c r="JS459" s="7"/>
      <c r="JT459" s="7"/>
      <c r="JU459" s="7"/>
      <c r="JV459" s="7"/>
      <c r="JW459" s="7"/>
      <c r="JX459" s="7"/>
      <c r="JY459" s="7"/>
      <c r="JZ459" s="7"/>
      <c r="KA459" s="7"/>
      <c r="KB459" s="7"/>
      <c r="KC459" s="7"/>
      <c r="KD459" s="7"/>
      <c r="KE459" s="7"/>
      <c r="KF459" s="7"/>
      <c r="KG459" s="7"/>
      <c r="KH459" s="7"/>
      <c r="KI459" s="7"/>
      <c r="KJ459" s="7"/>
      <c r="KK459" s="7"/>
      <c r="KL459" s="7"/>
      <c r="KM459" s="7"/>
      <c r="KN459" s="7"/>
      <c r="KO459" s="7"/>
      <c r="KP459" s="7"/>
      <c r="KQ459" s="7"/>
      <c r="KR459" s="7"/>
      <c r="KS459" s="7"/>
      <c r="KT459" s="7"/>
      <c r="KU459" s="7"/>
      <c r="KV459" s="7"/>
      <c r="KW459" s="7"/>
      <c r="KX459" s="7"/>
      <c r="KY459" s="7"/>
      <c r="KZ459" s="7"/>
      <c r="LA459" s="7"/>
      <c r="LB459" s="7"/>
      <c r="LC459" s="7"/>
      <c r="LD459" s="7"/>
      <c r="LE459" s="7"/>
      <c r="LF459" s="7"/>
      <c r="LG459" s="7"/>
      <c r="LH459" s="7"/>
      <c r="LI459" s="7"/>
      <c r="LJ459" s="7"/>
      <c r="LK459" s="7"/>
      <c r="LL459" s="7"/>
      <c r="LM459" s="7"/>
      <c r="LN459" s="7"/>
      <c r="LO459" s="7"/>
      <c r="LP459" s="7"/>
      <c r="LQ459" s="7"/>
      <c r="LR459" s="7"/>
      <c r="LS459" s="7"/>
      <c r="LT459" s="7"/>
      <c r="LU459" s="7"/>
      <c r="LV459" s="7"/>
      <c r="LW459" s="7"/>
      <c r="LX459" s="7"/>
      <c r="LY459" s="7"/>
      <c r="LZ459" s="7"/>
      <c r="MA459" s="7"/>
      <c r="MB459" s="7"/>
      <c r="MC459" s="7"/>
      <c r="MD459" s="7"/>
      <c r="ME459" s="7"/>
      <c r="MF459" s="7"/>
      <c r="MG459" s="7"/>
      <c r="MH459" s="7"/>
      <c r="MI459" s="7"/>
      <c r="MJ459" s="7"/>
    </row>
    <row r="460" spans="1:348" ht="15.75" customHeight="1" x14ac:dyDescent="0.25">
      <c r="A460" s="60"/>
      <c r="B460" s="60"/>
      <c r="C460" s="60"/>
      <c r="D460" s="60"/>
      <c r="E460" s="60"/>
      <c r="F460" s="60"/>
      <c r="G460" s="60"/>
      <c r="H460" s="60"/>
      <c r="I460" s="61"/>
      <c r="J460" s="61"/>
      <c r="K460" s="61"/>
      <c r="L460" s="61"/>
      <c r="M460" s="60"/>
      <c r="N460" s="60"/>
      <c r="O460" s="62"/>
      <c r="P460" s="62"/>
      <c r="Q460" s="62"/>
      <c r="R460" s="62"/>
      <c r="S460" s="62"/>
      <c r="T460" s="62"/>
      <c r="U460" s="62"/>
      <c r="V460" s="62"/>
      <c r="W460" s="62"/>
      <c r="X460" s="60"/>
      <c r="Y460" s="60"/>
      <c r="Z460" s="60"/>
      <c r="AA460" s="60"/>
      <c r="AB460" s="61"/>
      <c r="AC460" s="61"/>
      <c r="AD460" s="60"/>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7"/>
      <c r="LR460" s="7"/>
      <c r="LS460" s="7"/>
      <c r="LT460" s="7"/>
      <c r="LU460" s="7"/>
      <c r="LV460" s="7"/>
      <c r="LW460" s="7"/>
      <c r="LX460" s="7"/>
      <c r="LY460" s="7"/>
      <c r="LZ460" s="7"/>
      <c r="MA460" s="7"/>
      <c r="MB460" s="7"/>
      <c r="MC460" s="7"/>
      <c r="MD460" s="7"/>
      <c r="ME460" s="7"/>
      <c r="MF460" s="7"/>
      <c r="MG460" s="7"/>
      <c r="MH460" s="7"/>
      <c r="MI460" s="7"/>
      <c r="MJ460" s="7"/>
    </row>
    <row r="461" spans="1:348" ht="15.75" customHeight="1" x14ac:dyDescent="0.25">
      <c r="A461" s="60"/>
      <c r="B461" s="60"/>
      <c r="C461" s="60"/>
      <c r="D461" s="60"/>
      <c r="E461" s="60"/>
      <c r="F461" s="60"/>
      <c r="G461" s="60"/>
      <c r="H461" s="60"/>
      <c r="I461" s="61"/>
      <c r="J461" s="61"/>
      <c r="K461" s="61"/>
      <c r="L461" s="61"/>
      <c r="M461" s="60"/>
      <c r="N461" s="60"/>
      <c r="O461" s="62"/>
      <c r="P461" s="62"/>
      <c r="Q461" s="62"/>
      <c r="R461" s="62"/>
      <c r="S461" s="62"/>
      <c r="T461" s="62"/>
      <c r="U461" s="62"/>
      <c r="V461" s="62"/>
      <c r="W461" s="62"/>
      <c r="X461" s="60"/>
      <c r="Y461" s="60"/>
      <c r="Z461" s="60"/>
      <c r="AA461" s="60"/>
      <c r="AB461" s="61"/>
      <c r="AC461" s="61"/>
      <c r="AD461" s="60"/>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c r="IW461" s="7"/>
      <c r="IX461" s="7"/>
      <c r="IY461" s="7"/>
      <c r="IZ461" s="7"/>
      <c r="JA461" s="7"/>
      <c r="JB461" s="7"/>
      <c r="JC461" s="7"/>
      <c r="JD461" s="7"/>
      <c r="JE461" s="7"/>
      <c r="JF461" s="7"/>
      <c r="JG461" s="7"/>
      <c r="JH461" s="7"/>
      <c r="JI461" s="7"/>
      <c r="JJ461" s="7"/>
      <c r="JK461" s="7"/>
      <c r="JL461" s="7"/>
      <c r="JM461" s="7"/>
      <c r="JN461" s="7"/>
      <c r="JO461" s="7"/>
      <c r="JP461" s="7"/>
      <c r="JQ461" s="7"/>
      <c r="JR461" s="7"/>
      <c r="JS461" s="7"/>
      <c r="JT461" s="7"/>
      <c r="JU461" s="7"/>
      <c r="JV461" s="7"/>
      <c r="JW461" s="7"/>
      <c r="JX461" s="7"/>
      <c r="JY461" s="7"/>
      <c r="JZ461" s="7"/>
      <c r="KA461" s="7"/>
      <c r="KB461" s="7"/>
      <c r="KC461" s="7"/>
      <c r="KD461" s="7"/>
      <c r="KE461" s="7"/>
      <c r="KF461" s="7"/>
      <c r="KG461" s="7"/>
      <c r="KH461" s="7"/>
      <c r="KI461" s="7"/>
      <c r="KJ461" s="7"/>
      <c r="KK461" s="7"/>
      <c r="KL461" s="7"/>
      <c r="KM461" s="7"/>
      <c r="KN461" s="7"/>
      <c r="KO461" s="7"/>
      <c r="KP461" s="7"/>
      <c r="KQ461" s="7"/>
      <c r="KR461" s="7"/>
      <c r="KS461" s="7"/>
      <c r="KT461" s="7"/>
      <c r="KU461" s="7"/>
      <c r="KV461" s="7"/>
      <c r="KW461" s="7"/>
      <c r="KX461" s="7"/>
      <c r="KY461" s="7"/>
      <c r="KZ461" s="7"/>
      <c r="LA461" s="7"/>
      <c r="LB461" s="7"/>
      <c r="LC461" s="7"/>
      <c r="LD461" s="7"/>
      <c r="LE461" s="7"/>
      <c r="LF461" s="7"/>
      <c r="LG461" s="7"/>
      <c r="LH461" s="7"/>
      <c r="LI461" s="7"/>
      <c r="LJ461" s="7"/>
      <c r="LK461" s="7"/>
      <c r="LL461" s="7"/>
      <c r="LM461" s="7"/>
      <c r="LN461" s="7"/>
      <c r="LO461" s="7"/>
      <c r="LP461" s="7"/>
      <c r="LQ461" s="7"/>
      <c r="LR461" s="7"/>
      <c r="LS461" s="7"/>
      <c r="LT461" s="7"/>
      <c r="LU461" s="7"/>
      <c r="LV461" s="7"/>
      <c r="LW461" s="7"/>
      <c r="LX461" s="7"/>
      <c r="LY461" s="7"/>
      <c r="LZ461" s="7"/>
      <c r="MA461" s="7"/>
      <c r="MB461" s="7"/>
      <c r="MC461" s="7"/>
      <c r="MD461" s="7"/>
      <c r="ME461" s="7"/>
      <c r="MF461" s="7"/>
      <c r="MG461" s="7"/>
      <c r="MH461" s="7"/>
      <c r="MI461" s="7"/>
      <c r="MJ461" s="7"/>
    </row>
    <row r="462" spans="1:348" ht="15.75" customHeight="1" x14ac:dyDescent="0.25">
      <c r="A462" s="60"/>
      <c r="B462" s="60"/>
      <c r="C462" s="60"/>
      <c r="D462" s="60"/>
      <c r="E462" s="60"/>
      <c r="F462" s="60"/>
      <c r="G462" s="60"/>
      <c r="H462" s="60"/>
      <c r="I462" s="61"/>
      <c r="J462" s="61"/>
      <c r="K462" s="61"/>
      <c r="L462" s="61"/>
      <c r="M462" s="60"/>
      <c r="N462" s="60"/>
      <c r="O462" s="62"/>
      <c r="P462" s="62"/>
      <c r="Q462" s="62"/>
      <c r="R462" s="62"/>
      <c r="S462" s="62"/>
      <c r="T462" s="62"/>
      <c r="U462" s="62"/>
      <c r="V462" s="62"/>
      <c r="W462" s="62"/>
      <c r="X462" s="60"/>
      <c r="Y462" s="60"/>
      <c r="Z462" s="60"/>
      <c r="AA462" s="60"/>
      <c r="AB462" s="61"/>
      <c r="AC462" s="61"/>
      <c r="AD462" s="60"/>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c r="LE462" s="7"/>
      <c r="LF462" s="7"/>
      <c r="LG462" s="7"/>
      <c r="LH462" s="7"/>
      <c r="LI462" s="7"/>
      <c r="LJ462" s="7"/>
      <c r="LK462" s="7"/>
      <c r="LL462" s="7"/>
      <c r="LM462" s="7"/>
      <c r="LN462" s="7"/>
      <c r="LO462" s="7"/>
      <c r="LP462" s="7"/>
      <c r="LQ462" s="7"/>
      <c r="LR462" s="7"/>
      <c r="LS462" s="7"/>
      <c r="LT462" s="7"/>
      <c r="LU462" s="7"/>
      <c r="LV462" s="7"/>
      <c r="LW462" s="7"/>
      <c r="LX462" s="7"/>
      <c r="LY462" s="7"/>
      <c r="LZ462" s="7"/>
      <c r="MA462" s="7"/>
      <c r="MB462" s="7"/>
      <c r="MC462" s="7"/>
      <c r="MD462" s="7"/>
      <c r="ME462" s="7"/>
      <c r="MF462" s="7"/>
      <c r="MG462" s="7"/>
      <c r="MH462" s="7"/>
      <c r="MI462" s="7"/>
      <c r="MJ462" s="7"/>
    </row>
    <row r="463" spans="1:348" ht="15.75" customHeight="1" x14ac:dyDescent="0.25">
      <c r="A463" s="60"/>
      <c r="B463" s="60"/>
      <c r="C463" s="60"/>
      <c r="D463" s="60"/>
      <c r="E463" s="60"/>
      <c r="F463" s="60"/>
      <c r="G463" s="60"/>
      <c r="H463" s="60"/>
      <c r="I463" s="61"/>
      <c r="J463" s="61"/>
      <c r="K463" s="61"/>
      <c r="L463" s="61"/>
      <c r="M463" s="60"/>
      <c r="N463" s="60"/>
      <c r="O463" s="62"/>
      <c r="P463" s="62"/>
      <c r="Q463" s="62"/>
      <c r="R463" s="62"/>
      <c r="S463" s="62"/>
      <c r="T463" s="62"/>
      <c r="U463" s="62"/>
      <c r="V463" s="62"/>
      <c r="W463" s="62"/>
      <c r="X463" s="60"/>
      <c r="Y463" s="60"/>
      <c r="Z463" s="60"/>
      <c r="AA463" s="60"/>
      <c r="AB463" s="61"/>
      <c r="AC463" s="61"/>
      <c r="AD463" s="60"/>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c r="IW463" s="7"/>
      <c r="IX463" s="7"/>
      <c r="IY463" s="7"/>
      <c r="IZ463" s="7"/>
      <c r="JA463" s="7"/>
      <c r="JB463" s="7"/>
      <c r="JC463" s="7"/>
      <c r="JD463" s="7"/>
      <c r="JE463" s="7"/>
      <c r="JF463" s="7"/>
      <c r="JG463" s="7"/>
      <c r="JH463" s="7"/>
      <c r="JI463" s="7"/>
      <c r="JJ463" s="7"/>
      <c r="JK463" s="7"/>
      <c r="JL463" s="7"/>
      <c r="JM463" s="7"/>
      <c r="JN463" s="7"/>
      <c r="JO463" s="7"/>
      <c r="JP463" s="7"/>
      <c r="JQ463" s="7"/>
      <c r="JR463" s="7"/>
      <c r="JS463" s="7"/>
      <c r="JT463" s="7"/>
      <c r="JU463" s="7"/>
      <c r="JV463" s="7"/>
      <c r="JW463" s="7"/>
      <c r="JX463" s="7"/>
      <c r="JY463" s="7"/>
      <c r="JZ463" s="7"/>
      <c r="KA463" s="7"/>
      <c r="KB463" s="7"/>
      <c r="KC463" s="7"/>
      <c r="KD463" s="7"/>
      <c r="KE463" s="7"/>
      <c r="KF463" s="7"/>
      <c r="KG463" s="7"/>
      <c r="KH463" s="7"/>
      <c r="KI463" s="7"/>
      <c r="KJ463" s="7"/>
      <c r="KK463" s="7"/>
      <c r="KL463" s="7"/>
      <c r="KM463" s="7"/>
      <c r="KN463" s="7"/>
      <c r="KO463" s="7"/>
      <c r="KP463" s="7"/>
      <c r="KQ463" s="7"/>
      <c r="KR463" s="7"/>
      <c r="KS463" s="7"/>
      <c r="KT463" s="7"/>
      <c r="KU463" s="7"/>
      <c r="KV463" s="7"/>
      <c r="KW463" s="7"/>
      <c r="KX463" s="7"/>
      <c r="KY463" s="7"/>
      <c r="KZ463" s="7"/>
      <c r="LA463" s="7"/>
      <c r="LB463" s="7"/>
      <c r="LC463" s="7"/>
      <c r="LD463" s="7"/>
      <c r="LE463" s="7"/>
      <c r="LF463" s="7"/>
      <c r="LG463" s="7"/>
      <c r="LH463" s="7"/>
      <c r="LI463" s="7"/>
      <c r="LJ463" s="7"/>
      <c r="LK463" s="7"/>
      <c r="LL463" s="7"/>
      <c r="LM463" s="7"/>
      <c r="LN463" s="7"/>
      <c r="LO463" s="7"/>
      <c r="LP463" s="7"/>
      <c r="LQ463" s="7"/>
      <c r="LR463" s="7"/>
      <c r="LS463" s="7"/>
      <c r="LT463" s="7"/>
      <c r="LU463" s="7"/>
      <c r="LV463" s="7"/>
      <c r="LW463" s="7"/>
      <c r="LX463" s="7"/>
      <c r="LY463" s="7"/>
      <c r="LZ463" s="7"/>
      <c r="MA463" s="7"/>
      <c r="MB463" s="7"/>
      <c r="MC463" s="7"/>
      <c r="MD463" s="7"/>
      <c r="ME463" s="7"/>
      <c r="MF463" s="7"/>
      <c r="MG463" s="7"/>
      <c r="MH463" s="7"/>
      <c r="MI463" s="7"/>
      <c r="MJ463" s="7"/>
    </row>
    <row r="464" spans="1:348" ht="15.75" customHeight="1" x14ac:dyDescent="0.25">
      <c r="A464" s="60"/>
      <c r="B464" s="60"/>
      <c r="C464" s="60"/>
      <c r="D464" s="60"/>
      <c r="E464" s="60"/>
      <c r="F464" s="60"/>
      <c r="G464" s="60"/>
      <c r="H464" s="60"/>
      <c r="I464" s="61"/>
      <c r="J464" s="61"/>
      <c r="K464" s="61"/>
      <c r="L464" s="61"/>
      <c r="M464" s="60"/>
      <c r="N464" s="60"/>
      <c r="O464" s="62"/>
      <c r="P464" s="62"/>
      <c r="Q464" s="62"/>
      <c r="R464" s="62"/>
      <c r="S464" s="62"/>
      <c r="T464" s="62"/>
      <c r="U464" s="62"/>
      <c r="V464" s="62"/>
      <c r="W464" s="62"/>
      <c r="X464" s="60"/>
      <c r="Y464" s="60"/>
      <c r="Z464" s="60"/>
      <c r="AA464" s="60"/>
      <c r="AB464" s="61"/>
      <c r="AC464" s="61"/>
      <c r="AD464" s="60"/>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c r="IW464" s="7"/>
      <c r="IX464" s="7"/>
      <c r="IY464" s="7"/>
      <c r="IZ464" s="7"/>
      <c r="JA464" s="7"/>
      <c r="JB464" s="7"/>
      <c r="JC464" s="7"/>
      <c r="JD464" s="7"/>
      <c r="JE464" s="7"/>
      <c r="JF464" s="7"/>
      <c r="JG464" s="7"/>
      <c r="JH464" s="7"/>
      <c r="JI464" s="7"/>
      <c r="JJ464" s="7"/>
      <c r="JK464" s="7"/>
      <c r="JL464" s="7"/>
      <c r="JM464" s="7"/>
      <c r="JN464" s="7"/>
      <c r="JO464" s="7"/>
      <c r="JP464" s="7"/>
      <c r="JQ464" s="7"/>
      <c r="JR464" s="7"/>
      <c r="JS464" s="7"/>
      <c r="JT464" s="7"/>
      <c r="JU464" s="7"/>
      <c r="JV464" s="7"/>
      <c r="JW464" s="7"/>
      <c r="JX464" s="7"/>
      <c r="JY464" s="7"/>
      <c r="JZ464" s="7"/>
      <c r="KA464" s="7"/>
      <c r="KB464" s="7"/>
      <c r="KC464" s="7"/>
      <c r="KD464" s="7"/>
      <c r="KE464" s="7"/>
      <c r="KF464" s="7"/>
      <c r="KG464" s="7"/>
      <c r="KH464" s="7"/>
      <c r="KI464" s="7"/>
      <c r="KJ464" s="7"/>
      <c r="KK464" s="7"/>
      <c r="KL464" s="7"/>
      <c r="KM464" s="7"/>
      <c r="KN464" s="7"/>
      <c r="KO464" s="7"/>
      <c r="KP464" s="7"/>
      <c r="KQ464" s="7"/>
      <c r="KR464" s="7"/>
      <c r="KS464" s="7"/>
      <c r="KT464" s="7"/>
      <c r="KU464" s="7"/>
      <c r="KV464" s="7"/>
      <c r="KW464" s="7"/>
      <c r="KX464" s="7"/>
      <c r="KY464" s="7"/>
      <c r="KZ464" s="7"/>
      <c r="LA464" s="7"/>
      <c r="LB464" s="7"/>
      <c r="LC464" s="7"/>
      <c r="LD464" s="7"/>
      <c r="LE464" s="7"/>
      <c r="LF464" s="7"/>
      <c r="LG464" s="7"/>
      <c r="LH464" s="7"/>
      <c r="LI464" s="7"/>
      <c r="LJ464" s="7"/>
      <c r="LK464" s="7"/>
      <c r="LL464" s="7"/>
      <c r="LM464" s="7"/>
      <c r="LN464" s="7"/>
      <c r="LO464" s="7"/>
      <c r="LP464" s="7"/>
      <c r="LQ464" s="7"/>
      <c r="LR464" s="7"/>
      <c r="LS464" s="7"/>
      <c r="LT464" s="7"/>
      <c r="LU464" s="7"/>
      <c r="LV464" s="7"/>
      <c r="LW464" s="7"/>
      <c r="LX464" s="7"/>
      <c r="LY464" s="7"/>
      <c r="LZ464" s="7"/>
      <c r="MA464" s="7"/>
      <c r="MB464" s="7"/>
      <c r="MC464" s="7"/>
      <c r="MD464" s="7"/>
      <c r="ME464" s="7"/>
      <c r="MF464" s="7"/>
      <c r="MG464" s="7"/>
      <c r="MH464" s="7"/>
      <c r="MI464" s="7"/>
      <c r="MJ464" s="7"/>
    </row>
    <row r="465" spans="1:348" ht="15.75" customHeight="1" x14ac:dyDescent="0.25">
      <c r="A465" s="60"/>
      <c r="B465" s="60"/>
      <c r="C465" s="60"/>
      <c r="D465" s="60"/>
      <c r="E465" s="60"/>
      <c r="F465" s="60"/>
      <c r="G465" s="60"/>
      <c r="H465" s="60"/>
      <c r="I465" s="61"/>
      <c r="J465" s="61"/>
      <c r="K465" s="61"/>
      <c r="L465" s="61"/>
      <c r="M465" s="60"/>
      <c r="N465" s="60"/>
      <c r="O465" s="62"/>
      <c r="P465" s="62"/>
      <c r="Q465" s="62"/>
      <c r="R465" s="62"/>
      <c r="S465" s="62"/>
      <c r="T465" s="62"/>
      <c r="U465" s="62"/>
      <c r="V465" s="62"/>
      <c r="W465" s="62"/>
      <c r="X465" s="60"/>
      <c r="Y465" s="60"/>
      <c r="Z465" s="60"/>
      <c r="AA465" s="60"/>
      <c r="AB465" s="61"/>
      <c r="AC465" s="61"/>
      <c r="AD465" s="60"/>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7"/>
      <c r="LR465" s="7"/>
      <c r="LS465" s="7"/>
      <c r="LT465" s="7"/>
      <c r="LU465" s="7"/>
      <c r="LV465" s="7"/>
      <c r="LW465" s="7"/>
      <c r="LX465" s="7"/>
      <c r="LY465" s="7"/>
      <c r="LZ465" s="7"/>
      <c r="MA465" s="7"/>
      <c r="MB465" s="7"/>
      <c r="MC465" s="7"/>
      <c r="MD465" s="7"/>
      <c r="ME465" s="7"/>
      <c r="MF465" s="7"/>
      <c r="MG465" s="7"/>
      <c r="MH465" s="7"/>
      <c r="MI465" s="7"/>
      <c r="MJ465" s="7"/>
    </row>
    <row r="466" spans="1:348" ht="15.75" customHeight="1" x14ac:dyDescent="0.25">
      <c r="A466" s="60"/>
      <c r="B466" s="60"/>
      <c r="C466" s="60"/>
      <c r="D466" s="60"/>
      <c r="E466" s="60"/>
      <c r="F466" s="60"/>
      <c r="G466" s="60"/>
      <c r="H466" s="60"/>
      <c r="I466" s="61"/>
      <c r="J466" s="61"/>
      <c r="K466" s="61"/>
      <c r="L466" s="61"/>
      <c r="M466" s="60"/>
      <c r="N466" s="60"/>
      <c r="O466" s="62"/>
      <c r="P466" s="62"/>
      <c r="Q466" s="62"/>
      <c r="R466" s="62"/>
      <c r="S466" s="62"/>
      <c r="T466" s="62"/>
      <c r="U466" s="62"/>
      <c r="V466" s="62"/>
      <c r="W466" s="62"/>
      <c r="X466" s="60"/>
      <c r="Y466" s="60"/>
      <c r="Z466" s="60"/>
      <c r="AA466" s="60"/>
      <c r="AB466" s="61"/>
      <c r="AC466" s="61"/>
      <c r="AD466" s="60"/>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7"/>
      <c r="LR466" s="7"/>
      <c r="LS466" s="7"/>
      <c r="LT466" s="7"/>
      <c r="LU466" s="7"/>
      <c r="LV466" s="7"/>
      <c r="LW466" s="7"/>
      <c r="LX466" s="7"/>
      <c r="LY466" s="7"/>
      <c r="LZ466" s="7"/>
      <c r="MA466" s="7"/>
      <c r="MB466" s="7"/>
      <c r="MC466" s="7"/>
      <c r="MD466" s="7"/>
      <c r="ME466" s="7"/>
      <c r="MF466" s="7"/>
      <c r="MG466" s="7"/>
      <c r="MH466" s="7"/>
      <c r="MI466" s="7"/>
      <c r="MJ466" s="7"/>
    </row>
    <row r="467" spans="1:348" ht="15.75" customHeight="1" x14ac:dyDescent="0.25">
      <c r="A467" s="60"/>
      <c r="B467" s="60"/>
      <c r="C467" s="60"/>
      <c r="D467" s="60"/>
      <c r="E467" s="60"/>
      <c r="F467" s="60"/>
      <c r="G467" s="60"/>
      <c r="H467" s="60"/>
      <c r="I467" s="61"/>
      <c r="J467" s="61"/>
      <c r="K467" s="61"/>
      <c r="L467" s="61"/>
      <c r="M467" s="60"/>
      <c r="N467" s="60"/>
      <c r="O467" s="62"/>
      <c r="P467" s="62"/>
      <c r="Q467" s="62"/>
      <c r="R467" s="62"/>
      <c r="S467" s="62"/>
      <c r="T467" s="62"/>
      <c r="U467" s="62"/>
      <c r="V467" s="62"/>
      <c r="W467" s="62"/>
      <c r="X467" s="60"/>
      <c r="Y467" s="60"/>
      <c r="Z467" s="60"/>
      <c r="AA467" s="60"/>
      <c r="AB467" s="61"/>
      <c r="AC467" s="61"/>
      <c r="AD467" s="60"/>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c r="IW467" s="7"/>
      <c r="IX467" s="7"/>
      <c r="IY467" s="7"/>
      <c r="IZ467" s="7"/>
      <c r="JA467" s="7"/>
      <c r="JB467" s="7"/>
      <c r="JC467" s="7"/>
      <c r="JD467" s="7"/>
      <c r="JE467" s="7"/>
      <c r="JF467" s="7"/>
      <c r="JG467" s="7"/>
      <c r="JH467" s="7"/>
      <c r="JI467" s="7"/>
      <c r="JJ467" s="7"/>
      <c r="JK467" s="7"/>
      <c r="JL467" s="7"/>
      <c r="JM467" s="7"/>
      <c r="JN467" s="7"/>
      <c r="JO467" s="7"/>
      <c r="JP467" s="7"/>
      <c r="JQ467" s="7"/>
      <c r="JR467" s="7"/>
      <c r="JS467" s="7"/>
      <c r="JT467" s="7"/>
      <c r="JU467" s="7"/>
      <c r="JV467" s="7"/>
      <c r="JW467" s="7"/>
      <c r="JX467" s="7"/>
      <c r="JY467" s="7"/>
      <c r="JZ467" s="7"/>
      <c r="KA467" s="7"/>
      <c r="KB467" s="7"/>
      <c r="KC467" s="7"/>
      <c r="KD467" s="7"/>
      <c r="KE467" s="7"/>
      <c r="KF467" s="7"/>
      <c r="KG467" s="7"/>
      <c r="KH467" s="7"/>
      <c r="KI467" s="7"/>
      <c r="KJ467" s="7"/>
      <c r="KK467" s="7"/>
      <c r="KL467" s="7"/>
      <c r="KM467" s="7"/>
      <c r="KN467" s="7"/>
      <c r="KO467" s="7"/>
      <c r="KP467" s="7"/>
      <c r="KQ467" s="7"/>
      <c r="KR467" s="7"/>
      <c r="KS467" s="7"/>
      <c r="KT467" s="7"/>
      <c r="KU467" s="7"/>
      <c r="KV467" s="7"/>
      <c r="KW467" s="7"/>
      <c r="KX467" s="7"/>
      <c r="KY467" s="7"/>
      <c r="KZ467" s="7"/>
      <c r="LA467" s="7"/>
      <c r="LB467" s="7"/>
      <c r="LC467" s="7"/>
      <c r="LD467" s="7"/>
      <c r="LE467" s="7"/>
      <c r="LF467" s="7"/>
      <c r="LG467" s="7"/>
      <c r="LH467" s="7"/>
      <c r="LI467" s="7"/>
      <c r="LJ467" s="7"/>
      <c r="LK467" s="7"/>
      <c r="LL467" s="7"/>
      <c r="LM467" s="7"/>
      <c r="LN467" s="7"/>
      <c r="LO467" s="7"/>
      <c r="LP467" s="7"/>
      <c r="LQ467" s="7"/>
      <c r="LR467" s="7"/>
      <c r="LS467" s="7"/>
      <c r="LT467" s="7"/>
      <c r="LU467" s="7"/>
      <c r="LV467" s="7"/>
      <c r="LW467" s="7"/>
      <c r="LX467" s="7"/>
      <c r="LY467" s="7"/>
      <c r="LZ467" s="7"/>
      <c r="MA467" s="7"/>
      <c r="MB467" s="7"/>
      <c r="MC467" s="7"/>
      <c r="MD467" s="7"/>
      <c r="ME467" s="7"/>
      <c r="MF467" s="7"/>
      <c r="MG467" s="7"/>
      <c r="MH467" s="7"/>
      <c r="MI467" s="7"/>
      <c r="MJ467" s="7"/>
    </row>
    <row r="468" spans="1:348" ht="15.75" customHeight="1" x14ac:dyDescent="0.25">
      <c r="A468" s="60"/>
      <c r="B468" s="60"/>
      <c r="C468" s="60"/>
      <c r="D468" s="60"/>
      <c r="E468" s="60"/>
      <c r="F468" s="60"/>
      <c r="G468" s="60"/>
      <c r="H468" s="60"/>
      <c r="I468" s="61"/>
      <c r="J468" s="61"/>
      <c r="K468" s="61"/>
      <c r="L468" s="61"/>
      <c r="M468" s="60"/>
      <c r="N468" s="60"/>
      <c r="O468" s="62"/>
      <c r="P468" s="62"/>
      <c r="Q468" s="62"/>
      <c r="R468" s="62"/>
      <c r="S468" s="62"/>
      <c r="T468" s="62"/>
      <c r="U468" s="62"/>
      <c r="V468" s="62"/>
      <c r="W468" s="62"/>
      <c r="X468" s="60"/>
      <c r="Y468" s="60"/>
      <c r="Z468" s="60"/>
      <c r="AA468" s="60"/>
      <c r="AB468" s="61"/>
      <c r="AC468" s="61"/>
      <c r="AD468" s="60"/>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c r="IW468" s="7"/>
      <c r="IX468" s="7"/>
      <c r="IY468" s="7"/>
      <c r="IZ468" s="7"/>
      <c r="JA468" s="7"/>
      <c r="JB468" s="7"/>
      <c r="JC468" s="7"/>
      <c r="JD468" s="7"/>
      <c r="JE468" s="7"/>
      <c r="JF468" s="7"/>
      <c r="JG468" s="7"/>
      <c r="JH468" s="7"/>
      <c r="JI468" s="7"/>
      <c r="JJ468" s="7"/>
      <c r="JK468" s="7"/>
      <c r="JL468" s="7"/>
      <c r="JM468" s="7"/>
      <c r="JN468" s="7"/>
      <c r="JO468" s="7"/>
      <c r="JP468" s="7"/>
      <c r="JQ468" s="7"/>
      <c r="JR468" s="7"/>
      <c r="JS468" s="7"/>
      <c r="JT468" s="7"/>
      <c r="JU468" s="7"/>
      <c r="JV468" s="7"/>
      <c r="JW468" s="7"/>
      <c r="JX468" s="7"/>
      <c r="JY468" s="7"/>
      <c r="JZ468" s="7"/>
      <c r="KA468" s="7"/>
      <c r="KB468" s="7"/>
      <c r="KC468" s="7"/>
      <c r="KD468" s="7"/>
      <c r="KE468" s="7"/>
      <c r="KF468" s="7"/>
      <c r="KG468" s="7"/>
      <c r="KH468" s="7"/>
      <c r="KI468" s="7"/>
      <c r="KJ468" s="7"/>
      <c r="KK468" s="7"/>
      <c r="KL468" s="7"/>
      <c r="KM468" s="7"/>
      <c r="KN468" s="7"/>
      <c r="KO468" s="7"/>
      <c r="KP468" s="7"/>
      <c r="KQ468" s="7"/>
      <c r="KR468" s="7"/>
      <c r="KS468" s="7"/>
      <c r="KT468" s="7"/>
      <c r="KU468" s="7"/>
      <c r="KV468" s="7"/>
      <c r="KW468" s="7"/>
      <c r="KX468" s="7"/>
      <c r="KY468" s="7"/>
      <c r="KZ468" s="7"/>
      <c r="LA468" s="7"/>
      <c r="LB468" s="7"/>
      <c r="LC468" s="7"/>
      <c r="LD468" s="7"/>
      <c r="LE468" s="7"/>
      <c r="LF468" s="7"/>
      <c r="LG468" s="7"/>
      <c r="LH468" s="7"/>
      <c r="LI468" s="7"/>
      <c r="LJ468" s="7"/>
      <c r="LK468" s="7"/>
      <c r="LL468" s="7"/>
      <c r="LM468" s="7"/>
      <c r="LN468" s="7"/>
      <c r="LO468" s="7"/>
      <c r="LP468" s="7"/>
      <c r="LQ468" s="7"/>
      <c r="LR468" s="7"/>
      <c r="LS468" s="7"/>
      <c r="LT468" s="7"/>
      <c r="LU468" s="7"/>
      <c r="LV468" s="7"/>
      <c r="LW468" s="7"/>
      <c r="LX468" s="7"/>
      <c r="LY468" s="7"/>
      <c r="LZ468" s="7"/>
      <c r="MA468" s="7"/>
      <c r="MB468" s="7"/>
      <c r="MC468" s="7"/>
      <c r="MD468" s="7"/>
      <c r="ME468" s="7"/>
      <c r="MF468" s="7"/>
      <c r="MG468" s="7"/>
      <c r="MH468" s="7"/>
      <c r="MI468" s="7"/>
      <c r="MJ468" s="7"/>
    </row>
    <row r="469" spans="1:348" ht="15.75" customHeight="1" x14ac:dyDescent="0.25">
      <c r="A469" s="60"/>
      <c r="B469" s="60"/>
      <c r="C469" s="60"/>
      <c r="D469" s="60"/>
      <c r="E469" s="60"/>
      <c r="F469" s="60"/>
      <c r="G469" s="60"/>
      <c r="H469" s="60"/>
      <c r="I469" s="61"/>
      <c r="J469" s="61"/>
      <c r="K469" s="61"/>
      <c r="L469" s="61"/>
      <c r="M469" s="60"/>
      <c r="N469" s="60"/>
      <c r="O469" s="62"/>
      <c r="P469" s="62"/>
      <c r="Q469" s="62"/>
      <c r="R469" s="62"/>
      <c r="S469" s="62"/>
      <c r="T469" s="62"/>
      <c r="U469" s="62"/>
      <c r="V469" s="62"/>
      <c r="W469" s="62"/>
      <c r="X469" s="60"/>
      <c r="Y469" s="60"/>
      <c r="Z469" s="60"/>
      <c r="AA469" s="60"/>
      <c r="AB469" s="61"/>
      <c r="AC469" s="61"/>
      <c r="AD469" s="60"/>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c r="IW469" s="7"/>
      <c r="IX469" s="7"/>
      <c r="IY469" s="7"/>
      <c r="IZ469" s="7"/>
      <c r="JA469" s="7"/>
      <c r="JB469" s="7"/>
      <c r="JC469" s="7"/>
      <c r="JD469" s="7"/>
      <c r="JE469" s="7"/>
      <c r="JF469" s="7"/>
      <c r="JG469" s="7"/>
      <c r="JH469" s="7"/>
      <c r="JI469" s="7"/>
      <c r="JJ469" s="7"/>
      <c r="JK469" s="7"/>
      <c r="JL469" s="7"/>
      <c r="JM469" s="7"/>
      <c r="JN469" s="7"/>
      <c r="JO469" s="7"/>
      <c r="JP469" s="7"/>
      <c r="JQ469" s="7"/>
      <c r="JR469" s="7"/>
      <c r="JS469" s="7"/>
      <c r="JT469" s="7"/>
      <c r="JU469" s="7"/>
      <c r="JV469" s="7"/>
      <c r="JW469" s="7"/>
      <c r="JX469" s="7"/>
      <c r="JY469" s="7"/>
      <c r="JZ469" s="7"/>
      <c r="KA469" s="7"/>
      <c r="KB469" s="7"/>
      <c r="KC469" s="7"/>
      <c r="KD469" s="7"/>
      <c r="KE469" s="7"/>
      <c r="KF469" s="7"/>
      <c r="KG469" s="7"/>
      <c r="KH469" s="7"/>
      <c r="KI469" s="7"/>
      <c r="KJ469" s="7"/>
      <c r="KK469" s="7"/>
      <c r="KL469" s="7"/>
      <c r="KM469" s="7"/>
      <c r="KN469" s="7"/>
      <c r="KO469" s="7"/>
      <c r="KP469" s="7"/>
      <c r="KQ469" s="7"/>
      <c r="KR469" s="7"/>
      <c r="KS469" s="7"/>
      <c r="KT469" s="7"/>
      <c r="KU469" s="7"/>
      <c r="KV469" s="7"/>
      <c r="KW469" s="7"/>
      <c r="KX469" s="7"/>
      <c r="KY469" s="7"/>
      <c r="KZ469" s="7"/>
      <c r="LA469" s="7"/>
      <c r="LB469" s="7"/>
      <c r="LC469" s="7"/>
      <c r="LD469" s="7"/>
      <c r="LE469" s="7"/>
      <c r="LF469" s="7"/>
      <c r="LG469" s="7"/>
      <c r="LH469" s="7"/>
      <c r="LI469" s="7"/>
      <c r="LJ469" s="7"/>
      <c r="LK469" s="7"/>
      <c r="LL469" s="7"/>
      <c r="LM469" s="7"/>
      <c r="LN469" s="7"/>
      <c r="LO469" s="7"/>
      <c r="LP469" s="7"/>
      <c r="LQ469" s="7"/>
      <c r="LR469" s="7"/>
      <c r="LS469" s="7"/>
      <c r="LT469" s="7"/>
      <c r="LU469" s="7"/>
      <c r="LV469" s="7"/>
      <c r="LW469" s="7"/>
      <c r="LX469" s="7"/>
      <c r="LY469" s="7"/>
      <c r="LZ469" s="7"/>
      <c r="MA469" s="7"/>
      <c r="MB469" s="7"/>
      <c r="MC469" s="7"/>
      <c r="MD469" s="7"/>
      <c r="ME469" s="7"/>
      <c r="MF469" s="7"/>
      <c r="MG469" s="7"/>
      <c r="MH469" s="7"/>
      <c r="MI469" s="7"/>
      <c r="MJ469" s="7"/>
    </row>
    <row r="470" spans="1:348" ht="15.75" customHeight="1" x14ac:dyDescent="0.25">
      <c r="A470" s="60"/>
      <c r="B470" s="60"/>
      <c r="C470" s="60"/>
      <c r="D470" s="60"/>
      <c r="E470" s="60"/>
      <c r="F470" s="60"/>
      <c r="G470" s="60"/>
      <c r="H470" s="60"/>
      <c r="I470" s="61"/>
      <c r="J470" s="61"/>
      <c r="K470" s="61"/>
      <c r="L470" s="61"/>
      <c r="M470" s="60"/>
      <c r="N470" s="60"/>
      <c r="O470" s="62"/>
      <c r="P470" s="62"/>
      <c r="Q470" s="62"/>
      <c r="R470" s="62"/>
      <c r="S470" s="62"/>
      <c r="T470" s="62"/>
      <c r="U470" s="62"/>
      <c r="V470" s="62"/>
      <c r="W470" s="62"/>
      <c r="X470" s="60"/>
      <c r="Y470" s="60"/>
      <c r="Z470" s="60"/>
      <c r="AA470" s="60"/>
      <c r="AB470" s="61"/>
      <c r="AC470" s="61"/>
      <c r="AD470" s="60"/>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c r="IU470" s="7"/>
      <c r="IV470" s="7"/>
      <c r="IW470" s="7"/>
      <c r="IX470" s="7"/>
      <c r="IY470" s="7"/>
      <c r="IZ470" s="7"/>
      <c r="JA470" s="7"/>
      <c r="JB470" s="7"/>
      <c r="JC470" s="7"/>
      <c r="JD470" s="7"/>
      <c r="JE470" s="7"/>
      <c r="JF470" s="7"/>
      <c r="JG470" s="7"/>
      <c r="JH470" s="7"/>
      <c r="JI470" s="7"/>
      <c r="JJ470" s="7"/>
      <c r="JK470" s="7"/>
      <c r="JL470" s="7"/>
      <c r="JM470" s="7"/>
      <c r="JN470" s="7"/>
      <c r="JO470" s="7"/>
      <c r="JP470" s="7"/>
      <c r="JQ470" s="7"/>
      <c r="JR470" s="7"/>
      <c r="JS470" s="7"/>
      <c r="JT470" s="7"/>
      <c r="JU470" s="7"/>
      <c r="JV470" s="7"/>
      <c r="JW470" s="7"/>
      <c r="JX470" s="7"/>
      <c r="JY470" s="7"/>
      <c r="JZ470" s="7"/>
      <c r="KA470" s="7"/>
      <c r="KB470" s="7"/>
      <c r="KC470" s="7"/>
      <c r="KD470" s="7"/>
      <c r="KE470" s="7"/>
      <c r="KF470" s="7"/>
      <c r="KG470" s="7"/>
      <c r="KH470" s="7"/>
      <c r="KI470" s="7"/>
      <c r="KJ470" s="7"/>
      <c r="KK470" s="7"/>
      <c r="KL470" s="7"/>
      <c r="KM470" s="7"/>
      <c r="KN470" s="7"/>
      <c r="KO470" s="7"/>
      <c r="KP470" s="7"/>
      <c r="KQ470" s="7"/>
      <c r="KR470" s="7"/>
      <c r="KS470" s="7"/>
      <c r="KT470" s="7"/>
      <c r="KU470" s="7"/>
      <c r="KV470" s="7"/>
      <c r="KW470" s="7"/>
      <c r="KX470" s="7"/>
      <c r="KY470" s="7"/>
      <c r="KZ470" s="7"/>
      <c r="LA470" s="7"/>
      <c r="LB470" s="7"/>
      <c r="LC470" s="7"/>
      <c r="LD470" s="7"/>
      <c r="LE470" s="7"/>
      <c r="LF470" s="7"/>
      <c r="LG470" s="7"/>
      <c r="LH470" s="7"/>
      <c r="LI470" s="7"/>
      <c r="LJ470" s="7"/>
      <c r="LK470" s="7"/>
      <c r="LL470" s="7"/>
      <c r="LM470" s="7"/>
      <c r="LN470" s="7"/>
      <c r="LO470" s="7"/>
      <c r="LP470" s="7"/>
      <c r="LQ470" s="7"/>
      <c r="LR470" s="7"/>
      <c r="LS470" s="7"/>
      <c r="LT470" s="7"/>
      <c r="LU470" s="7"/>
      <c r="LV470" s="7"/>
      <c r="LW470" s="7"/>
      <c r="LX470" s="7"/>
      <c r="LY470" s="7"/>
      <c r="LZ470" s="7"/>
      <c r="MA470" s="7"/>
      <c r="MB470" s="7"/>
      <c r="MC470" s="7"/>
      <c r="MD470" s="7"/>
      <c r="ME470" s="7"/>
      <c r="MF470" s="7"/>
      <c r="MG470" s="7"/>
      <c r="MH470" s="7"/>
      <c r="MI470" s="7"/>
      <c r="MJ470" s="7"/>
    </row>
    <row r="471" spans="1:348" ht="15.75" customHeight="1" x14ac:dyDescent="0.25">
      <c r="A471" s="60"/>
      <c r="B471" s="60"/>
      <c r="C471" s="60"/>
      <c r="D471" s="60"/>
      <c r="E471" s="60"/>
      <c r="F471" s="60"/>
      <c r="G471" s="60"/>
      <c r="H471" s="60"/>
      <c r="I471" s="61"/>
      <c r="J471" s="61"/>
      <c r="K471" s="61"/>
      <c r="L471" s="61"/>
      <c r="M471" s="60"/>
      <c r="N471" s="60"/>
      <c r="O471" s="62"/>
      <c r="P471" s="62"/>
      <c r="Q471" s="62"/>
      <c r="R471" s="62"/>
      <c r="S471" s="62"/>
      <c r="T471" s="62"/>
      <c r="U471" s="62"/>
      <c r="V471" s="62"/>
      <c r="W471" s="62"/>
      <c r="X471" s="60"/>
      <c r="Y471" s="60"/>
      <c r="Z471" s="60"/>
      <c r="AA471" s="60"/>
      <c r="AB471" s="61"/>
      <c r="AC471" s="61"/>
      <c r="AD471" s="60"/>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c r="GV471" s="7"/>
      <c r="GW471" s="7"/>
      <c r="GX471" s="7"/>
      <c r="GY471" s="7"/>
      <c r="GZ471" s="7"/>
      <c r="HA471" s="7"/>
      <c r="HB471" s="7"/>
      <c r="HC471" s="7"/>
      <c r="HD471" s="7"/>
      <c r="HE471" s="7"/>
      <c r="HF471" s="7"/>
      <c r="HG471" s="7"/>
      <c r="HH471" s="7"/>
      <c r="HI471" s="7"/>
      <c r="HJ471" s="7"/>
      <c r="HK471" s="7"/>
      <c r="HL471" s="7"/>
      <c r="HM471" s="7"/>
      <c r="HN471" s="7"/>
      <c r="HO471" s="7"/>
      <c r="HP471" s="7"/>
      <c r="HQ471" s="7"/>
      <c r="HR471" s="7"/>
      <c r="HS471" s="7"/>
      <c r="HT471" s="7"/>
      <c r="HU471" s="7"/>
      <c r="HV471" s="7"/>
      <c r="HW471" s="7"/>
      <c r="HX471" s="7"/>
      <c r="HY471" s="7"/>
      <c r="HZ471" s="7"/>
      <c r="IA471" s="7"/>
      <c r="IB471" s="7"/>
      <c r="IC471" s="7"/>
      <c r="ID471" s="7"/>
      <c r="IE471" s="7"/>
      <c r="IF471" s="7"/>
      <c r="IG471" s="7"/>
      <c r="IH471" s="7"/>
      <c r="II471" s="7"/>
      <c r="IJ471" s="7"/>
      <c r="IK471" s="7"/>
      <c r="IL471" s="7"/>
      <c r="IM471" s="7"/>
      <c r="IN471" s="7"/>
      <c r="IO471" s="7"/>
      <c r="IP471" s="7"/>
      <c r="IQ471" s="7"/>
      <c r="IR471" s="7"/>
      <c r="IS471" s="7"/>
      <c r="IT471" s="7"/>
      <c r="IU471" s="7"/>
      <c r="IV471" s="7"/>
      <c r="IW471" s="7"/>
      <c r="IX471" s="7"/>
      <c r="IY471" s="7"/>
      <c r="IZ471" s="7"/>
      <c r="JA471" s="7"/>
      <c r="JB471" s="7"/>
      <c r="JC471" s="7"/>
      <c r="JD471" s="7"/>
      <c r="JE471" s="7"/>
      <c r="JF471" s="7"/>
      <c r="JG471" s="7"/>
      <c r="JH471" s="7"/>
      <c r="JI471" s="7"/>
      <c r="JJ471" s="7"/>
      <c r="JK471" s="7"/>
      <c r="JL471" s="7"/>
      <c r="JM471" s="7"/>
      <c r="JN471" s="7"/>
      <c r="JO471" s="7"/>
      <c r="JP471" s="7"/>
      <c r="JQ471" s="7"/>
      <c r="JR471" s="7"/>
      <c r="JS471" s="7"/>
      <c r="JT471" s="7"/>
      <c r="JU471" s="7"/>
      <c r="JV471" s="7"/>
      <c r="JW471" s="7"/>
      <c r="JX471" s="7"/>
      <c r="JY471" s="7"/>
      <c r="JZ471" s="7"/>
      <c r="KA471" s="7"/>
      <c r="KB471" s="7"/>
      <c r="KC471" s="7"/>
      <c r="KD471" s="7"/>
      <c r="KE471" s="7"/>
      <c r="KF471" s="7"/>
      <c r="KG471" s="7"/>
      <c r="KH471" s="7"/>
      <c r="KI471" s="7"/>
      <c r="KJ471" s="7"/>
      <c r="KK471" s="7"/>
      <c r="KL471" s="7"/>
      <c r="KM471" s="7"/>
      <c r="KN471" s="7"/>
      <c r="KO471" s="7"/>
      <c r="KP471" s="7"/>
      <c r="KQ471" s="7"/>
      <c r="KR471" s="7"/>
      <c r="KS471" s="7"/>
      <c r="KT471" s="7"/>
      <c r="KU471" s="7"/>
      <c r="KV471" s="7"/>
      <c r="KW471" s="7"/>
      <c r="KX471" s="7"/>
      <c r="KY471" s="7"/>
      <c r="KZ471" s="7"/>
      <c r="LA471" s="7"/>
      <c r="LB471" s="7"/>
      <c r="LC471" s="7"/>
      <c r="LD471" s="7"/>
      <c r="LE471" s="7"/>
      <c r="LF471" s="7"/>
      <c r="LG471" s="7"/>
      <c r="LH471" s="7"/>
      <c r="LI471" s="7"/>
      <c r="LJ471" s="7"/>
      <c r="LK471" s="7"/>
      <c r="LL471" s="7"/>
      <c r="LM471" s="7"/>
      <c r="LN471" s="7"/>
      <c r="LO471" s="7"/>
      <c r="LP471" s="7"/>
      <c r="LQ471" s="7"/>
      <c r="LR471" s="7"/>
      <c r="LS471" s="7"/>
      <c r="LT471" s="7"/>
      <c r="LU471" s="7"/>
      <c r="LV471" s="7"/>
      <c r="LW471" s="7"/>
      <c r="LX471" s="7"/>
      <c r="LY471" s="7"/>
      <c r="LZ471" s="7"/>
      <c r="MA471" s="7"/>
      <c r="MB471" s="7"/>
      <c r="MC471" s="7"/>
      <c r="MD471" s="7"/>
      <c r="ME471" s="7"/>
      <c r="MF471" s="7"/>
      <c r="MG471" s="7"/>
      <c r="MH471" s="7"/>
      <c r="MI471" s="7"/>
      <c r="MJ471" s="7"/>
    </row>
    <row r="472" spans="1:348" ht="15.75" customHeight="1" x14ac:dyDescent="0.25">
      <c r="A472" s="60"/>
      <c r="B472" s="60"/>
      <c r="C472" s="60"/>
      <c r="D472" s="60"/>
      <c r="E472" s="60"/>
      <c r="F472" s="60"/>
      <c r="G472" s="60"/>
      <c r="H472" s="60"/>
      <c r="I472" s="61"/>
      <c r="J472" s="61"/>
      <c r="K472" s="61"/>
      <c r="L472" s="61"/>
      <c r="M472" s="60"/>
      <c r="N472" s="60"/>
      <c r="O472" s="62"/>
      <c r="P472" s="62"/>
      <c r="Q472" s="62"/>
      <c r="R472" s="62"/>
      <c r="S472" s="62"/>
      <c r="T472" s="62"/>
      <c r="U472" s="62"/>
      <c r="V472" s="62"/>
      <c r="W472" s="62"/>
      <c r="X472" s="60"/>
      <c r="Y472" s="60"/>
      <c r="Z472" s="60"/>
      <c r="AA472" s="60"/>
      <c r="AB472" s="61"/>
      <c r="AC472" s="61"/>
      <c r="AD472" s="60"/>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c r="IW472" s="7"/>
      <c r="IX472" s="7"/>
      <c r="IY472" s="7"/>
      <c r="IZ472" s="7"/>
      <c r="JA472" s="7"/>
      <c r="JB472" s="7"/>
      <c r="JC472" s="7"/>
      <c r="JD472" s="7"/>
      <c r="JE472" s="7"/>
      <c r="JF472" s="7"/>
      <c r="JG472" s="7"/>
      <c r="JH472" s="7"/>
      <c r="JI472" s="7"/>
      <c r="JJ472" s="7"/>
      <c r="JK472" s="7"/>
      <c r="JL472" s="7"/>
      <c r="JM472" s="7"/>
      <c r="JN472" s="7"/>
      <c r="JO472" s="7"/>
      <c r="JP472" s="7"/>
      <c r="JQ472" s="7"/>
      <c r="JR472" s="7"/>
      <c r="JS472" s="7"/>
      <c r="JT472" s="7"/>
      <c r="JU472" s="7"/>
      <c r="JV472" s="7"/>
      <c r="JW472" s="7"/>
      <c r="JX472" s="7"/>
      <c r="JY472" s="7"/>
      <c r="JZ472" s="7"/>
      <c r="KA472" s="7"/>
      <c r="KB472" s="7"/>
      <c r="KC472" s="7"/>
      <c r="KD472" s="7"/>
      <c r="KE472" s="7"/>
      <c r="KF472" s="7"/>
      <c r="KG472" s="7"/>
      <c r="KH472" s="7"/>
      <c r="KI472" s="7"/>
      <c r="KJ472" s="7"/>
      <c r="KK472" s="7"/>
      <c r="KL472" s="7"/>
      <c r="KM472" s="7"/>
      <c r="KN472" s="7"/>
      <c r="KO472" s="7"/>
      <c r="KP472" s="7"/>
      <c r="KQ472" s="7"/>
      <c r="KR472" s="7"/>
      <c r="KS472" s="7"/>
      <c r="KT472" s="7"/>
      <c r="KU472" s="7"/>
      <c r="KV472" s="7"/>
      <c r="KW472" s="7"/>
      <c r="KX472" s="7"/>
      <c r="KY472" s="7"/>
      <c r="KZ472" s="7"/>
      <c r="LA472" s="7"/>
      <c r="LB472" s="7"/>
      <c r="LC472" s="7"/>
      <c r="LD472" s="7"/>
      <c r="LE472" s="7"/>
      <c r="LF472" s="7"/>
      <c r="LG472" s="7"/>
      <c r="LH472" s="7"/>
      <c r="LI472" s="7"/>
      <c r="LJ472" s="7"/>
      <c r="LK472" s="7"/>
      <c r="LL472" s="7"/>
      <c r="LM472" s="7"/>
      <c r="LN472" s="7"/>
      <c r="LO472" s="7"/>
      <c r="LP472" s="7"/>
      <c r="LQ472" s="7"/>
      <c r="LR472" s="7"/>
      <c r="LS472" s="7"/>
      <c r="LT472" s="7"/>
      <c r="LU472" s="7"/>
      <c r="LV472" s="7"/>
      <c r="LW472" s="7"/>
      <c r="LX472" s="7"/>
      <c r="LY472" s="7"/>
      <c r="LZ472" s="7"/>
      <c r="MA472" s="7"/>
      <c r="MB472" s="7"/>
      <c r="MC472" s="7"/>
      <c r="MD472" s="7"/>
      <c r="ME472" s="7"/>
      <c r="MF472" s="7"/>
      <c r="MG472" s="7"/>
      <c r="MH472" s="7"/>
      <c r="MI472" s="7"/>
      <c r="MJ472" s="7"/>
    </row>
    <row r="473" spans="1:348" ht="15.75" customHeight="1" x14ac:dyDescent="0.25">
      <c r="A473" s="60"/>
      <c r="B473" s="60"/>
      <c r="C473" s="60"/>
      <c r="D473" s="60"/>
      <c r="E473" s="60"/>
      <c r="F473" s="60"/>
      <c r="G473" s="60"/>
      <c r="H473" s="60"/>
      <c r="I473" s="61"/>
      <c r="J473" s="61"/>
      <c r="K473" s="61"/>
      <c r="L473" s="61"/>
      <c r="M473" s="60"/>
      <c r="N473" s="60"/>
      <c r="O473" s="62"/>
      <c r="P473" s="62"/>
      <c r="Q473" s="62"/>
      <c r="R473" s="62"/>
      <c r="S473" s="62"/>
      <c r="T473" s="62"/>
      <c r="U473" s="62"/>
      <c r="V473" s="62"/>
      <c r="W473" s="62"/>
      <c r="X473" s="60"/>
      <c r="Y473" s="60"/>
      <c r="Z473" s="60"/>
      <c r="AA473" s="60"/>
      <c r="AB473" s="61"/>
      <c r="AC473" s="61"/>
      <c r="AD473" s="60"/>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c r="IW473" s="7"/>
      <c r="IX473" s="7"/>
      <c r="IY473" s="7"/>
      <c r="IZ473" s="7"/>
      <c r="JA473" s="7"/>
      <c r="JB473" s="7"/>
      <c r="JC473" s="7"/>
      <c r="JD473" s="7"/>
      <c r="JE473" s="7"/>
      <c r="JF473" s="7"/>
      <c r="JG473" s="7"/>
      <c r="JH473" s="7"/>
      <c r="JI473" s="7"/>
      <c r="JJ473" s="7"/>
      <c r="JK473" s="7"/>
      <c r="JL473" s="7"/>
      <c r="JM473" s="7"/>
      <c r="JN473" s="7"/>
      <c r="JO473" s="7"/>
      <c r="JP473" s="7"/>
      <c r="JQ473" s="7"/>
      <c r="JR473" s="7"/>
      <c r="JS473" s="7"/>
      <c r="JT473" s="7"/>
      <c r="JU473" s="7"/>
      <c r="JV473" s="7"/>
      <c r="JW473" s="7"/>
      <c r="JX473" s="7"/>
      <c r="JY473" s="7"/>
      <c r="JZ473" s="7"/>
      <c r="KA473" s="7"/>
      <c r="KB473" s="7"/>
      <c r="KC473" s="7"/>
      <c r="KD473" s="7"/>
      <c r="KE473" s="7"/>
      <c r="KF473" s="7"/>
      <c r="KG473" s="7"/>
      <c r="KH473" s="7"/>
      <c r="KI473" s="7"/>
      <c r="KJ473" s="7"/>
      <c r="KK473" s="7"/>
      <c r="KL473" s="7"/>
      <c r="KM473" s="7"/>
      <c r="KN473" s="7"/>
      <c r="KO473" s="7"/>
      <c r="KP473" s="7"/>
      <c r="KQ473" s="7"/>
      <c r="KR473" s="7"/>
      <c r="KS473" s="7"/>
      <c r="KT473" s="7"/>
      <c r="KU473" s="7"/>
      <c r="KV473" s="7"/>
      <c r="KW473" s="7"/>
      <c r="KX473" s="7"/>
      <c r="KY473" s="7"/>
      <c r="KZ473" s="7"/>
      <c r="LA473" s="7"/>
      <c r="LB473" s="7"/>
      <c r="LC473" s="7"/>
      <c r="LD473" s="7"/>
      <c r="LE473" s="7"/>
      <c r="LF473" s="7"/>
      <c r="LG473" s="7"/>
      <c r="LH473" s="7"/>
      <c r="LI473" s="7"/>
      <c r="LJ473" s="7"/>
      <c r="LK473" s="7"/>
      <c r="LL473" s="7"/>
      <c r="LM473" s="7"/>
      <c r="LN473" s="7"/>
      <c r="LO473" s="7"/>
      <c r="LP473" s="7"/>
      <c r="LQ473" s="7"/>
      <c r="LR473" s="7"/>
      <c r="LS473" s="7"/>
      <c r="LT473" s="7"/>
      <c r="LU473" s="7"/>
      <c r="LV473" s="7"/>
      <c r="LW473" s="7"/>
      <c r="LX473" s="7"/>
      <c r="LY473" s="7"/>
      <c r="LZ473" s="7"/>
      <c r="MA473" s="7"/>
      <c r="MB473" s="7"/>
      <c r="MC473" s="7"/>
      <c r="MD473" s="7"/>
      <c r="ME473" s="7"/>
      <c r="MF473" s="7"/>
      <c r="MG473" s="7"/>
      <c r="MH473" s="7"/>
      <c r="MI473" s="7"/>
      <c r="MJ473" s="7"/>
    </row>
    <row r="474" spans="1:348" ht="15.75" customHeight="1" x14ac:dyDescent="0.25">
      <c r="A474" s="60"/>
      <c r="B474" s="60"/>
      <c r="C474" s="60"/>
      <c r="D474" s="60"/>
      <c r="E474" s="60"/>
      <c r="F474" s="60"/>
      <c r="G474" s="60"/>
      <c r="H474" s="60"/>
      <c r="I474" s="61"/>
      <c r="J474" s="61"/>
      <c r="K474" s="61"/>
      <c r="L474" s="61"/>
      <c r="M474" s="60"/>
      <c r="N474" s="60"/>
      <c r="O474" s="62"/>
      <c r="P474" s="62"/>
      <c r="Q474" s="62"/>
      <c r="R474" s="62"/>
      <c r="S474" s="62"/>
      <c r="T474" s="62"/>
      <c r="U474" s="62"/>
      <c r="V474" s="62"/>
      <c r="W474" s="62"/>
      <c r="X474" s="60"/>
      <c r="Y474" s="60"/>
      <c r="Z474" s="60"/>
      <c r="AA474" s="60"/>
      <c r="AB474" s="61"/>
      <c r="AC474" s="61"/>
      <c r="AD474" s="60"/>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c r="IW474" s="7"/>
      <c r="IX474" s="7"/>
      <c r="IY474" s="7"/>
      <c r="IZ474" s="7"/>
      <c r="JA474" s="7"/>
      <c r="JB474" s="7"/>
      <c r="JC474" s="7"/>
      <c r="JD474" s="7"/>
      <c r="JE474" s="7"/>
      <c r="JF474" s="7"/>
      <c r="JG474" s="7"/>
      <c r="JH474" s="7"/>
      <c r="JI474" s="7"/>
      <c r="JJ474" s="7"/>
      <c r="JK474" s="7"/>
      <c r="JL474" s="7"/>
      <c r="JM474" s="7"/>
      <c r="JN474" s="7"/>
      <c r="JO474" s="7"/>
      <c r="JP474" s="7"/>
      <c r="JQ474" s="7"/>
      <c r="JR474" s="7"/>
      <c r="JS474" s="7"/>
      <c r="JT474" s="7"/>
      <c r="JU474" s="7"/>
      <c r="JV474" s="7"/>
      <c r="JW474" s="7"/>
      <c r="JX474" s="7"/>
      <c r="JY474" s="7"/>
      <c r="JZ474" s="7"/>
      <c r="KA474" s="7"/>
      <c r="KB474" s="7"/>
      <c r="KC474" s="7"/>
      <c r="KD474" s="7"/>
      <c r="KE474" s="7"/>
      <c r="KF474" s="7"/>
      <c r="KG474" s="7"/>
      <c r="KH474" s="7"/>
      <c r="KI474" s="7"/>
      <c r="KJ474" s="7"/>
      <c r="KK474" s="7"/>
      <c r="KL474" s="7"/>
      <c r="KM474" s="7"/>
      <c r="KN474" s="7"/>
      <c r="KO474" s="7"/>
      <c r="KP474" s="7"/>
      <c r="KQ474" s="7"/>
      <c r="KR474" s="7"/>
      <c r="KS474" s="7"/>
      <c r="KT474" s="7"/>
      <c r="KU474" s="7"/>
      <c r="KV474" s="7"/>
      <c r="KW474" s="7"/>
      <c r="KX474" s="7"/>
      <c r="KY474" s="7"/>
      <c r="KZ474" s="7"/>
      <c r="LA474" s="7"/>
      <c r="LB474" s="7"/>
      <c r="LC474" s="7"/>
      <c r="LD474" s="7"/>
      <c r="LE474" s="7"/>
      <c r="LF474" s="7"/>
      <c r="LG474" s="7"/>
      <c r="LH474" s="7"/>
      <c r="LI474" s="7"/>
      <c r="LJ474" s="7"/>
      <c r="LK474" s="7"/>
      <c r="LL474" s="7"/>
      <c r="LM474" s="7"/>
      <c r="LN474" s="7"/>
      <c r="LO474" s="7"/>
      <c r="LP474" s="7"/>
      <c r="LQ474" s="7"/>
      <c r="LR474" s="7"/>
      <c r="LS474" s="7"/>
      <c r="LT474" s="7"/>
      <c r="LU474" s="7"/>
      <c r="LV474" s="7"/>
      <c r="LW474" s="7"/>
      <c r="LX474" s="7"/>
      <c r="LY474" s="7"/>
      <c r="LZ474" s="7"/>
      <c r="MA474" s="7"/>
      <c r="MB474" s="7"/>
      <c r="MC474" s="7"/>
      <c r="MD474" s="7"/>
      <c r="ME474" s="7"/>
      <c r="MF474" s="7"/>
      <c r="MG474" s="7"/>
      <c r="MH474" s="7"/>
      <c r="MI474" s="7"/>
      <c r="MJ474" s="7"/>
    </row>
    <row r="475" spans="1:348" ht="15.75" customHeight="1" x14ac:dyDescent="0.25">
      <c r="A475" s="60"/>
      <c r="B475" s="60"/>
      <c r="C475" s="60"/>
      <c r="D475" s="60"/>
      <c r="E475" s="60"/>
      <c r="F475" s="60"/>
      <c r="G475" s="60"/>
      <c r="H475" s="60"/>
      <c r="I475" s="61"/>
      <c r="J475" s="61"/>
      <c r="K475" s="61"/>
      <c r="L475" s="61"/>
      <c r="M475" s="60"/>
      <c r="N475" s="60"/>
      <c r="O475" s="62"/>
      <c r="P475" s="62"/>
      <c r="Q475" s="62"/>
      <c r="R475" s="62"/>
      <c r="S475" s="62"/>
      <c r="T475" s="62"/>
      <c r="U475" s="62"/>
      <c r="V475" s="62"/>
      <c r="W475" s="62"/>
      <c r="X475" s="60"/>
      <c r="Y475" s="60"/>
      <c r="Z475" s="60"/>
      <c r="AA475" s="60"/>
      <c r="AB475" s="61"/>
      <c r="AC475" s="61"/>
      <c r="AD475" s="60"/>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c r="IW475" s="7"/>
      <c r="IX475" s="7"/>
      <c r="IY475" s="7"/>
      <c r="IZ475" s="7"/>
      <c r="JA475" s="7"/>
      <c r="JB475" s="7"/>
      <c r="JC475" s="7"/>
      <c r="JD475" s="7"/>
      <c r="JE475" s="7"/>
      <c r="JF475" s="7"/>
      <c r="JG475" s="7"/>
      <c r="JH475" s="7"/>
      <c r="JI475" s="7"/>
      <c r="JJ475" s="7"/>
      <c r="JK475" s="7"/>
      <c r="JL475" s="7"/>
      <c r="JM475" s="7"/>
      <c r="JN475" s="7"/>
      <c r="JO475" s="7"/>
      <c r="JP475" s="7"/>
      <c r="JQ475" s="7"/>
      <c r="JR475" s="7"/>
      <c r="JS475" s="7"/>
      <c r="JT475" s="7"/>
      <c r="JU475" s="7"/>
      <c r="JV475" s="7"/>
      <c r="JW475" s="7"/>
      <c r="JX475" s="7"/>
      <c r="JY475" s="7"/>
      <c r="JZ475" s="7"/>
      <c r="KA475" s="7"/>
      <c r="KB475" s="7"/>
      <c r="KC475" s="7"/>
      <c r="KD475" s="7"/>
      <c r="KE475" s="7"/>
      <c r="KF475" s="7"/>
      <c r="KG475" s="7"/>
      <c r="KH475" s="7"/>
      <c r="KI475" s="7"/>
      <c r="KJ475" s="7"/>
      <c r="KK475" s="7"/>
      <c r="KL475" s="7"/>
      <c r="KM475" s="7"/>
      <c r="KN475" s="7"/>
      <c r="KO475" s="7"/>
      <c r="KP475" s="7"/>
      <c r="KQ475" s="7"/>
      <c r="KR475" s="7"/>
      <c r="KS475" s="7"/>
      <c r="KT475" s="7"/>
      <c r="KU475" s="7"/>
      <c r="KV475" s="7"/>
      <c r="KW475" s="7"/>
      <c r="KX475" s="7"/>
      <c r="KY475" s="7"/>
      <c r="KZ475" s="7"/>
      <c r="LA475" s="7"/>
      <c r="LB475" s="7"/>
      <c r="LC475" s="7"/>
      <c r="LD475" s="7"/>
      <c r="LE475" s="7"/>
      <c r="LF475" s="7"/>
      <c r="LG475" s="7"/>
      <c r="LH475" s="7"/>
      <c r="LI475" s="7"/>
      <c r="LJ475" s="7"/>
      <c r="LK475" s="7"/>
      <c r="LL475" s="7"/>
      <c r="LM475" s="7"/>
      <c r="LN475" s="7"/>
      <c r="LO475" s="7"/>
      <c r="LP475" s="7"/>
      <c r="LQ475" s="7"/>
      <c r="LR475" s="7"/>
      <c r="LS475" s="7"/>
      <c r="LT475" s="7"/>
      <c r="LU475" s="7"/>
      <c r="LV475" s="7"/>
      <c r="LW475" s="7"/>
      <c r="LX475" s="7"/>
      <c r="LY475" s="7"/>
      <c r="LZ475" s="7"/>
      <c r="MA475" s="7"/>
      <c r="MB475" s="7"/>
      <c r="MC475" s="7"/>
      <c r="MD475" s="7"/>
      <c r="ME475" s="7"/>
      <c r="MF475" s="7"/>
      <c r="MG475" s="7"/>
      <c r="MH475" s="7"/>
      <c r="MI475" s="7"/>
      <c r="MJ475" s="7"/>
    </row>
    <row r="476" spans="1:348" ht="15.75" customHeight="1" x14ac:dyDescent="0.25">
      <c r="A476" s="60"/>
      <c r="B476" s="60"/>
      <c r="C476" s="60"/>
      <c r="D476" s="60"/>
      <c r="E476" s="60"/>
      <c r="F476" s="60"/>
      <c r="G476" s="60"/>
      <c r="H476" s="60"/>
      <c r="I476" s="61"/>
      <c r="J476" s="61"/>
      <c r="K476" s="61"/>
      <c r="L476" s="61"/>
      <c r="M476" s="60"/>
      <c r="N476" s="60"/>
      <c r="O476" s="62"/>
      <c r="P476" s="62"/>
      <c r="Q476" s="62"/>
      <c r="R476" s="62"/>
      <c r="S476" s="62"/>
      <c r="T476" s="62"/>
      <c r="U476" s="62"/>
      <c r="V476" s="62"/>
      <c r="W476" s="62"/>
      <c r="X476" s="60"/>
      <c r="Y476" s="60"/>
      <c r="Z476" s="60"/>
      <c r="AA476" s="60"/>
      <c r="AB476" s="61"/>
      <c r="AC476" s="61"/>
      <c r="AD476" s="60"/>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c r="IW476" s="7"/>
      <c r="IX476" s="7"/>
      <c r="IY476" s="7"/>
      <c r="IZ476" s="7"/>
      <c r="JA476" s="7"/>
      <c r="JB476" s="7"/>
      <c r="JC476" s="7"/>
      <c r="JD476" s="7"/>
      <c r="JE476" s="7"/>
      <c r="JF476" s="7"/>
      <c r="JG476" s="7"/>
      <c r="JH476" s="7"/>
      <c r="JI476" s="7"/>
      <c r="JJ476" s="7"/>
      <c r="JK476" s="7"/>
      <c r="JL476" s="7"/>
      <c r="JM476" s="7"/>
      <c r="JN476" s="7"/>
      <c r="JO476" s="7"/>
      <c r="JP476" s="7"/>
      <c r="JQ476" s="7"/>
      <c r="JR476" s="7"/>
      <c r="JS476" s="7"/>
      <c r="JT476" s="7"/>
      <c r="JU476" s="7"/>
      <c r="JV476" s="7"/>
      <c r="JW476" s="7"/>
      <c r="JX476" s="7"/>
      <c r="JY476" s="7"/>
      <c r="JZ476" s="7"/>
      <c r="KA476" s="7"/>
      <c r="KB476" s="7"/>
      <c r="KC476" s="7"/>
      <c r="KD476" s="7"/>
      <c r="KE476" s="7"/>
      <c r="KF476" s="7"/>
      <c r="KG476" s="7"/>
      <c r="KH476" s="7"/>
      <c r="KI476" s="7"/>
      <c r="KJ476" s="7"/>
      <c r="KK476" s="7"/>
      <c r="KL476" s="7"/>
      <c r="KM476" s="7"/>
      <c r="KN476" s="7"/>
      <c r="KO476" s="7"/>
      <c r="KP476" s="7"/>
      <c r="KQ476" s="7"/>
      <c r="KR476" s="7"/>
      <c r="KS476" s="7"/>
      <c r="KT476" s="7"/>
      <c r="KU476" s="7"/>
      <c r="KV476" s="7"/>
      <c r="KW476" s="7"/>
      <c r="KX476" s="7"/>
      <c r="KY476" s="7"/>
      <c r="KZ476" s="7"/>
      <c r="LA476" s="7"/>
      <c r="LB476" s="7"/>
      <c r="LC476" s="7"/>
      <c r="LD476" s="7"/>
      <c r="LE476" s="7"/>
      <c r="LF476" s="7"/>
      <c r="LG476" s="7"/>
      <c r="LH476" s="7"/>
      <c r="LI476" s="7"/>
      <c r="LJ476" s="7"/>
      <c r="LK476" s="7"/>
      <c r="LL476" s="7"/>
      <c r="LM476" s="7"/>
      <c r="LN476" s="7"/>
      <c r="LO476" s="7"/>
      <c r="LP476" s="7"/>
      <c r="LQ476" s="7"/>
      <c r="LR476" s="7"/>
      <c r="LS476" s="7"/>
      <c r="LT476" s="7"/>
      <c r="LU476" s="7"/>
      <c r="LV476" s="7"/>
      <c r="LW476" s="7"/>
      <c r="LX476" s="7"/>
      <c r="LY476" s="7"/>
      <c r="LZ476" s="7"/>
      <c r="MA476" s="7"/>
      <c r="MB476" s="7"/>
      <c r="MC476" s="7"/>
      <c r="MD476" s="7"/>
      <c r="ME476" s="7"/>
      <c r="MF476" s="7"/>
      <c r="MG476" s="7"/>
      <c r="MH476" s="7"/>
      <c r="MI476" s="7"/>
      <c r="MJ476" s="7"/>
    </row>
    <row r="477" spans="1:348" ht="15.75" customHeight="1" x14ac:dyDescent="0.25">
      <c r="A477" s="60"/>
      <c r="B477" s="60"/>
      <c r="C477" s="60"/>
      <c r="D477" s="60"/>
      <c r="E477" s="60"/>
      <c r="F477" s="60"/>
      <c r="G477" s="60"/>
      <c r="H477" s="60"/>
      <c r="I477" s="61"/>
      <c r="J477" s="61"/>
      <c r="K477" s="61"/>
      <c r="L477" s="61"/>
      <c r="M477" s="60"/>
      <c r="N477" s="60"/>
      <c r="O477" s="62"/>
      <c r="P477" s="62"/>
      <c r="Q477" s="62"/>
      <c r="R477" s="62"/>
      <c r="S477" s="62"/>
      <c r="T477" s="62"/>
      <c r="U477" s="62"/>
      <c r="V477" s="62"/>
      <c r="W477" s="62"/>
      <c r="X477" s="60"/>
      <c r="Y477" s="60"/>
      <c r="Z477" s="60"/>
      <c r="AA477" s="60"/>
      <c r="AB477" s="61"/>
      <c r="AC477" s="61"/>
      <c r="AD477" s="60"/>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c r="IW477" s="7"/>
      <c r="IX477" s="7"/>
      <c r="IY477" s="7"/>
      <c r="IZ477" s="7"/>
      <c r="JA477" s="7"/>
      <c r="JB477" s="7"/>
      <c r="JC477" s="7"/>
      <c r="JD477" s="7"/>
      <c r="JE477" s="7"/>
      <c r="JF477" s="7"/>
      <c r="JG477" s="7"/>
      <c r="JH477" s="7"/>
      <c r="JI477" s="7"/>
      <c r="JJ477" s="7"/>
      <c r="JK477" s="7"/>
      <c r="JL477" s="7"/>
      <c r="JM477" s="7"/>
      <c r="JN477" s="7"/>
      <c r="JO477" s="7"/>
      <c r="JP477" s="7"/>
      <c r="JQ477" s="7"/>
      <c r="JR477" s="7"/>
      <c r="JS477" s="7"/>
      <c r="JT477" s="7"/>
      <c r="JU477" s="7"/>
      <c r="JV477" s="7"/>
      <c r="JW477" s="7"/>
      <c r="JX477" s="7"/>
      <c r="JY477" s="7"/>
      <c r="JZ477" s="7"/>
      <c r="KA477" s="7"/>
      <c r="KB477" s="7"/>
      <c r="KC477" s="7"/>
      <c r="KD477" s="7"/>
      <c r="KE477" s="7"/>
      <c r="KF477" s="7"/>
      <c r="KG477" s="7"/>
      <c r="KH477" s="7"/>
      <c r="KI477" s="7"/>
      <c r="KJ477" s="7"/>
      <c r="KK477" s="7"/>
      <c r="KL477" s="7"/>
      <c r="KM477" s="7"/>
      <c r="KN477" s="7"/>
      <c r="KO477" s="7"/>
      <c r="KP477" s="7"/>
      <c r="KQ477" s="7"/>
      <c r="KR477" s="7"/>
      <c r="KS477" s="7"/>
      <c r="KT477" s="7"/>
      <c r="KU477" s="7"/>
      <c r="KV477" s="7"/>
      <c r="KW477" s="7"/>
      <c r="KX477" s="7"/>
      <c r="KY477" s="7"/>
      <c r="KZ477" s="7"/>
      <c r="LA477" s="7"/>
      <c r="LB477" s="7"/>
      <c r="LC477" s="7"/>
      <c r="LD477" s="7"/>
      <c r="LE477" s="7"/>
      <c r="LF477" s="7"/>
      <c r="LG477" s="7"/>
      <c r="LH477" s="7"/>
      <c r="LI477" s="7"/>
      <c r="LJ477" s="7"/>
      <c r="LK477" s="7"/>
      <c r="LL477" s="7"/>
      <c r="LM477" s="7"/>
      <c r="LN477" s="7"/>
      <c r="LO477" s="7"/>
      <c r="LP477" s="7"/>
      <c r="LQ477" s="7"/>
      <c r="LR477" s="7"/>
      <c r="LS477" s="7"/>
      <c r="LT477" s="7"/>
      <c r="LU477" s="7"/>
      <c r="LV477" s="7"/>
      <c r="LW477" s="7"/>
      <c r="LX477" s="7"/>
      <c r="LY477" s="7"/>
      <c r="LZ477" s="7"/>
      <c r="MA477" s="7"/>
      <c r="MB477" s="7"/>
      <c r="MC477" s="7"/>
      <c r="MD477" s="7"/>
      <c r="ME477" s="7"/>
      <c r="MF477" s="7"/>
      <c r="MG477" s="7"/>
      <c r="MH477" s="7"/>
      <c r="MI477" s="7"/>
      <c r="MJ477" s="7"/>
    </row>
    <row r="478" spans="1:348" ht="15.75" customHeight="1" x14ac:dyDescent="0.25">
      <c r="A478" s="60"/>
      <c r="B478" s="60"/>
      <c r="C478" s="60"/>
      <c r="D478" s="60"/>
      <c r="E478" s="60"/>
      <c r="F478" s="60"/>
      <c r="G478" s="60"/>
      <c r="H478" s="60"/>
      <c r="I478" s="61"/>
      <c r="J478" s="61"/>
      <c r="K478" s="61"/>
      <c r="L478" s="61"/>
      <c r="M478" s="60"/>
      <c r="N478" s="60"/>
      <c r="O478" s="62"/>
      <c r="P478" s="62"/>
      <c r="Q478" s="62"/>
      <c r="R478" s="62"/>
      <c r="S478" s="62"/>
      <c r="T478" s="62"/>
      <c r="U478" s="62"/>
      <c r="V478" s="62"/>
      <c r="W478" s="62"/>
      <c r="X478" s="60"/>
      <c r="Y478" s="60"/>
      <c r="Z478" s="60"/>
      <c r="AA478" s="60"/>
      <c r="AB478" s="61"/>
      <c r="AC478" s="61"/>
      <c r="AD478" s="60"/>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c r="IW478" s="7"/>
      <c r="IX478" s="7"/>
      <c r="IY478" s="7"/>
      <c r="IZ478" s="7"/>
      <c r="JA478" s="7"/>
      <c r="JB478" s="7"/>
      <c r="JC478" s="7"/>
      <c r="JD478" s="7"/>
      <c r="JE478" s="7"/>
      <c r="JF478" s="7"/>
      <c r="JG478" s="7"/>
      <c r="JH478" s="7"/>
      <c r="JI478" s="7"/>
      <c r="JJ478" s="7"/>
      <c r="JK478" s="7"/>
      <c r="JL478" s="7"/>
      <c r="JM478" s="7"/>
      <c r="JN478" s="7"/>
      <c r="JO478" s="7"/>
      <c r="JP478" s="7"/>
      <c r="JQ478" s="7"/>
      <c r="JR478" s="7"/>
      <c r="JS478" s="7"/>
      <c r="JT478" s="7"/>
      <c r="JU478" s="7"/>
      <c r="JV478" s="7"/>
      <c r="JW478" s="7"/>
      <c r="JX478" s="7"/>
      <c r="JY478" s="7"/>
      <c r="JZ478" s="7"/>
      <c r="KA478" s="7"/>
      <c r="KB478" s="7"/>
      <c r="KC478" s="7"/>
      <c r="KD478" s="7"/>
      <c r="KE478" s="7"/>
      <c r="KF478" s="7"/>
      <c r="KG478" s="7"/>
      <c r="KH478" s="7"/>
      <c r="KI478" s="7"/>
      <c r="KJ478" s="7"/>
      <c r="KK478" s="7"/>
      <c r="KL478" s="7"/>
      <c r="KM478" s="7"/>
      <c r="KN478" s="7"/>
      <c r="KO478" s="7"/>
      <c r="KP478" s="7"/>
      <c r="KQ478" s="7"/>
      <c r="KR478" s="7"/>
      <c r="KS478" s="7"/>
      <c r="KT478" s="7"/>
      <c r="KU478" s="7"/>
      <c r="KV478" s="7"/>
      <c r="KW478" s="7"/>
      <c r="KX478" s="7"/>
      <c r="KY478" s="7"/>
      <c r="KZ478" s="7"/>
      <c r="LA478" s="7"/>
      <c r="LB478" s="7"/>
      <c r="LC478" s="7"/>
      <c r="LD478" s="7"/>
      <c r="LE478" s="7"/>
      <c r="LF478" s="7"/>
      <c r="LG478" s="7"/>
      <c r="LH478" s="7"/>
      <c r="LI478" s="7"/>
      <c r="LJ478" s="7"/>
      <c r="LK478" s="7"/>
      <c r="LL478" s="7"/>
      <c r="LM478" s="7"/>
      <c r="LN478" s="7"/>
      <c r="LO478" s="7"/>
      <c r="LP478" s="7"/>
      <c r="LQ478" s="7"/>
      <c r="LR478" s="7"/>
      <c r="LS478" s="7"/>
      <c r="LT478" s="7"/>
      <c r="LU478" s="7"/>
      <c r="LV478" s="7"/>
      <c r="LW478" s="7"/>
      <c r="LX478" s="7"/>
      <c r="LY478" s="7"/>
      <c r="LZ478" s="7"/>
      <c r="MA478" s="7"/>
      <c r="MB478" s="7"/>
      <c r="MC478" s="7"/>
      <c r="MD478" s="7"/>
      <c r="ME478" s="7"/>
      <c r="MF478" s="7"/>
      <c r="MG478" s="7"/>
      <c r="MH478" s="7"/>
      <c r="MI478" s="7"/>
      <c r="MJ478" s="7"/>
    </row>
    <row r="479" spans="1:348" ht="15.75" customHeight="1" x14ac:dyDescent="0.25">
      <c r="A479" s="60"/>
      <c r="B479" s="60"/>
      <c r="C479" s="60"/>
      <c r="D479" s="60"/>
      <c r="E479" s="60"/>
      <c r="F479" s="60"/>
      <c r="G479" s="60"/>
      <c r="H479" s="60"/>
      <c r="I479" s="61"/>
      <c r="J479" s="61"/>
      <c r="K479" s="61"/>
      <c r="L479" s="61"/>
      <c r="M479" s="60"/>
      <c r="N479" s="60"/>
      <c r="O479" s="62"/>
      <c r="P479" s="62"/>
      <c r="Q479" s="62"/>
      <c r="R479" s="62"/>
      <c r="S479" s="62"/>
      <c r="T479" s="62"/>
      <c r="U479" s="62"/>
      <c r="V479" s="62"/>
      <c r="W479" s="62"/>
      <c r="X479" s="60"/>
      <c r="Y479" s="60"/>
      <c r="Z479" s="60"/>
      <c r="AA479" s="60"/>
      <c r="AB479" s="61"/>
      <c r="AC479" s="61"/>
      <c r="AD479" s="60"/>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c r="IW479" s="7"/>
      <c r="IX479" s="7"/>
      <c r="IY479" s="7"/>
      <c r="IZ479" s="7"/>
      <c r="JA479" s="7"/>
      <c r="JB479" s="7"/>
      <c r="JC479" s="7"/>
      <c r="JD479" s="7"/>
      <c r="JE479" s="7"/>
      <c r="JF479" s="7"/>
      <c r="JG479" s="7"/>
      <c r="JH479" s="7"/>
      <c r="JI479" s="7"/>
      <c r="JJ479" s="7"/>
      <c r="JK479" s="7"/>
      <c r="JL479" s="7"/>
      <c r="JM479" s="7"/>
      <c r="JN479" s="7"/>
      <c r="JO479" s="7"/>
      <c r="JP479" s="7"/>
      <c r="JQ479" s="7"/>
      <c r="JR479" s="7"/>
      <c r="JS479" s="7"/>
      <c r="JT479" s="7"/>
      <c r="JU479" s="7"/>
      <c r="JV479" s="7"/>
      <c r="JW479" s="7"/>
      <c r="JX479" s="7"/>
      <c r="JY479" s="7"/>
      <c r="JZ479" s="7"/>
      <c r="KA479" s="7"/>
      <c r="KB479" s="7"/>
      <c r="KC479" s="7"/>
      <c r="KD479" s="7"/>
      <c r="KE479" s="7"/>
      <c r="KF479" s="7"/>
      <c r="KG479" s="7"/>
      <c r="KH479" s="7"/>
      <c r="KI479" s="7"/>
      <c r="KJ479" s="7"/>
      <c r="KK479" s="7"/>
      <c r="KL479" s="7"/>
      <c r="KM479" s="7"/>
      <c r="KN479" s="7"/>
      <c r="KO479" s="7"/>
      <c r="KP479" s="7"/>
      <c r="KQ479" s="7"/>
      <c r="KR479" s="7"/>
      <c r="KS479" s="7"/>
      <c r="KT479" s="7"/>
      <c r="KU479" s="7"/>
      <c r="KV479" s="7"/>
      <c r="KW479" s="7"/>
      <c r="KX479" s="7"/>
      <c r="KY479" s="7"/>
      <c r="KZ479" s="7"/>
      <c r="LA479" s="7"/>
      <c r="LB479" s="7"/>
      <c r="LC479" s="7"/>
      <c r="LD479" s="7"/>
      <c r="LE479" s="7"/>
      <c r="LF479" s="7"/>
      <c r="LG479" s="7"/>
      <c r="LH479" s="7"/>
      <c r="LI479" s="7"/>
      <c r="LJ479" s="7"/>
      <c r="LK479" s="7"/>
      <c r="LL479" s="7"/>
      <c r="LM479" s="7"/>
      <c r="LN479" s="7"/>
      <c r="LO479" s="7"/>
      <c r="LP479" s="7"/>
      <c r="LQ479" s="7"/>
      <c r="LR479" s="7"/>
      <c r="LS479" s="7"/>
      <c r="LT479" s="7"/>
      <c r="LU479" s="7"/>
      <c r="LV479" s="7"/>
      <c r="LW479" s="7"/>
      <c r="LX479" s="7"/>
      <c r="LY479" s="7"/>
      <c r="LZ479" s="7"/>
      <c r="MA479" s="7"/>
      <c r="MB479" s="7"/>
      <c r="MC479" s="7"/>
      <c r="MD479" s="7"/>
      <c r="ME479" s="7"/>
      <c r="MF479" s="7"/>
      <c r="MG479" s="7"/>
      <c r="MH479" s="7"/>
      <c r="MI479" s="7"/>
      <c r="MJ479" s="7"/>
    </row>
    <row r="480" spans="1:348" ht="15.75" customHeight="1" x14ac:dyDescent="0.25">
      <c r="A480" s="60"/>
      <c r="B480" s="60"/>
      <c r="C480" s="60"/>
      <c r="D480" s="60"/>
      <c r="E480" s="60"/>
      <c r="F480" s="60"/>
      <c r="G480" s="60"/>
      <c r="H480" s="60"/>
      <c r="I480" s="61"/>
      <c r="J480" s="61"/>
      <c r="K480" s="61"/>
      <c r="L480" s="61"/>
      <c r="M480" s="60"/>
      <c r="N480" s="60"/>
      <c r="O480" s="62"/>
      <c r="P480" s="62"/>
      <c r="Q480" s="62"/>
      <c r="R480" s="62"/>
      <c r="S480" s="62"/>
      <c r="T480" s="62"/>
      <c r="U480" s="62"/>
      <c r="V480" s="62"/>
      <c r="W480" s="62"/>
      <c r="X480" s="60"/>
      <c r="Y480" s="60"/>
      <c r="Z480" s="60"/>
      <c r="AA480" s="60"/>
      <c r="AB480" s="61"/>
      <c r="AC480" s="61"/>
      <c r="AD480" s="60"/>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c r="IW480" s="7"/>
      <c r="IX480" s="7"/>
      <c r="IY480" s="7"/>
      <c r="IZ480" s="7"/>
      <c r="JA480" s="7"/>
      <c r="JB480" s="7"/>
      <c r="JC480" s="7"/>
      <c r="JD480" s="7"/>
      <c r="JE480" s="7"/>
      <c r="JF480" s="7"/>
      <c r="JG480" s="7"/>
      <c r="JH480" s="7"/>
      <c r="JI480" s="7"/>
      <c r="JJ480" s="7"/>
      <c r="JK480" s="7"/>
      <c r="JL480" s="7"/>
      <c r="JM480" s="7"/>
      <c r="JN480" s="7"/>
      <c r="JO480" s="7"/>
      <c r="JP480" s="7"/>
      <c r="JQ480" s="7"/>
      <c r="JR480" s="7"/>
      <c r="JS480" s="7"/>
      <c r="JT480" s="7"/>
      <c r="JU480" s="7"/>
      <c r="JV480" s="7"/>
      <c r="JW480" s="7"/>
      <c r="JX480" s="7"/>
      <c r="JY480" s="7"/>
      <c r="JZ480" s="7"/>
      <c r="KA480" s="7"/>
      <c r="KB480" s="7"/>
      <c r="KC480" s="7"/>
      <c r="KD480" s="7"/>
      <c r="KE480" s="7"/>
      <c r="KF480" s="7"/>
      <c r="KG480" s="7"/>
      <c r="KH480" s="7"/>
      <c r="KI480" s="7"/>
      <c r="KJ480" s="7"/>
      <c r="KK480" s="7"/>
      <c r="KL480" s="7"/>
      <c r="KM480" s="7"/>
      <c r="KN480" s="7"/>
      <c r="KO480" s="7"/>
      <c r="KP480" s="7"/>
      <c r="KQ480" s="7"/>
      <c r="KR480" s="7"/>
      <c r="KS480" s="7"/>
      <c r="KT480" s="7"/>
      <c r="KU480" s="7"/>
      <c r="KV480" s="7"/>
      <c r="KW480" s="7"/>
      <c r="KX480" s="7"/>
      <c r="KY480" s="7"/>
      <c r="KZ480" s="7"/>
      <c r="LA480" s="7"/>
      <c r="LB480" s="7"/>
      <c r="LC480" s="7"/>
      <c r="LD480" s="7"/>
      <c r="LE480" s="7"/>
      <c r="LF480" s="7"/>
      <c r="LG480" s="7"/>
      <c r="LH480" s="7"/>
      <c r="LI480" s="7"/>
      <c r="LJ480" s="7"/>
      <c r="LK480" s="7"/>
      <c r="LL480" s="7"/>
      <c r="LM480" s="7"/>
      <c r="LN480" s="7"/>
      <c r="LO480" s="7"/>
      <c r="LP480" s="7"/>
      <c r="LQ480" s="7"/>
      <c r="LR480" s="7"/>
      <c r="LS480" s="7"/>
      <c r="LT480" s="7"/>
      <c r="LU480" s="7"/>
      <c r="LV480" s="7"/>
      <c r="LW480" s="7"/>
      <c r="LX480" s="7"/>
      <c r="LY480" s="7"/>
      <c r="LZ480" s="7"/>
      <c r="MA480" s="7"/>
      <c r="MB480" s="7"/>
      <c r="MC480" s="7"/>
      <c r="MD480" s="7"/>
      <c r="ME480" s="7"/>
      <c r="MF480" s="7"/>
      <c r="MG480" s="7"/>
      <c r="MH480" s="7"/>
      <c r="MI480" s="7"/>
      <c r="MJ480" s="7"/>
    </row>
    <row r="481" spans="1:348" ht="15.75" customHeight="1" x14ac:dyDescent="0.25">
      <c r="A481" s="60"/>
      <c r="B481" s="60"/>
      <c r="C481" s="60"/>
      <c r="D481" s="60"/>
      <c r="E481" s="60"/>
      <c r="F481" s="60"/>
      <c r="G481" s="60"/>
      <c r="H481" s="60"/>
      <c r="I481" s="61"/>
      <c r="J481" s="61"/>
      <c r="K481" s="61"/>
      <c r="L481" s="61"/>
      <c r="M481" s="60"/>
      <c r="N481" s="60"/>
      <c r="O481" s="62"/>
      <c r="P481" s="62"/>
      <c r="Q481" s="62"/>
      <c r="R481" s="62"/>
      <c r="S481" s="62"/>
      <c r="T481" s="62"/>
      <c r="U481" s="62"/>
      <c r="V481" s="62"/>
      <c r="W481" s="62"/>
      <c r="X481" s="60"/>
      <c r="Y481" s="60"/>
      <c r="Z481" s="60"/>
      <c r="AA481" s="60"/>
      <c r="AB481" s="61"/>
      <c r="AC481" s="61"/>
      <c r="AD481" s="60"/>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c r="IW481" s="7"/>
      <c r="IX481" s="7"/>
      <c r="IY481" s="7"/>
      <c r="IZ481" s="7"/>
      <c r="JA481" s="7"/>
      <c r="JB481" s="7"/>
      <c r="JC481" s="7"/>
      <c r="JD481" s="7"/>
      <c r="JE481" s="7"/>
      <c r="JF481" s="7"/>
      <c r="JG481" s="7"/>
      <c r="JH481" s="7"/>
      <c r="JI481" s="7"/>
      <c r="JJ481" s="7"/>
      <c r="JK481" s="7"/>
      <c r="JL481" s="7"/>
      <c r="JM481" s="7"/>
      <c r="JN481" s="7"/>
      <c r="JO481" s="7"/>
      <c r="JP481" s="7"/>
      <c r="JQ481" s="7"/>
      <c r="JR481" s="7"/>
      <c r="JS481" s="7"/>
      <c r="JT481" s="7"/>
      <c r="JU481" s="7"/>
      <c r="JV481" s="7"/>
      <c r="JW481" s="7"/>
      <c r="JX481" s="7"/>
      <c r="JY481" s="7"/>
      <c r="JZ481" s="7"/>
      <c r="KA481" s="7"/>
      <c r="KB481" s="7"/>
      <c r="KC481" s="7"/>
      <c r="KD481" s="7"/>
      <c r="KE481" s="7"/>
      <c r="KF481" s="7"/>
      <c r="KG481" s="7"/>
      <c r="KH481" s="7"/>
      <c r="KI481" s="7"/>
      <c r="KJ481" s="7"/>
      <c r="KK481" s="7"/>
      <c r="KL481" s="7"/>
      <c r="KM481" s="7"/>
      <c r="KN481" s="7"/>
      <c r="KO481" s="7"/>
      <c r="KP481" s="7"/>
      <c r="KQ481" s="7"/>
      <c r="KR481" s="7"/>
      <c r="KS481" s="7"/>
      <c r="KT481" s="7"/>
      <c r="KU481" s="7"/>
      <c r="KV481" s="7"/>
      <c r="KW481" s="7"/>
      <c r="KX481" s="7"/>
      <c r="KY481" s="7"/>
      <c r="KZ481" s="7"/>
      <c r="LA481" s="7"/>
      <c r="LB481" s="7"/>
      <c r="LC481" s="7"/>
      <c r="LD481" s="7"/>
      <c r="LE481" s="7"/>
      <c r="LF481" s="7"/>
      <c r="LG481" s="7"/>
      <c r="LH481" s="7"/>
      <c r="LI481" s="7"/>
      <c r="LJ481" s="7"/>
      <c r="LK481" s="7"/>
      <c r="LL481" s="7"/>
      <c r="LM481" s="7"/>
      <c r="LN481" s="7"/>
      <c r="LO481" s="7"/>
      <c r="LP481" s="7"/>
      <c r="LQ481" s="7"/>
      <c r="LR481" s="7"/>
      <c r="LS481" s="7"/>
      <c r="LT481" s="7"/>
      <c r="LU481" s="7"/>
      <c r="LV481" s="7"/>
      <c r="LW481" s="7"/>
      <c r="LX481" s="7"/>
      <c r="LY481" s="7"/>
      <c r="LZ481" s="7"/>
      <c r="MA481" s="7"/>
      <c r="MB481" s="7"/>
      <c r="MC481" s="7"/>
      <c r="MD481" s="7"/>
      <c r="ME481" s="7"/>
      <c r="MF481" s="7"/>
      <c r="MG481" s="7"/>
      <c r="MH481" s="7"/>
      <c r="MI481" s="7"/>
      <c r="MJ481" s="7"/>
    </row>
    <row r="482" spans="1:348" ht="15.75" customHeight="1" x14ac:dyDescent="0.25">
      <c r="A482" s="60"/>
      <c r="B482" s="60"/>
      <c r="C482" s="60"/>
      <c r="D482" s="60"/>
      <c r="E482" s="60"/>
      <c r="F482" s="60"/>
      <c r="G482" s="60"/>
      <c r="H482" s="60"/>
      <c r="I482" s="61"/>
      <c r="J482" s="61"/>
      <c r="K482" s="61"/>
      <c r="L482" s="61"/>
      <c r="M482" s="60"/>
      <c r="N482" s="60"/>
      <c r="O482" s="62"/>
      <c r="P482" s="62"/>
      <c r="Q482" s="62"/>
      <c r="R482" s="62"/>
      <c r="S482" s="62"/>
      <c r="T482" s="62"/>
      <c r="U482" s="62"/>
      <c r="V482" s="62"/>
      <c r="W482" s="62"/>
      <c r="X482" s="60"/>
      <c r="Y482" s="60"/>
      <c r="Z482" s="60"/>
      <c r="AA482" s="60"/>
      <c r="AB482" s="61"/>
      <c r="AC482" s="61"/>
      <c r="AD482" s="60"/>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c r="IW482" s="7"/>
      <c r="IX482" s="7"/>
      <c r="IY482" s="7"/>
      <c r="IZ482" s="7"/>
      <c r="JA482" s="7"/>
      <c r="JB482" s="7"/>
      <c r="JC482" s="7"/>
      <c r="JD482" s="7"/>
      <c r="JE482" s="7"/>
      <c r="JF482" s="7"/>
      <c r="JG482" s="7"/>
      <c r="JH482" s="7"/>
      <c r="JI482" s="7"/>
      <c r="JJ482" s="7"/>
      <c r="JK482" s="7"/>
      <c r="JL482" s="7"/>
      <c r="JM482" s="7"/>
      <c r="JN482" s="7"/>
      <c r="JO482" s="7"/>
      <c r="JP482" s="7"/>
      <c r="JQ482" s="7"/>
      <c r="JR482" s="7"/>
      <c r="JS482" s="7"/>
      <c r="JT482" s="7"/>
      <c r="JU482" s="7"/>
      <c r="JV482" s="7"/>
      <c r="JW482" s="7"/>
      <c r="JX482" s="7"/>
      <c r="JY482" s="7"/>
      <c r="JZ482" s="7"/>
      <c r="KA482" s="7"/>
      <c r="KB482" s="7"/>
      <c r="KC482" s="7"/>
      <c r="KD482" s="7"/>
      <c r="KE482" s="7"/>
      <c r="KF482" s="7"/>
      <c r="KG482" s="7"/>
      <c r="KH482" s="7"/>
      <c r="KI482" s="7"/>
      <c r="KJ482" s="7"/>
      <c r="KK482" s="7"/>
      <c r="KL482" s="7"/>
      <c r="KM482" s="7"/>
      <c r="KN482" s="7"/>
      <c r="KO482" s="7"/>
      <c r="KP482" s="7"/>
      <c r="KQ482" s="7"/>
      <c r="KR482" s="7"/>
      <c r="KS482" s="7"/>
      <c r="KT482" s="7"/>
      <c r="KU482" s="7"/>
      <c r="KV482" s="7"/>
      <c r="KW482" s="7"/>
      <c r="KX482" s="7"/>
      <c r="KY482" s="7"/>
      <c r="KZ482" s="7"/>
      <c r="LA482" s="7"/>
      <c r="LB482" s="7"/>
      <c r="LC482" s="7"/>
      <c r="LD482" s="7"/>
      <c r="LE482" s="7"/>
      <c r="LF482" s="7"/>
      <c r="LG482" s="7"/>
      <c r="LH482" s="7"/>
      <c r="LI482" s="7"/>
      <c r="LJ482" s="7"/>
      <c r="LK482" s="7"/>
      <c r="LL482" s="7"/>
      <c r="LM482" s="7"/>
      <c r="LN482" s="7"/>
      <c r="LO482" s="7"/>
      <c r="LP482" s="7"/>
      <c r="LQ482" s="7"/>
      <c r="LR482" s="7"/>
      <c r="LS482" s="7"/>
      <c r="LT482" s="7"/>
      <c r="LU482" s="7"/>
      <c r="LV482" s="7"/>
      <c r="LW482" s="7"/>
      <c r="LX482" s="7"/>
      <c r="LY482" s="7"/>
      <c r="LZ482" s="7"/>
      <c r="MA482" s="7"/>
      <c r="MB482" s="7"/>
      <c r="MC482" s="7"/>
      <c r="MD482" s="7"/>
      <c r="ME482" s="7"/>
      <c r="MF482" s="7"/>
      <c r="MG482" s="7"/>
      <c r="MH482" s="7"/>
      <c r="MI482" s="7"/>
      <c r="MJ482" s="7"/>
    </row>
    <row r="483" spans="1:348" ht="15.75" customHeight="1" x14ac:dyDescent="0.25">
      <c r="A483" s="60"/>
      <c r="B483" s="60"/>
      <c r="C483" s="60"/>
      <c r="D483" s="60"/>
      <c r="E483" s="60"/>
      <c r="F483" s="60"/>
      <c r="G483" s="60"/>
      <c r="H483" s="60"/>
      <c r="I483" s="61"/>
      <c r="J483" s="61"/>
      <c r="K483" s="61"/>
      <c r="L483" s="61"/>
      <c r="M483" s="60"/>
      <c r="N483" s="60"/>
      <c r="O483" s="62"/>
      <c r="P483" s="62"/>
      <c r="Q483" s="62"/>
      <c r="R483" s="62"/>
      <c r="S483" s="62"/>
      <c r="T483" s="62"/>
      <c r="U483" s="62"/>
      <c r="V483" s="62"/>
      <c r="W483" s="62"/>
      <c r="X483" s="60"/>
      <c r="Y483" s="60"/>
      <c r="Z483" s="60"/>
      <c r="AA483" s="60"/>
      <c r="AB483" s="61"/>
      <c r="AC483" s="61"/>
      <c r="AD483" s="60"/>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c r="IW483" s="7"/>
      <c r="IX483" s="7"/>
      <c r="IY483" s="7"/>
      <c r="IZ483" s="7"/>
      <c r="JA483" s="7"/>
      <c r="JB483" s="7"/>
      <c r="JC483" s="7"/>
      <c r="JD483" s="7"/>
      <c r="JE483" s="7"/>
      <c r="JF483" s="7"/>
      <c r="JG483" s="7"/>
      <c r="JH483" s="7"/>
      <c r="JI483" s="7"/>
      <c r="JJ483" s="7"/>
      <c r="JK483" s="7"/>
      <c r="JL483" s="7"/>
      <c r="JM483" s="7"/>
      <c r="JN483" s="7"/>
      <c r="JO483" s="7"/>
      <c r="JP483" s="7"/>
      <c r="JQ483" s="7"/>
      <c r="JR483" s="7"/>
      <c r="JS483" s="7"/>
      <c r="JT483" s="7"/>
      <c r="JU483" s="7"/>
      <c r="JV483" s="7"/>
      <c r="JW483" s="7"/>
      <c r="JX483" s="7"/>
      <c r="JY483" s="7"/>
      <c r="JZ483" s="7"/>
      <c r="KA483" s="7"/>
      <c r="KB483" s="7"/>
      <c r="KC483" s="7"/>
      <c r="KD483" s="7"/>
      <c r="KE483" s="7"/>
      <c r="KF483" s="7"/>
      <c r="KG483" s="7"/>
      <c r="KH483" s="7"/>
      <c r="KI483" s="7"/>
      <c r="KJ483" s="7"/>
      <c r="KK483" s="7"/>
      <c r="KL483" s="7"/>
      <c r="KM483" s="7"/>
      <c r="KN483" s="7"/>
      <c r="KO483" s="7"/>
      <c r="KP483" s="7"/>
      <c r="KQ483" s="7"/>
      <c r="KR483" s="7"/>
      <c r="KS483" s="7"/>
      <c r="KT483" s="7"/>
      <c r="KU483" s="7"/>
      <c r="KV483" s="7"/>
      <c r="KW483" s="7"/>
      <c r="KX483" s="7"/>
      <c r="KY483" s="7"/>
      <c r="KZ483" s="7"/>
      <c r="LA483" s="7"/>
      <c r="LB483" s="7"/>
      <c r="LC483" s="7"/>
      <c r="LD483" s="7"/>
      <c r="LE483" s="7"/>
      <c r="LF483" s="7"/>
      <c r="LG483" s="7"/>
      <c r="LH483" s="7"/>
      <c r="LI483" s="7"/>
      <c r="LJ483" s="7"/>
      <c r="LK483" s="7"/>
      <c r="LL483" s="7"/>
      <c r="LM483" s="7"/>
      <c r="LN483" s="7"/>
      <c r="LO483" s="7"/>
      <c r="LP483" s="7"/>
      <c r="LQ483" s="7"/>
      <c r="LR483" s="7"/>
      <c r="LS483" s="7"/>
      <c r="LT483" s="7"/>
      <c r="LU483" s="7"/>
      <c r="LV483" s="7"/>
      <c r="LW483" s="7"/>
      <c r="LX483" s="7"/>
      <c r="LY483" s="7"/>
      <c r="LZ483" s="7"/>
      <c r="MA483" s="7"/>
      <c r="MB483" s="7"/>
      <c r="MC483" s="7"/>
      <c r="MD483" s="7"/>
      <c r="ME483" s="7"/>
      <c r="MF483" s="7"/>
      <c r="MG483" s="7"/>
      <c r="MH483" s="7"/>
      <c r="MI483" s="7"/>
      <c r="MJ483" s="7"/>
    </row>
    <row r="484" spans="1:348" ht="15.75" customHeight="1" x14ac:dyDescent="0.25">
      <c r="A484" s="60"/>
      <c r="B484" s="60"/>
      <c r="C484" s="60"/>
      <c r="D484" s="60"/>
      <c r="E484" s="60"/>
      <c r="F484" s="60"/>
      <c r="G484" s="60"/>
      <c r="H484" s="60"/>
      <c r="I484" s="61"/>
      <c r="J484" s="61"/>
      <c r="K484" s="61"/>
      <c r="L484" s="61"/>
      <c r="M484" s="60"/>
      <c r="N484" s="60"/>
      <c r="O484" s="62"/>
      <c r="P484" s="62"/>
      <c r="Q484" s="62"/>
      <c r="R484" s="62"/>
      <c r="S484" s="62"/>
      <c r="T484" s="62"/>
      <c r="U484" s="62"/>
      <c r="V484" s="62"/>
      <c r="W484" s="62"/>
      <c r="X484" s="60"/>
      <c r="Y484" s="60"/>
      <c r="Z484" s="60"/>
      <c r="AA484" s="60"/>
      <c r="AB484" s="61"/>
      <c r="AC484" s="61"/>
      <c r="AD484" s="60"/>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c r="IW484" s="7"/>
      <c r="IX484" s="7"/>
      <c r="IY484" s="7"/>
      <c r="IZ484" s="7"/>
      <c r="JA484" s="7"/>
      <c r="JB484" s="7"/>
      <c r="JC484" s="7"/>
      <c r="JD484" s="7"/>
      <c r="JE484" s="7"/>
      <c r="JF484" s="7"/>
      <c r="JG484" s="7"/>
      <c r="JH484" s="7"/>
      <c r="JI484" s="7"/>
      <c r="JJ484" s="7"/>
      <c r="JK484" s="7"/>
      <c r="JL484" s="7"/>
      <c r="JM484" s="7"/>
      <c r="JN484" s="7"/>
      <c r="JO484" s="7"/>
      <c r="JP484" s="7"/>
      <c r="JQ484" s="7"/>
      <c r="JR484" s="7"/>
      <c r="JS484" s="7"/>
      <c r="JT484" s="7"/>
      <c r="JU484" s="7"/>
      <c r="JV484" s="7"/>
      <c r="JW484" s="7"/>
      <c r="JX484" s="7"/>
      <c r="JY484" s="7"/>
      <c r="JZ484" s="7"/>
      <c r="KA484" s="7"/>
      <c r="KB484" s="7"/>
      <c r="KC484" s="7"/>
      <c r="KD484" s="7"/>
      <c r="KE484" s="7"/>
      <c r="KF484" s="7"/>
      <c r="KG484" s="7"/>
      <c r="KH484" s="7"/>
      <c r="KI484" s="7"/>
      <c r="KJ484" s="7"/>
      <c r="KK484" s="7"/>
      <c r="KL484" s="7"/>
      <c r="KM484" s="7"/>
      <c r="KN484" s="7"/>
      <c r="KO484" s="7"/>
      <c r="KP484" s="7"/>
      <c r="KQ484" s="7"/>
      <c r="KR484" s="7"/>
      <c r="KS484" s="7"/>
      <c r="KT484" s="7"/>
      <c r="KU484" s="7"/>
      <c r="KV484" s="7"/>
      <c r="KW484" s="7"/>
      <c r="KX484" s="7"/>
      <c r="KY484" s="7"/>
      <c r="KZ484" s="7"/>
      <c r="LA484" s="7"/>
      <c r="LB484" s="7"/>
      <c r="LC484" s="7"/>
      <c r="LD484" s="7"/>
      <c r="LE484" s="7"/>
      <c r="LF484" s="7"/>
      <c r="LG484" s="7"/>
      <c r="LH484" s="7"/>
      <c r="LI484" s="7"/>
      <c r="LJ484" s="7"/>
      <c r="LK484" s="7"/>
      <c r="LL484" s="7"/>
      <c r="LM484" s="7"/>
      <c r="LN484" s="7"/>
      <c r="LO484" s="7"/>
      <c r="LP484" s="7"/>
      <c r="LQ484" s="7"/>
      <c r="LR484" s="7"/>
      <c r="LS484" s="7"/>
      <c r="LT484" s="7"/>
      <c r="LU484" s="7"/>
      <c r="LV484" s="7"/>
      <c r="LW484" s="7"/>
      <c r="LX484" s="7"/>
      <c r="LY484" s="7"/>
      <c r="LZ484" s="7"/>
      <c r="MA484" s="7"/>
      <c r="MB484" s="7"/>
      <c r="MC484" s="7"/>
      <c r="MD484" s="7"/>
      <c r="ME484" s="7"/>
      <c r="MF484" s="7"/>
      <c r="MG484" s="7"/>
      <c r="MH484" s="7"/>
      <c r="MI484" s="7"/>
      <c r="MJ484" s="7"/>
    </row>
    <row r="485" spans="1:348" ht="15.75" customHeight="1" x14ac:dyDescent="0.25">
      <c r="A485" s="60"/>
      <c r="B485" s="60"/>
      <c r="C485" s="60"/>
      <c r="D485" s="60"/>
      <c r="E485" s="60"/>
      <c r="F485" s="60"/>
      <c r="G485" s="60"/>
      <c r="H485" s="60"/>
      <c r="I485" s="61"/>
      <c r="J485" s="61"/>
      <c r="K485" s="61"/>
      <c r="L485" s="61"/>
      <c r="M485" s="60"/>
      <c r="N485" s="60"/>
      <c r="O485" s="62"/>
      <c r="P485" s="62"/>
      <c r="Q485" s="62"/>
      <c r="R485" s="62"/>
      <c r="S485" s="62"/>
      <c r="T485" s="62"/>
      <c r="U485" s="62"/>
      <c r="V485" s="62"/>
      <c r="W485" s="62"/>
      <c r="X485" s="60"/>
      <c r="Y485" s="60"/>
      <c r="Z485" s="60"/>
      <c r="AA485" s="60"/>
      <c r="AB485" s="61"/>
      <c r="AC485" s="61"/>
      <c r="AD485" s="60"/>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c r="IW485" s="7"/>
      <c r="IX485" s="7"/>
      <c r="IY485" s="7"/>
      <c r="IZ485" s="7"/>
      <c r="JA485" s="7"/>
      <c r="JB485" s="7"/>
      <c r="JC485" s="7"/>
      <c r="JD485" s="7"/>
      <c r="JE485" s="7"/>
      <c r="JF485" s="7"/>
      <c r="JG485" s="7"/>
      <c r="JH485" s="7"/>
      <c r="JI485" s="7"/>
      <c r="JJ485" s="7"/>
      <c r="JK485" s="7"/>
      <c r="JL485" s="7"/>
      <c r="JM485" s="7"/>
      <c r="JN485" s="7"/>
      <c r="JO485" s="7"/>
      <c r="JP485" s="7"/>
      <c r="JQ485" s="7"/>
      <c r="JR485" s="7"/>
      <c r="JS485" s="7"/>
      <c r="JT485" s="7"/>
      <c r="JU485" s="7"/>
      <c r="JV485" s="7"/>
      <c r="JW485" s="7"/>
      <c r="JX485" s="7"/>
      <c r="JY485" s="7"/>
      <c r="JZ485" s="7"/>
      <c r="KA485" s="7"/>
      <c r="KB485" s="7"/>
      <c r="KC485" s="7"/>
      <c r="KD485" s="7"/>
      <c r="KE485" s="7"/>
      <c r="KF485" s="7"/>
      <c r="KG485" s="7"/>
      <c r="KH485" s="7"/>
      <c r="KI485" s="7"/>
      <c r="KJ485" s="7"/>
      <c r="KK485" s="7"/>
      <c r="KL485" s="7"/>
      <c r="KM485" s="7"/>
      <c r="KN485" s="7"/>
      <c r="KO485" s="7"/>
      <c r="KP485" s="7"/>
      <c r="KQ485" s="7"/>
      <c r="KR485" s="7"/>
      <c r="KS485" s="7"/>
      <c r="KT485" s="7"/>
      <c r="KU485" s="7"/>
      <c r="KV485" s="7"/>
      <c r="KW485" s="7"/>
      <c r="KX485" s="7"/>
      <c r="KY485" s="7"/>
      <c r="KZ485" s="7"/>
      <c r="LA485" s="7"/>
      <c r="LB485" s="7"/>
      <c r="LC485" s="7"/>
      <c r="LD485" s="7"/>
      <c r="LE485" s="7"/>
      <c r="LF485" s="7"/>
      <c r="LG485" s="7"/>
      <c r="LH485" s="7"/>
      <c r="LI485" s="7"/>
      <c r="LJ485" s="7"/>
      <c r="LK485" s="7"/>
      <c r="LL485" s="7"/>
      <c r="LM485" s="7"/>
      <c r="LN485" s="7"/>
      <c r="LO485" s="7"/>
      <c r="LP485" s="7"/>
      <c r="LQ485" s="7"/>
      <c r="LR485" s="7"/>
      <c r="LS485" s="7"/>
      <c r="LT485" s="7"/>
      <c r="LU485" s="7"/>
      <c r="LV485" s="7"/>
      <c r="LW485" s="7"/>
      <c r="LX485" s="7"/>
      <c r="LY485" s="7"/>
      <c r="LZ485" s="7"/>
      <c r="MA485" s="7"/>
      <c r="MB485" s="7"/>
      <c r="MC485" s="7"/>
      <c r="MD485" s="7"/>
      <c r="ME485" s="7"/>
      <c r="MF485" s="7"/>
      <c r="MG485" s="7"/>
      <c r="MH485" s="7"/>
      <c r="MI485" s="7"/>
      <c r="MJ485" s="7"/>
    </row>
    <row r="486" spans="1:348" ht="15.75" customHeight="1" x14ac:dyDescent="0.25">
      <c r="A486" s="60"/>
      <c r="B486" s="60"/>
      <c r="C486" s="60"/>
      <c r="D486" s="60"/>
      <c r="E486" s="60"/>
      <c r="F486" s="60"/>
      <c r="G486" s="60"/>
      <c r="H486" s="60"/>
      <c r="I486" s="61"/>
      <c r="J486" s="61"/>
      <c r="K486" s="61"/>
      <c r="L486" s="61"/>
      <c r="M486" s="60"/>
      <c r="N486" s="60"/>
      <c r="O486" s="62"/>
      <c r="P486" s="62"/>
      <c r="Q486" s="62"/>
      <c r="R486" s="62"/>
      <c r="S486" s="62"/>
      <c r="T486" s="62"/>
      <c r="U486" s="62"/>
      <c r="V486" s="62"/>
      <c r="W486" s="62"/>
      <c r="X486" s="60"/>
      <c r="Y486" s="60"/>
      <c r="Z486" s="60"/>
      <c r="AA486" s="60"/>
      <c r="AB486" s="61"/>
      <c r="AC486" s="61"/>
      <c r="AD486" s="60"/>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c r="IW486" s="7"/>
      <c r="IX486" s="7"/>
      <c r="IY486" s="7"/>
      <c r="IZ486" s="7"/>
      <c r="JA486" s="7"/>
      <c r="JB486" s="7"/>
      <c r="JC486" s="7"/>
      <c r="JD486" s="7"/>
      <c r="JE486" s="7"/>
      <c r="JF486" s="7"/>
      <c r="JG486" s="7"/>
      <c r="JH486" s="7"/>
      <c r="JI486" s="7"/>
      <c r="JJ486" s="7"/>
      <c r="JK486" s="7"/>
      <c r="JL486" s="7"/>
      <c r="JM486" s="7"/>
      <c r="JN486" s="7"/>
      <c r="JO486" s="7"/>
      <c r="JP486" s="7"/>
      <c r="JQ486" s="7"/>
      <c r="JR486" s="7"/>
      <c r="JS486" s="7"/>
      <c r="JT486" s="7"/>
      <c r="JU486" s="7"/>
      <c r="JV486" s="7"/>
      <c r="JW486" s="7"/>
      <c r="JX486" s="7"/>
      <c r="JY486" s="7"/>
      <c r="JZ486" s="7"/>
      <c r="KA486" s="7"/>
      <c r="KB486" s="7"/>
      <c r="KC486" s="7"/>
      <c r="KD486" s="7"/>
      <c r="KE486" s="7"/>
      <c r="KF486" s="7"/>
      <c r="KG486" s="7"/>
      <c r="KH486" s="7"/>
      <c r="KI486" s="7"/>
      <c r="KJ486" s="7"/>
      <c r="KK486" s="7"/>
      <c r="KL486" s="7"/>
      <c r="KM486" s="7"/>
      <c r="KN486" s="7"/>
      <c r="KO486" s="7"/>
      <c r="KP486" s="7"/>
      <c r="KQ486" s="7"/>
      <c r="KR486" s="7"/>
      <c r="KS486" s="7"/>
      <c r="KT486" s="7"/>
      <c r="KU486" s="7"/>
      <c r="KV486" s="7"/>
      <c r="KW486" s="7"/>
      <c r="KX486" s="7"/>
      <c r="KY486" s="7"/>
      <c r="KZ486" s="7"/>
      <c r="LA486" s="7"/>
      <c r="LB486" s="7"/>
      <c r="LC486" s="7"/>
      <c r="LD486" s="7"/>
      <c r="LE486" s="7"/>
      <c r="LF486" s="7"/>
      <c r="LG486" s="7"/>
      <c r="LH486" s="7"/>
      <c r="LI486" s="7"/>
      <c r="LJ486" s="7"/>
      <c r="LK486" s="7"/>
      <c r="LL486" s="7"/>
      <c r="LM486" s="7"/>
      <c r="LN486" s="7"/>
      <c r="LO486" s="7"/>
      <c r="LP486" s="7"/>
      <c r="LQ486" s="7"/>
      <c r="LR486" s="7"/>
      <c r="LS486" s="7"/>
      <c r="LT486" s="7"/>
      <c r="LU486" s="7"/>
      <c r="LV486" s="7"/>
      <c r="LW486" s="7"/>
      <c r="LX486" s="7"/>
      <c r="LY486" s="7"/>
      <c r="LZ486" s="7"/>
      <c r="MA486" s="7"/>
      <c r="MB486" s="7"/>
      <c r="MC486" s="7"/>
      <c r="MD486" s="7"/>
      <c r="ME486" s="7"/>
      <c r="MF486" s="7"/>
      <c r="MG486" s="7"/>
      <c r="MH486" s="7"/>
      <c r="MI486" s="7"/>
      <c r="MJ486" s="7"/>
    </row>
    <row r="487" spans="1:348" ht="15.75" customHeight="1" x14ac:dyDescent="0.25">
      <c r="A487" s="60"/>
      <c r="B487" s="60"/>
      <c r="C487" s="60"/>
      <c r="D487" s="60"/>
      <c r="E487" s="60"/>
      <c r="F487" s="60"/>
      <c r="G487" s="60"/>
      <c r="H487" s="60"/>
      <c r="I487" s="61"/>
      <c r="J487" s="61"/>
      <c r="K487" s="61"/>
      <c r="L487" s="61"/>
      <c r="M487" s="60"/>
      <c r="N487" s="60"/>
      <c r="O487" s="62"/>
      <c r="P487" s="62"/>
      <c r="Q487" s="62"/>
      <c r="R487" s="62"/>
      <c r="S487" s="62"/>
      <c r="T487" s="62"/>
      <c r="U487" s="62"/>
      <c r="V487" s="62"/>
      <c r="W487" s="62"/>
      <c r="X487" s="60"/>
      <c r="Y487" s="60"/>
      <c r="Z487" s="60"/>
      <c r="AA487" s="60"/>
      <c r="AB487" s="61"/>
      <c r="AC487" s="61"/>
      <c r="AD487" s="60"/>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c r="IW487" s="7"/>
      <c r="IX487" s="7"/>
      <c r="IY487" s="7"/>
      <c r="IZ487" s="7"/>
      <c r="JA487" s="7"/>
      <c r="JB487" s="7"/>
      <c r="JC487" s="7"/>
      <c r="JD487" s="7"/>
      <c r="JE487" s="7"/>
      <c r="JF487" s="7"/>
      <c r="JG487" s="7"/>
      <c r="JH487" s="7"/>
      <c r="JI487" s="7"/>
      <c r="JJ487" s="7"/>
      <c r="JK487" s="7"/>
      <c r="JL487" s="7"/>
      <c r="JM487" s="7"/>
      <c r="JN487" s="7"/>
      <c r="JO487" s="7"/>
      <c r="JP487" s="7"/>
      <c r="JQ487" s="7"/>
      <c r="JR487" s="7"/>
      <c r="JS487" s="7"/>
      <c r="JT487" s="7"/>
      <c r="JU487" s="7"/>
      <c r="JV487" s="7"/>
      <c r="JW487" s="7"/>
      <c r="JX487" s="7"/>
      <c r="JY487" s="7"/>
      <c r="JZ487" s="7"/>
      <c r="KA487" s="7"/>
      <c r="KB487" s="7"/>
      <c r="KC487" s="7"/>
      <c r="KD487" s="7"/>
      <c r="KE487" s="7"/>
      <c r="KF487" s="7"/>
      <c r="KG487" s="7"/>
      <c r="KH487" s="7"/>
      <c r="KI487" s="7"/>
      <c r="KJ487" s="7"/>
      <c r="KK487" s="7"/>
      <c r="KL487" s="7"/>
      <c r="KM487" s="7"/>
      <c r="KN487" s="7"/>
      <c r="KO487" s="7"/>
      <c r="KP487" s="7"/>
      <c r="KQ487" s="7"/>
      <c r="KR487" s="7"/>
      <c r="KS487" s="7"/>
      <c r="KT487" s="7"/>
      <c r="KU487" s="7"/>
      <c r="KV487" s="7"/>
      <c r="KW487" s="7"/>
      <c r="KX487" s="7"/>
      <c r="KY487" s="7"/>
      <c r="KZ487" s="7"/>
      <c r="LA487" s="7"/>
      <c r="LB487" s="7"/>
      <c r="LC487" s="7"/>
      <c r="LD487" s="7"/>
      <c r="LE487" s="7"/>
      <c r="LF487" s="7"/>
      <c r="LG487" s="7"/>
      <c r="LH487" s="7"/>
      <c r="LI487" s="7"/>
      <c r="LJ487" s="7"/>
      <c r="LK487" s="7"/>
      <c r="LL487" s="7"/>
      <c r="LM487" s="7"/>
      <c r="LN487" s="7"/>
      <c r="LO487" s="7"/>
      <c r="LP487" s="7"/>
      <c r="LQ487" s="7"/>
      <c r="LR487" s="7"/>
      <c r="LS487" s="7"/>
      <c r="LT487" s="7"/>
      <c r="LU487" s="7"/>
      <c r="LV487" s="7"/>
      <c r="LW487" s="7"/>
      <c r="LX487" s="7"/>
      <c r="LY487" s="7"/>
      <c r="LZ487" s="7"/>
      <c r="MA487" s="7"/>
      <c r="MB487" s="7"/>
      <c r="MC487" s="7"/>
      <c r="MD487" s="7"/>
      <c r="ME487" s="7"/>
      <c r="MF487" s="7"/>
      <c r="MG487" s="7"/>
      <c r="MH487" s="7"/>
      <c r="MI487" s="7"/>
      <c r="MJ487" s="7"/>
    </row>
    <row r="488" spans="1:348" ht="15.75" customHeight="1" x14ac:dyDescent="0.25">
      <c r="A488" s="60"/>
      <c r="B488" s="60"/>
      <c r="C488" s="60"/>
      <c r="D488" s="60"/>
      <c r="E488" s="60"/>
      <c r="F488" s="60"/>
      <c r="G488" s="60"/>
      <c r="H488" s="60"/>
      <c r="I488" s="61"/>
      <c r="J488" s="61"/>
      <c r="K488" s="61"/>
      <c r="L488" s="61"/>
      <c r="M488" s="60"/>
      <c r="N488" s="60"/>
      <c r="O488" s="62"/>
      <c r="P488" s="62"/>
      <c r="Q488" s="62"/>
      <c r="R488" s="62"/>
      <c r="S488" s="62"/>
      <c r="T488" s="62"/>
      <c r="U488" s="62"/>
      <c r="V488" s="62"/>
      <c r="W488" s="62"/>
      <c r="X488" s="60"/>
      <c r="Y488" s="60"/>
      <c r="Z488" s="60"/>
      <c r="AA488" s="60"/>
      <c r="AB488" s="61"/>
      <c r="AC488" s="61"/>
      <c r="AD488" s="60"/>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c r="GV488" s="7"/>
      <c r="GW488" s="7"/>
      <c r="GX488" s="7"/>
      <c r="GY488" s="7"/>
      <c r="GZ488" s="7"/>
      <c r="HA488" s="7"/>
      <c r="HB488" s="7"/>
      <c r="HC488" s="7"/>
      <c r="HD488" s="7"/>
      <c r="HE488" s="7"/>
      <c r="HF488" s="7"/>
      <c r="HG488" s="7"/>
      <c r="HH488" s="7"/>
      <c r="HI488" s="7"/>
      <c r="HJ488" s="7"/>
      <c r="HK488" s="7"/>
      <c r="HL488" s="7"/>
      <c r="HM488" s="7"/>
      <c r="HN488" s="7"/>
      <c r="HO488" s="7"/>
      <c r="HP488" s="7"/>
      <c r="HQ488" s="7"/>
      <c r="HR488" s="7"/>
      <c r="HS488" s="7"/>
      <c r="HT488" s="7"/>
      <c r="HU488" s="7"/>
      <c r="HV488" s="7"/>
      <c r="HW488" s="7"/>
      <c r="HX488" s="7"/>
      <c r="HY488" s="7"/>
      <c r="HZ488" s="7"/>
      <c r="IA488" s="7"/>
      <c r="IB488" s="7"/>
      <c r="IC488" s="7"/>
      <c r="ID488" s="7"/>
      <c r="IE488" s="7"/>
      <c r="IF488" s="7"/>
      <c r="IG488" s="7"/>
      <c r="IH488" s="7"/>
      <c r="II488" s="7"/>
      <c r="IJ488" s="7"/>
      <c r="IK488" s="7"/>
      <c r="IL488" s="7"/>
      <c r="IM488" s="7"/>
      <c r="IN488" s="7"/>
      <c r="IO488" s="7"/>
      <c r="IP488" s="7"/>
      <c r="IQ488" s="7"/>
      <c r="IR488" s="7"/>
      <c r="IS488" s="7"/>
      <c r="IT488" s="7"/>
      <c r="IU488" s="7"/>
      <c r="IV488" s="7"/>
      <c r="IW488" s="7"/>
      <c r="IX488" s="7"/>
      <c r="IY488" s="7"/>
      <c r="IZ488" s="7"/>
      <c r="JA488" s="7"/>
      <c r="JB488" s="7"/>
      <c r="JC488" s="7"/>
      <c r="JD488" s="7"/>
      <c r="JE488" s="7"/>
      <c r="JF488" s="7"/>
      <c r="JG488" s="7"/>
      <c r="JH488" s="7"/>
      <c r="JI488" s="7"/>
      <c r="JJ488" s="7"/>
      <c r="JK488" s="7"/>
      <c r="JL488" s="7"/>
      <c r="JM488" s="7"/>
      <c r="JN488" s="7"/>
      <c r="JO488" s="7"/>
      <c r="JP488" s="7"/>
      <c r="JQ488" s="7"/>
      <c r="JR488" s="7"/>
      <c r="JS488" s="7"/>
      <c r="JT488" s="7"/>
      <c r="JU488" s="7"/>
      <c r="JV488" s="7"/>
      <c r="JW488" s="7"/>
      <c r="JX488" s="7"/>
      <c r="JY488" s="7"/>
      <c r="JZ488" s="7"/>
      <c r="KA488" s="7"/>
      <c r="KB488" s="7"/>
      <c r="KC488" s="7"/>
      <c r="KD488" s="7"/>
      <c r="KE488" s="7"/>
      <c r="KF488" s="7"/>
      <c r="KG488" s="7"/>
      <c r="KH488" s="7"/>
      <c r="KI488" s="7"/>
      <c r="KJ488" s="7"/>
      <c r="KK488" s="7"/>
      <c r="KL488" s="7"/>
      <c r="KM488" s="7"/>
      <c r="KN488" s="7"/>
      <c r="KO488" s="7"/>
      <c r="KP488" s="7"/>
      <c r="KQ488" s="7"/>
      <c r="KR488" s="7"/>
      <c r="KS488" s="7"/>
      <c r="KT488" s="7"/>
      <c r="KU488" s="7"/>
      <c r="KV488" s="7"/>
      <c r="KW488" s="7"/>
      <c r="KX488" s="7"/>
      <c r="KY488" s="7"/>
      <c r="KZ488" s="7"/>
      <c r="LA488" s="7"/>
      <c r="LB488" s="7"/>
      <c r="LC488" s="7"/>
      <c r="LD488" s="7"/>
      <c r="LE488" s="7"/>
      <c r="LF488" s="7"/>
      <c r="LG488" s="7"/>
      <c r="LH488" s="7"/>
      <c r="LI488" s="7"/>
      <c r="LJ488" s="7"/>
      <c r="LK488" s="7"/>
      <c r="LL488" s="7"/>
      <c r="LM488" s="7"/>
      <c r="LN488" s="7"/>
      <c r="LO488" s="7"/>
      <c r="LP488" s="7"/>
      <c r="LQ488" s="7"/>
      <c r="LR488" s="7"/>
      <c r="LS488" s="7"/>
      <c r="LT488" s="7"/>
      <c r="LU488" s="7"/>
      <c r="LV488" s="7"/>
      <c r="LW488" s="7"/>
      <c r="LX488" s="7"/>
      <c r="LY488" s="7"/>
      <c r="LZ488" s="7"/>
      <c r="MA488" s="7"/>
      <c r="MB488" s="7"/>
      <c r="MC488" s="7"/>
      <c r="MD488" s="7"/>
      <c r="ME488" s="7"/>
      <c r="MF488" s="7"/>
      <c r="MG488" s="7"/>
      <c r="MH488" s="7"/>
      <c r="MI488" s="7"/>
      <c r="MJ488" s="7"/>
    </row>
    <row r="489" spans="1:348" ht="15.75" customHeight="1" x14ac:dyDescent="0.25">
      <c r="A489" s="60"/>
      <c r="B489" s="60"/>
      <c r="C489" s="60"/>
      <c r="D489" s="60"/>
      <c r="E489" s="60"/>
      <c r="F489" s="60"/>
      <c r="G489" s="60"/>
      <c r="H489" s="60"/>
      <c r="I489" s="61"/>
      <c r="J489" s="61"/>
      <c r="K489" s="61"/>
      <c r="L489" s="61"/>
      <c r="M489" s="60"/>
      <c r="N489" s="60"/>
      <c r="O489" s="62"/>
      <c r="P489" s="62"/>
      <c r="Q489" s="62"/>
      <c r="R489" s="62"/>
      <c r="S489" s="62"/>
      <c r="T489" s="62"/>
      <c r="U489" s="62"/>
      <c r="V489" s="62"/>
      <c r="W489" s="62"/>
      <c r="X489" s="60"/>
      <c r="Y489" s="60"/>
      <c r="Z489" s="60"/>
      <c r="AA489" s="60"/>
      <c r="AB489" s="61"/>
      <c r="AC489" s="61"/>
      <c r="AD489" s="60"/>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c r="IW489" s="7"/>
      <c r="IX489" s="7"/>
      <c r="IY489" s="7"/>
      <c r="IZ489" s="7"/>
      <c r="JA489" s="7"/>
      <c r="JB489" s="7"/>
      <c r="JC489" s="7"/>
      <c r="JD489" s="7"/>
      <c r="JE489" s="7"/>
      <c r="JF489" s="7"/>
      <c r="JG489" s="7"/>
      <c r="JH489" s="7"/>
      <c r="JI489" s="7"/>
      <c r="JJ489" s="7"/>
      <c r="JK489" s="7"/>
      <c r="JL489" s="7"/>
      <c r="JM489" s="7"/>
      <c r="JN489" s="7"/>
      <c r="JO489" s="7"/>
      <c r="JP489" s="7"/>
      <c r="JQ489" s="7"/>
      <c r="JR489" s="7"/>
      <c r="JS489" s="7"/>
      <c r="JT489" s="7"/>
      <c r="JU489" s="7"/>
      <c r="JV489" s="7"/>
      <c r="JW489" s="7"/>
      <c r="JX489" s="7"/>
      <c r="JY489" s="7"/>
      <c r="JZ489" s="7"/>
      <c r="KA489" s="7"/>
      <c r="KB489" s="7"/>
      <c r="KC489" s="7"/>
      <c r="KD489" s="7"/>
      <c r="KE489" s="7"/>
      <c r="KF489" s="7"/>
      <c r="KG489" s="7"/>
      <c r="KH489" s="7"/>
      <c r="KI489" s="7"/>
      <c r="KJ489" s="7"/>
      <c r="KK489" s="7"/>
      <c r="KL489" s="7"/>
      <c r="KM489" s="7"/>
      <c r="KN489" s="7"/>
      <c r="KO489" s="7"/>
      <c r="KP489" s="7"/>
      <c r="KQ489" s="7"/>
      <c r="KR489" s="7"/>
      <c r="KS489" s="7"/>
      <c r="KT489" s="7"/>
      <c r="KU489" s="7"/>
      <c r="KV489" s="7"/>
      <c r="KW489" s="7"/>
      <c r="KX489" s="7"/>
      <c r="KY489" s="7"/>
      <c r="KZ489" s="7"/>
      <c r="LA489" s="7"/>
      <c r="LB489" s="7"/>
      <c r="LC489" s="7"/>
      <c r="LD489" s="7"/>
      <c r="LE489" s="7"/>
      <c r="LF489" s="7"/>
      <c r="LG489" s="7"/>
      <c r="LH489" s="7"/>
      <c r="LI489" s="7"/>
      <c r="LJ489" s="7"/>
      <c r="LK489" s="7"/>
      <c r="LL489" s="7"/>
      <c r="LM489" s="7"/>
      <c r="LN489" s="7"/>
      <c r="LO489" s="7"/>
      <c r="LP489" s="7"/>
      <c r="LQ489" s="7"/>
      <c r="LR489" s="7"/>
      <c r="LS489" s="7"/>
      <c r="LT489" s="7"/>
      <c r="LU489" s="7"/>
      <c r="LV489" s="7"/>
      <c r="LW489" s="7"/>
      <c r="LX489" s="7"/>
      <c r="LY489" s="7"/>
      <c r="LZ489" s="7"/>
      <c r="MA489" s="7"/>
      <c r="MB489" s="7"/>
      <c r="MC489" s="7"/>
      <c r="MD489" s="7"/>
      <c r="ME489" s="7"/>
      <c r="MF489" s="7"/>
      <c r="MG489" s="7"/>
      <c r="MH489" s="7"/>
      <c r="MI489" s="7"/>
      <c r="MJ489" s="7"/>
    </row>
    <row r="490" spans="1:348" ht="15.75" customHeight="1" x14ac:dyDescent="0.25">
      <c r="A490" s="60"/>
      <c r="B490" s="60"/>
      <c r="C490" s="60"/>
      <c r="D490" s="60"/>
      <c r="E490" s="60"/>
      <c r="F490" s="60"/>
      <c r="G490" s="60"/>
      <c r="H490" s="60"/>
      <c r="I490" s="61"/>
      <c r="J490" s="61"/>
      <c r="K490" s="61"/>
      <c r="L490" s="61"/>
      <c r="M490" s="60"/>
      <c r="N490" s="60"/>
      <c r="O490" s="62"/>
      <c r="P490" s="62"/>
      <c r="Q490" s="62"/>
      <c r="R490" s="62"/>
      <c r="S490" s="62"/>
      <c r="T490" s="62"/>
      <c r="U490" s="62"/>
      <c r="V490" s="62"/>
      <c r="W490" s="62"/>
      <c r="X490" s="60"/>
      <c r="Y490" s="60"/>
      <c r="Z490" s="60"/>
      <c r="AA490" s="60"/>
      <c r="AB490" s="61"/>
      <c r="AC490" s="61"/>
      <c r="AD490" s="60"/>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c r="GV490" s="7"/>
      <c r="GW490" s="7"/>
      <c r="GX490" s="7"/>
      <c r="GY490" s="7"/>
      <c r="GZ490" s="7"/>
      <c r="HA490" s="7"/>
      <c r="HB490" s="7"/>
      <c r="HC490" s="7"/>
      <c r="HD490" s="7"/>
      <c r="HE490" s="7"/>
      <c r="HF490" s="7"/>
      <c r="HG490" s="7"/>
      <c r="HH490" s="7"/>
      <c r="HI490" s="7"/>
      <c r="HJ490" s="7"/>
      <c r="HK490" s="7"/>
      <c r="HL490" s="7"/>
      <c r="HM490" s="7"/>
      <c r="HN490" s="7"/>
      <c r="HO490" s="7"/>
      <c r="HP490" s="7"/>
      <c r="HQ490" s="7"/>
      <c r="HR490" s="7"/>
      <c r="HS490" s="7"/>
      <c r="HT490" s="7"/>
      <c r="HU490" s="7"/>
      <c r="HV490" s="7"/>
      <c r="HW490" s="7"/>
      <c r="HX490" s="7"/>
      <c r="HY490" s="7"/>
      <c r="HZ490" s="7"/>
      <c r="IA490" s="7"/>
      <c r="IB490" s="7"/>
      <c r="IC490" s="7"/>
      <c r="ID490" s="7"/>
      <c r="IE490" s="7"/>
      <c r="IF490" s="7"/>
      <c r="IG490" s="7"/>
      <c r="IH490" s="7"/>
      <c r="II490" s="7"/>
      <c r="IJ490" s="7"/>
      <c r="IK490" s="7"/>
      <c r="IL490" s="7"/>
      <c r="IM490" s="7"/>
      <c r="IN490" s="7"/>
      <c r="IO490" s="7"/>
      <c r="IP490" s="7"/>
      <c r="IQ490" s="7"/>
      <c r="IR490" s="7"/>
      <c r="IS490" s="7"/>
      <c r="IT490" s="7"/>
      <c r="IU490" s="7"/>
      <c r="IV490" s="7"/>
      <c r="IW490" s="7"/>
      <c r="IX490" s="7"/>
      <c r="IY490" s="7"/>
      <c r="IZ490" s="7"/>
      <c r="JA490" s="7"/>
      <c r="JB490" s="7"/>
      <c r="JC490" s="7"/>
      <c r="JD490" s="7"/>
      <c r="JE490" s="7"/>
      <c r="JF490" s="7"/>
      <c r="JG490" s="7"/>
      <c r="JH490" s="7"/>
      <c r="JI490" s="7"/>
      <c r="JJ490" s="7"/>
      <c r="JK490" s="7"/>
      <c r="JL490" s="7"/>
      <c r="JM490" s="7"/>
      <c r="JN490" s="7"/>
      <c r="JO490" s="7"/>
      <c r="JP490" s="7"/>
      <c r="JQ490" s="7"/>
      <c r="JR490" s="7"/>
      <c r="JS490" s="7"/>
      <c r="JT490" s="7"/>
      <c r="JU490" s="7"/>
      <c r="JV490" s="7"/>
      <c r="JW490" s="7"/>
      <c r="JX490" s="7"/>
      <c r="JY490" s="7"/>
      <c r="JZ490" s="7"/>
      <c r="KA490" s="7"/>
      <c r="KB490" s="7"/>
      <c r="KC490" s="7"/>
      <c r="KD490" s="7"/>
      <c r="KE490" s="7"/>
      <c r="KF490" s="7"/>
      <c r="KG490" s="7"/>
      <c r="KH490" s="7"/>
      <c r="KI490" s="7"/>
      <c r="KJ490" s="7"/>
      <c r="KK490" s="7"/>
      <c r="KL490" s="7"/>
      <c r="KM490" s="7"/>
      <c r="KN490" s="7"/>
      <c r="KO490" s="7"/>
      <c r="KP490" s="7"/>
      <c r="KQ490" s="7"/>
      <c r="KR490" s="7"/>
      <c r="KS490" s="7"/>
      <c r="KT490" s="7"/>
      <c r="KU490" s="7"/>
      <c r="KV490" s="7"/>
      <c r="KW490" s="7"/>
      <c r="KX490" s="7"/>
      <c r="KY490" s="7"/>
      <c r="KZ490" s="7"/>
      <c r="LA490" s="7"/>
      <c r="LB490" s="7"/>
      <c r="LC490" s="7"/>
      <c r="LD490" s="7"/>
      <c r="LE490" s="7"/>
      <c r="LF490" s="7"/>
      <c r="LG490" s="7"/>
      <c r="LH490" s="7"/>
      <c r="LI490" s="7"/>
      <c r="LJ490" s="7"/>
      <c r="LK490" s="7"/>
      <c r="LL490" s="7"/>
      <c r="LM490" s="7"/>
      <c r="LN490" s="7"/>
      <c r="LO490" s="7"/>
      <c r="LP490" s="7"/>
      <c r="LQ490" s="7"/>
      <c r="LR490" s="7"/>
      <c r="LS490" s="7"/>
      <c r="LT490" s="7"/>
      <c r="LU490" s="7"/>
      <c r="LV490" s="7"/>
      <c r="LW490" s="7"/>
      <c r="LX490" s="7"/>
      <c r="LY490" s="7"/>
      <c r="LZ490" s="7"/>
      <c r="MA490" s="7"/>
      <c r="MB490" s="7"/>
      <c r="MC490" s="7"/>
      <c r="MD490" s="7"/>
      <c r="ME490" s="7"/>
      <c r="MF490" s="7"/>
      <c r="MG490" s="7"/>
      <c r="MH490" s="7"/>
      <c r="MI490" s="7"/>
      <c r="MJ490" s="7"/>
    </row>
    <row r="491" spans="1:348" ht="15.75" customHeight="1" x14ac:dyDescent="0.25">
      <c r="A491" s="60"/>
      <c r="B491" s="60"/>
      <c r="C491" s="60"/>
      <c r="D491" s="60"/>
      <c r="E491" s="60"/>
      <c r="F491" s="60"/>
      <c r="G491" s="60"/>
      <c r="H491" s="60"/>
      <c r="I491" s="61"/>
      <c r="J491" s="61"/>
      <c r="K491" s="61"/>
      <c r="L491" s="61"/>
      <c r="M491" s="60"/>
      <c r="N491" s="60"/>
      <c r="O491" s="62"/>
      <c r="P491" s="62"/>
      <c r="Q491" s="62"/>
      <c r="R491" s="62"/>
      <c r="S491" s="62"/>
      <c r="T491" s="62"/>
      <c r="U491" s="62"/>
      <c r="V491" s="62"/>
      <c r="W491" s="62"/>
      <c r="X491" s="60"/>
      <c r="Y491" s="60"/>
      <c r="Z491" s="60"/>
      <c r="AA491" s="60"/>
      <c r="AB491" s="61"/>
      <c r="AC491" s="61"/>
      <c r="AD491" s="60"/>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c r="IW491" s="7"/>
      <c r="IX491" s="7"/>
      <c r="IY491" s="7"/>
      <c r="IZ491" s="7"/>
      <c r="JA491" s="7"/>
      <c r="JB491" s="7"/>
      <c r="JC491" s="7"/>
      <c r="JD491" s="7"/>
      <c r="JE491" s="7"/>
      <c r="JF491" s="7"/>
      <c r="JG491" s="7"/>
      <c r="JH491" s="7"/>
      <c r="JI491" s="7"/>
      <c r="JJ491" s="7"/>
      <c r="JK491" s="7"/>
      <c r="JL491" s="7"/>
      <c r="JM491" s="7"/>
      <c r="JN491" s="7"/>
      <c r="JO491" s="7"/>
      <c r="JP491" s="7"/>
      <c r="JQ491" s="7"/>
      <c r="JR491" s="7"/>
      <c r="JS491" s="7"/>
      <c r="JT491" s="7"/>
      <c r="JU491" s="7"/>
      <c r="JV491" s="7"/>
      <c r="JW491" s="7"/>
      <c r="JX491" s="7"/>
      <c r="JY491" s="7"/>
      <c r="JZ491" s="7"/>
      <c r="KA491" s="7"/>
      <c r="KB491" s="7"/>
      <c r="KC491" s="7"/>
      <c r="KD491" s="7"/>
      <c r="KE491" s="7"/>
      <c r="KF491" s="7"/>
      <c r="KG491" s="7"/>
      <c r="KH491" s="7"/>
      <c r="KI491" s="7"/>
      <c r="KJ491" s="7"/>
      <c r="KK491" s="7"/>
      <c r="KL491" s="7"/>
      <c r="KM491" s="7"/>
      <c r="KN491" s="7"/>
      <c r="KO491" s="7"/>
      <c r="KP491" s="7"/>
      <c r="KQ491" s="7"/>
      <c r="KR491" s="7"/>
      <c r="KS491" s="7"/>
      <c r="KT491" s="7"/>
      <c r="KU491" s="7"/>
      <c r="KV491" s="7"/>
      <c r="KW491" s="7"/>
      <c r="KX491" s="7"/>
      <c r="KY491" s="7"/>
      <c r="KZ491" s="7"/>
      <c r="LA491" s="7"/>
      <c r="LB491" s="7"/>
      <c r="LC491" s="7"/>
      <c r="LD491" s="7"/>
      <c r="LE491" s="7"/>
      <c r="LF491" s="7"/>
      <c r="LG491" s="7"/>
      <c r="LH491" s="7"/>
      <c r="LI491" s="7"/>
      <c r="LJ491" s="7"/>
      <c r="LK491" s="7"/>
      <c r="LL491" s="7"/>
      <c r="LM491" s="7"/>
      <c r="LN491" s="7"/>
      <c r="LO491" s="7"/>
      <c r="LP491" s="7"/>
      <c r="LQ491" s="7"/>
      <c r="LR491" s="7"/>
      <c r="LS491" s="7"/>
      <c r="LT491" s="7"/>
      <c r="LU491" s="7"/>
      <c r="LV491" s="7"/>
      <c r="LW491" s="7"/>
      <c r="LX491" s="7"/>
      <c r="LY491" s="7"/>
      <c r="LZ491" s="7"/>
      <c r="MA491" s="7"/>
      <c r="MB491" s="7"/>
      <c r="MC491" s="7"/>
      <c r="MD491" s="7"/>
      <c r="ME491" s="7"/>
      <c r="MF491" s="7"/>
      <c r="MG491" s="7"/>
      <c r="MH491" s="7"/>
      <c r="MI491" s="7"/>
      <c r="MJ491" s="7"/>
    </row>
    <row r="492" spans="1:348" ht="15.75" customHeight="1" x14ac:dyDescent="0.25">
      <c r="A492" s="60"/>
      <c r="B492" s="60"/>
      <c r="C492" s="60"/>
      <c r="D492" s="60"/>
      <c r="E492" s="60"/>
      <c r="F492" s="60"/>
      <c r="G492" s="60"/>
      <c r="H492" s="60"/>
      <c r="I492" s="61"/>
      <c r="J492" s="61"/>
      <c r="K492" s="61"/>
      <c r="L492" s="61"/>
      <c r="M492" s="60"/>
      <c r="N492" s="60"/>
      <c r="O492" s="62"/>
      <c r="P492" s="62"/>
      <c r="Q492" s="62"/>
      <c r="R492" s="62"/>
      <c r="S492" s="62"/>
      <c r="T492" s="62"/>
      <c r="U492" s="62"/>
      <c r="V492" s="62"/>
      <c r="W492" s="62"/>
      <c r="X492" s="60"/>
      <c r="Y492" s="60"/>
      <c r="Z492" s="60"/>
      <c r="AA492" s="60"/>
      <c r="AB492" s="61"/>
      <c r="AC492" s="61"/>
      <c r="AD492" s="60"/>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c r="IW492" s="7"/>
      <c r="IX492" s="7"/>
      <c r="IY492" s="7"/>
      <c r="IZ492" s="7"/>
      <c r="JA492" s="7"/>
      <c r="JB492" s="7"/>
      <c r="JC492" s="7"/>
      <c r="JD492" s="7"/>
      <c r="JE492" s="7"/>
      <c r="JF492" s="7"/>
      <c r="JG492" s="7"/>
      <c r="JH492" s="7"/>
      <c r="JI492" s="7"/>
      <c r="JJ492" s="7"/>
      <c r="JK492" s="7"/>
      <c r="JL492" s="7"/>
      <c r="JM492" s="7"/>
      <c r="JN492" s="7"/>
      <c r="JO492" s="7"/>
      <c r="JP492" s="7"/>
      <c r="JQ492" s="7"/>
      <c r="JR492" s="7"/>
      <c r="JS492" s="7"/>
      <c r="JT492" s="7"/>
      <c r="JU492" s="7"/>
      <c r="JV492" s="7"/>
      <c r="JW492" s="7"/>
      <c r="JX492" s="7"/>
      <c r="JY492" s="7"/>
      <c r="JZ492" s="7"/>
      <c r="KA492" s="7"/>
      <c r="KB492" s="7"/>
      <c r="KC492" s="7"/>
      <c r="KD492" s="7"/>
      <c r="KE492" s="7"/>
      <c r="KF492" s="7"/>
      <c r="KG492" s="7"/>
      <c r="KH492" s="7"/>
      <c r="KI492" s="7"/>
      <c r="KJ492" s="7"/>
      <c r="KK492" s="7"/>
      <c r="KL492" s="7"/>
      <c r="KM492" s="7"/>
      <c r="KN492" s="7"/>
      <c r="KO492" s="7"/>
      <c r="KP492" s="7"/>
      <c r="KQ492" s="7"/>
      <c r="KR492" s="7"/>
      <c r="KS492" s="7"/>
      <c r="KT492" s="7"/>
      <c r="KU492" s="7"/>
      <c r="KV492" s="7"/>
      <c r="KW492" s="7"/>
      <c r="KX492" s="7"/>
      <c r="KY492" s="7"/>
      <c r="KZ492" s="7"/>
      <c r="LA492" s="7"/>
      <c r="LB492" s="7"/>
      <c r="LC492" s="7"/>
      <c r="LD492" s="7"/>
      <c r="LE492" s="7"/>
      <c r="LF492" s="7"/>
      <c r="LG492" s="7"/>
      <c r="LH492" s="7"/>
      <c r="LI492" s="7"/>
      <c r="LJ492" s="7"/>
      <c r="LK492" s="7"/>
      <c r="LL492" s="7"/>
      <c r="LM492" s="7"/>
      <c r="LN492" s="7"/>
      <c r="LO492" s="7"/>
      <c r="LP492" s="7"/>
      <c r="LQ492" s="7"/>
      <c r="LR492" s="7"/>
      <c r="LS492" s="7"/>
      <c r="LT492" s="7"/>
      <c r="LU492" s="7"/>
      <c r="LV492" s="7"/>
      <c r="LW492" s="7"/>
      <c r="LX492" s="7"/>
      <c r="LY492" s="7"/>
      <c r="LZ492" s="7"/>
      <c r="MA492" s="7"/>
      <c r="MB492" s="7"/>
      <c r="MC492" s="7"/>
      <c r="MD492" s="7"/>
      <c r="ME492" s="7"/>
      <c r="MF492" s="7"/>
      <c r="MG492" s="7"/>
      <c r="MH492" s="7"/>
      <c r="MI492" s="7"/>
      <c r="MJ492" s="7"/>
    </row>
    <row r="493" spans="1:348" ht="15.75" customHeight="1" x14ac:dyDescent="0.25">
      <c r="A493" s="60"/>
      <c r="B493" s="60"/>
      <c r="C493" s="60"/>
      <c r="D493" s="60"/>
      <c r="E493" s="60"/>
      <c r="F493" s="60"/>
      <c r="G493" s="60"/>
      <c r="H493" s="60"/>
      <c r="I493" s="61"/>
      <c r="J493" s="61"/>
      <c r="K493" s="61"/>
      <c r="L493" s="61"/>
      <c r="M493" s="60"/>
      <c r="N493" s="60"/>
      <c r="O493" s="62"/>
      <c r="P493" s="62"/>
      <c r="Q493" s="62"/>
      <c r="R493" s="62"/>
      <c r="S493" s="62"/>
      <c r="T493" s="62"/>
      <c r="U493" s="62"/>
      <c r="V493" s="62"/>
      <c r="W493" s="62"/>
      <c r="X493" s="60"/>
      <c r="Y493" s="60"/>
      <c r="Z493" s="60"/>
      <c r="AA493" s="60"/>
      <c r="AB493" s="61"/>
      <c r="AC493" s="61"/>
      <c r="AD493" s="60"/>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c r="IW493" s="7"/>
      <c r="IX493" s="7"/>
      <c r="IY493" s="7"/>
      <c r="IZ493" s="7"/>
      <c r="JA493" s="7"/>
      <c r="JB493" s="7"/>
      <c r="JC493" s="7"/>
      <c r="JD493" s="7"/>
      <c r="JE493" s="7"/>
      <c r="JF493" s="7"/>
      <c r="JG493" s="7"/>
      <c r="JH493" s="7"/>
      <c r="JI493" s="7"/>
      <c r="JJ493" s="7"/>
      <c r="JK493" s="7"/>
      <c r="JL493" s="7"/>
      <c r="JM493" s="7"/>
      <c r="JN493" s="7"/>
      <c r="JO493" s="7"/>
      <c r="JP493" s="7"/>
      <c r="JQ493" s="7"/>
      <c r="JR493" s="7"/>
      <c r="JS493" s="7"/>
      <c r="JT493" s="7"/>
      <c r="JU493" s="7"/>
      <c r="JV493" s="7"/>
      <c r="JW493" s="7"/>
      <c r="JX493" s="7"/>
      <c r="JY493" s="7"/>
      <c r="JZ493" s="7"/>
      <c r="KA493" s="7"/>
      <c r="KB493" s="7"/>
      <c r="KC493" s="7"/>
      <c r="KD493" s="7"/>
      <c r="KE493" s="7"/>
      <c r="KF493" s="7"/>
      <c r="KG493" s="7"/>
      <c r="KH493" s="7"/>
      <c r="KI493" s="7"/>
      <c r="KJ493" s="7"/>
      <c r="KK493" s="7"/>
      <c r="KL493" s="7"/>
      <c r="KM493" s="7"/>
      <c r="KN493" s="7"/>
      <c r="KO493" s="7"/>
      <c r="KP493" s="7"/>
      <c r="KQ493" s="7"/>
      <c r="KR493" s="7"/>
      <c r="KS493" s="7"/>
      <c r="KT493" s="7"/>
      <c r="KU493" s="7"/>
      <c r="KV493" s="7"/>
      <c r="KW493" s="7"/>
      <c r="KX493" s="7"/>
      <c r="KY493" s="7"/>
      <c r="KZ493" s="7"/>
      <c r="LA493" s="7"/>
      <c r="LB493" s="7"/>
      <c r="LC493" s="7"/>
      <c r="LD493" s="7"/>
      <c r="LE493" s="7"/>
      <c r="LF493" s="7"/>
      <c r="LG493" s="7"/>
      <c r="LH493" s="7"/>
      <c r="LI493" s="7"/>
      <c r="LJ493" s="7"/>
      <c r="LK493" s="7"/>
      <c r="LL493" s="7"/>
      <c r="LM493" s="7"/>
      <c r="LN493" s="7"/>
      <c r="LO493" s="7"/>
      <c r="LP493" s="7"/>
      <c r="LQ493" s="7"/>
      <c r="LR493" s="7"/>
      <c r="LS493" s="7"/>
      <c r="LT493" s="7"/>
      <c r="LU493" s="7"/>
      <c r="LV493" s="7"/>
      <c r="LW493" s="7"/>
      <c r="LX493" s="7"/>
      <c r="LY493" s="7"/>
      <c r="LZ493" s="7"/>
      <c r="MA493" s="7"/>
      <c r="MB493" s="7"/>
      <c r="MC493" s="7"/>
      <c r="MD493" s="7"/>
      <c r="ME493" s="7"/>
      <c r="MF493" s="7"/>
      <c r="MG493" s="7"/>
      <c r="MH493" s="7"/>
      <c r="MI493" s="7"/>
      <c r="MJ493" s="7"/>
    </row>
    <row r="494" spans="1:348" ht="15.75" customHeight="1" x14ac:dyDescent="0.25">
      <c r="A494" s="60"/>
      <c r="B494" s="60"/>
      <c r="C494" s="60"/>
      <c r="D494" s="60"/>
      <c r="E494" s="60"/>
      <c r="F494" s="60"/>
      <c r="G494" s="60"/>
      <c r="H494" s="60"/>
      <c r="I494" s="61"/>
      <c r="J494" s="61"/>
      <c r="K494" s="61"/>
      <c r="L494" s="61"/>
      <c r="M494" s="60"/>
      <c r="N494" s="60"/>
      <c r="O494" s="62"/>
      <c r="P494" s="62"/>
      <c r="Q494" s="62"/>
      <c r="R494" s="62"/>
      <c r="S494" s="62"/>
      <c r="T494" s="62"/>
      <c r="U494" s="62"/>
      <c r="V494" s="62"/>
      <c r="W494" s="62"/>
      <c r="X494" s="60"/>
      <c r="Y494" s="60"/>
      <c r="Z494" s="60"/>
      <c r="AA494" s="60"/>
      <c r="AB494" s="61"/>
      <c r="AC494" s="61"/>
      <c r="AD494" s="60"/>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c r="IW494" s="7"/>
      <c r="IX494" s="7"/>
      <c r="IY494" s="7"/>
      <c r="IZ494" s="7"/>
      <c r="JA494" s="7"/>
      <c r="JB494" s="7"/>
      <c r="JC494" s="7"/>
      <c r="JD494" s="7"/>
      <c r="JE494" s="7"/>
      <c r="JF494" s="7"/>
      <c r="JG494" s="7"/>
      <c r="JH494" s="7"/>
      <c r="JI494" s="7"/>
      <c r="JJ494" s="7"/>
      <c r="JK494" s="7"/>
      <c r="JL494" s="7"/>
      <c r="JM494" s="7"/>
      <c r="JN494" s="7"/>
      <c r="JO494" s="7"/>
      <c r="JP494" s="7"/>
      <c r="JQ494" s="7"/>
      <c r="JR494" s="7"/>
      <c r="JS494" s="7"/>
      <c r="JT494" s="7"/>
      <c r="JU494" s="7"/>
      <c r="JV494" s="7"/>
      <c r="JW494" s="7"/>
      <c r="JX494" s="7"/>
      <c r="JY494" s="7"/>
      <c r="JZ494" s="7"/>
      <c r="KA494" s="7"/>
      <c r="KB494" s="7"/>
      <c r="KC494" s="7"/>
      <c r="KD494" s="7"/>
      <c r="KE494" s="7"/>
      <c r="KF494" s="7"/>
      <c r="KG494" s="7"/>
      <c r="KH494" s="7"/>
      <c r="KI494" s="7"/>
      <c r="KJ494" s="7"/>
      <c r="KK494" s="7"/>
      <c r="KL494" s="7"/>
      <c r="KM494" s="7"/>
      <c r="KN494" s="7"/>
      <c r="KO494" s="7"/>
      <c r="KP494" s="7"/>
      <c r="KQ494" s="7"/>
      <c r="KR494" s="7"/>
      <c r="KS494" s="7"/>
      <c r="KT494" s="7"/>
      <c r="KU494" s="7"/>
      <c r="KV494" s="7"/>
      <c r="KW494" s="7"/>
      <c r="KX494" s="7"/>
      <c r="KY494" s="7"/>
      <c r="KZ494" s="7"/>
      <c r="LA494" s="7"/>
      <c r="LB494" s="7"/>
      <c r="LC494" s="7"/>
      <c r="LD494" s="7"/>
      <c r="LE494" s="7"/>
      <c r="LF494" s="7"/>
      <c r="LG494" s="7"/>
      <c r="LH494" s="7"/>
      <c r="LI494" s="7"/>
      <c r="LJ494" s="7"/>
      <c r="LK494" s="7"/>
      <c r="LL494" s="7"/>
      <c r="LM494" s="7"/>
      <c r="LN494" s="7"/>
      <c r="LO494" s="7"/>
      <c r="LP494" s="7"/>
      <c r="LQ494" s="7"/>
      <c r="LR494" s="7"/>
      <c r="LS494" s="7"/>
      <c r="LT494" s="7"/>
      <c r="LU494" s="7"/>
      <c r="LV494" s="7"/>
      <c r="LW494" s="7"/>
      <c r="LX494" s="7"/>
      <c r="LY494" s="7"/>
      <c r="LZ494" s="7"/>
      <c r="MA494" s="7"/>
      <c r="MB494" s="7"/>
      <c r="MC494" s="7"/>
      <c r="MD494" s="7"/>
      <c r="ME494" s="7"/>
      <c r="MF494" s="7"/>
      <c r="MG494" s="7"/>
      <c r="MH494" s="7"/>
      <c r="MI494" s="7"/>
      <c r="MJ494" s="7"/>
    </row>
    <row r="495" spans="1:348" ht="15.75" customHeight="1" x14ac:dyDescent="0.25">
      <c r="A495" s="60"/>
      <c r="B495" s="60"/>
      <c r="C495" s="60"/>
      <c r="D495" s="60"/>
      <c r="E495" s="60"/>
      <c r="F495" s="60"/>
      <c r="G495" s="60"/>
      <c r="H495" s="60"/>
      <c r="I495" s="61"/>
      <c r="J495" s="61"/>
      <c r="K495" s="61"/>
      <c r="L495" s="61"/>
      <c r="M495" s="60"/>
      <c r="N495" s="60"/>
      <c r="O495" s="62"/>
      <c r="P495" s="62"/>
      <c r="Q495" s="62"/>
      <c r="R495" s="62"/>
      <c r="S495" s="62"/>
      <c r="T495" s="62"/>
      <c r="U495" s="62"/>
      <c r="V495" s="62"/>
      <c r="W495" s="62"/>
      <c r="X495" s="60"/>
      <c r="Y495" s="60"/>
      <c r="Z495" s="60"/>
      <c r="AA495" s="60"/>
      <c r="AB495" s="61"/>
      <c r="AC495" s="61"/>
      <c r="AD495" s="60"/>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c r="IW495" s="7"/>
      <c r="IX495" s="7"/>
      <c r="IY495" s="7"/>
      <c r="IZ495" s="7"/>
      <c r="JA495" s="7"/>
      <c r="JB495" s="7"/>
      <c r="JC495" s="7"/>
      <c r="JD495" s="7"/>
      <c r="JE495" s="7"/>
      <c r="JF495" s="7"/>
      <c r="JG495" s="7"/>
      <c r="JH495" s="7"/>
      <c r="JI495" s="7"/>
      <c r="JJ495" s="7"/>
      <c r="JK495" s="7"/>
      <c r="JL495" s="7"/>
      <c r="JM495" s="7"/>
      <c r="JN495" s="7"/>
      <c r="JO495" s="7"/>
      <c r="JP495" s="7"/>
      <c r="JQ495" s="7"/>
      <c r="JR495" s="7"/>
      <c r="JS495" s="7"/>
      <c r="JT495" s="7"/>
      <c r="JU495" s="7"/>
      <c r="JV495" s="7"/>
      <c r="JW495" s="7"/>
      <c r="JX495" s="7"/>
      <c r="JY495" s="7"/>
      <c r="JZ495" s="7"/>
      <c r="KA495" s="7"/>
      <c r="KB495" s="7"/>
      <c r="KC495" s="7"/>
      <c r="KD495" s="7"/>
      <c r="KE495" s="7"/>
      <c r="KF495" s="7"/>
      <c r="KG495" s="7"/>
      <c r="KH495" s="7"/>
      <c r="KI495" s="7"/>
      <c r="KJ495" s="7"/>
      <c r="KK495" s="7"/>
      <c r="KL495" s="7"/>
      <c r="KM495" s="7"/>
      <c r="KN495" s="7"/>
      <c r="KO495" s="7"/>
      <c r="KP495" s="7"/>
      <c r="KQ495" s="7"/>
      <c r="KR495" s="7"/>
      <c r="KS495" s="7"/>
      <c r="KT495" s="7"/>
      <c r="KU495" s="7"/>
      <c r="KV495" s="7"/>
      <c r="KW495" s="7"/>
      <c r="KX495" s="7"/>
      <c r="KY495" s="7"/>
      <c r="KZ495" s="7"/>
      <c r="LA495" s="7"/>
      <c r="LB495" s="7"/>
      <c r="LC495" s="7"/>
      <c r="LD495" s="7"/>
      <c r="LE495" s="7"/>
      <c r="LF495" s="7"/>
      <c r="LG495" s="7"/>
      <c r="LH495" s="7"/>
      <c r="LI495" s="7"/>
      <c r="LJ495" s="7"/>
      <c r="LK495" s="7"/>
      <c r="LL495" s="7"/>
      <c r="LM495" s="7"/>
      <c r="LN495" s="7"/>
      <c r="LO495" s="7"/>
      <c r="LP495" s="7"/>
      <c r="LQ495" s="7"/>
      <c r="LR495" s="7"/>
      <c r="LS495" s="7"/>
      <c r="LT495" s="7"/>
      <c r="LU495" s="7"/>
      <c r="LV495" s="7"/>
      <c r="LW495" s="7"/>
      <c r="LX495" s="7"/>
      <c r="LY495" s="7"/>
      <c r="LZ495" s="7"/>
      <c r="MA495" s="7"/>
      <c r="MB495" s="7"/>
      <c r="MC495" s="7"/>
      <c r="MD495" s="7"/>
      <c r="ME495" s="7"/>
      <c r="MF495" s="7"/>
      <c r="MG495" s="7"/>
      <c r="MH495" s="7"/>
      <c r="MI495" s="7"/>
      <c r="MJ495" s="7"/>
    </row>
    <row r="496" spans="1:348" ht="15.75" customHeight="1" x14ac:dyDescent="0.25">
      <c r="A496" s="60"/>
      <c r="B496" s="60"/>
      <c r="C496" s="60"/>
      <c r="D496" s="60"/>
      <c r="E496" s="60"/>
      <c r="F496" s="60"/>
      <c r="G496" s="60"/>
      <c r="H496" s="60"/>
      <c r="I496" s="61"/>
      <c r="J496" s="61"/>
      <c r="K496" s="61"/>
      <c r="L496" s="61"/>
      <c r="M496" s="60"/>
      <c r="N496" s="60"/>
      <c r="O496" s="62"/>
      <c r="P496" s="62"/>
      <c r="Q496" s="62"/>
      <c r="R496" s="62"/>
      <c r="S496" s="62"/>
      <c r="T496" s="62"/>
      <c r="U496" s="62"/>
      <c r="V496" s="62"/>
      <c r="W496" s="62"/>
      <c r="X496" s="60"/>
      <c r="Y496" s="60"/>
      <c r="Z496" s="60"/>
      <c r="AA496" s="60"/>
      <c r="AB496" s="61"/>
      <c r="AC496" s="61"/>
      <c r="AD496" s="60"/>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c r="IW496" s="7"/>
      <c r="IX496" s="7"/>
      <c r="IY496" s="7"/>
      <c r="IZ496" s="7"/>
      <c r="JA496" s="7"/>
      <c r="JB496" s="7"/>
      <c r="JC496" s="7"/>
      <c r="JD496" s="7"/>
      <c r="JE496" s="7"/>
      <c r="JF496" s="7"/>
      <c r="JG496" s="7"/>
      <c r="JH496" s="7"/>
      <c r="JI496" s="7"/>
      <c r="JJ496" s="7"/>
      <c r="JK496" s="7"/>
      <c r="JL496" s="7"/>
      <c r="JM496" s="7"/>
      <c r="JN496" s="7"/>
      <c r="JO496" s="7"/>
      <c r="JP496" s="7"/>
      <c r="JQ496" s="7"/>
      <c r="JR496" s="7"/>
      <c r="JS496" s="7"/>
      <c r="JT496" s="7"/>
      <c r="JU496" s="7"/>
      <c r="JV496" s="7"/>
      <c r="JW496" s="7"/>
      <c r="JX496" s="7"/>
      <c r="JY496" s="7"/>
      <c r="JZ496" s="7"/>
      <c r="KA496" s="7"/>
      <c r="KB496" s="7"/>
      <c r="KC496" s="7"/>
      <c r="KD496" s="7"/>
      <c r="KE496" s="7"/>
      <c r="KF496" s="7"/>
      <c r="KG496" s="7"/>
      <c r="KH496" s="7"/>
      <c r="KI496" s="7"/>
      <c r="KJ496" s="7"/>
      <c r="KK496" s="7"/>
      <c r="KL496" s="7"/>
      <c r="KM496" s="7"/>
      <c r="KN496" s="7"/>
      <c r="KO496" s="7"/>
      <c r="KP496" s="7"/>
      <c r="KQ496" s="7"/>
      <c r="KR496" s="7"/>
      <c r="KS496" s="7"/>
      <c r="KT496" s="7"/>
      <c r="KU496" s="7"/>
      <c r="KV496" s="7"/>
      <c r="KW496" s="7"/>
      <c r="KX496" s="7"/>
      <c r="KY496" s="7"/>
      <c r="KZ496" s="7"/>
      <c r="LA496" s="7"/>
      <c r="LB496" s="7"/>
      <c r="LC496" s="7"/>
      <c r="LD496" s="7"/>
      <c r="LE496" s="7"/>
      <c r="LF496" s="7"/>
      <c r="LG496" s="7"/>
      <c r="LH496" s="7"/>
      <c r="LI496" s="7"/>
      <c r="LJ496" s="7"/>
      <c r="LK496" s="7"/>
      <c r="LL496" s="7"/>
      <c r="LM496" s="7"/>
      <c r="LN496" s="7"/>
      <c r="LO496" s="7"/>
      <c r="LP496" s="7"/>
      <c r="LQ496" s="7"/>
      <c r="LR496" s="7"/>
      <c r="LS496" s="7"/>
      <c r="LT496" s="7"/>
      <c r="LU496" s="7"/>
      <c r="LV496" s="7"/>
      <c r="LW496" s="7"/>
      <c r="LX496" s="7"/>
      <c r="LY496" s="7"/>
      <c r="LZ496" s="7"/>
      <c r="MA496" s="7"/>
      <c r="MB496" s="7"/>
      <c r="MC496" s="7"/>
      <c r="MD496" s="7"/>
      <c r="ME496" s="7"/>
      <c r="MF496" s="7"/>
      <c r="MG496" s="7"/>
      <c r="MH496" s="7"/>
      <c r="MI496" s="7"/>
      <c r="MJ496" s="7"/>
    </row>
    <row r="497" spans="1:348" ht="15.75" customHeight="1" x14ac:dyDescent="0.25">
      <c r="A497" s="60"/>
      <c r="B497" s="60"/>
      <c r="C497" s="60"/>
      <c r="D497" s="60"/>
      <c r="E497" s="60"/>
      <c r="F497" s="60"/>
      <c r="G497" s="60"/>
      <c r="H497" s="60"/>
      <c r="I497" s="61"/>
      <c r="J497" s="61"/>
      <c r="K497" s="61"/>
      <c r="L497" s="61"/>
      <c r="M497" s="60"/>
      <c r="N497" s="60"/>
      <c r="O497" s="62"/>
      <c r="P497" s="62"/>
      <c r="Q497" s="62"/>
      <c r="R497" s="62"/>
      <c r="S497" s="62"/>
      <c r="T497" s="62"/>
      <c r="U497" s="62"/>
      <c r="V497" s="62"/>
      <c r="W497" s="62"/>
      <c r="X497" s="60"/>
      <c r="Y497" s="60"/>
      <c r="Z497" s="60"/>
      <c r="AA497" s="60"/>
      <c r="AB497" s="61"/>
      <c r="AC497" s="61"/>
      <c r="AD497" s="60"/>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c r="IW497" s="7"/>
      <c r="IX497" s="7"/>
      <c r="IY497" s="7"/>
      <c r="IZ497" s="7"/>
      <c r="JA497" s="7"/>
      <c r="JB497" s="7"/>
      <c r="JC497" s="7"/>
      <c r="JD497" s="7"/>
      <c r="JE497" s="7"/>
      <c r="JF497" s="7"/>
      <c r="JG497" s="7"/>
      <c r="JH497" s="7"/>
      <c r="JI497" s="7"/>
      <c r="JJ497" s="7"/>
      <c r="JK497" s="7"/>
      <c r="JL497" s="7"/>
      <c r="JM497" s="7"/>
      <c r="JN497" s="7"/>
      <c r="JO497" s="7"/>
      <c r="JP497" s="7"/>
      <c r="JQ497" s="7"/>
      <c r="JR497" s="7"/>
      <c r="JS497" s="7"/>
      <c r="JT497" s="7"/>
      <c r="JU497" s="7"/>
      <c r="JV497" s="7"/>
      <c r="JW497" s="7"/>
      <c r="JX497" s="7"/>
      <c r="JY497" s="7"/>
      <c r="JZ497" s="7"/>
      <c r="KA497" s="7"/>
      <c r="KB497" s="7"/>
      <c r="KC497" s="7"/>
      <c r="KD497" s="7"/>
      <c r="KE497" s="7"/>
      <c r="KF497" s="7"/>
      <c r="KG497" s="7"/>
      <c r="KH497" s="7"/>
      <c r="KI497" s="7"/>
      <c r="KJ497" s="7"/>
      <c r="KK497" s="7"/>
      <c r="KL497" s="7"/>
      <c r="KM497" s="7"/>
      <c r="KN497" s="7"/>
      <c r="KO497" s="7"/>
      <c r="KP497" s="7"/>
      <c r="KQ497" s="7"/>
      <c r="KR497" s="7"/>
      <c r="KS497" s="7"/>
      <c r="KT497" s="7"/>
      <c r="KU497" s="7"/>
      <c r="KV497" s="7"/>
      <c r="KW497" s="7"/>
      <c r="KX497" s="7"/>
      <c r="KY497" s="7"/>
      <c r="KZ497" s="7"/>
      <c r="LA497" s="7"/>
      <c r="LB497" s="7"/>
      <c r="LC497" s="7"/>
      <c r="LD497" s="7"/>
      <c r="LE497" s="7"/>
      <c r="LF497" s="7"/>
      <c r="LG497" s="7"/>
      <c r="LH497" s="7"/>
      <c r="LI497" s="7"/>
      <c r="LJ497" s="7"/>
      <c r="LK497" s="7"/>
      <c r="LL497" s="7"/>
      <c r="LM497" s="7"/>
      <c r="LN497" s="7"/>
      <c r="LO497" s="7"/>
      <c r="LP497" s="7"/>
      <c r="LQ497" s="7"/>
      <c r="LR497" s="7"/>
      <c r="LS497" s="7"/>
      <c r="LT497" s="7"/>
      <c r="LU497" s="7"/>
      <c r="LV497" s="7"/>
      <c r="LW497" s="7"/>
      <c r="LX497" s="7"/>
      <c r="LY497" s="7"/>
      <c r="LZ497" s="7"/>
      <c r="MA497" s="7"/>
      <c r="MB497" s="7"/>
      <c r="MC497" s="7"/>
      <c r="MD497" s="7"/>
      <c r="ME497" s="7"/>
      <c r="MF497" s="7"/>
      <c r="MG497" s="7"/>
      <c r="MH497" s="7"/>
      <c r="MI497" s="7"/>
      <c r="MJ497" s="7"/>
    </row>
    <row r="498" spans="1:348" ht="15.75" customHeight="1" x14ac:dyDescent="0.25">
      <c r="A498" s="60"/>
      <c r="B498" s="60"/>
      <c r="C498" s="60"/>
      <c r="D498" s="60"/>
      <c r="E498" s="60"/>
      <c r="F498" s="60"/>
      <c r="G498" s="60"/>
      <c r="H498" s="60"/>
      <c r="I498" s="61"/>
      <c r="J498" s="61"/>
      <c r="K498" s="61"/>
      <c r="L498" s="61"/>
      <c r="M498" s="60"/>
      <c r="N498" s="60"/>
      <c r="O498" s="62"/>
      <c r="P498" s="62"/>
      <c r="Q498" s="62"/>
      <c r="R498" s="62"/>
      <c r="S498" s="62"/>
      <c r="T498" s="62"/>
      <c r="U498" s="62"/>
      <c r="V498" s="62"/>
      <c r="W498" s="62"/>
      <c r="X498" s="60"/>
      <c r="Y498" s="60"/>
      <c r="Z498" s="60"/>
      <c r="AA498" s="60"/>
      <c r="AB498" s="61"/>
      <c r="AC498" s="61"/>
      <c r="AD498" s="60"/>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c r="IW498" s="7"/>
      <c r="IX498" s="7"/>
      <c r="IY498" s="7"/>
      <c r="IZ498" s="7"/>
      <c r="JA498" s="7"/>
      <c r="JB498" s="7"/>
      <c r="JC498" s="7"/>
      <c r="JD498" s="7"/>
      <c r="JE498" s="7"/>
      <c r="JF498" s="7"/>
      <c r="JG498" s="7"/>
      <c r="JH498" s="7"/>
      <c r="JI498" s="7"/>
      <c r="JJ498" s="7"/>
      <c r="JK498" s="7"/>
      <c r="JL498" s="7"/>
      <c r="JM498" s="7"/>
      <c r="JN498" s="7"/>
      <c r="JO498" s="7"/>
      <c r="JP498" s="7"/>
      <c r="JQ498" s="7"/>
      <c r="JR498" s="7"/>
      <c r="JS498" s="7"/>
      <c r="JT498" s="7"/>
      <c r="JU498" s="7"/>
      <c r="JV498" s="7"/>
      <c r="JW498" s="7"/>
      <c r="JX498" s="7"/>
      <c r="JY498" s="7"/>
      <c r="JZ498" s="7"/>
      <c r="KA498" s="7"/>
      <c r="KB498" s="7"/>
      <c r="KC498" s="7"/>
      <c r="KD498" s="7"/>
      <c r="KE498" s="7"/>
      <c r="KF498" s="7"/>
      <c r="KG498" s="7"/>
      <c r="KH498" s="7"/>
      <c r="KI498" s="7"/>
      <c r="KJ498" s="7"/>
      <c r="KK498" s="7"/>
      <c r="KL498" s="7"/>
      <c r="KM498" s="7"/>
      <c r="KN498" s="7"/>
      <c r="KO498" s="7"/>
      <c r="KP498" s="7"/>
      <c r="KQ498" s="7"/>
      <c r="KR498" s="7"/>
      <c r="KS498" s="7"/>
      <c r="KT498" s="7"/>
      <c r="KU498" s="7"/>
      <c r="KV498" s="7"/>
      <c r="KW498" s="7"/>
      <c r="KX498" s="7"/>
      <c r="KY498" s="7"/>
      <c r="KZ498" s="7"/>
      <c r="LA498" s="7"/>
      <c r="LB498" s="7"/>
      <c r="LC498" s="7"/>
      <c r="LD498" s="7"/>
      <c r="LE498" s="7"/>
      <c r="LF498" s="7"/>
      <c r="LG498" s="7"/>
      <c r="LH498" s="7"/>
      <c r="LI498" s="7"/>
      <c r="LJ498" s="7"/>
      <c r="LK498" s="7"/>
      <c r="LL498" s="7"/>
      <c r="LM498" s="7"/>
      <c r="LN498" s="7"/>
      <c r="LO498" s="7"/>
      <c r="LP498" s="7"/>
      <c r="LQ498" s="7"/>
      <c r="LR498" s="7"/>
      <c r="LS498" s="7"/>
      <c r="LT498" s="7"/>
      <c r="LU498" s="7"/>
      <c r="LV498" s="7"/>
      <c r="LW498" s="7"/>
      <c r="LX498" s="7"/>
      <c r="LY498" s="7"/>
      <c r="LZ498" s="7"/>
      <c r="MA498" s="7"/>
      <c r="MB498" s="7"/>
      <c r="MC498" s="7"/>
      <c r="MD498" s="7"/>
      <c r="ME498" s="7"/>
      <c r="MF498" s="7"/>
      <c r="MG498" s="7"/>
      <c r="MH498" s="7"/>
      <c r="MI498" s="7"/>
      <c r="MJ498" s="7"/>
    </row>
    <row r="499" spans="1:348" ht="15.75" customHeight="1" x14ac:dyDescent="0.25">
      <c r="A499" s="60"/>
      <c r="B499" s="60"/>
      <c r="C499" s="60"/>
      <c r="D499" s="60"/>
      <c r="E499" s="60"/>
      <c r="F499" s="60"/>
      <c r="G499" s="60"/>
      <c r="H499" s="60"/>
      <c r="I499" s="61"/>
      <c r="J499" s="61"/>
      <c r="K499" s="61"/>
      <c r="L499" s="61"/>
      <c r="M499" s="60"/>
      <c r="N499" s="60"/>
      <c r="O499" s="62"/>
      <c r="P499" s="62"/>
      <c r="Q499" s="62"/>
      <c r="R499" s="62"/>
      <c r="S499" s="62"/>
      <c r="T499" s="62"/>
      <c r="U499" s="62"/>
      <c r="V499" s="62"/>
      <c r="W499" s="62"/>
      <c r="X499" s="60"/>
      <c r="Y499" s="60"/>
      <c r="Z499" s="60"/>
      <c r="AA499" s="60"/>
      <c r="AB499" s="61"/>
      <c r="AC499" s="61"/>
      <c r="AD499" s="60"/>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c r="IW499" s="7"/>
      <c r="IX499" s="7"/>
      <c r="IY499" s="7"/>
      <c r="IZ499" s="7"/>
      <c r="JA499" s="7"/>
      <c r="JB499" s="7"/>
      <c r="JC499" s="7"/>
      <c r="JD499" s="7"/>
      <c r="JE499" s="7"/>
      <c r="JF499" s="7"/>
      <c r="JG499" s="7"/>
      <c r="JH499" s="7"/>
      <c r="JI499" s="7"/>
      <c r="JJ499" s="7"/>
      <c r="JK499" s="7"/>
      <c r="JL499" s="7"/>
      <c r="JM499" s="7"/>
      <c r="JN499" s="7"/>
      <c r="JO499" s="7"/>
      <c r="JP499" s="7"/>
      <c r="JQ499" s="7"/>
      <c r="JR499" s="7"/>
      <c r="JS499" s="7"/>
      <c r="JT499" s="7"/>
      <c r="JU499" s="7"/>
      <c r="JV499" s="7"/>
      <c r="JW499" s="7"/>
      <c r="JX499" s="7"/>
      <c r="JY499" s="7"/>
      <c r="JZ499" s="7"/>
      <c r="KA499" s="7"/>
      <c r="KB499" s="7"/>
      <c r="KC499" s="7"/>
      <c r="KD499" s="7"/>
      <c r="KE499" s="7"/>
      <c r="KF499" s="7"/>
      <c r="KG499" s="7"/>
      <c r="KH499" s="7"/>
      <c r="KI499" s="7"/>
      <c r="KJ499" s="7"/>
      <c r="KK499" s="7"/>
      <c r="KL499" s="7"/>
      <c r="KM499" s="7"/>
      <c r="KN499" s="7"/>
      <c r="KO499" s="7"/>
      <c r="KP499" s="7"/>
      <c r="KQ499" s="7"/>
      <c r="KR499" s="7"/>
      <c r="KS499" s="7"/>
      <c r="KT499" s="7"/>
      <c r="KU499" s="7"/>
      <c r="KV499" s="7"/>
      <c r="KW499" s="7"/>
      <c r="KX499" s="7"/>
      <c r="KY499" s="7"/>
      <c r="KZ499" s="7"/>
      <c r="LA499" s="7"/>
      <c r="LB499" s="7"/>
      <c r="LC499" s="7"/>
      <c r="LD499" s="7"/>
      <c r="LE499" s="7"/>
      <c r="LF499" s="7"/>
      <c r="LG499" s="7"/>
      <c r="LH499" s="7"/>
      <c r="LI499" s="7"/>
      <c r="LJ499" s="7"/>
      <c r="LK499" s="7"/>
      <c r="LL499" s="7"/>
      <c r="LM499" s="7"/>
      <c r="LN499" s="7"/>
      <c r="LO499" s="7"/>
      <c r="LP499" s="7"/>
      <c r="LQ499" s="7"/>
      <c r="LR499" s="7"/>
      <c r="LS499" s="7"/>
      <c r="LT499" s="7"/>
      <c r="LU499" s="7"/>
      <c r="LV499" s="7"/>
      <c r="LW499" s="7"/>
      <c r="LX499" s="7"/>
      <c r="LY499" s="7"/>
      <c r="LZ499" s="7"/>
      <c r="MA499" s="7"/>
      <c r="MB499" s="7"/>
      <c r="MC499" s="7"/>
      <c r="MD499" s="7"/>
      <c r="ME499" s="7"/>
      <c r="MF499" s="7"/>
      <c r="MG499" s="7"/>
      <c r="MH499" s="7"/>
      <c r="MI499" s="7"/>
      <c r="MJ499" s="7"/>
    </row>
    <row r="500" spans="1:348" ht="15.75" customHeight="1" x14ac:dyDescent="0.25">
      <c r="A500" s="60"/>
      <c r="B500" s="60"/>
      <c r="C500" s="60"/>
      <c r="D500" s="60"/>
      <c r="E500" s="60"/>
      <c r="F500" s="60"/>
      <c r="G500" s="60"/>
      <c r="H500" s="60"/>
      <c r="I500" s="61"/>
      <c r="J500" s="61"/>
      <c r="K500" s="61"/>
      <c r="L500" s="61"/>
      <c r="M500" s="60"/>
      <c r="N500" s="60"/>
      <c r="O500" s="62"/>
      <c r="P500" s="62"/>
      <c r="Q500" s="62"/>
      <c r="R500" s="62"/>
      <c r="S500" s="62"/>
      <c r="T500" s="62"/>
      <c r="U500" s="62"/>
      <c r="V500" s="62"/>
      <c r="W500" s="62"/>
      <c r="X500" s="60"/>
      <c r="Y500" s="60"/>
      <c r="Z500" s="60"/>
      <c r="AA500" s="60"/>
      <c r="AB500" s="61"/>
      <c r="AC500" s="61"/>
      <c r="AD500" s="60"/>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c r="IW500" s="7"/>
      <c r="IX500" s="7"/>
      <c r="IY500" s="7"/>
      <c r="IZ500" s="7"/>
      <c r="JA500" s="7"/>
      <c r="JB500" s="7"/>
      <c r="JC500" s="7"/>
      <c r="JD500" s="7"/>
      <c r="JE500" s="7"/>
      <c r="JF500" s="7"/>
      <c r="JG500" s="7"/>
      <c r="JH500" s="7"/>
      <c r="JI500" s="7"/>
      <c r="JJ500" s="7"/>
      <c r="JK500" s="7"/>
      <c r="JL500" s="7"/>
      <c r="JM500" s="7"/>
      <c r="JN500" s="7"/>
      <c r="JO500" s="7"/>
      <c r="JP500" s="7"/>
      <c r="JQ500" s="7"/>
      <c r="JR500" s="7"/>
      <c r="JS500" s="7"/>
      <c r="JT500" s="7"/>
      <c r="JU500" s="7"/>
      <c r="JV500" s="7"/>
      <c r="JW500" s="7"/>
      <c r="JX500" s="7"/>
      <c r="JY500" s="7"/>
      <c r="JZ500" s="7"/>
      <c r="KA500" s="7"/>
      <c r="KB500" s="7"/>
      <c r="KC500" s="7"/>
      <c r="KD500" s="7"/>
      <c r="KE500" s="7"/>
      <c r="KF500" s="7"/>
      <c r="KG500" s="7"/>
      <c r="KH500" s="7"/>
      <c r="KI500" s="7"/>
      <c r="KJ500" s="7"/>
      <c r="KK500" s="7"/>
      <c r="KL500" s="7"/>
      <c r="KM500" s="7"/>
      <c r="KN500" s="7"/>
      <c r="KO500" s="7"/>
      <c r="KP500" s="7"/>
      <c r="KQ500" s="7"/>
      <c r="KR500" s="7"/>
      <c r="KS500" s="7"/>
      <c r="KT500" s="7"/>
      <c r="KU500" s="7"/>
      <c r="KV500" s="7"/>
      <c r="KW500" s="7"/>
      <c r="KX500" s="7"/>
      <c r="KY500" s="7"/>
      <c r="KZ500" s="7"/>
      <c r="LA500" s="7"/>
      <c r="LB500" s="7"/>
      <c r="LC500" s="7"/>
      <c r="LD500" s="7"/>
      <c r="LE500" s="7"/>
      <c r="LF500" s="7"/>
      <c r="LG500" s="7"/>
      <c r="LH500" s="7"/>
      <c r="LI500" s="7"/>
      <c r="LJ500" s="7"/>
      <c r="LK500" s="7"/>
      <c r="LL500" s="7"/>
      <c r="LM500" s="7"/>
      <c r="LN500" s="7"/>
      <c r="LO500" s="7"/>
      <c r="LP500" s="7"/>
      <c r="LQ500" s="7"/>
      <c r="LR500" s="7"/>
      <c r="LS500" s="7"/>
      <c r="LT500" s="7"/>
      <c r="LU500" s="7"/>
      <c r="LV500" s="7"/>
      <c r="LW500" s="7"/>
      <c r="LX500" s="7"/>
      <c r="LY500" s="7"/>
      <c r="LZ500" s="7"/>
      <c r="MA500" s="7"/>
      <c r="MB500" s="7"/>
      <c r="MC500" s="7"/>
      <c r="MD500" s="7"/>
      <c r="ME500" s="7"/>
      <c r="MF500" s="7"/>
      <c r="MG500" s="7"/>
      <c r="MH500" s="7"/>
      <c r="MI500" s="7"/>
      <c r="MJ500" s="7"/>
    </row>
    <row r="501" spans="1:348" ht="15.75" customHeight="1" x14ac:dyDescent="0.25">
      <c r="A501" s="60"/>
      <c r="B501" s="60"/>
      <c r="C501" s="60"/>
      <c r="D501" s="60"/>
      <c r="E501" s="60"/>
      <c r="F501" s="60"/>
      <c r="G501" s="60"/>
      <c r="H501" s="60"/>
      <c r="I501" s="61"/>
      <c r="J501" s="61"/>
      <c r="K501" s="61"/>
      <c r="L501" s="61"/>
      <c r="M501" s="60"/>
      <c r="N501" s="60"/>
      <c r="O501" s="62"/>
      <c r="P501" s="62"/>
      <c r="Q501" s="62"/>
      <c r="R501" s="62"/>
      <c r="S501" s="62"/>
      <c r="T501" s="62"/>
      <c r="U501" s="62"/>
      <c r="V501" s="62"/>
      <c r="W501" s="62"/>
      <c r="X501" s="60"/>
      <c r="Y501" s="60"/>
      <c r="Z501" s="60"/>
      <c r="AA501" s="60"/>
      <c r="AB501" s="61"/>
      <c r="AC501" s="61"/>
      <c r="AD501" s="60"/>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c r="IW501" s="7"/>
      <c r="IX501" s="7"/>
      <c r="IY501" s="7"/>
      <c r="IZ501" s="7"/>
      <c r="JA501" s="7"/>
      <c r="JB501" s="7"/>
      <c r="JC501" s="7"/>
      <c r="JD501" s="7"/>
      <c r="JE501" s="7"/>
      <c r="JF501" s="7"/>
      <c r="JG501" s="7"/>
      <c r="JH501" s="7"/>
      <c r="JI501" s="7"/>
      <c r="JJ501" s="7"/>
      <c r="JK501" s="7"/>
      <c r="JL501" s="7"/>
      <c r="JM501" s="7"/>
      <c r="JN501" s="7"/>
      <c r="JO501" s="7"/>
      <c r="JP501" s="7"/>
      <c r="JQ501" s="7"/>
      <c r="JR501" s="7"/>
      <c r="JS501" s="7"/>
      <c r="JT501" s="7"/>
      <c r="JU501" s="7"/>
      <c r="JV501" s="7"/>
      <c r="JW501" s="7"/>
      <c r="JX501" s="7"/>
      <c r="JY501" s="7"/>
      <c r="JZ501" s="7"/>
      <c r="KA501" s="7"/>
      <c r="KB501" s="7"/>
      <c r="KC501" s="7"/>
      <c r="KD501" s="7"/>
      <c r="KE501" s="7"/>
      <c r="KF501" s="7"/>
      <c r="KG501" s="7"/>
      <c r="KH501" s="7"/>
      <c r="KI501" s="7"/>
      <c r="KJ501" s="7"/>
      <c r="KK501" s="7"/>
      <c r="KL501" s="7"/>
      <c r="KM501" s="7"/>
      <c r="KN501" s="7"/>
      <c r="KO501" s="7"/>
      <c r="KP501" s="7"/>
      <c r="KQ501" s="7"/>
      <c r="KR501" s="7"/>
      <c r="KS501" s="7"/>
      <c r="KT501" s="7"/>
      <c r="KU501" s="7"/>
      <c r="KV501" s="7"/>
      <c r="KW501" s="7"/>
      <c r="KX501" s="7"/>
      <c r="KY501" s="7"/>
      <c r="KZ501" s="7"/>
      <c r="LA501" s="7"/>
      <c r="LB501" s="7"/>
      <c r="LC501" s="7"/>
      <c r="LD501" s="7"/>
      <c r="LE501" s="7"/>
      <c r="LF501" s="7"/>
      <c r="LG501" s="7"/>
      <c r="LH501" s="7"/>
      <c r="LI501" s="7"/>
      <c r="LJ501" s="7"/>
      <c r="LK501" s="7"/>
      <c r="LL501" s="7"/>
      <c r="LM501" s="7"/>
      <c r="LN501" s="7"/>
      <c r="LO501" s="7"/>
      <c r="LP501" s="7"/>
      <c r="LQ501" s="7"/>
      <c r="LR501" s="7"/>
      <c r="LS501" s="7"/>
      <c r="LT501" s="7"/>
      <c r="LU501" s="7"/>
      <c r="LV501" s="7"/>
      <c r="LW501" s="7"/>
      <c r="LX501" s="7"/>
      <c r="LY501" s="7"/>
      <c r="LZ501" s="7"/>
      <c r="MA501" s="7"/>
      <c r="MB501" s="7"/>
      <c r="MC501" s="7"/>
      <c r="MD501" s="7"/>
      <c r="ME501" s="7"/>
      <c r="MF501" s="7"/>
      <c r="MG501" s="7"/>
      <c r="MH501" s="7"/>
      <c r="MI501" s="7"/>
      <c r="MJ501" s="7"/>
    </row>
    <row r="502" spans="1:348" ht="15.75" customHeight="1" x14ac:dyDescent="0.25">
      <c r="A502" s="60"/>
      <c r="B502" s="60"/>
      <c r="C502" s="60"/>
      <c r="D502" s="60"/>
      <c r="E502" s="60"/>
      <c r="F502" s="60"/>
      <c r="G502" s="60"/>
      <c r="H502" s="60"/>
      <c r="I502" s="61"/>
      <c r="J502" s="61"/>
      <c r="K502" s="61"/>
      <c r="L502" s="61"/>
      <c r="M502" s="60"/>
      <c r="N502" s="60"/>
      <c r="O502" s="62"/>
      <c r="P502" s="62"/>
      <c r="Q502" s="62"/>
      <c r="R502" s="62"/>
      <c r="S502" s="62"/>
      <c r="T502" s="62"/>
      <c r="U502" s="62"/>
      <c r="V502" s="62"/>
      <c r="W502" s="62"/>
      <c r="X502" s="60"/>
      <c r="Y502" s="60"/>
      <c r="Z502" s="60"/>
      <c r="AA502" s="60"/>
      <c r="AB502" s="61"/>
      <c r="AC502" s="61"/>
      <c r="AD502" s="60"/>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c r="IW502" s="7"/>
      <c r="IX502" s="7"/>
      <c r="IY502" s="7"/>
      <c r="IZ502" s="7"/>
      <c r="JA502" s="7"/>
      <c r="JB502" s="7"/>
      <c r="JC502" s="7"/>
      <c r="JD502" s="7"/>
      <c r="JE502" s="7"/>
      <c r="JF502" s="7"/>
      <c r="JG502" s="7"/>
      <c r="JH502" s="7"/>
      <c r="JI502" s="7"/>
      <c r="JJ502" s="7"/>
      <c r="JK502" s="7"/>
      <c r="JL502" s="7"/>
      <c r="JM502" s="7"/>
      <c r="JN502" s="7"/>
      <c r="JO502" s="7"/>
      <c r="JP502" s="7"/>
      <c r="JQ502" s="7"/>
      <c r="JR502" s="7"/>
      <c r="JS502" s="7"/>
      <c r="JT502" s="7"/>
      <c r="JU502" s="7"/>
      <c r="JV502" s="7"/>
      <c r="JW502" s="7"/>
      <c r="JX502" s="7"/>
      <c r="JY502" s="7"/>
      <c r="JZ502" s="7"/>
      <c r="KA502" s="7"/>
      <c r="KB502" s="7"/>
      <c r="KC502" s="7"/>
      <c r="KD502" s="7"/>
      <c r="KE502" s="7"/>
      <c r="KF502" s="7"/>
      <c r="KG502" s="7"/>
      <c r="KH502" s="7"/>
      <c r="KI502" s="7"/>
      <c r="KJ502" s="7"/>
      <c r="KK502" s="7"/>
      <c r="KL502" s="7"/>
      <c r="KM502" s="7"/>
      <c r="KN502" s="7"/>
      <c r="KO502" s="7"/>
      <c r="KP502" s="7"/>
      <c r="KQ502" s="7"/>
      <c r="KR502" s="7"/>
      <c r="KS502" s="7"/>
      <c r="KT502" s="7"/>
      <c r="KU502" s="7"/>
      <c r="KV502" s="7"/>
      <c r="KW502" s="7"/>
      <c r="KX502" s="7"/>
      <c r="KY502" s="7"/>
      <c r="KZ502" s="7"/>
      <c r="LA502" s="7"/>
      <c r="LB502" s="7"/>
      <c r="LC502" s="7"/>
      <c r="LD502" s="7"/>
      <c r="LE502" s="7"/>
      <c r="LF502" s="7"/>
      <c r="LG502" s="7"/>
      <c r="LH502" s="7"/>
      <c r="LI502" s="7"/>
      <c r="LJ502" s="7"/>
      <c r="LK502" s="7"/>
      <c r="LL502" s="7"/>
      <c r="LM502" s="7"/>
      <c r="LN502" s="7"/>
      <c r="LO502" s="7"/>
      <c r="LP502" s="7"/>
      <c r="LQ502" s="7"/>
      <c r="LR502" s="7"/>
      <c r="LS502" s="7"/>
      <c r="LT502" s="7"/>
      <c r="LU502" s="7"/>
      <c r="LV502" s="7"/>
      <c r="LW502" s="7"/>
      <c r="LX502" s="7"/>
      <c r="LY502" s="7"/>
      <c r="LZ502" s="7"/>
      <c r="MA502" s="7"/>
      <c r="MB502" s="7"/>
      <c r="MC502" s="7"/>
      <c r="MD502" s="7"/>
      <c r="ME502" s="7"/>
      <c r="MF502" s="7"/>
      <c r="MG502" s="7"/>
      <c r="MH502" s="7"/>
      <c r="MI502" s="7"/>
      <c r="MJ502" s="7"/>
    </row>
    <row r="503" spans="1:348" ht="15.75" customHeight="1" x14ac:dyDescent="0.25">
      <c r="A503" s="60"/>
      <c r="B503" s="60"/>
      <c r="C503" s="60"/>
      <c r="D503" s="60"/>
      <c r="E503" s="60"/>
      <c r="F503" s="60"/>
      <c r="G503" s="60"/>
      <c r="H503" s="60"/>
      <c r="I503" s="61"/>
      <c r="J503" s="61"/>
      <c r="K503" s="61"/>
      <c r="L503" s="61"/>
      <c r="M503" s="60"/>
      <c r="N503" s="60"/>
      <c r="O503" s="62"/>
      <c r="P503" s="62"/>
      <c r="Q503" s="62"/>
      <c r="R503" s="62"/>
      <c r="S503" s="62"/>
      <c r="T503" s="62"/>
      <c r="U503" s="62"/>
      <c r="V503" s="62"/>
      <c r="W503" s="62"/>
      <c r="X503" s="60"/>
      <c r="Y503" s="60"/>
      <c r="Z503" s="60"/>
      <c r="AA503" s="60"/>
      <c r="AB503" s="61"/>
      <c r="AC503" s="61"/>
      <c r="AD503" s="60"/>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c r="IW503" s="7"/>
      <c r="IX503" s="7"/>
      <c r="IY503" s="7"/>
      <c r="IZ503" s="7"/>
      <c r="JA503" s="7"/>
      <c r="JB503" s="7"/>
      <c r="JC503" s="7"/>
      <c r="JD503" s="7"/>
      <c r="JE503" s="7"/>
      <c r="JF503" s="7"/>
      <c r="JG503" s="7"/>
      <c r="JH503" s="7"/>
      <c r="JI503" s="7"/>
      <c r="JJ503" s="7"/>
      <c r="JK503" s="7"/>
      <c r="JL503" s="7"/>
      <c r="JM503" s="7"/>
      <c r="JN503" s="7"/>
      <c r="JO503" s="7"/>
      <c r="JP503" s="7"/>
      <c r="JQ503" s="7"/>
      <c r="JR503" s="7"/>
      <c r="JS503" s="7"/>
      <c r="JT503" s="7"/>
      <c r="JU503" s="7"/>
      <c r="JV503" s="7"/>
      <c r="JW503" s="7"/>
      <c r="JX503" s="7"/>
      <c r="JY503" s="7"/>
      <c r="JZ503" s="7"/>
      <c r="KA503" s="7"/>
      <c r="KB503" s="7"/>
      <c r="KC503" s="7"/>
      <c r="KD503" s="7"/>
      <c r="KE503" s="7"/>
      <c r="KF503" s="7"/>
      <c r="KG503" s="7"/>
      <c r="KH503" s="7"/>
      <c r="KI503" s="7"/>
      <c r="KJ503" s="7"/>
      <c r="KK503" s="7"/>
      <c r="KL503" s="7"/>
      <c r="KM503" s="7"/>
      <c r="KN503" s="7"/>
      <c r="KO503" s="7"/>
      <c r="KP503" s="7"/>
      <c r="KQ503" s="7"/>
      <c r="KR503" s="7"/>
      <c r="KS503" s="7"/>
      <c r="KT503" s="7"/>
      <c r="KU503" s="7"/>
      <c r="KV503" s="7"/>
      <c r="KW503" s="7"/>
      <c r="KX503" s="7"/>
      <c r="KY503" s="7"/>
      <c r="KZ503" s="7"/>
      <c r="LA503" s="7"/>
      <c r="LB503" s="7"/>
      <c r="LC503" s="7"/>
      <c r="LD503" s="7"/>
      <c r="LE503" s="7"/>
      <c r="LF503" s="7"/>
      <c r="LG503" s="7"/>
      <c r="LH503" s="7"/>
      <c r="LI503" s="7"/>
      <c r="LJ503" s="7"/>
      <c r="LK503" s="7"/>
      <c r="LL503" s="7"/>
      <c r="LM503" s="7"/>
      <c r="LN503" s="7"/>
      <c r="LO503" s="7"/>
      <c r="LP503" s="7"/>
      <c r="LQ503" s="7"/>
      <c r="LR503" s="7"/>
      <c r="LS503" s="7"/>
      <c r="LT503" s="7"/>
      <c r="LU503" s="7"/>
      <c r="LV503" s="7"/>
      <c r="LW503" s="7"/>
      <c r="LX503" s="7"/>
      <c r="LY503" s="7"/>
      <c r="LZ503" s="7"/>
      <c r="MA503" s="7"/>
      <c r="MB503" s="7"/>
      <c r="MC503" s="7"/>
      <c r="MD503" s="7"/>
      <c r="ME503" s="7"/>
      <c r="MF503" s="7"/>
      <c r="MG503" s="7"/>
      <c r="MH503" s="7"/>
      <c r="MI503" s="7"/>
      <c r="MJ503" s="7"/>
    </row>
    <row r="504" spans="1:348" ht="15.75" customHeight="1" x14ac:dyDescent="0.25">
      <c r="A504" s="60"/>
      <c r="B504" s="60"/>
      <c r="C504" s="60"/>
      <c r="D504" s="60"/>
      <c r="E504" s="60"/>
      <c r="F504" s="60"/>
      <c r="G504" s="60"/>
      <c r="H504" s="60"/>
      <c r="I504" s="61"/>
      <c r="J504" s="61"/>
      <c r="K504" s="61"/>
      <c r="L504" s="61"/>
      <c r="M504" s="60"/>
      <c r="N504" s="60"/>
      <c r="O504" s="62"/>
      <c r="P504" s="62"/>
      <c r="Q504" s="62"/>
      <c r="R504" s="62"/>
      <c r="S504" s="62"/>
      <c r="T504" s="62"/>
      <c r="U504" s="62"/>
      <c r="V504" s="62"/>
      <c r="W504" s="62"/>
      <c r="X504" s="60"/>
      <c r="Y504" s="60"/>
      <c r="Z504" s="60"/>
      <c r="AA504" s="60"/>
      <c r="AB504" s="61"/>
      <c r="AC504" s="61"/>
      <c r="AD504" s="60"/>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c r="IW504" s="7"/>
      <c r="IX504" s="7"/>
      <c r="IY504" s="7"/>
      <c r="IZ504" s="7"/>
      <c r="JA504" s="7"/>
      <c r="JB504" s="7"/>
      <c r="JC504" s="7"/>
      <c r="JD504" s="7"/>
      <c r="JE504" s="7"/>
      <c r="JF504" s="7"/>
      <c r="JG504" s="7"/>
      <c r="JH504" s="7"/>
      <c r="JI504" s="7"/>
      <c r="JJ504" s="7"/>
      <c r="JK504" s="7"/>
      <c r="JL504" s="7"/>
      <c r="JM504" s="7"/>
      <c r="JN504" s="7"/>
      <c r="JO504" s="7"/>
      <c r="JP504" s="7"/>
      <c r="JQ504" s="7"/>
      <c r="JR504" s="7"/>
      <c r="JS504" s="7"/>
      <c r="JT504" s="7"/>
      <c r="JU504" s="7"/>
      <c r="JV504" s="7"/>
      <c r="JW504" s="7"/>
      <c r="JX504" s="7"/>
      <c r="JY504" s="7"/>
      <c r="JZ504" s="7"/>
      <c r="KA504" s="7"/>
      <c r="KB504" s="7"/>
      <c r="KC504" s="7"/>
      <c r="KD504" s="7"/>
      <c r="KE504" s="7"/>
      <c r="KF504" s="7"/>
      <c r="KG504" s="7"/>
      <c r="KH504" s="7"/>
      <c r="KI504" s="7"/>
      <c r="KJ504" s="7"/>
      <c r="KK504" s="7"/>
      <c r="KL504" s="7"/>
      <c r="KM504" s="7"/>
      <c r="KN504" s="7"/>
      <c r="KO504" s="7"/>
      <c r="KP504" s="7"/>
      <c r="KQ504" s="7"/>
      <c r="KR504" s="7"/>
      <c r="KS504" s="7"/>
      <c r="KT504" s="7"/>
      <c r="KU504" s="7"/>
      <c r="KV504" s="7"/>
      <c r="KW504" s="7"/>
      <c r="KX504" s="7"/>
      <c r="KY504" s="7"/>
      <c r="KZ504" s="7"/>
      <c r="LA504" s="7"/>
      <c r="LB504" s="7"/>
      <c r="LC504" s="7"/>
      <c r="LD504" s="7"/>
      <c r="LE504" s="7"/>
      <c r="LF504" s="7"/>
      <c r="LG504" s="7"/>
      <c r="LH504" s="7"/>
      <c r="LI504" s="7"/>
      <c r="LJ504" s="7"/>
      <c r="LK504" s="7"/>
      <c r="LL504" s="7"/>
      <c r="LM504" s="7"/>
      <c r="LN504" s="7"/>
      <c r="LO504" s="7"/>
      <c r="LP504" s="7"/>
      <c r="LQ504" s="7"/>
      <c r="LR504" s="7"/>
      <c r="LS504" s="7"/>
      <c r="LT504" s="7"/>
      <c r="LU504" s="7"/>
      <c r="LV504" s="7"/>
      <c r="LW504" s="7"/>
      <c r="LX504" s="7"/>
      <c r="LY504" s="7"/>
      <c r="LZ504" s="7"/>
      <c r="MA504" s="7"/>
      <c r="MB504" s="7"/>
      <c r="MC504" s="7"/>
      <c r="MD504" s="7"/>
      <c r="ME504" s="7"/>
      <c r="MF504" s="7"/>
      <c r="MG504" s="7"/>
      <c r="MH504" s="7"/>
      <c r="MI504" s="7"/>
      <c r="MJ504" s="7"/>
    </row>
    <row r="505" spans="1:348" ht="15.75" customHeight="1" x14ac:dyDescent="0.25">
      <c r="A505" s="60"/>
      <c r="B505" s="60"/>
      <c r="C505" s="60"/>
      <c r="D505" s="60"/>
      <c r="E505" s="60"/>
      <c r="F505" s="60"/>
      <c r="G505" s="60"/>
      <c r="H505" s="60"/>
      <c r="I505" s="61"/>
      <c r="J505" s="61"/>
      <c r="K505" s="61"/>
      <c r="L505" s="61"/>
      <c r="M505" s="60"/>
      <c r="N505" s="60"/>
      <c r="O505" s="62"/>
      <c r="P505" s="62"/>
      <c r="Q505" s="62"/>
      <c r="R505" s="62"/>
      <c r="S505" s="62"/>
      <c r="T505" s="62"/>
      <c r="U505" s="62"/>
      <c r="V505" s="62"/>
      <c r="W505" s="62"/>
      <c r="X505" s="60"/>
      <c r="Y505" s="60"/>
      <c r="Z505" s="60"/>
      <c r="AA505" s="60"/>
      <c r="AB505" s="61"/>
      <c r="AC505" s="61"/>
      <c r="AD505" s="60"/>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c r="IW505" s="7"/>
      <c r="IX505" s="7"/>
      <c r="IY505" s="7"/>
      <c r="IZ505" s="7"/>
      <c r="JA505" s="7"/>
      <c r="JB505" s="7"/>
      <c r="JC505" s="7"/>
      <c r="JD505" s="7"/>
      <c r="JE505" s="7"/>
      <c r="JF505" s="7"/>
      <c r="JG505" s="7"/>
      <c r="JH505" s="7"/>
      <c r="JI505" s="7"/>
      <c r="JJ505" s="7"/>
      <c r="JK505" s="7"/>
      <c r="JL505" s="7"/>
      <c r="JM505" s="7"/>
      <c r="JN505" s="7"/>
      <c r="JO505" s="7"/>
      <c r="JP505" s="7"/>
      <c r="JQ505" s="7"/>
      <c r="JR505" s="7"/>
      <c r="JS505" s="7"/>
      <c r="JT505" s="7"/>
      <c r="JU505" s="7"/>
      <c r="JV505" s="7"/>
      <c r="JW505" s="7"/>
      <c r="JX505" s="7"/>
      <c r="JY505" s="7"/>
      <c r="JZ505" s="7"/>
      <c r="KA505" s="7"/>
      <c r="KB505" s="7"/>
      <c r="KC505" s="7"/>
      <c r="KD505" s="7"/>
      <c r="KE505" s="7"/>
      <c r="KF505" s="7"/>
      <c r="KG505" s="7"/>
      <c r="KH505" s="7"/>
      <c r="KI505" s="7"/>
      <c r="KJ505" s="7"/>
      <c r="KK505" s="7"/>
      <c r="KL505" s="7"/>
      <c r="KM505" s="7"/>
      <c r="KN505" s="7"/>
      <c r="KO505" s="7"/>
      <c r="KP505" s="7"/>
      <c r="KQ505" s="7"/>
      <c r="KR505" s="7"/>
      <c r="KS505" s="7"/>
      <c r="KT505" s="7"/>
      <c r="KU505" s="7"/>
      <c r="KV505" s="7"/>
      <c r="KW505" s="7"/>
      <c r="KX505" s="7"/>
      <c r="KY505" s="7"/>
      <c r="KZ505" s="7"/>
      <c r="LA505" s="7"/>
      <c r="LB505" s="7"/>
      <c r="LC505" s="7"/>
      <c r="LD505" s="7"/>
      <c r="LE505" s="7"/>
      <c r="LF505" s="7"/>
      <c r="LG505" s="7"/>
      <c r="LH505" s="7"/>
      <c r="LI505" s="7"/>
      <c r="LJ505" s="7"/>
      <c r="LK505" s="7"/>
      <c r="LL505" s="7"/>
      <c r="LM505" s="7"/>
      <c r="LN505" s="7"/>
      <c r="LO505" s="7"/>
      <c r="LP505" s="7"/>
      <c r="LQ505" s="7"/>
      <c r="LR505" s="7"/>
      <c r="LS505" s="7"/>
      <c r="LT505" s="7"/>
      <c r="LU505" s="7"/>
      <c r="LV505" s="7"/>
      <c r="LW505" s="7"/>
      <c r="LX505" s="7"/>
      <c r="LY505" s="7"/>
      <c r="LZ505" s="7"/>
      <c r="MA505" s="7"/>
      <c r="MB505" s="7"/>
      <c r="MC505" s="7"/>
      <c r="MD505" s="7"/>
      <c r="ME505" s="7"/>
      <c r="MF505" s="7"/>
      <c r="MG505" s="7"/>
      <c r="MH505" s="7"/>
      <c r="MI505" s="7"/>
      <c r="MJ505" s="7"/>
    </row>
    <row r="506" spans="1:348" ht="15.75" customHeight="1" x14ac:dyDescent="0.25">
      <c r="A506" s="60"/>
      <c r="B506" s="60"/>
      <c r="C506" s="60"/>
      <c r="D506" s="60"/>
      <c r="E506" s="60"/>
      <c r="F506" s="60"/>
      <c r="G506" s="60"/>
      <c r="H506" s="60"/>
      <c r="I506" s="61"/>
      <c r="J506" s="61"/>
      <c r="K506" s="61"/>
      <c r="L506" s="61"/>
      <c r="M506" s="60"/>
      <c r="N506" s="60"/>
      <c r="O506" s="62"/>
      <c r="P506" s="62"/>
      <c r="Q506" s="62"/>
      <c r="R506" s="62"/>
      <c r="S506" s="62"/>
      <c r="T506" s="62"/>
      <c r="U506" s="62"/>
      <c r="V506" s="62"/>
      <c r="W506" s="62"/>
      <c r="X506" s="60"/>
      <c r="Y506" s="60"/>
      <c r="Z506" s="60"/>
      <c r="AA506" s="60"/>
      <c r="AB506" s="61"/>
      <c r="AC506" s="61"/>
      <c r="AD506" s="60"/>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c r="IW506" s="7"/>
      <c r="IX506" s="7"/>
      <c r="IY506" s="7"/>
      <c r="IZ506" s="7"/>
      <c r="JA506" s="7"/>
      <c r="JB506" s="7"/>
      <c r="JC506" s="7"/>
      <c r="JD506" s="7"/>
      <c r="JE506" s="7"/>
      <c r="JF506" s="7"/>
      <c r="JG506" s="7"/>
      <c r="JH506" s="7"/>
      <c r="JI506" s="7"/>
      <c r="JJ506" s="7"/>
      <c r="JK506" s="7"/>
      <c r="JL506" s="7"/>
      <c r="JM506" s="7"/>
      <c r="JN506" s="7"/>
      <c r="JO506" s="7"/>
      <c r="JP506" s="7"/>
      <c r="JQ506" s="7"/>
      <c r="JR506" s="7"/>
      <c r="JS506" s="7"/>
      <c r="JT506" s="7"/>
      <c r="JU506" s="7"/>
      <c r="JV506" s="7"/>
      <c r="JW506" s="7"/>
      <c r="JX506" s="7"/>
      <c r="JY506" s="7"/>
      <c r="JZ506" s="7"/>
      <c r="KA506" s="7"/>
      <c r="KB506" s="7"/>
      <c r="KC506" s="7"/>
      <c r="KD506" s="7"/>
      <c r="KE506" s="7"/>
      <c r="KF506" s="7"/>
      <c r="KG506" s="7"/>
      <c r="KH506" s="7"/>
      <c r="KI506" s="7"/>
      <c r="KJ506" s="7"/>
      <c r="KK506" s="7"/>
      <c r="KL506" s="7"/>
      <c r="KM506" s="7"/>
      <c r="KN506" s="7"/>
      <c r="KO506" s="7"/>
      <c r="KP506" s="7"/>
      <c r="KQ506" s="7"/>
      <c r="KR506" s="7"/>
      <c r="KS506" s="7"/>
      <c r="KT506" s="7"/>
      <c r="KU506" s="7"/>
      <c r="KV506" s="7"/>
      <c r="KW506" s="7"/>
      <c r="KX506" s="7"/>
      <c r="KY506" s="7"/>
      <c r="KZ506" s="7"/>
      <c r="LA506" s="7"/>
      <c r="LB506" s="7"/>
      <c r="LC506" s="7"/>
      <c r="LD506" s="7"/>
      <c r="LE506" s="7"/>
      <c r="LF506" s="7"/>
      <c r="LG506" s="7"/>
      <c r="LH506" s="7"/>
      <c r="LI506" s="7"/>
      <c r="LJ506" s="7"/>
      <c r="LK506" s="7"/>
      <c r="LL506" s="7"/>
      <c r="LM506" s="7"/>
      <c r="LN506" s="7"/>
      <c r="LO506" s="7"/>
      <c r="LP506" s="7"/>
      <c r="LQ506" s="7"/>
      <c r="LR506" s="7"/>
      <c r="LS506" s="7"/>
      <c r="LT506" s="7"/>
      <c r="LU506" s="7"/>
      <c r="LV506" s="7"/>
      <c r="LW506" s="7"/>
      <c r="LX506" s="7"/>
      <c r="LY506" s="7"/>
      <c r="LZ506" s="7"/>
      <c r="MA506" s="7"/>
      <c r="MB506" s="7"/>
      <c r="MC506" s="7"/>
      <c r="MD506" s="7"/>
      <c r="ME506" s="7"/>
      <c r="MF506" s="7"/>
      <c r="MG506" s="7"/>
      <c r="MH506" s="7"/>
      <c r="MI506" s="7"/>
      <c r="MJ506" s="7"/>
    </row>
    <row r="507" spans="1:348" ht="15.75" customHeight="1" x14ac:dyDescent="0.25">
      <c r="A507" s="60"/>
      <c r="B507" s="60"/>
      <c r="C507" s="60"/>
      <c r="D507" s="60"/>
      <c r="E507" s="60"/>
      <c r="F507" s="60"/>
      <c r="G507" s="60"/>
      <c r="H507" s="60"/>
      <c r="I507" s="61"/>
      <c r="J507" s="61"/>
      <c r="K507" s="61"/>
      <c r="L507" s="61"/>
      <c r="M507" s="60"/>
      <c r="N507" s="60"/>
      <c r="O507" s="62"/>
      <c r="P507" s="62"/>
      <c r="Q507" s="62"/>
      <c r="R507" s="62"/>
      <c r="S507" s="62"/>
      <c r="T507" s="62"/>
      <c r="U507" s="62"/>
      <c r="V507" s="62"/>
      <c r="W507" s="62"/>
      <c r="X507" s="60"/>
      <c r="Y507" s="60"/>
      <c r="Z507" s="60"/>
      <c r="AA507" s="60"/>
      <c r="AB507" s="61"/>
      <c r="AC507" s="61"/>
      <c r="AD507" s="60"/>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c r="IW507" s="7"/>
      <c r="IX507" s="7"/>
      <c r="IY507" s="7"/>
      <c r="IZ507" s="7"/>
      <c r="JA507" s="7"/>
      <c r="JB507" s="7"/>
      <c r="JC507" s="7"/>
      <c r="JD507" s="7"/>
      <c r="JE507" s="7"/>
      <c r="JF507" s="7"/>
      <c r="JG507" s="7"/>
      <c r="JH507" s="7"/>
      <c r="JI507" s="7"/>
      <c r="JJ507" s="7"/>
      <c r="JK507" s="7"/>
      <c r="JL507" s="7"/>
      <c r="JM507" s="7"/>
      <c r="JN507" s="7"/>
      <c r="JO507" s="7"/>
      <c r="JP507" s="7"/>
      <c r="JQ507" s="7"/>
      <c r="JR507" s="7"/>
      <c r="JS507" s="7"/>
      <c r="JT507" s="7"/>
      <c r="JU507" s="7"/>
      <c r="JV507" s="7"/>
      <c r="JW507" s="7"/>
      <c r="JX507" s="7"/>
      <c r="JY507" s="7"/>
      <c r="JZ507" s="7"/>
      <c r="KA507" s="7"/>
      <c r="KB507" s="7"/>
      <c r="KC507" s="7"/>
      <c r="KD507" s="7"/>
      <c r="KE507" s="7"/>
      <c r="KF507" s="7"/>
      <c r="KG507" s="7"/>
      <c r="KH507" s="7"/>
      <c r="KI507" s="7"/>
      <c r="KJ507" s="7"/>
      <c r="KK507" s="7"/>
      <c r="KL507" s="7"/>
      <c r="KM507" s="7"/>
      <c r="KN507" s="7"/>
      <c r="KO507" s="7"/>
      <c r="KP507" s="7"/>
      <c r="KQ507" s="7"/>
      <c r="KR507" s="7"/>
      <c r="KS507" s="7"/>
      <c r="KT507" s="7"/>
      <c r="KU507" s="7"/>
      <c r="KV507" s="7"/>
      <c r="KW507" s="7"/>
      <c r="KX507" s="7"/>
      <c r="KY507" s="7"/>
      <c r="KZ507" s="7"/>
      <c r="LA507" s="7"/>
      <c r="LB507" s="7"/>
      <c r="LC507" s="7"/>
      <c r="LD507" s="7"/>
      <c r="LE507" s="7"/>
      <c r="LF507" s="7"/>
      <c r="LG507" s="7"/>
      <c r="LH507" s="7"/>
      <c r="LI507" s="7"/>
      <c r="LJ507" s="7"/>
      <c r="LK507" s="7"/>
      <c r="LL507" s="7"/>
      <c r="LM507" s="7"/>
      <c r="LN507" s="7"/>
      <c r="LO507" s="7"/>
      <c r="LP507" s="7"/>
      <c r="LQ507" s="7"/>
      <c r="LR507" s="7"/>
      <c r="LS507" s="7"/>
      <c r="LT507" s="7"/>
      <c r="LU507" s="7"/>
      <c r="LV507" s="7"/>
      <c r="LW507" s="7"/>
      <c r="LX507" s="7"/>
      <c r="LY507" s="7"/>
      <c r="LZ507" s="7"/>
      <c r="MA507" s="7"/>
      <c r="MB507" s="7"/>
      <c r="MC507" s="7"/>
      <c r="MD507" s="7"/>
      <c r="ME507" s="7"/>
      <c r="MF507" s="7"/>
      <c r="MG507" s="7"/>
      <c r="MH507" s="7"/>
      <c r="MI507" s="7"/>
      <c r="MJ507" s="7"/>
    </row>
    <row r="508" spans="1:348" ht="15.75" customHeight="1" x14ac:dyDescent="0.25">
      <c r="A508" s="60"/>
      <c r="B508" s="60"/>
      <c r="C508" s="60"/>
      <c r="D508" s="60"/>
      <c r="E508" s="60"/>
      <c r="F508" s="60"/>
      <c r="G508" s="60"/>
      <c r="H508" s="60"/>
      <c r="I508" s="61"/>
      <c r="J508" s="61"/>
      <c r="K508" s="61"/>
      <c r="L508" s="61"/>
      <c r="M508" s="60"/>
      <c r="N508" s="60"/>
      <c r="O508" s="62"/>
      <c r="P508" s="62"/>
      <c r="Q508" s="62"/>
      <c r="R508" s="62"/>
      <c r="S508" s="62"/>
      <c r="T508" s="62"/>
      <c r="U508" s="62"/>
      <c r="V508" s="62"/>
      <c r="W508" s="62"/>
      <c r="X508" s="60"/>
      <c r="Y508" s="60"/>
      <c r="Z508" s="60"/>
      <c r="AA508" s="60"/>
      <c r="AB508" s="61"/>
      <c r="AC508" s="61"/>
      <c r="AD508" s="60"/>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c r="IW508" s="7"/>
      <c r="IX508" s="7"/>
      <c r="IY508" s="7"/>
      <c r="IZ508" s="7"/>
      <c r="JA508" s="7"/>
      <c r="JB508" s="7"/>
      <c r="JC508" s="7"/>
      <c r="JD508" s="7"/>
      <c r="JE508" s="7"/>
      <c r="JF508" s="7"/>
      <c r="JG508" s="7"/>
      <c r="JH508" s="7"/>
      <c r="JI508" s="7"/>
      <c r="JJ508" s="7"/>
      <c r="JK508" s="7"/>
      <c r="JL508" s="7"/>
      <c r="JM508" s="7"/>
      <c r="JN508" s="7"/>
      <c r="JO508" s="7"/>
      <c r="JP508" s="7"/>
      <c r="JQ508" s="7"/>
      <c r="JR508" s="7"/>
      <c r="JS508" s="7"/>
      <c r="JT508" s="7"/>
      <c r="JU508" s="7"/>
      <c r="JV508" s="7"/>
      <c r="JW508" s="7"/>
      <c r="JX508" s="7"/>
      <c r="JY508" s="7"/>
      <c r="JZ508" s="7"/>
      <c r="KA508" s="7"/>
      <c r="KB508" s="7"/>
      <c r="KC508" s="7"/>
      <c r="KD508" s="7"/>
      <c r="KE508" s="7"/>
      <c r="KF508" s="7"/>
      <c r="KG508" s="7"/>
      <c r="KH508" s="7"/>
      <c r="KI508" s="7"/>
      <c r="KJ508" s="7"/>
      <c r="KK508" s="7"/>
      <c r="KL508" s="7"/>
      <c r="KM508" s="7"/>
      <c r="KN508" s="7"/>
      <c r="KO508" s="7"/>
      <c r="KP508" s="7"/>
      <c r="KQ508" s="7"/>
      <c r="KR508" s="7"/>
      <c r="KS508" s="7"/>
      <c r="KT508" s="7"/>
      <c r="KU508" s="7"/>
      <c r="KV508" s="7"/>
      <c r="KW508" s="7"/>
      <c r="KX508" s="7"/>
      <c r="KY508" s="7"/>
      <c r="KZ508" s="7"/>
      <c r="LA508" s="7"/>
      <c r="LB508" s="7"/>
      <c r="LC508" s="7"/>
      <c r="LD508" s="7"/>
      <c r="LE508" s="7"/>
      <c r="LF508" s="7"/>
      <c r="LG508" s="7"/>
      <c r="LH508" s="7"/>
      <c r="LI508" s="7"/>
      <c r="LJ508" s="7"/>
      <c r="LK508" s="7"/>
      <c r="LL508" s="7"/>
      <c r="LM508" s="7"/>
      <c r="LN508" s="7"/>
      <c r="LO508" s="7"/>
      <c r="LP508" s="7"/>
      <c r="LQ508" s="7"/>
      <c r="LR508" s="7"/>
      <c r="LS508" s="7"/>
      <c r="LT508" s="7"/>
      <c r="LU508" s="7"/>
      <c r="LV508" s="7"/>
      <c r="LW508" s="7"/>
      <c r="LX508" s="7"/>
      <c r="LY508" s="7"/>
      <c r="LZ508" s="7"/>
      <c r="MA508" s="7"/>
      <c r="MB508" s="7"/>
      <c r="MC508" s="7"/>
      <c r="MD508" s="7"/>
      <c r="ME508" s="7"/>
      <c r="MF508" s="7"/>
      <c r="MG508" s="7"/>
      <c r="MH508" s="7"/>
      <c r="MI508" s="7"/>
      <c r="MJ508" s="7"/>
    </row>
    <row r="509" spans="1:348" ht="15.75" customHeight="1" x14ac:dyDescent="0.25">
      <c r="A509" s="60"/>
      <c r="B509" s="60"/>
      <c r="C509" s="60"/>
      <c r="D509" s="60"/>
      <c r="E509" s="60"/>
      <c r="F509" s="60"/>
      <c r="G509" s="60"/>
      <c r="H509" s="60"/>
      <c r="I509" s="61"/>
      <c r="J509" s="61"/>
      <c r="K509" s="61"/>
      <c r="L509" s="61"/>
      <c r="M509" s="60"/>
      <c r="N509" s="60"/>
      <c r="O509" s="62"/>
      <c r="P509" s="62"/>
      <c r="Q509" s="62"/>
      <c r="R509" s="62"/>
      <c r="S509" s="62"/>
      <c r="T509" s="62"/>
      <c r="U509" s="62"/>
      <c r="V509" s="62"/>
      <c r="W509" s="62"/>
      <c r="X509" s="60"/>
      <c r="Y509" s="60"/>
      <c r="Z509" s="60"/>
      <c r="AA509" s="60"/>
      <c r="AB509" s="61"/>
      <c r="AC509" s="61"/>
      <c r="AD509" s="60"/>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c r="IW509" s="7"/>
      <c r="IX509" s="7"/>
      <c r="IY509" s="7"/>
      <c r="IZ509" s="7"/>
      <c r="JA509" s="7"/>
      <c r="JB509" s="7"/>
      <c r="JC509" s="7"/>
      <c r="JD509" s="7"/>
      <c r="JE509" s="7"/>
      <c r="JF509" s="7"/>
      <c r="JG509" s="7"/>
      <c r="JH509" s="7"/>
      <c r="JI509" s="7"/>
      <c r="JJ509" s="7"/>
      <c r="JK509" s="7"/>
      <c r="JL509" s="7"/>
      <c r="JM509" s="7"/>
      <c r="JN509" s="7"/>
      <c r="JO509" s="7"/>
      <c r="JP509" s="7"/>
      <c r="JQ509" s="7"/>
      <c r="JR509" s="7"/>
      <c r="JS509" s="7"/>
      <c r="JT509" s="7"/>
      <c r="JU509" s="7"/>
      <c r="JV509" s="7"/>
      <c r="JW509" s="7"/>
      <c r="JX509" s="7"/>
      <c r="JY509" s="7"/>
      <c r="JZ509" s="7"/>
      <c r="KA509" s="7"/>
      <c r="KB509" s="7"/>
      <c r="KC509" s="7"/>
      <c r="KD509" s="7"/>
      <c r="KE509" s="7"/>
      <c r="KF509" s="7"/>
      <c r="KG509" s="7"/>
      <c r="KH509" s="7"/>
      <c r="KI509" s="7"/>
      <c r="KJ509" s="7"/>
      <c r="KK509" s="7"/>
      <c r="KL509" s="7"/>
      <c r="KM509" s="7"/>
      <c r="KN509" s="7"/>
      <c r="KO509" s="7"/>
      <c r="KP509" s="7"/>
      <c r="KQ509" s="7"/>
      <c r="KR509" s="7"/>
      <c r="KS509" s="7"/>
      <c r="KT509" s="7"/>
      <c r="KU509" s="7"/>
      <c r="KV509" s="7"/>
      <c r="KW509" s="7"/>
      <c r="KX509" s="7"/>
      <c r="KY509" s="7"/>
      <c r="KZ509" s="7"/>
      <c r="LA509" s="7"/>
      <c r="LB509" s="7"/>
      <c r="LC509" s="7"/>
      <c r="LD509" s="7"/>
      <c r="LE509" s="7"/>
      <c r="LF509" s="7"/>
      <c r="LG509" s="7"/>
      <c r="LH509" s="7"/>
      <c r="LI509" s="7"/>
      <c r="LJ509" s="7"/>
      <c r="LK509" s="7"/>
      <c r="LL509" s="7"/>
      <c r="LM509" s="7"/>
      <c r="LN509" s="7"/>
      <c r="LO509" s="7"/>
      <c r="LP509" s="7"/>
      <c r="LQ509" s="7"/>
      <c r="LR509" s="7"/>
      <c r="LS509" s="7"/>
      <c r="LT509" s="7"/>
      <c r="LU509" s="7"/>
      <c r="LV509" s="7"/>
      <c r="LW509" s="7"/>
      <c r="LX509" s="7"/>
      <c r="LY509" s="7"/>
      <c r="LZ509" s="7"/>
      <c r="MA509" s="7"/>
      <c r="MB509" s="7"/>
      <c r="MC509" s="7"/>
      <c r="MD509" s="7"/>
      <c r="ME509" s="7"/>
      <c r="MF509" s="7"/>
      <c r="MG509" s="7"/>
      <c r="MH509" s="7"/>
      <c r="MI509" s="7"/>
      <c r="MJ509" s="7"/>
    </row>
    <row r="510" spans="1:348" ht="15.75" customHeight="1" x14ac:dyDescent="0.25">
      <c r="A510" s="60"/>
      <c r="B510" s="60"/>
      <c r="C510" s="60"/>
      <c r="D510" s="60"/>
      <c r="E510" s="60"/>
      <c r="F510" s="60"/>
      <c r="G510" s="60"/>
      <c r="H510" s="60"/>
      <c r="I510" s="61"/>
      <c r="J510" s="61"/>
      <c r="K510" s="61"/>
      <c r="L510" s="61"/>
      <c r="M510" s="60"/>
      <c r="N510" s="60"/>
      <c r="O510" s="62"/>
      <c r="P510" s="62"/>
      <c r="Q510" s="62"/>
      <c r="R510" s="62"/>
      <c r="S510" s="62"/>
      <c r="T510" s="62"/>
      <c r="U510" s="62"/>
      <c r="V510" s="62"/>
      <c r="W510" s="62"/>
      <c r="X510" s="60"/>
      <c r="Y510" s="60"/>
      <c r="Z510" s="60"/>
      <c r="AA510" s="60"/>
      <c r="AB510" s="61"/>
      <c r="AC510" s="61"/>
      <c r="AD510" s="60"/>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c r="IW510" s="7"/>
      <c r="IX510" s="7"/>
      <c r="IY510" s="7"/>
      <c r="IZ510" s="7"/>
      <c r="JA510" s="7"/>
      <c r="JB510" s="7"/>
      <c r="JC510" s="7"/>
      <c r="JD510" s="7"/>
      <c r="JE510" s="7"/>
      <c r="JF510" s="7"/>
      <c r="JG510" s="7"/>
      <c r="JH510" s="7"/>
      <c r="JI510" s="7"/>
      <c r="JJ510" s="7"/>
      <c r="JK510" s="7"/>
      <c r="JL510" s="7"/>
      <c r="JM510" s="7"/>
      <c r="JN510" s="7"/>
      <c r="JO510" s="7"/>
      <c r="JP510" s="7"/>
      <c r="JQ510" s="7"/>
      <c r="JR510" s="7"/>
      <c r="JS510" s="7"/>
      <c r="JT510" s="7"/>
      <c r="JU510" s="7"/>
      <c r="JV510" s="7"/>
      <c r="JW510" s="7"/>
      <c r="JX510" s="7"/>
      <c r="JY510" s="7"/>
      <c r="JZ510" s="7"/>
      <c r="KA510" s="7"/>
      <c r="KB510" s="7"/>
      <c r="KC510" s="7"/>
      <c r="KD510" s="7"/>
      <c r="KE510" s="7"/>
      <c r="KF510" s="7"/>
      <c r="KG510" s="7"/>
      <c r="KH510" s="7"/>
      <c r="KI510" s="7"/>
      <c r="KJ510" s="7"/>
      <c r="KK510" s="7"/>
      <c r="KL510" s="7"/>
      <c r="KM510" s="7"/>
      <c r="KN510" s="7"/>
      <c r="KO510" s="7"/>
      <c r="KP510" s="7"/>
      <c r="KQ510" s="7"/>
      <c r="KR510" s="7"/>
      <c r="KS510" s="7"/>
      <c r="KT510" s="7"/>
      <c r="KU510" s="7"/>
      <c r="KV510" s="7"/>
      <c r="KW510" s="7"/>
      <c r="KX510" s="7"/>
      <c r="KY510" s="7"/>
      <c r="KZ510" s="7"/>
      <c r="LA510" s="7"/>
      <c r="LB510" s="7"/>
      <c r="LC510" s="7"/>
      <c r="LD510" s="7"/>
      <c r="LE510" s="7"/>
      <c r="LF510" s="7"/>
      <c r="LG510" s="7"/>
      <c r="LH510" s="7"/>
      <c r="LI510" s="7"/>
      <c r="LJ510" s="7"/>
      <c r="LK510" s="7"/>
      <c r="LL510" s="7"/>
      <c r="LM510" s="7"/>
      <c r="LN510" s="7"/>
      <c r="LO510" s="7"/>
      <c r="LP510" s="7"/>
      <c r="LQ510" s="7"/>
      <c r="LR510" s="7"/>
      <c r="LS510" s="7"/>
      <c r="LT510" s="7"/>
      <c r="LU510" s="7"/>
      <c r="LV510" s="7"/>
      <c r="LW510" s="7"/>
      <c r="LX510" s="7"/>
      <c r="LY510" s="7"/>
      <c r="LZ510" s="7"/>
      <c r="MA510" s="7"/>
      <c r="MB510" s="7"/>
      <c r="MC510" s="7"/>
      <c r="MD510" s="7"/>
      <c r="ME510" s="7"/>
      <c r="MF510" s="7"/>
      <c r="MG510" s="7"/>
      <c r="MH510" s="7"/>
      <c r="MI510" s="7"/>
      <c r="MJ510" s="7"/>
    </row>
    <row r="511" spans="1:348" ht="15.75" customHeight="1" x14ac:dyDescent="0.25">
      <c r="A511" s="60"/>
      <c r="B511" s="60"/>
      <c r="C511" s="60"/>
      <c r="D511" s="60"/>
      <c r="E511" s="60"/>
      <c r="F511" s="60"/>
      <c r="G511" s="60"/>
      <c r="H511" s="60"/>
      <c r="I511" s="61"/>
      <c r="J511" s="61"/>
      <c r="K511" s="61"/>
      <c r="L511" s="61"/>
      <c r="M511" s="60"/>
      <c r="N511" s="60"/>
      <c r="O511" s="62"/>
      <c r="P511" s="62"/>
      <c r="Q511" s="62"/>
      <c r="R511" s="62"/>
      <c r="S511" s="62"/>
      <c r="T511" s="62"/>
      <c r="U511" s="62"/>
      <c r="V511" s="62"/>
      <c r="W511" s="62"/>
      <c r="X511" s="60"/>
      <c r="Y511" s="60"/>
      <c r="Z511" s="60"/>
      <c r="AA511" s="60"/>
      <c r="AB511" s="61"/>
      <c r="AC511" s="61"/>
      <c r="AD511" s="60"/>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c r="IW511" s="7"/>
      <c r="IX511" s="7"/>
      <c r="IY511" s="7"/>
      <c r="IZ511" s="7"/>
      <c r="JA511" s="7"/>
      <c r="JB511" s="7"/>
      <c r="JC511" s="7"/>
      <c r="JD511" s="7"/>
      <c r="JE511" s="7"/>
      <c r="JF511" s="7"/>
      <c r="JG511" s="7"/>
      <c r="JH511" s="7"/>
      <c r="JI511" s="7"/>
      <c r="JJ511" s="7"/>
      <c r="JK511" s="7"/>
      <c r="JL511" s="7"/>
      <c r="JM511" s="7"/>
      <c r="JN511" s="7"/>
      <c r="JO511" s="7"/>
      <c r="JP511" s="7"/>
      <c r="JQ511" s="7"/>
      <c r="JR511" s="7"/>
      <c r="JS511" s="7"/>
      <c r="JT511" s="7"/>
      <c r="JU511" s="7"/>
      <c r="JV511" s="7"/>
      <c r="JW511" s="7"/>
      <c r="JX511" s="7"/>
      <c r="JY511" s="7"/>
      <c r="JZ511" s="7"/>
      <c r="KA511" s="7"/>
      <c r="KB511" s="7"/>
      <c r="KC511" s="7"/>
      <c r="KD511" s="7"/>
      <c r="KE511" s="7"/>
      <c r="KF511" s="7"/>
      <c r="KG511" s="7"/>
      <c r="KH511" s="7"/>
      <c r="KI511" s="7"/>
      <c r="KJ511" s="7"/>
      <c r="KK511" s="7"/>
      <c r="KL511" s="7"/>
      <c r="KM511" s="7"/>
      <c r="KN511" s="7"/>
      <c r="KO511" s="7"/>
      <c r="KP511" s="7"/>
      <c r="KQ511" s="7"/>
      <c r="KR511" s="7"/>
      <c r="KS511" s="7"/>
      <c r="KT511" s="7"/>
      <c r="KU511" s="7"/>
      <c r="KV511" s="7"/>
      <c r="KW511" s="7"/>
      <c r="KX511" s="7"/>
      <c r="KY511" s="7"/>
      <c r="KZ511" s="7"/>
      <c r="LA511" s="7"/>
      <c r="LB511" s="7"/>
      <c r="LC511" s="7"/>
      <c r="LD511" s="7"/>
      <c r="LE511" s="7"/>
      <c r="LF511" s="7"/>
      <c r="LG511" s="7"/>
      <c r="LH511" s="7"/>
      <c r="LI511" s="7"/>
      <c r="LJ511" s="7"/>
      <c r="LK511" s="7"/>
      <c r="LL511" s="7"/>
      <c r="LM511" s="7"/>
      <c r="LN511" s="7"/>
      <c r="LO511" s="7"/>
      <c r="LP511" s="7"/>
      <c r="LQ511" s="7"/>
      <c r="LR511" s="7"/>
      <c r="LS511" s="7"/>
      <c r="LT511" s="7"/>
      <c r="LU511" s="7"/>
      <c r="LV511" s="7"/>
      <c r="LW511" s="7"/>
      <c r="LX511" s="7"/>
      <c r="LY511" s="7"/>
      <c r="LZ511" s="7"/>
      <c r="MA511" s="7"/>
      <c r="MB511" s="7"/>
      <c r="MC511" s="7"/>
      <c r="MD511" s="7"/>
      <c r="ME511" s="7"/>
      <c r="MF511" s="7"/>
      <c r="MG511" s="7"/>
      <c r="MH511" s="7"/>
      <c r="MI511" s="7"/>
      <c r="MJ511" s="7"/>
    </row>
    <row r="512" spans="1:348" ht="15.75" customHeight="1" x14ac:dyDescent="0.25">
      <c r="A512" s="60"/>
      <c r="B512" s="60"/>
      <c r="C512" s="60"/>
      <c r="D512" s="60"/>
      <c r="E512" s="60"/>
      <c r="F512" s="60"/>
      <c r="G512" s="60"/>
      <c r="H512" s="60"/>
      <c r="I512" s="61"/>
      <c r="J512" s="61"/>
      <c r="K512" s="61"/>
      <c r="L512" s="61"/>
      <c r="M512" s="60"/>
      <c r="N512" s="60"/>
      <c r="O512" s="62"/>
      <c r="P512" s="62"/>
      <c r="Q512" s="62"/>
      <c r="R512" s="62"/>
      <c r="S512" s="62"/>
      <c r="T512" s="62"/>
      <c r="U512" s="62"/>
      <c r="V512" s="62"/>
      <c r="W512" s="62"/>
      <c r="X512" s="60"/>
      <c r="Y512" s="60"/>
      <c r="Z512" s="60"/>
      <c r="AA512" s="60"/>
      <c r="AB512" s="61"/>
      <c r="AC512" s="61"/>
      <c r="AD512" s="60"/>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c r="IW512" s="7"/>
      <c r="IX512" s="7"/>
      <c r="IY512" s="7"/>
      <c r="IZ512" s="7"/>
      <c r="JA512" s="7"/>
      <c r="JB512" s="7"/>
      <c r="JC512" s="7"/>
      <c r="JD512" s="7"/>
      <c r="JE512" s="7"/>
      <c r="JF512" s="7"/>
      <c r="JG512" s="7"/>
      <c r="JH512" s="7"/>
      <c r="JI512" s="7"/>
      <c r="JJ512" s="7"/>
      <c r="JK512" s="7"/>
      <c r="JL512" s="7"/>
      <c r="JM512" s="7"/>
      <c r="JN512" s="7"/>
      <c r="JO512" s="7"/>
      <c r="JP512" s="7"/>
      <c r="JQ512" s="7"/>
      <c r="JR512" s="7"/>
      <c r="JS512" s="7"/>
      <c r="JT512" s="7"/>
      <c r="JU512" s="7"/>
      <c r="JV512" s="7"/>
      <c r="JW512" s="7"/>
      <c r="JX512" s="7"/>
      <c r="JY512" s="7"/>
      <c r="JZ512" s="7"/>
      <c r="KA512" s="7"/>
      <c r="KB512" s="7"/>
      <c r="KC512" s="7"/>
      <c r="KD512" s="7"/>
      <c r="KE512" s="7"/>
      <c r="KF512" s="7"/>
      <c r="KG512" s="7"/>
      <c r="KH512" s="7"/>
      <c r="KI512" s="7"/>
      <c r="KJ512" s="7"/>
      <c r="KK512" s="7"/>
      <c r="KL512" s="7"/>
      <c r="KM512" s="7"/>
      <c r="KN512" s="7"/>
      <c r="KO512" s="7"/>
      <c r="KP512" s="7"/>
      <c r="KQ512" s="7"/>
      <c r="KR512" s="7"/>
      <c r="KS512" s="7"/>
      <c r="KT512" s="7"/>
      <c r="KU512" s="7"/>
      <c r="KV512" s="7"/>
      <c r="KW512" s="7"/>
      <c r="KX512" s="7"/>
      <c r="KY512" s="7"/>
      <c r="KZ512" s="7"/>
      <c r="LA512" s="7"/>
      <c r="LB512" s="7"/>
      <c r="LC512" s="7"/>
      <c r="LD512" s="7"/>
      <c r="LE512" s="7"/>
      <c r="LF512" s="7"/>
      <c r="LG512" s="7"/>
      <c r="LH512" s="7"/>
      <c r="LI512" s="7"/>
      <c r="LJ512" s="7"/>
      <c r="LK512" s="7"/>
      <c r="LL512" s="7"/>
      <c r="LM512" s="7"/>
      <c r="LN512" s="7"/>
      <c r="LO512" s="7"/>
      <c r="LP512" s="7"/>
      <c r="LQ512" s="7"/>
      <c r="LR512" s="7"/>
      <c r="LS512" s="7"/>
      <c r="LT512" s="7"/>
      <c r="LU512" s="7"/>
      <c r="LV512" s="7"/>
      <c r="LW512" s="7"/>
      <c r="LX512" s="7"/>
      <c r="LY512" s="7"/>
      <c r="LZ512" s="7"/>
      <c r="MA512" s="7"/>
      <c r="MB512" s="7"/>
      <c r="MC512" s="7"/>
      <c r="MD512" s="7"/>
      <c r="ME512" s="7"/>
      <c r="MF512" s="7"/>
      <c r="MG512" s="7"/>
      <c r="MH512" s="7"/>
      <c r="MI512" s="7"/>
      <c r="MJ512" s="7"/>
    </row>
    <row r="513" spans="1:348" ht="15.75" customHeight="1" x14ac:dyDescent="0.25">
      <c r="A513" s="60"/>
      <c r="B513" s="60"/>
      <c r="C513" s="60"/>
      <c r="D513" s="60"/>
      <c r="E513" s="60"/>
      <c r="F513" s="60"/>
      <c r="G513" s="60"/>
      <c r="H513" s="60"/>
      <c r="I513" s="61"/>
      <c r="J513" s="61"/>
      <c r="K513" s="61"/>
      <c r="L513" s="61"/>
      <c r="M513" s="60"/>
      <c r="N513" s="60"/>
      <c r="O513" s="62"/>
      <c r="P513" s="62"/>
      <c r="Q513" s="62"/>
      <c r="R513" s="62"/>
      <c r="S513" s="62"/>
      <c r="T513" s="62"/>
      <c r="U513" s="62"/>
      <c r="V513" s="62"/>
      <c r="W513" s="62"/>
      <c r="X513" s="60"/>
      <c r="Y513" s="60"/>
      <c r="Z513" s="60"/>
      <c r="AA513" s="60"/>
      <c r="AB513" s="61"/>
      <c r="AC513" s="61"/>
      <c r="AD513" s="60"/>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c r="IW513" s="7"/>
      <c r="IX513" s="7"/>
      <c r="IY513" s="7"/>
      <c r="IZ513" s="7"/>
      <c r="JA513" s="7"/>
      <c r="JB513" s="7"/>
      <c r="JC513" s="7"/>
      <c r="JD513" s="7"/>
      <c r="JE513" s="7"/>
      <c r="JF513" s="7"/>
      <c r="JG513" s="7"/>
      <c r="JH513" s="7"/>
      <c r="JI513" s="7"/>
      <c r="JJ513" s="7"/>
      <c r="JK513" s="7"/>
      <c r="JL513" s="7"/>
      <c r="JM513" s="7"/>
      <c r="JN513" s="7"/>
      <c r="JO513" s="7"/>
      <c r="JP513" s="7"/>
      <c r="JQ513" s="7"/>
      <c r="JR513" s="7"/>
      <c r="JS513" s="7"/>
      <c r="JT513" s="7"/>
      <c r="JU513" s="7"/>
      <c r="JV513" s="7"/>
      <c r="JW513" s="7"/>
      <c r="JX513" s="7"/>
      <c r="JY513" s="7"/>
      <c r="JZ513" s="7"/>
      <c r="KA513" s="7"/>
      <c r="KB513" s="7"/>
      <c r="KC513" s="7"/>
      <c r="KD513" s="7"/>
      <c r="KE513" s="7"/>
      <c r="KF513" s="7"/>
      <c r="KG513" s="7"/>
      <c r="KH513" s="7"/>
      <c r="KI513" s="7"/>
      <c r="KJ513" s="7"/>
      <c r="KK513" s="7"/>
      <c r="KL513" s="7"/>
      <c r="KM513" s="7"/>
      <c r="KN513" s="7"/>
      <c r="KO513" s="7"/>
      <c r="KP513" s="7"/>
      <c r="KQ513" s="7"/>
      <c r="KR513" s="7"/>
      <c r="KS513" s="7"/>
      <c r="KT513" s="7"/>
      <c r="KU513" s="7"/>
      <c r="KV513" s="7"/>
      <c r="KW513" s="7"/>
      <c r="KX513" s="7"/>
      <c r="KY513" s="7"/>
      <c r="KZ513" s="7"/>
      <c r="LA513" s="7"/>
      <c r="LB513" s="7"/>
      <c r="LC513" s="7"/>
      <c r="LD513" s="7"/>
      <c r="LE513" s="7"/>
      <c r="LF513" s="7"/>
      <c r="LG513" s="7"/>
      <c r="LH513" s="7"/>
      <c r="LI513" s="7"/>
      <c r="LJ513" s="7"/>
      <c r="LK513" s="7"/>
      <c r="LL513" s="7"/>
      <c r="LM513" s="7"/>
      <c r="LN513" s="7"/>
      <c r="LO513" s="7"/>
      <c r="LP513" s="7"/>
      <c r="LQ513" s="7"/>
      <c r="LR513" s="7"/>
      <c r="LS513" s="7"/>
      <c r="LT513" s="7"/>
      <c r="LU513" s="7"/>
      <c r="LV513" s="7"/>
      <c r="LW513" s="7"/>
      <c r="LX513" s="7"/>
      <c r="LY513" s="7"/>
      <c r="LZ513" s="7"/>
      <c r="MA513" s="7"/>
      <c r="MB513" s="7"/>
      <c r="MC513" s="7"/>
      <c r="MD513" s="7"/>
      <c r="ME513" s="7"/>
      <c r="MF513" s="7"/>
      <c r="MG513" s="7"/>
      <c r="MH513" s="7"/>
      <c r="MI513" s="7"/>
      <c r="MJ513" s="7"/>
    </row>
    <row r="514" spans="1:348" ht="15.75" customHeight="1" x14ac:dyDescent="0.25">
      <c r="A514" s="60"/>
      <c r="B514" s="60"/>
      <c r="C514" s="60"/>
      <c r="D514" s="60"/>
      <c r="E514" s="60"/>
      <c r="F514" s="60"/>
      <c r="G514" s="60"/>
      <c r="H514" s="60"/>
      <c r="I514" s="61"/>
      <c r="J514" s="61"/>
      <c r="K514" s="61"/>
      <c r="L514" s="61"/>
      <c r="M514" s="60"/>
      <c r="N514" s="60"/>
      <c r="O514" s="62"/>
      <c r="P514" s="62"/>
      <c r="Q514" s="62"/>
      <c r="R514" s="62"/>
      <c r="S514" s="62"/>
      <c r="T514" s="62"/>
      <c r="U514" s="62"/>
      <c r="V514" s="62"/>
      <c r="W514" s="62"/>
      <c r="X514" s="60"/>
      <c r="Y514" s="60"/>
      <c r="Z514" s="60"/>
      <c r="AA514" s="60"/>
      <c r="AB514" s="61"/>
      <c r="AC514" s="61"/>
      <c r="AD514" s="60"/>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c r="IW514" s="7"/>
      <c r="IX514" s="7"/>
      <c r="IY514" s="7"/>
      <c r="IZ514" s="7"/>
      <c r="JA514" s="7"/>
      <c r="JB514" s="7"/>
      <c r="JC514" s="7"/>
      <c r="JD514" s="7"/>
      <c r="JE514" s="7"/>
      <c r="JF514" s="7"/>
      <c r="JG514" s="7"/>
      <c r="JH514" s="7"/>
      <c r="JI514" s="7"/>
      <c r="JJ514" s="7"/>
      <c r="JK514" s="7"/>
      <c r="JL514" s="7"/>
      <c r="JM514" s="7"/>
      <c r="JN514" s="7"/>
      <c r="JO514" s="7"/>
      <c r="JP514" s="7"/>
      <c r="JQ514" s="7"/>
      <c r="JR514" s="7"/>
      <c r="JS514" s="7"/>
      <c r="JT514" s="7"/>
      <c r="JU514" s="7"/>
      <c r="JV514" s="7"/>
      <c r="JW514" s="7"/>
      <c r="JX514" s="7"/>
      <c r="JY514" s="7"/>
      <c r="JZ514" s="7"/>
      <c r="KA514" s="7"/>
      <c r="KB514" s="7"/>
      <c r="KC514" s="7"/>
      <c r="KD514" s="7"/>
      <c r="KE514" s="7"/>
      <c r="KF514" s="7"/>
      <c r="KG514" s="7"/>
      <c r="KH514" s="7"/>
      <c r="KI514" s="7"/>
      <c r="KJ514" s="7"/>
      <c r="KK514" s="7"/>
      <c r="KL514" s="7"/>
      <c r="KM514" s="7"/>
      <c r="KN514" s="7"/>
      <c r="KO514" s="7"/>
      <c r="KP514" s="7"/>
      <c r="KQ514" s="7"/>
      <c r="KR514" s="7"/>
      <c r="KS514" s="7"/>
      <c r="KT514" s="7"/>
      <c r="KU514" s="7"/>
      <c r="KV514" s="7"/>
      <c r="KW514" s="7"/>
      <c r="KX514" s="7"/>
      <c r="KY514" s="7"/>
      <c r="KZ514" s="7"/>
      <c r="LA514" s="7"/>
      <c r="LB514" s="7"/>
      <c r="LC514" s="7"/>
      <c r="LD514" s="7"/>
      <c r="LE514" s="7"/>
      <c r="LF514" s="7"/>
      <c r="LG514" s="7"/>
      <c r="LH514" s="7"/>
      <c r="LI514" s="7"/>
      <c r="LJ514" s="7"/>
      <c r="LK514" s="7"/>
      <c r="LL514" s="7"/>
      <c r="LM514" s="7"/>
      <c r="LN514" s="7"/>
      <c r="LO514" s="7"/>
      <c r="LP514" s="7"/>
      <c r="LQ514" s="7"/>
      <c r="LR514" s="7"/>
      <c r="LS514" s="7"/>
      <c r="LT514" s="7"/>
      <c r="LU514" s="7"/>
      <c r="LV514" s="7"/>
      <c r="LW514" s="7"/>
      <c r="LX514" s="7"/>
      <c r="LY514" s="7"/>
      <c r="LZ514" s="7"/>
      <c r="MA514" s="7"/>
      <c r="MB514" s="7"/>
      <c r="MC514" s="7"/>
      <c r="MD514" s="7"/>
      <c r="ME514" s="7"/>
      <c r="MF514" s="7"/>
      <c r="MG514" s="7"/>
      <c r="MH514" s="7"/>
      <c r="MI514" s="7"/>
      <c r="MJ514" s="7"/>
    </row>
    <row r="515" spans="1:348" ht="15.75" customHeight="1" x14ac:dyDescent="0.25">
      <c r="A515" s="60"/>
      <c r="B515" s="60"/>
      <c r="C515" s="60"/>
      <c r="D515" s="60"/>
      <c r="E515" s="60"/>
      <c r="F515" s="60"/>
      <c r="G515" s="60"/>
      <c r="H515" s="60"/>
      <c r="I515" s="61"/>
      <c r="J515" s="61"/>
      <c r="K515" s="61"/>
      <c r="L515" s="61"/>
      <c r="M515" s="60"/>
      <c r="N515" s="60"/>
      <c r="O515" s="62"/>
      <c r="P515" s="62"/>
      <c r="Q515" s="62"/>
      <c r="R515" s="62"/>
      <c r="S515" s="62"/>
      <c r="T515" s="62"/>
      <c r="U515" s="62"/>
      <c r="V515" s="62"/>
      <c r="W515" s="62"/>
      <c r="X515" s="60"/>
      <c r="Y515" s="60"/>
      <c r="Z515" s="60"/>
      <c r="AA515" s="60"/>
      <c r="AB515" s="61"/>
      <c r="AC515" s="61"/>
      <c r="AD515" s="60"/>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c r="IW515" s="7"/>
      <c r="IX515" s="7"/>
      <c r="IY515" s="7"/>
      <c r="IZ515" s="7"/>
      <c r="JA515" s="7"/>
      <c r="JB515" s="7"/>
      <c r="JC515" s="7"/>
      <c r="JD515" s="7"/>
      <c r="JE515" s="7"/>
      <c r="JF515" s="7"/>
      <c r="JG515" s="7"/>
      <c r="JH515" s="7"/>
      <c r="JI515" s="7"/>
      <c r="JJ515" s="7"/>
      <c r="JK515" s="7"/>
      <c r="JL515" s="7"/>
      <c r="JM515" s="7"/>
      <c r="JN515" s="7"/>
      <c r="JO515" s="7"/>
      <c r="JP515" s="7"/>
      <c r="JQ515" s="7"/>
      <c r="JR515" s="7"/>
      <c r="JS515" s="7"/>
      <c r="JT515" s="7"/>
      <c r="JU515" s="7"/>
      <c r="JV515" s="7"/>
      <c r="JW515" s="7"/>
      <c r="JX515" s="7"/>
      <c r="JY515" s="7"/>
      <c r="JZ515" s="7"/>
      <c r="KA515" s="7"/>
      <c r="KB515" s="7"/>
      <c r="KC515" s="7"/>
      <c r="KD515" s="7"/>
      <c r="KE515" s="7"/>
      <c r="KF515" s="7"/>
      <c r="KG515" s="7"/>
      <c r="KH515" s="7"/>
      <c r="KI515" s="7"/>
      <c r="KJ515" s="7"/>
      <c r="KK515" s="7"/>
      <c r="KL515" s="7"/>
      <c r="KM515" s="7"/>
      <c r="KN515" s="7"/>
      <c r="KO515" s="7"/>
      <c r="KP515" s="7"/>
      <c r="KQ515" s="7"/>
      <c r="KR515" s="7"/>
      <c r="KS515" s="7"/>
      <c r="KT515" s="7"/>
      <c r="KU515" s="7"/>
      <c r="KV515" s="7"/>
      <c r="KW515" s="7"/>
      <c r="KX515" s="7"/>
      <c r="KY515" s="7"/>
      <c r="KZ515" s="7"/>
      <c r="LA515" s="7"/>
      <c r="LB515" s="7"/>
      <c r="LC515" s="7"/>
      <c r="LD515" s="7"/>
      <c r="LE515" s="7"/>
      <c r="LF515" s="7"/>
      <c r="LG515" s="7"/>
      <c r="LH515" s="7"/>
      <c r="LI515" s="7"/>
      <c r="LJ515" s="7"/>
      <c r="LK515" s="7"/>
      <c r="LL515" s="7"/>
      <c r="LM515" s="7"/>
      <c r="LN515" s="7"/>
      <c r="LO515" s="7"/>
      <c r="LP515" s="7"/>
      <c r="LQ515" s="7"/>
      <c r="LR515" s="7"/>
      <c r="LS515" s="7"/>
      <c r="LT515" s="7"/>
      <c r="LU515" s="7"/>
      <c r="LV515" s="7"/>
      <c r="LW515" s="7"/>
      <c r="LX515" s="7"/>
      <c r="LY515" s="7"/>
      <c r="LZ515" s="7"/>
      <c r="MA515" s="7"/>
      <c r="MB515" s="7"/>
      <c r="MC515" s="7"/>
      <c r="MD515" s="7"/>
      <c r="ME515" s="7"/>
      <c r="MF515" s="7"/>
      <c r="MG515" s="7"/>
      <c r="MH515" s="7"/>
      <c r="MI515" s="7"/>
      <c r="MJ515" s="7"/>
    </row>
    <row r="516" spans="1:348" ht="15.75" customHeight="1" x14ac:dyDescent="0.25">
      <c r="A516" s="60"/>
      <c r="B516" s="60"/>
      <c r="C516" s="60"/>
      <c r="D516" s="60"/>
      <c r="E516" s="60"/>
      <c r="F516" s="60"/>
      <c r="G516" s="60"/>
      <c r="H516" s="60"/>
      <c r="I516" s="61"/>
      <c r="J516" s="61"/>
      <c r="K516" s="61"/>
      <c r="L516" s="61"/>
      <c r="M516" s="60"/>
      <c r="N516" s="60"/>
      <c r="O516" s="62"/>
      <c r="P516" s="62"/>
      <c r="Q516" s="62"/>
      <c r="R516" s="62"/>
      <c r="S516" s="62"/>
      <c r="T516" s="62"/>
      <c r="U516" s="62"/>
      <c r="V516" s="62"/>
      <c r="W516" s="62"/>
      <c r="X516" s="60"/>
      <c r="Y516" s="60"/>
      <c r="Z516" s="60"/>
      <c r="AA516" s="60"/>
      <c r="AB516" s="61"/>
      <c r="AC516" s="61"/>
      <c r="AD516" s="60"/>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c r="IW516" s="7"/>
      <c r="IX516" s="7"/>
      <c r="IY516" s="7"/>
      <c r="IZ516" s="7"/>
      <c r="JA516" s="7"/>
      <c r="JB516" s="7"/>
      <c r="JC516" s="7"/>
      <c r="JD516" s="7"/>
      <c r="JE516" s="7"/>
      <c r="JF516" s="7"/>
      <c r="JG516" s="7"/>
      <c r="JH516" s="7"/>
      <c r="JI516" s="7"/>
      <c r="JJ516" s="7"/>
      <c r="JK516" s="7"/>
      <c r="JL516" s="7"/>
      <c r="JM516" s="7"/>
      <c r="JN516" s="7"/>
      <c r="JO516" s="7"/>
      <c r="JP516" s="7"/>
      <c r="JQ516" s="7"/>
      <c r="JR516" s="7"/>
      <c r="JS516" s="7"/>
      <c r="JT516" s="7"/>
      <c r="JU516" s="7"/>
      <c r="JV516" s="7"/>
      <c r="JW516" s="7"/>
      <c r="JX516" s="7"/>
      <c r="JY516" s="7"/>
      <c r="JZ516" s="7"/>
      <c r="KA516" s="7"/>
      <c r="KB516" s="7"/>
      <c r="KC516" s="7"/>
      <c r="KD516" s="7"/>
      <c r="KE516" s="7"/>
      <c r="KF516" s="7"/>
      <c r="KG516" s="7"/>
      <c r="KH516" s="7"/>
      <c r="KI516" s="7"/>
      <c r="KJ516" s="7"/>
      <c r="KK516" s="7"/>
      <c r="KL516" s="7"/>
      <c r="KM516" s="7"/>
      <c r="KN516" s="7"/>
      <c r="KO516" s="7"/>
      <c r="KP516" s="7"/>
      <c r="KQ516" s="7"/>
      <c r="KR516" s="7"/>
      <c r="KS516" s="7"/>
      <c r="KT516" s="7"/>
      <c r="KU516" s="7"/>
      <c r="KV516" s="7"/>
      <c r="KW516" s="7"/>
      <c r="KX516" s="7"/>
      <c r="KY516" s="7"/>
      <c r="KZ516" s="7"/>
      <c r="LA516" s="7"/>
      <c r="LB516" s="7"/>
      <c r="LC516" s="7"/>
      <c r="LD516" s="7"/>
      <c r="LE516" s="7"/>
      <c r="LF516" s="7"/>
      <c r="LG516" s="7"/>
      <c r="LH516" s="7"/>
      <c r="LI516" s="7"/>
      <c r="LJ516" s="7"/>
      <c r="LK516" s="7"/>
      <c r="LL516" s="7"/>
      <c r="LM516" s="7"/>
      <c r="LN516" s="7"/>
      <c r="LO516" s="7"/>
      <c r="LP516" s="7"/>
      <c r="LQ516" s="7"/>
      <c r="LR516" s="7"/>
      <c r="LS516" s="7"/>
      <c r="LT516" s="7"/>
      <c r="LU516" s="7"/>
      <c r="LV516" s="7"/>
      <c r="LW516" s="7"/>
      <c r="LX516" s="7"/>
      <c r="LY516" s="7"/>
      <c r="LZ516" s="7"/>
      <c r="MA516" s="7"/>
      <c r="MB516" s="7"/>
      <c r="MC516" s="7"/>
      <c r="MD516" s="7"/>
      <c r="ME516" s="7"/>
      <c r="MF516" s="7"/>
      <c r="MG516" s="7"/>
      <c r="MH516" s="7"/>
      <c r="MI516" s="7"/>
      <c r="MJ516" s="7"/>
    </row>
    <row r="517" spans="1:348" ht="15.75" customHeight="1" x14ac:dyDescent="0.25">
      <c r="A517" s="60"/>
      <c r="B517" s="60"/>
      <c r="C517" s="60"/>
      <c r="D517" s="60"/>
      <c r="E517" s="60"/>
      <c r="F517" s="60"/>
      <c r="G517" s="60"/>
      <c r="H517" s="60"/>
      <c r="I517" s="61"/>
      <c r="J517" s="61"/>
      <c r="K517" s="61"/>
      <c r="L517" s="61"/>
      <c r="M517" s="60"/>
      <c r="N517" s="60"/>
      <c r="O517" s="62"/>
      <c r="P517" s="62"/>
      <c r="Q517" s="62"/>
      <c r="R517" s="62"/>
      <c r="S517" s="62"/>
      <c r="T517" s="62"/>
      <c r="U517" s="62"/>
      <c r="V517" s="62"/>
      <c r="W517" s="62"/>
      <c r="X517" s="60"/>
      <c r="Y517" s="60"/>
      <c r="Z517" s="60"/>
      <c r="AA517" s="60"/>
      <c r="AB517" s="61"/>
      <c r="AC517" s="61"/>
      <c r="AD517" s="60"/>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c r="IW517" s="7"/>
      <c r="IX517" s="7"/>
      <c r="IY517" s="7"/>
      <c r="IZ517" s="7"/>
      <c r="JA517" s="7"/>
      <c r="JB517" s="7"/>
      <c r="JC517" s="7"/>
      <c r="JD517" s="7"/>
      <c r="JE517" s="7"/>
      <c r="JF517" s="7"/>
      <c r="JG517" s="7"/>
      <c r="JH517" s="7"/>
      <c r="JI517" s="7"/>
      <c r="JJ517" s="7"/>
      <c r="JK517" s="7"/>
      <c r="JL517" s="7"/>
      <c r="JM517" s="7"/>
      <c r="JN517" s="7"/>
      <c r="JO517" s="7"/>
      <c r="JP517" s="7"/>
      <c r="JQ517" s="7"/>
      <c r="JR517" s="7"/>
      <c r="JS517" s="7"/>
      <c r="JT517" s="7"/>
      <c r="JU517" s="7"/>
      <c r="JV517" s="7"/>
      <c r="JW517" s="7"/>
      <c r="JX517" s="7"/>
      <c r="JY517" s="7"/>
      <c r="JZ517" s="7"/>
      <c r="KA517" s="7"/>
      <c r="KB517" s="7"/>
      <c r="KC517" s="7"/>
      <c r="KD517" s="7"/>
      <c r="KE517" s="7"/>
      <c r="KF517" s="7"/>
      <c r="KG517" s="7"/>
      <c r="KH517" s="7"/>
      <c r="KI517" s="7"/>
      <c r="KJ517" s="7"/>
      <c r="KK517" s="7"/>
      <c r="KL517" s="7"/>
      <c r="KM517" s="7"/>
      <c r="KN517" s="7"/>
      <c r="KO517" s="7"/>
      <c r="KP517" s="7"/>
      <c r="KQ517" s="7"/>
      <c r="KR517" s="7"/>
      <c r="KS517" s="7"/>
      <c r="KT517" s="7"/>
      <c r="KU517" s="7"/>
      <c r="KV517" s="7"/>
      <c r="KW517" s="7"/>
      <c r="KX517" s="7"/>
      <c r="KY517" s="7"/>
      <c r="KZ517" s="7"/>
      <c r="LA517" s="7"/>
      <c r="LB517" s="7"/>
      <c r="LC517" s="7"/>
      <c r="LD517" s="7"/>
      <c r="LE517" s="7"/>
      <c r="LF517" s="7"/>
      <c r="LG517" s="7"/>
      <c r="LH517" s="7"/>
      <c r="LI517" s="7"/>
      <c r="LJ517" s="7"/>
      <c r="LK517" s="7"/>
      <c r="LL517" s="7"/>
      <c r="LM517" s="7"/>
      <c r="LN517" s="7"/>
      <c r="LO517" s="7"/>
      <c r="LP517" s="7"/>
      <c r="LQ517" s="7"/>
      <c r="LR517" s="7"/>
      <c r="LS517" s="7"/>
      <c r="LT517" s="7"/>
      <c r="LU517" s="7"/>
      <c r="LV517" s="7"/>
      <c r="LW517" s="7"/>
      <c r="LX517" s="7"/>
      <c r="LY517" s="7"/>
      <c r="LZ517" s="7"/>
      <c r="MA517" s="7"/>
      <c r="MB517" s="7"/>
      <c r="MC517" s="7"/>
      <c r="MD517" s="7"/>
      <c r="ME517" s="7"/>
      <c r="MF517" s="7"/>
      <c r="MG517" s="7"/>
      <c r="MH517" s="7"/>
      <c r="MI517" s="7"/>
      <c r="MJ517" s="7"/>
    </row>
    <row r="518" spans="1:348" ht="15.75" customHeight="1" x14ac:dyDescent="0.25">
      <c r="A518" s="60"/>
      <c r="B518" s="60"/>
      <c r="C518" s="60"/>
      <c r="D518" s="60"/>
      <c r="E518" s="60"/>
      <c r="F518" s="60"/>
      <c r="G518" s="60"/>
      <c r="H518" s="60"/>
      <c r="I518" s="61"/>
      <c r="J518" s="61"/>
      <c r="K518" s="61"/>
      <c r="L518" s="61"/>
      <c r="M518" s="60"/>
      <c r="N518" s="60"/>
      <c r="O518" s="62"/>
      <c r="P518" s="62"/>
      <c r="Q518" s="62"/>
      <c r="R518" s="62"/>
      <c r="S518" s="62"/>
      <c r="T518" s="62"/>
      <c r="U518" s="62"/>
      <c r="V518" s="62"/>
      <c r="W518" s="62"/>
      <c r="X518" s="60"/>
      <c r="Y518" s="60"/>
      <c r="Z518" s="60"/>
      <c r="AA518" s="60"/>
      <c r="AB518" s="61"/>
      <c r="AC518" s="61"/>
      <c r="AD518" s="60"/>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c r="IW518" s="7"/>
      <c r="IX518" s="7"/>
      <c r="IY518" s="7"/>
      <c r="IZ518" s="7"/>
      <c r="JA518" s="7"/>
      <c r="JB518" s="7"/>
      <c r="JC518" s="7"/>
      <c r="JD518" s="7"/>
      <c r="JE518" s="7"/>
      <c r="JF518" s="7"/>
      <c r="JG518" s="7"/>
      <c r="JH518" s="7"/>
      <c r="JI518" s="7"/>
      <c r="JJ518" s="7"/>
      <c r="JK518" s="7"/>
      <c r="JL518" s="7"/>
      <c r="JM518" s="7"/>
      <c r="JN518" s="7"/>
      <c r="JO518" s="7"/>
      <c r="JP518" s="7"/>
      <c r="JQ518" s="7"/>
      <c r="JR518" s="7"/>
      <c r="JS518" s="7"/>
      <c r="JT518" s="7"/>
      <c r="JU518" s="7"/>
      <c r="JV518" s="7"/>
      <c r="JW518" s="7"/>
      <c r="JX518" s="7"/>
      <c r="JY518" s="7"/>
      <c r="JZ518" s="7"/>
      <c r="KA518" s="7"/>
      <c r="KB518" s="7"/>
      <c r="KC518" s="7"/>
      <c r="KD518" s="7"/>
      <c r="KE518" s="7"/>
      <c r="KF518" s="7"/>
      <c r="KG518" s="7"/>
      <c r="KH518" s="7"/>
      <c r="KI518" s="7"/>
      <c r="KJ518" s="7"/>
      <c r="KK518" s="7"/>
      <c r="KL518" s="7"/>
      <c r="KM518" s="7"/>
      <c r="KN518" s="7"/>
      <c r="KO518" s="7"/>
      <c r="KP518" s="7"/>
      <c r="KQ518" s="7"/>
      <c r="KR518" s="7"/>
      <c r="KS518" s="7"/>
      <c r="KT518" s="7"/>
      <c r="KU518" s="7"/>
      <c r="KV518" s="7"/>
      <c r="KW518" s="7"/>
      <c r="KX518" s="7"/>
      <c r="KY518" s="7"/>
      <c r="KZ518" s="7"/>
      <c r="LA518" s="7"/>
      <c r="LB518" s="7"/>
      <c r="LC518" s="7"/>
      <c r="LD518" s="7"/>
      <c r="LE518" s="7"/>
      <c r="LF518" s="7"/>
      <c r="LG518" s="7"/>
      <c r="LH518" s="7"/>
      <c r="LI518" s="7"/>
      <c r="LJ518" s="7"/>
      <c r="LK518" s="7"/>
      <c r="LL518" s="7"/>
      <c r="LM518" s="7"/>
      <c r="LN518" s="7"/>
      <c r="LO518" s="7"/>
      <c r="LP518" s="7"/>
      <c r="LQ518" s="7"/>
      <c r="LR518" s="7"/>
      <c r="LS518" s="7"/>
      <c r="LT518" s="7"/>
      <c r="LU518" s="7"/>
      <c r="LV518" s="7"/>
      <c r="LW518" s="7"/>
      <c r="LX518" s="7"/>
      <c r="LY518" s="7"/>
      <c r="LZ518" s="7"/>
      <c r="MA518" s="7"/>
      <c r="MB518" s="7"/>
      <c r="MC518" s="7"/>
      <c r="MD518" s="7"/>
      <c r="ME518" s="7"/>
      <c r="MF518" s="7"/>
      <c r="MG518" s="7"/>
      <c r="MH518" s="7"/>
      <c r="MI518" s="7"/>
      <c r="MJ518" s="7"/>
    </row>
    <row r="519" spans="1:348" ht="15.75" customHeight="1" x14ac:dyDescent="0.25">
      <c r="A519" s="60"/>
      <c r="B519" s="60"/>
      <c r="C519" s="60"/>
      <c r="D519" s="60"/>
      <c r="E519" s="60"/>
      <c r="F519" s="60"/>
      <c r="G519" s="60"/>
      <c r="H519" s="60"/>
      <c r="I519" s="61"/>
      <c r="J519" s="61"/>
      <c r="K519" s="61"/>
      <c r="L519" s="61"/>
      <c r="M519" s="60"/>
      <c r="N519" s="60"/>
      <c r="O519" s="62"/>
      <c r="P519" s="62"/>
      <c r="Q519" s="62"/>
      <c r="R519" s="62"/>
      <c r="S519" s="62"/>
      <c r="T519" s="62"/>
      <c r="U519" s="62"/>
      <c r="V519" s="62"/>
      <c r="W519" s="62"/>
      <c r="X519" s="60"/>
      <c r="Y519" s="60"/>
      <c r="Z519" s="60"/>
      <c r="AA519" s="60"/>
      <c r="AB519" s="61"/>
      <c r="AC519" s="61"/>
      <c r="AD519" s="60"/>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c r="IW519" s="7"/>
      <c r="IX519" s="7"/>
      <c r="IY519" s="7"/>
      <c r="IZ519" s="7"/>
      <c r="JA519" s="7"/>
      <c r="JB519" s="7"/>
      <c r="JC519" s="7"/>
      <c r="JD519" s="7"/>
      <c r="JE519" s="7"/>
      <c r="JF519" s="7"/>
      <c r="JG519" s="7"/>
      <c r="JH519" s="7"/>
      <c r="JI519" s="7"/>
      <c r="JJ519" s="7"/>
      <c r="JK519" s="7"/>
      <c r="JL519" s="7"/>
      <c r="JM519" s="7"/>
      <c r="JN519" s="7"/>
      <c r="JO519" s="7"/>
      <c r="JP519" s="7"/>
      <c r="JQ519" s="7"/>
      <c r="JR519" s="7"/>
      <c r="JS519" s="7"/>
      <c r="JT519" s="7"/>
      <c r="JU519" s="7"/>
      <c r="JV519" s="7"/>
      <c r="JW519" s="7"/>
      <c r="JX519" s="7"/>
      <c r="JY519" s="7"/>
      <c r="JZ519" s="7"/>
      <c r="KA519" s="7"/>
      <c r="KB519" s="7"/>
      <c r="KC519" s="7"/>
      <c r="KD519" s="7"/>
      <c r="KE519" s="7"/>
      <c r="KF519" s="7"/>
      <c r="KG519" s="7"/>
      <c r="KH519" s="7"/>
      <c r="KI519" s="7"/>
      <c r="KJ519" s="7"/>
      <c r="KK519" s="7"/>
      <c r="KL519" s="7"/>
      <c r="KM519" s="7"/>
      <c r="KN519" s="7"/>
      <c r="KO519" s="7"/>
      <c r="KP519" s="7"/>
      <c r="KQ519" s="7"/>
      <c r="KR519" s="7"/>
      <c r="KS519" s="7"/>
      <c r="KT519" s="7"/>
      <c r="KU519" s="7"/>
      <c r="KV519" s="7"/>
      <c r="KW519" s="7"/>
      <c r="KX519" s="7"/>
      <c r="KY519" s="7"/>
      <c r="KZ519" s="7"/>
      <c r="LA519" s="7"/>
      <c r="LB519" s="7"/>
      <c r="LC519" s="7"/>
      <c r="LD519" s="7"/>
      <c r="LE519" s="7"/>
      <c r="LF519" s="7"/>
      <c r="LG519" s="7"/>
      <c r="LH519" s="7"/>
      <c r="LI519" s="7"/>
      <c r="LJ519" s="7"/>
      <c r="LK519" s="7"/>
      <c r="LL519" s="7"/>
      <c r="LM519" s="7"/>
      <c r="LN519" s="7"/>
      <c r="LO519" s="7"/>
      <c r="LP519" s="7"/>
      <c r="LQ519" s="7"/>
      <c r="LR519" s="7"/>
      <c r="LS519" s="7"/>
      <c r="LT519" s="7"/>
      <c r="LU519" s="7"/>
      <c r="LV519" s="7"/>
      <c r="LW519" s="7"/>
      <c r="LX519" s="7"/>
      <c r="LY519" s="7"/>
      <c r="LZ519" s="7"/>
      <c r="MA519" s="7"/>
      <c r="MB519" s="7"/>
      <c r="MC519" s="7"/>
      <c r="MD519" s="7"/>
      <c r="ME519" s="7"/>
      <c r="MF519" s="7"/>
      <c r="MG519" s="7"/>
      <c r="MH519" s="7"/>
      <c r="MI519" s="7"/>
      <c r="MJ519" s="7"/>
    </row>
    <row r="520" spans="1:348" ht="15.75" customHeight="1" x14ac:dyDescent="0.25">
      <c r="A520" s="60"/>
      <c r="B520" s="60"/>
      <c r="C520" s="60"/>
      <c r="D520" s="60"/>
      <c r="E520" s="60"/>
      <c r="F520" s="60"/>
      <c r="G520" s="60"/>
      <c r="H520" s="60"/>
      <c r="I520" s="61"/>
      <c r="J520" s="61"/>
      <c r="K520" s="61"/>
      <c r="L520" s="61"/>
      <c r="M520" s="60"/>
      <c r="N520" s="60"/>
      <c r="O520" s="62"/>
      <c r="P520" s="62"/>
      <c r="Q520" s="62"/>
      <c r="R520" s="62"/>
      <c r="S520" s="62"/>
      <c r="T520" s="62"/>
      <c r="U520" s="62"/>
      <c r="V520" s="62"/>
      <c r="W520" s="62"/>
      <c r="X520" s="60"/>
      <c r="Y520" s="60"/>
      <c r="Z520" s="60"/>
      <c r="AA520" s="60"/>
      <c r="AB520" s="61"/>
      <c r="AC520" s="61"/>
      <c r="AD520" s="60"/>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c r="IW520" s="7"/>
      <c r="IX520" s="7"/>
      <c r="IY520" s="7"/>
      <c r="IZ520" s="7"/>
      <c r="JA520" s="7"/>
      <c r="JB520" s="7"/>
      <c r="JC520" s="7"/>
      <c r="JD520" s="7"/>
      <c r="JE520" s="7"/>
      <c r="JF520" s="7"/>
      <c r="JG520" s="7"/>
      <c r="JH520" s="7"/>
      <c r="JI520" s="7"/>
      <c r="JJ520" s="7"/>
      <c r="JK520" s="7"/>
      <c r="JL520" s="7"/>
      <c r="JM520" s="7"/>
      <c r="JN520" s="7"/>
      <c r="JO520" s="7"/>
      <c r="JP520" s="7"/>
      <c r="JQ520" s="7"/>
      <c r="JR520" s="7"/>
      <c r="JS520" s="7"/>
      <c r="JT520" s="7"/>
      <c r="JU520" s="7"/>
      <c r="JV520" s="7"/>
      <c r="JW520" s="7"/>
      <c r="JX520" s="7"/>
      <c r="JY520" s="7"/>
      <c r="JZ520" s="7"/>
      <c r="KA520" s="7"/>
      <c r="KB520" s="7"/>
      <c r="KC520" s="7"/>
      <c r="KD520" s="7"/>
      <c r="KE520" s="7"/>
      <c r="KF520" s="7"/>
      <c r="KG520" s="7"/>
      <c r="KH520" s="7"/>
      <c r="KI520" s="7"/>
      <c r="KJ520" s="7"/>
      <c r="KK520" s="7"/>
      <c r="KL520" s="7"/>
      <c r="KM520" s="7"/>
      <c r="KN520" s="7"/>
      <c r="KO520" s="7"/>
      <c r="KP520" s="7"/>
      <c r="KQ520" s="7"/>
      <c r="KR520" s="7"/>
      <c r="KS520" s="7"/>
      <c r="KT520" s="7"/>
      <c r="KU520" s="7"/>
      <c r="KV520" s="7"/>
      <c r="KW520" s="7"/>
      <c r="KX520" s="7"/>
      <c r="KY520" s="7"/>
      <c r="KZ520" s="7"/>
      <c r="LA520" s="7"/>
      <c r="LB520" s="7"/>
      <c r="LC520" s="7"/>
      <c r="LD520" s="7"/>
      <c r="LE520" s="7"/>
      <c r="LF520" s="7"/>
      <c r="LG520" s="7"/>
      <c r="LH520" s="7"/>
      <c r="LI520" s="7"/>
      <c r="LJ520" s="7"/>
      <c r="LK520" s="7"/>
      <c r="LL520" s="7"/>
      <c r="LM520" s="7"/>
      <c r="LN520" s="7"/>
      <c r="LO520" s="7"/>
      <c r="LP520" s="7"/>
      <c r="LQ520" s="7"/>
      <c r="LR520" s="7"/>
      <c r="LS520" s="7"/>
      <c r="LT520" s="7"/>
      <c r="LU520" s="7"/>
      <c r="LV520" s="7"/>
      <c r="LW520" s="7"/>
      <c r="LX520" s="7"/>
      <c r="LY520" s="7"/>
      <c r="LZ520" s="7"/>
      <c r="MA520" s="7"/>
      <c r="MB520" s="7"/>
      <c r="MC520" s="7"/>
      <c r="MD520" s="7"/>
      <c r="ME520" s="7"/>
      <c r="MF520" s="7"/>
      <c r="MG520" s="7"/>
      <c r="MH520" s="7"/>
      <c r="MI520" s="7"/>
      <c r="MJ520" s="7"/>
    </row>
    <row r="521" spans="1:348" ht="15.75" customHeight="1" x14ac:dyDescent="0.25">
      <c r="A521" s="60"/>
      <c r="B521" s="60"/>
      <c r="C521" s="60"/>
      <c r="D521" s="60"/>
      <c r="E521" s="60"/>
      <c r="F521" s="60"/>
      <c r="G521" s="60"/>
      <c r="H521" s="60"/>
      <c r="I521" s="61"/>
      <c r="J521" s="61"/>
      <c r="K521" s="61"/>
      <c r="L521" s="61"/>
      <c r="M521" s="60"/>
      <c r="N521" s="60"/>
      <c r="O521" s="62"/>
      <c r="P521" s="62"/>
      <c r="Q521" s="62"/>
      <c r="R521" s="62"/>
      <c r="S521" s="62"/>
      <c r="T521" s="62"/>
      <c r="U521" s="62"/>
      <c r="V521" s="62"/>
      <c r="W521" s="62"/>
      <c r="X521" s="60"/>
      <c r="Y521" s="60"/>
      <c r="Z521" s="60"/>
      <c r="AA521" s="60"/>
      <c r="AB521" s="61"/>
      <c r="AC521" s="61"/>
      <c r="AD521" s="60"/>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c r="IW521" s="7"/>
      <c r="IX521" s="7"/>
      <c r="IY521" s="7"/>
      <c r="IZ521" s="7"/>
      <c r="JA521" s="7"/>
      <c r="JB521" s="7"/>
      <c r="JC521" s="7"/>
      <c r="JD521" s="7"/>
      <c r="JE521" s="7"/>
      <c r="JF521" s="7"/>
      <c r="JG521" s="7"/>
      <c r="JH521" s="7"/>
      <c r="JI521" s="7"/>
      <c r="JJ521" s="7"/>
      <c r="JK521" s="7"/>
      <c r="JL521" s="7"/>
      <c r="JM521" s="7"/>
      <c r="JN521" s="7"/>
      <c r="JO521" s="7"/>
      <c r="JP521" s="7"/>
      <c r="JQ521" s="7"/>
      <c r="JR521" s="7"/>
      <c r="JS521" s="7"/>
      <c r="JT521" s="7"/>
      <c r="JU521" s="7"/>
      <c r="JV521" s="7"/>
      <c r="JW521" s="7"/>
      <c r="JX521" s="7"/>
      <c r="JY521" s="7"/>
      <c r="JZ521" s="7"/>
      <c r="KA521" s="7"/>
      <c r="KB521" s="7"/>
      <c r="KC521" s="7"/>
      <c r="KD521" s="7"/>
      <c r="KE521" s="7"/>
      <c r="KF521" s="7"/>
      <c r="KG521" s="7"/>
      <c r="KH521" s="7"/>
      <c r="KI521" s="7"/>
      <c r="KJ521" s="7"/>
      <c r="KK521" s="7"/>
      <c r="KL521" s="7"/>
      <c r="KM521" s="7"/>
      <c r="KN521" s="7"/>
      <c r="KO521" s="7"/>
      <c r="KP521" s="7"/>
      <c r="KQ521" s="7"/>
      <c r="KR521" s="7"/>
      <c r="KS521" s="7"/>
      <c r="KT521" s="7"/>
      <c r="KU521" s="7"/>
      <c r="KV521" s="7"/>
      <c r="KW521" s="7"/>
      <c r="KX521" s="7"/>
      <c r="KY521" s="7"/>
      <c r="KZ521" s="7"/>
      <c r="LA521" s="7"/>
      <c r="LB521" s="7"/>
      <c r="LC521" s="7"/>
      <c r="LD521" s="7"/>
      <c r="LE521" s="7"/>
      <c r="LF521" s="7"/>
      <c r="LG521" s="7"/>
      <c r="LH521" s="7"/>
      <c r="LI521" s="7"/>
      <c r="LJ521" s="7"/>
      <c r="LK521" s="7"/>
      <c r="LL521" s="7"/>
      <c r="LM521" s="7"/>
      <c r="LN521" s="7"/>
      <c r="LO521" s="7"/>
      <c r="LP521" s="7"/>
      <c r="LQ521" s="7"/>
      <c r="LR521" s="7"/>
      <c r="LS521" s="7"/>
      <c r="LT521" s="7"/>
      <c r="LU521" s="7"/>
      <c r="LV521" s="7"/>
      <c r="LW521" s="7"/>
      <c r="LX521" s="7"/>
      <c r="LY521" s="7"/>
      <c r="LZ521" s="7"/>
      <c r="MA521" s="7"/>
      <c r="MB521" s="7"/>
      <c r="MC521" s="7"/>
      <c r="MD521" s="7"/>
      <c r="ME521" s="7"/>
      <c r="MF521" s="7"/>
      <c r="MG521" s="7"/>
      <c r="MH521" s="7"/>
      <c r="MI521" s="7"/>
      <c r="MJ521" s="7"/>
    </row>
    <row r="522" spans="1:348" ht="15.75" customHeight="1" x14ac:dyDescent="0.25">
      <c r="A522" s="60"/>
      <c r="B522" s="60"/>
      <c r="C522" s="60"/>
      <c r="D522" s="60"/>
      <c r="E522" s="60"/>
      <c r="F522" s="60"/>
      <c r="G522" s="60"/>
      <c r="H522" s="60"/>
      <c r="I522" s="61"/>
      <c r="J522" s="61"/>
      <c r="K522" s="61"/>
      <c r="L522" s="61"/>
      <c r="M522" s="60"/>
      <c r="N522" s="60"/>
      <c r="O522" s="62"/>
      <c r="P522" s="62"/>
      <c r="Q522" s="62"/>
      <c r="R522" s="62"/>
      <c r="S522" s="62"/>
      <c r="T522" s="62"/>
      <c r="U522" s="62"/>
      <c r="V522" s="62"/>
      <c r="W522" s="62"/>
      <c r="X522" s="60"/>
      <c r="Y522" s="60"/>
      <c r="Z522" s="60"/>
      <c r="AA522" s="60"/>
      <c r="AB522" s="61"/>
      <c r="AC522" s="61"/>
      <c r="AD522" s="60"/>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c r="IW522" s="7"/>
      <c r="IX522" s="7"/>
      <c r="IY522" s="7"/>
      <c r="IZ522" s="7"/>
      <c r="JA522" s="7"/>
      <c r="JB522" s="7"/>
      <c r="JC522" s="7"/>
      <c r="JD522" s="7"/>
      <c r="JE522" s="7"/>
      <c r="JF522" s="7"/>
      <c r="JG522" s="7"/>
      <c r="JH522" s="7"/>
      <c r="JI522" s="7"/>
      <c r="JJ522" s="7"/>
      <c r="JK522" s="7"/>
      <c r="JL522" s="7"/>
      <c r="JM522" s="7"/>
      <c r="JN522" s="7"/>
      <c r="JO522" s="7"/>
      <c r="JP522" s="7"/>
      <c r="JQ522" s="7"/>
      <c r="JR522" s="7"/>
      <c r="JS522" s="7"/>
      <c r="JT522" s="7"/>
      <c r="JU522" s="7"/>
      <c r="JV522" s="7"/>
      <c r="JW522" s="7"/>
      <c r="JX522" s="7"/>
      <c r="JY522" s="7"/>
      <c r="JZ522" s="7"/>
      <c r="KA522" s="7"/>
      <c r="KB522" s="7"/>
      <c r="KC522" s="7"/>
      <c r="KD522" s="7"/>
      <c r="KE522" s="7"/>
      <c r="KF522" s="7"/>
      <c r="KG522" s="7"/>
      <c r="KH522" s="7"/>
      <c r="KI522" s="7"/>
      <c r="KJ522" s="7"/>
      <c r="KK522" s="7"/>
      <c r="KL522" s="7"/>
      <c r="KM522" s="7"/>
      <c r="KN522" s="7"/>
      <c r="KO522" s="7"/>
      <c r="KP522" s="7"/>
      <c r="KQ522" s="7"/>
      <c r="KR522" s="7"/>
      <c r="KS522" s="7"/>
      <c r="KT522" s="7"/>
      <c r="KU522" s="7"/>
      <c r="KV522" s="7"/>
      <c r="KW522" s="7"/>
      <c r="KX522" s="7"/>
      <c r="KY522" s="7"/>
      <c r="KZ522" s="7"/>
      <c r="LA522" s="7"/>
      <c r="LB522" s="7"/>
      <c r="LC522" s="7"/>
      <c r="LD522" s="7"/>
      <c r="LE522" s="7"/>
      <c r="LF522" s="7"/>
      <c r="LG522" s="7"/>
      <c r="LH522" s="7"/>
      <c r="LI522" s="7"/>
      <c r="LJ522" s="7"/>
      <c r="LK522" s="7"/>
      <c r="LL522" s="7"/>
      <c r="LM522" s="7"/>
      <c r="LN522" s="7"/>
      <c r="LO522" s="7"/>
      <c r="LP522" s="7"/>
      <c r="LQ522" s="7"/>
      <c r="LR522" s="7"/>
      <c r="LS522" s="7"/>
      <c r="LT522" s="7"/>
      <c r="LU522" s="7"/>
      <c r="LV522" s="7"/>
      <c r="LW522" s="7"/>
      <c r="LX522" s="7"/>
      <c r="LY522" s="7"/>
      <c r="LZ522" s="7"/>
      <c r="MA522" s="7"/>
      <c r="MB522" s="7"/>
      <c r="MC522" s="7"/>
      <c r="MD522" s="7"/>
      <c r="ME522" s="7"/>
      <c r="MF522" s="7"/>
      <c r="MG522" s="7"/>
      <c r="MH522" s="7"/>
      <c r="MI522" s="7"/>
      <c r="MJ522" s="7"/>
    </row>
    <row r="523" spans="1:348" ht="15.75" customHeight="1" x14ac:dyDescent="0.25">
      <c r="A523" s="60"/>
      <c r="B523" s="60"/>
      <c r="C523" s="60"/>
      <c r="D523" s="60"/>
      <c r="E523" s="60"/>
      <c r="F523" s="60"/>
      <c r="G523" s="60"/>
      <c r="H523" s="60"/>
      <c r="I523" s="61"/>
      <c r="J523" s="61"/>
      <c r="K523" s="61"/>
      <c r="L523" s="61"/>
      <c r="M523" s="60"/>
      <c r="N523" s="60"/>
      <c r="O523" s="62"/>
      <c r="P523" s="62"/>
      <c r="Q523" s="62"/>
      <c r="R523" s="62"/>
      <c r="S523" s="62"/>
      <c r="T523" s="62"/>
      <c r="U523" s="62"/>
      <c r="V523" s="62"/>
      <c r="W523" s="62"/>
      <c r="X523" s="60"/>
      <c r="Y523" s="60"/>
      <c r="Z523" s="60"/>
      <c r="AA523" s="60"/>
      <c r="AB523" s="61"/>
      <c r="AC523" s="61"/>
      <c r="AD523" s="60"/>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c r="HQ523" s="7"/>
      <c r="HR523" s="7"/>
      <c r="HS523" s="7"/>
      <c r="HT523" s="7"/>
      <c r="HU523" s="7"/>
      <c r="HV523" s="7"/>
      <c r="HW523" s="7"/>
      <c r="HX523" s="7"/>
      <c r="HY523" s="7"/>
      <c r="HZ523" s="7"/>
      <c r="IA523" s="7"/>
      <c r="IB523" s="7"/>
      <c r="IC523" s="7"/>
      <c r="ID523" s="7"/>
      <c r="IE523" s="7"/>
      <c r="IF523" s="7"/>
      <c r="IG523" s="7"/>
      <c r="IH523" s="7"/>
      <c r="II523" s="7"/>
      <c r="IJ523" s="7"/>
      <c r="IK523" s="7"/>
      <c r="IL523" s="7"/>
      <c r="IM523" s="7"/>
      <c r="IN523" s="7"/>
      <c r="IO523" s="7"/>
      <c r="IP523" s="7"/>
      <c r="IQ523" s="7"/>
      <c r="IR523" s="7"/>
      <c r="IS523" s="7"/>
      <c r="IT523" s="7"/>
      <c r="IU523" s="7"/>
      <c r="IV523" s="7"/>
      <c r="IW523" s="7"/>
      <c r="IX523" s="7"/>
      <c r="IY523" s="7"/>
      <c r="IZ523" s="7"/>
      <c r="JA523" s="7"/>
      <c r="JB523" s="7"/>
      <c r="JC523" s="7"/>
      <c r="JD523" s="7"/>
      <c r="JE523" s="7"/>
      <c r="JF523" s="7"/>
      <c r="JG523" s="7"/>
      <c r="JH523" s="7"/>
      <c r="JI523" s="7"/>
      <c r="JJ523" s="7"/>
      <c r="JK523" s="7"/>
      <c r="JL523" s="7"/>
      <c r="JM523" s="7"/>
      <c r="JN523" s="7"/>
      <c r="JO523" s="7"/>
      <c r="JP523" s="7"/>
      <c r="JQ523" s="7"/>
      <c r="JR523" s="7"/>
      <c r="JS523" s="7"/>
      <c r="JT523" s="7"/>
      <c r="JU523" s="7"/>
      <c r="JV523" s="7"/>
      <c r="JW523" s="7"/>
      <c r="JX523" s="7"/>
      <c r="JY523" s="7"/>
      <c r="JZ523" s="7"/>
      <c r="KA523" s="7"/>
      <c r="KB523" s="7"/>
      <c r="KC523" s="7"/>
      <c r="KD523" s="7"/>
      <c r="KE523" s="7"/>
      <c r="KF523" s="7"/>
      <c r="KG523" s="7"/>
      <c r="KH523" s="7"/>
      <c r="KI523" s="7"/>
      <c r="KJ523" s="7"/>
      <c r="KK523" s="7"/>
      <c r="KL523" s="7"/>
      <c r="KM523" s="7"/>
      <c r="KN523" s="7"/>
      <c r="KO523" s="7"/>
      <c r="KP523" s="7"/>
      <c r="KQ523" s="7"/>
      <c r="KR523" s="7"/>
      <c r="KS523" s="7"/>
      <c r="KT523" s="7"/>
      <c r="KU523" s="7"/>
      <c r="KV523" s="7"/>
      <c r="KW523" s="7"/>
      <c r="KX523" s="7"/>
      <c r="KY523" s="7"/>
      <c r="KZ523" s="7"/>
      <c r="LA523" s="7"/>
      <c r="LB523" s="7"/>
      <c r="LC523" s="7"/>
      <c r="LD523" s="7"/>
      <c r="LE523" s="7"/>
      <c r="LF523" s="7"/>
      <c r="LG523" s="7"/>
      <c r="LH523" s="7"/>
      <c r="LI523" s="7"/>
      <c r="LJ523" s="7"/>
      <c r="LK523" s="7"/>
      <c r="LL523" s="7"/>
      <c r="LM523" s="7"/>
      <c r="LN523" s="7"/>
      <c r="LO523" s="7"/>
      <c r="LP523" s="7"/>
      <c r="LQ523" s="7"/>
      <c r="LR523" s="7"/>
      <c r="LS523" s="7"/>
      <c r="LT523" s="7"/>
      <c r="LU523" s="7"/>
      <c r="LV523" s="7"/>
      <c r="LW523" s="7"/>
      <c r="LX523" s="7"/>
      <c r="LY523" s="7"/>
      <c r="LZ523" s="7"/>
      <c r="MA523" s="7"/>
      <c r="MB523" s="7"/>
      <c r="MC523" s="7"/>
      <c r="MD523" s="7"/>
      <c r="ME523" s="7"/>
      <c r="MF523" s="7"/>
      <c r="MG523" s="7"/>
      <c r="MH523" s="7"/>
      <c r="MI523" s="7"/>
      <c r="MJ523" s="7"/>
    </row>
    <row r="524" spans="1:348" ht="15.75" customHeight="1" x14ac:dyDescent="0.25">
      <c r="A524" s="60"/>
      <c r="B524" s="60"/>
      <c r="C524" s="60"/>
      <c r="D524" s="60"/>
      <c r="E524" s="60"/>
      <c r="F524" s="60"/>
      <c r="G524" s="60"/>
      <c r="H524" s="60"/>
      <c r="I524" s="61"/>
      <c r="J524" s="61"/>
      <c r="K524" s="61"/>
      <c r="L524" s="61"/>
      <c r="M524" s="60"/>
      <c r="N524" s="60"/>
      <c r="O524" s="62"/>
      <c r="P524" s="62"/>
      <c r="Q524" s="62"/>
      <c r="R524" s="62"/>
      <c r="S524" s="62"/>
      <c r="T524" s="62"/>
      <c r="U524" s="62"/>
      <c r="V524" s="62"/>
      <c r="W524" s="62"/>
      <c r="X524" s="60"/>
      <c r="Y524" s="60"/>
      <c r="Z524" s="60"/>
      <c r="AA524" s="60"/>
      <c r="AB524" s="61"/>
      <c r="AC524" s="61"/>
      <c r="AD524" s="60"/>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c r="IW524" s="7"/>
      <c r="IX524" s="7"/>
      <c r="IY524" s="7"/>
      <c r="IZ524" s="7"/>
      <c r="JA524" s="7"/>
      <c r="JB524" s="7"/>
      <c r="JC524" s="7"/>
      <c r="JD524" s="7"/>
      <c r="JE524" s="7"/>
      <c r="JF524" s="7"/>
      <c r="JG524" s="7"/>
      <c r="JH524" s="7"/>
      <c r="JI524" s="7"/>
      <c r="JJ524" s="7"/>
      <c r="JK524" s="7"/>
      <c r="JL524" s="7"/>
      <c r="JM524" s="7"/>
      <c r="JN524" s="7"/>
      <c r="JO524" s="7"/>
      <c r="JP524" s="7"/>
      <c r="JQ524" s="7"/>
      <c r="JR524" s="7"/>
      <c r="JS524" s="7"/>
      <c r="JT524" s="7"/>
      <c r="JU524" s="7"/>
      <c r="JV524" s="7"/>
      <c r="JW524" s="7"/>
      <c r="JX524" s="7"/>
      <c r="JY524" s="7"/>
      <c r="JZ524" s="7"/>
      <c r="KA524" s="7"/>
      <c r="KB524" s="7"/>
      <c r="KC524" s="7"/>
      <c r="KD524" s="7"/>
      <c r="KE524" s="7"/>
      <c r="KF524" s="7"/>
      <c r="KG524" s="7"/>
      <c r="KH524" s="7"/>
      <c r="KI524" s="7"/>
      <c r="KJ524" s="7"/>
      <c r="KK524" s="7"/>
      <c r="KL524" s="7"/>
      <c r="KM524" s="7"/>
      <c r="KN524" s="7"/>
      <c r="KO524" s="7"/>
      <c r="KP524" s="7"/>
      <c r="KQ524" s="7"/>
      <c r="KR524" s="7"/>
      <c r="KS524" s="7"/>
      <c r="KT524" s="7"/>
      <c r="KU524" s="7"/>
      <c r="KV524" s="7"/>
      <c r="KW524" s="7"/>
      <c r="KX524" s="7"/>
      <c r="KY524" s="7"/>
      <c r="KZ524" s="7"/>
      <c r="LA524" s="7"/>
      <c r="LB524" s="7"/>
      <c r="LC524" s="7"/>
      <c r="LD524" s="7"/>
      <c r="LE524" s="7"/>
      <c r="LF524" s="7"/>
      <c r="LG524" s="7"/>
      <c r="LH524" s="7"/>
      <c r="LI524" s="7"/>
      <c r="LJ524" s="7"/>
      <c r="LK524" s="7"/>
      <c r="LL524" s="7"/>
      <c r="LM524" s="7"/>
      <c r="LN524" s="7"/>
      <c r="LO524" s="7"/>
      <c r="LP524" s="7"/>
      <c r="LQ524" s="7"/>
      <c r="LR524" s="7"/>
      <c r="LS524" s="7"/>
      <c r="LT524" s="7"/>
      <c r="LU524" s="7"/>
      <c r="LV524" s="7"/>
      <c r="LW524" s="7"/>
      <c r="LX524" s="7"/>
      <c r="LY524" s="7"/>
      <c r="LZ524" s="7"/>
      <c r="MA524" s="7"/>
      <c r="MB524" s="7"/>
      <c r="MC524" s="7"/>
      <c r="MD524" s="7"/>
      <c r="ME524" s="7"/>
      <c r="MF524" s="7"/>
      <c r="MG524" s="7"/>
      <c r="MH524" s="7"/>
      <c r="MI524" s="7"/>
      <c r="MJ524" s="7"/>
    </row>
    <row r="525" spans="1:348" ht="15.75" customHeight="1" x14ac:dyDescent="0.25">
      <c r="A525" s="60"/>
      <c r="B525" s="60"/>
      <c r="C525" s="60"/>
      <c r="D525" s="60"/>
      <c r="E525" s="60"/>
      <c r="F525" s="60"/>
      <c r="G525" s="60"/>
      <c r="H525" s="60"/>
      <c r="I525" s="61"/>
      <c r="J525" s="61"/>
      <c r="K525" s="61"/>
      <c r="L525" s="61"/>
      <c r="M525" s="60"/>
      <c r="N525" s="60"/>
      <c r="O525" s="62"/>
      <c r="P525" s="62"/>
      <c r="Q525" s="62"/>
      <c r="R525" s="62"/>
      <c r="S525" s="62"/>
      <c r="T525" s="62"/>
      <c r="U525" s="62"/>
      <c r="V525" s="62"/>
      <c r="W525" s="62"/>
      <c r="X525" s="60"/>
      <c r="Y525" s="60"/>
      <c r="Z525" s="60"/>
      <c r="AA525" s="60"/>
      <c r="AB525" s="61"/>
      <c r="AC525" s="61"/>
      <c r="AD525" s="60"/>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7"/>
      <c r="HH525" s="7"/>
      <c r="HI525" s="7"/>
      <c r="HJ525" s="7"/>
      <c r="HK525" s="7"/>
      <c r="HL525" s="7"/>
      <c r="HM525" s="7"/>
      <c r="HN525" s="7"/>
      <c r="HO525" s="7"/>
      <c r="HP525" s="7"/>
      <c r="HQ525" s="7"/>
      <c r="HR525" s="7"/>
      <c r="HS525" s="7"/>
      <c r="HT525" s="7"/>
      <c r="HU525" s="7"/>
      <c r="HV525" s="7"/>
      <c r="HW525" s="7"/>
      <c r="HX525" s="7"/>
      <c r="HY525" s="7"/>
      <c r="HZ525" s="7"/>
      <c r="IA525" s="7"/>
      <c r="IB525" s="7"/>
      <c r="IC525" s="7"/>
      <c r="ID525" s="7"/>
      <c r="IE525" s="7"/>
      <c r="IF525" s="7"/>
      <c r="IG525" s="7"/>
      <c r="IH525" s="7"/>
      <c r="II525" s="7"/>
      <c r="IJ525" s="7"/>
      <c r="IK525" s="7"/>
      <c r="IL525" s="7"/>
      <c r="IM525" s="7"/>
      <c r="IN525" s="7"/>
      <c r="IO525" s="7"/>
      <c r="IP525" s="7"/>
      <c r="IQ525" s="7"/>
      <c r="IR525" s="7"/>
      <c r="IS525" s="7"/>
      <c r="IT525" s="7"/>
      <c r="IU525" s="7"/>
      <c r="IV525" s="7"/>
      <c r="IW525" s="7"/>
      <c r="IX525" s="7"/>
      <c r="IY525" s="7"/>
      <c r="IZ525" s="7"/>
      <c r="JA525" s="7"/>
      <c r="JB525" s="7"/>
      <c r="JC525" s="7"/>
      <c r="JD525" s="7"/>
      <c r="JE525" s="7"/>
      <c r="JF525" s="7"/>
      <c r="JG525" s="7"/>
      <c r="JH525" s="7"/>
      <c r="JI525" s="7"/>
      <c r="JJ525" s="7"/>
      <c r="JK525" s="7"/>
      <c r="JL525" s="7"/>
      <c r="JM525" s="7"/>
      <c r="JN525" s="7"/>
      <c r="JO525" s="7"/>
      <c r="JP525" s="7"/>
      <c r="JQ525" s="7"/>
      <c r="JR525" s="7"/>
      <c r="JS525" s="7"/>
      <c r="JT525" s="7"/>
      <c r="JU525" s="7"/>
      <c r="JV525" s="7"/>
      <c r="JW525" s="7"/>
      <c r="JX525" s="7"/>
      <c r="JY525" s="7"/>
      <c r="JZ525" s="7"/>
      <c r="KA525" s="7"/>
      <c r="KB525" s="7"/>
      <c r="KC525" s="7"/>
      <c r="KD525" s="7"/>
      <c r="KE525" s="7"/>
      <c r="KF525" s="7"/>
      <c r="KG525" s="7"/>
      <c r="KH525" s="7"/>
      <c r="KI525" s="7"/>
      <c r="KJ525" s="7"/>
      <c r="KK525" s="7"/>
      <c r="KL525" s="7"/>
      <c r="KM525" s="7"/>
      <c r="KN525" s="7"/>
      <c r="KO525" s="7"/>
      <c r="KP525" s="7"/>
      <c r="KQ525" s="7"/>
      <c r="KR525" s="7"/>
      <c r="KS525" s="7"/>
      <c r="KT525" s="7"/>
      <c r="KU525" s="7"/>
      <c r="KV525" s="7"/>
      <c r="KW525" s="7"/>
      <c r="KX525" s="7"/>
      <c r="KY525" s="7"/>
      <c r="KZ525" s="7"/>
      <c r="LA525" s="7"/>
      <c r="LB525" s="7"/>
      <c r="LC525" s="7"/>
      <c r="LD525" s="7"/>
      <c r="LE525" s="7"/>
      <c r="LF525" s="7"/>
      <c r="LG525" s="7"/>
      <c r="LH525" s="7"/>
      <c r="LI525" s="7"/>
      <c r="LJ525" s="7"/>
      <c r="LK525" s="7"/>
      <c r="LL525" s="7"/>
      <c r="LM525" s="7"/>
      <c r="LN525" s="7"/>
      <c r="LO525" s="7"/>
      <c r="LP525" s="7"/>
      <c r="LQ525" s="7"/>
      <c r="LR525" s="7"/>
      <c r="LS525" s="7"/>
      <c r="LT525" s="7"/>
      <c r="LU525" s="7"/>
      <c r="LV525" s="7"/>
      <c r="LW525" s="7"/>
      <c r="LX525" s="7"/>
      <c r="LY525" s="7"/>
      <c r="LZ525" s="7"/>
      <c r="MA525" s="7"/>
      <c r="MB525" s="7"/>
      <c r="MC525" s="7"/>
      <c r="MD525" s="7"/>
      <c r="ME525" s="7"/>
      <c r="MF525" s="7"/>
      <c r="MG525" s="7"/>
      <c r="MH525" s="7"/>
      <c r="MI525" s="7"/>
      <c r="MJ525" s="7"/>
    </row>
    <row r="526" spans="1:348" ht="15.75" customHeight="1" x14ac:dyDescent="0.25">
      <c r="A526" s="60"/>
      <c r="B526" s="60"/>
      <c r="C526" s="60"/>
      <c r="D526" s="60"/>
      <c r="E526" s="60"/>
      <c r="F526" s="60"/>
      <c r="G526" s="60"/>
      <c r="H526" s="60"/>
      <c r="I526" s="61"/>
      <c r="J526" s="61"/>
      <c r="K526" s="61"/>
      <c r="L526" s="61"/>
      <c r="M526" s="60"/>
      <c r="N526" s="60"/>
      <c r="O526" s="62"/>
      <c r="P526" s="62"/>
      <c r="Q526" s="62"/>
      <c r="R526" s="62"/>
      <c r="S526" s="62"/>
      <c r="T526" s="62"/>
      <c r="U526" s="62"/>
      <c r="V526" s="62"/>
      <c r="W526" s="62"/>
      <c r="X526" s="60"/>
      <c r="Y526" s="60"/>
      <c r="Z526" s="60"/>
      <c r="AA526" s="60"/>
      <c r="AB526" s="61"/>
      <c r="AC526" s="61"/>
      <c r="AD526" s="60"/>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c r="IW526" s="7"/>
      <c r="IX526" s="7"/>
      <c r="IY526" s="7"/>
      <c r="IZ526" s="7"/>
      <c r="JA526" s="7"/>
      <c r="JB526" s="7"/>
      <c r="JC526" s="7"/>
      <c r="JD526" s="7"/>
      <c r="JE526" s="7"/>
      <c r="JF526" s="7"/>
      <c r="JG526" s="7"/>
      <c r="JH526" s="7"/>
      <c r="JI526" s="7"/>
      <c r="JJ526" s="7"/>
      <c r="JK526" s="7"/>
      <c r="JL526" s="7"/>
      <c r="JM526" s="7"/>
      <c r="JN526" s="7"/>
      <c r="JO526" s="7"/>
      <c r="JP526" s="7"/>
      <c r="JQ526" s="7"/>
      <c r="JR526" s="7"/>
      <c r="JS526" s="7"/>
      <c r="JT526" s="7"/>
      <c r="JU526" s="7"/>
      <c r="JV526" s="7"/>
      <c r="JW526" s="7"/>
      <c r="JX526" s="7"/>
      <c r="JY526" s="7"/>
      <c r="JZ526" s="7"/>
      <c r="KA526" s="7"/>
      <c r="KB526" s="7"/>
      <c r="KC526" s="7"/>
      <c r="KD526" s="7"/>
      <c r="KE526" s="7"/>
      <c r="KF526" s="7"/>
      <c r="KG526" s="7"/>
      <c r="KH526" s="7"/>
      <c r="KI526" s="7"/>
      <c r="KJ526" s="7"/>
      <c r="KK526" s="7"/>
      <c r="KL526" s="7"/>
      <c r="KM526" s="7"/>
      <c r="KN526" s="7"/>
      <c r="KO526" s="7"/>
      <c r="KP526" s="7"/>
      <c r="KQ526" s="7"/>
      <c r="KR526" s="7"/>
      <c r="KS526" s="7"/>
      <c r="KT526" s="7"/>
      <c r="KU526" s="7"/>
      <c r="KV526" s="7"/>
      <c r="KW526" s="7"/>
      <c r="KX526" s="7"/>
      <c r="KY526" s="7"/>
      <c r="KZ526" s="7"/>
      <c r="LA526" s="7"/>
      <c r="LB526" s="7"/>
      <c r="LC526" s="7"/>
      <c r="LD526" s="7"/>
      <c r="LE526" s="7"/>
      <c r="LF526" s="7"/>
      <c r="LG526" s="7"/>
      <c r="LH526" s="7"/>
      <c r="LI526" s="7"/>
      <c r="LJ526" s="7"/>
      <c r="LK526" s="7"/>
      <c r="LL526" s="7"/>
      <c r="LM526" s="7"/>
      <c r="LN526" s="7"/>
      <c r="LO526" s="7"/>
      <c r="LP526" s="7"/>
      <c r="LQ526" s="7"/>
      <c r="LR526" s="7"/>
      <c r="LS526" s="7"/>
      <c r="LT526" s="7"/>
      <c r="LU526" s="7"/>
      <c r="LV526" s="7"/>
      <c r="LW526" s="7"/>
      <c r="LX526" s="7"/>
      <c r="LY526" s="7"/>
      <c r="LZ526" s="7"/>
      <c r="MA526" s="7"/>
      <c r="MB526" s="7"/>
      <c r="MC526" s="7"/>
      <c r="MD526" s="7"/>
      <c r="ME526" s="7"/>
      <c r="MF526" s="7"/>
      <c r="MG526" s="7"/>
      <c r="MH526" s="7"/>
      <c r="MI526" s="7"/>
      <c r="MJ526" s="7"/>
    </row>
    <row r="527" spans="1:348" ht="15.75" customHeight="1" x14ac:dyDescent="0.25">
      <c r="A527" s="60"/>
      <c r="B527" s="60"/>
      <c r="C527" s="60"/>
      <c r="D527" s="60"/>
      <c r="E527" s="60"/>
      <c r="F527" s="60"/>
      <c r="G527" s="60"/>
      <c r="H527" s="60"/>
      <c r="I527" s="61"/>
      <c r="J527" s="61"/>
      <c r="K527" s="61"/>
      <c r="L527" s="61"/>
      <c r="M527" s="60"/>
      <c r="N527" s="60"/>
      <c r="O527" s="62"/>
      <c r="P527" s="62"/>
      <c r="Q527" s="62"/>
      <c r="R527" s="62"/>
      <c r="S527" s="62"/>
      <c r="T527" s="62"/>
      <c r="U527" s="62"/>
      <c r="V527" s="62"/>
      <c r="W527" s="62"/>
      <c r="X527" s="60"/>
      <c r="Y527" s="60"/>
      <c r="Z527" s="60"/>
      <c r="AA527" s="60"/>
      <c r="AB527" s="61"/>
      <c r="AC527" s="61"/>
      <c r="AD527" s="60"/>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c r="IW527" s="7"/>
      <c r="IX527" s="7"/>
      <c r="IY527" s="7"/>
      <c r="IZ527" s="7"/>
      <c r="JA527" s="7"/>
      <c r="JB527" s="7"/>
      <c r="JC527" s="7"/>
      <c r="JD527" s="7"/>
      <c r="JE527" s="7"/>
      <c r="JF527" s="7"/>
      <c r="JG527" s="7"/>
      <c r="JH527" s="7"/>
      <c r="JI527" s="7"/>
      <c r="JJ527" s="7"/>
      <c r="JK527" s="7"/>
      <c r="JL527" s="7"/>
      <c r="JM527" s="7"/>
      <c r="JN527" s="7"/>
      <c r="JO527" s="7"/>
      <c r="JP527" s="7"/>
      <c r="JQ527" s="7"/>
      <c r="JR527" s="7"/>
      <c r="JS527" s="7"/>
      <c r="JT527" s="7"/>
      <c r="JU527" s="7"/>
      <c r="JV527" s="7"/>
      <c r="JW527" s="7"/>
      <c r="JX527" s="7"/>
      <c r="JY527" s="7"/>
      <c r="JZ527" s="7"/>
      <c r="KA527" s="7"/>
      <c r="KB527" s="7"/>
      <c r="KC527" s="7"/>
      <c r="KD527" s="7"/>
      <c r="KE527" s="7"/>
      <c r="KF527" s="7"/>
      <c r="KG527" s="7"/>
      <c r="KH527" s="7"/>
      <c r="KI527" s="7"/>
      <c r="KJ527" s="7"/>
      <c r="KK527" s="7"/>
      <c r="KL527" s="7"/>
      <c r="KM527" s="7"/>
      <c r="KN527" s="7"/>
      <c r="KO527" s="7"/>
      <c r="KP527" s="7"/>
      <c r="KQ527" s="7"/>
      <c r="KR527" s="7"/>
      <c r="KS527" s="7"/>
      <c r="KT527" s="7"/>
      <c r="KU527" s="7"/>
      <c r="KV527" s="7"/>
      <c r="KW527" s="7"/>
      <c r="KX527" s="7"/>
      <c r="KY527" s="7"/>
      <c r="KZ527" s="7"/>
      <c r="LA527" s="7"/>
      <c r="LB527" s="7"/>
      <c r="LC527" s="7"/>
      <c r="LD527" s="7"/>
      <c r="LE527" s="7"/>
      <c r="LF527" s="7"/>
      <c r="LG527" s="7"/>
      <c r="LH527" s="7"/>
      <c r="LI527" s="7"/>
      <c r="LJ527" s="7"/>
      <c r="LK527" s="7"/>
      <c r="LL527" s="7"/>
      <c r="LM527" s="7"/>
      <c r="LN527" s="7"/>
      <c r="LO527" s="7"/>
      <c r="LP527" s="7"/>
      <c r="LQ527" s="7"/>
      <c r="LR527" s="7"/>
      <c r="LS527" s="7"/>
      <c r="LT527" s="7"/>
      <c r="LU527" s="7"/>
      <c r="LV527" s="7"/>
      <c r="LW527" s="7"/>
      <c r="LX527" s="7"/>
      <c r="LY527" s="7"/>
      <c r="LZ527" s="7"/>
      <c r="MA527" s="7"/>
      <c r="MB527" s="7"/>
      <c r="MC527" s="7"/>
      <c r="MD527" s="7"/>
      <c r="ME527" s="7"/>
      <c r="MF527" s="7"/>
      <c r="MG527" s="7"/>
      <c r="MH527" s="7"/>
      <c r="MI527" s="7"/>
      <c r="MJ527" s="7"/>
    </row>
    <row r="528" spans="1:348" ht="15.75" customHeight="1" x14ac:dyDescent="0.25">
      <c r="A528" s="60"/>
      <c r="B528" s="60"/>
      <c r="C528" s="60"/>
      <c r="D528" s="60"/>
      <c r="E528" s="60"/>
      <c r="F528" s="60"/>
      <c r="G528" s="60"/>
      <c r="H528" s="60"/>
      <c r="I528" s="61"/>
      <c r="J528" s="61"/>
      <c r="K528" s="61"/>
      <c r="L528" s="61"/>
      <c r="M528" s="60"/>
      <c r="N528" s="60"/>
      <c r="O528" s="62"/>
      <c r="P528" s="62"/>
      <c r="Q528" s="62"/>
      <c r="R528" s="62"/>
      <c r="S528" s="62"/>
      <c r="T528" s="62"/>
      <c r="U528" s="62"/>
      <c r="V528" s="62"/>
      <c r="W528" s="62"/>
      <c r="X528" s="60"/>
      <c r="Y528" s="60"/>
      <c r="Z528" s="60"/>
      <c r="AA528" s="60"/>
      <c r="AB528" s="61"/>
      <c r="AC528" s="61"/>
      <c r="AD528" s="60"/>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7"/>
      <c r="HH528" s="7"/>
      <c r="HI528" s="7"/>
      <c r="HJ528" s="7"/>
      <c r="HK528" s="7"/>
      <c r="HL528" s="7"/>
      <c r="HM528" s="7"/>
      <c r="HN528" s="7"/>
      <c r="HO528" s="7"/>
      <c r="HP528" s="7"/>
      <c r="HQ528" s="7"/>
      <c r="HR528" s="7"/>
      <c r="HS528" s="7"/>
      <c r="HT528" s="7"/>
      <c r="HU528" s="7"/>
      <c r="HV528" s="7"/>
      <c r="HW528" s="7"/>
      <c r="HX528" s="7"/>
      <c r="HY528" s="7"/>
      <c r="HZ528" s="7"/>
      <c r="IA528" s="7"/>
      <c r="IB528" s="7"/>
      <c r="IC528" s="7"/>
      <c r="ID528" s="7"/>
      <c r="IE528" s="7"/>
      <c r="IF528" s="7"/>
      <c r="IG528" s="7"/>
      <c r="IH528" s="7"/>
      <c r="II528" s="7"/>
      <c r="IJ528" s="7"/>
      <c r="IK528" s="7"/>
      <c r="IL528" s="7"/>
      <c r="IM528" s="7"/>
      <c r="IN528" s="7"/>
      <c r="IO528" s="7"/>
      <c r="IP528" s="7"/>
      <c r="IQ528" s="7"/>
      <c r="IR528" s="7"/>
      <c r="IS528" s="7"/>
      <c r="IT528" s="7"/>
      <c r="IU528" s="7"/>
      <c r="IV528" s="7"/>
      <c r="IW528" s="7"/>
      <c r="IX528" s="7"/>
      <c r="IY528" s="7"/>
      <c r="IZ528" s="7"/>
      <c r="JA528" s="7"/>
      <c r="JB528" s="7"/>
      <c r="JC528" s="7"/>
      <c r="JD528" s="7"/>
      <c r="JE528" s="7"/>
      <c r="JF528" s="7"/>
      <c r="JG528" s="7"/>
      <c r="JH528" s="7"/>
      <c r="JI528" s="7"/>
      <c r="JJ528" s="7"/>
      <c r="JK528" s="7"/>
      <c r="JL528" s="7"/>
      <c r="JM528" s="7"/>
      <c r="JN528" s="7"/>
      <c r="JO528" s="7"/>
      <c r="JP528" s="7"/>
      <c r="JQ528" s="7"/>
      <c r="JR528" s="7"/>
      <c r="JS528" s="7"/>
      <c r="JT528" s="7"/>
      <c r="JU528" s="7"/>
      <c r="JV528" s="7"/>
      <c r="JW528" s="7"/>
      <c r="JX528" s="7"/>
      <c r="JY528" s="7"/>
      <c r="JZ528" s="7"/>
      <c r="KA528" s="7"/>
      <c r="KB528" s="7"/>
      <c r="KC528" s="7"/>
      <c r="KD528" s="7"/>
      <c r="KE528" s="7"/>
      <c r="KF528" s="7"/>
      <c r="KG528" s="7"/>
      <c r="KH528" s="7"/>
      <c r="KI528" s="7"/>
      <c r="KJ528" s="7"/>
      <c r="KK528" s="7"/>
      <c r="KL528" s="7"/>
      <c r="KM528" s="7"/>
      <c r="KN528" s="7"/>
      <c r="KO528" s="7"/>
      <c r="KP528" s="7"/>
      <c r="KQ528" s="7"/>
      <c r="KR528" s="7"/>
      <c r="KS528" s="7"/>
      <c r="KT528" s="7"/>
      <c r="KU528" s="7"/>
      <c r="KV528" s="7"/>
      <c r="KW528" s="7"/>
      <c r="KX528" s="7"/>
      <c r="KY528" s="7"/>
      <c r="KZ528" s="7"/>
      <c r="LA528" s="7"/>
      <c r="LB528" s="7"/>
      <c r="LC528" s="7"/>
      <c r="LD528" s="7"/>
      <c r="LE528" s="7"/>
      <c r="LF528" s="7"/>
      <c r="LG528" s="7"/>
      <c r="LH528" s="7"/>
      <c r="LI528" s="7"/>
      <c r="LJ528" s="7"/>
      <c r="LK528" s="7"/>
      <c r="LL528" s="7"/>
      <c r="LM528" s="7"/>
      <c r="LN528" s="7"/>
      <c r="LO528" s="7"/>
      <c r="LP528" s="7"/>
      <c r="LQ528" s="7"/>
      <c r="LR528" s="7"/>
      <c r="LS528" s="7"/>
      <c r="LT528" s="7"/>
      <c r="LU528" s="7"/>
      <c r="LV528" s="7"/>
      <c r="LW528" s="7"/>
      <c r="LX528" s="7"/>
      <c r="LY528" s="7"/>
      <c r="LZ528" s="7"/>
      <c r="MA528" s="7"/>
      <c r="MB528" s="7"/>
      <c r="MC528" s="7"/>
      <c r="MD528" s="7"/>
      <c r="ME528" s="7"/>
      <c r="MF528" s="7"/>
      <c r="MG528" s="7"/>
      <c r="MH528" s="7"/>
      <c r="MI528" s="7"/>
      <c r="MJ528" s="7"/>
    </row>
    <row r="529" spans="1:348" ht="15.75" customHeight="1" x14ac:dyDescent="0.25">
      <c r="A529" s="60"/>
      <c r="B529" s="60"/>
      <c r="C529" s="60"/>
      <c r="D529" s="60"/>
      <c r="E529" s="60"/>
      <c r="F529" s="60"/>
      <c r="G529" s="60"/>
      <c r="H529" s="60"/>
      <c r="I529" s="61"/>
      <c r="J529" s="61"/>
      <c r="K529" s="61"/>
      <c r="L529" s="61"/>
      <c r="M529" s="60"/>
      <c r="N529" s="60"/>
      <c r="O529" s="62"/>
      <c r="P529" s="62"/>
      <c r="Q529" s="62"/>
      <c r="R529" s="62"/>
      <c r="S529" s="62"/>
      <c r="T529" s="62"/>
      <c r="U529" s="62"/>
      <c r="V529" s="62"/>
      <c r="W529" s="62"/>
      <c r="X529" s="60"/>
      <c r="Y529" s="60"/>
      <c r="Z529" s="60"/>
      <c r="AA529" s="60"/>
      <c r="AB529" s="61"/>
      <c r="AC529" s="61"/>
      <c r="AD529" s="60"/>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7"/>
      <c r="HH529" s="7"/>
      <c r="HI529" s="7"/>
      <c r="HJ529" s="7"/>
      <c r="HK529" s="7"/>
      <c r="HL529" s="7"/>
      <c r="HM529" s="7"/>
      <c r="HN529" s="7"/>
      <c r="HO529" s="7"/>
      <c r="HP529" s="7"/>
      <c r="HQ529" s="7"/>
      <c r="HR529" s="7"/>
      <c r="HS529" s="7"/>
      <c r="HT529" s="7"/>
      <c r="HU529" s="7"/>
      <c r="HV529" s="7"/>
      <c r="HW529" s="7"/>
      <c r="HX529" s="7"/>
      <c r="HY529" s="7"/>
      <c r="HZ529" s="7"/>
      <c r="IA529" s="7"/>
      <c r="IB529" s="7"/>
      <c r="IC529" s="7"/>
      <c r="ID529" s="7"/>
      <c r="IE529" s="7"/>
      <c r="IF529" s="7"/>
      <c r="IG529" s="7"/>
      <c r="IH529" s="7"/>
      <c r="II529" s="7"/>
      <c r="IJ529" s="7"/>
      <c r="IK529" s="7"/>
      <c r="IL529" s="7"/>
      <c r="IM529" s="7"/>
      <c r="IN529" s="7"/>
      <c r="IO529" s="7"/>
      <c r="IP529" s="7"/>
      <c r="IQ529" s="7"/>
      <c r="IR529" s="7"/>
      <c r="IS529" s="7"/>
      <c r="IT529" s="7"/>
      <c r="IU529" s="7"/>
      <c r="IV529" s="7"/>
      <c r="IW529" s="7"/>
      <c r="IX529" s="7"/>
      <c r="IY529" s="7"/>
      <c r="IZ529" s="7"/>
      <c r="JA529" s="7"/>
      <c r="JB529" s="7"/>
      <c r="JC529" s="7"/>
      <c r="JD529" s="7"/>
      <c r="JE529" s="7"/>
      <c r="JF529" s="7"/>
      <c r="JG529" s="7"/>
      <c r="JH529" s="7"/>
      <c r="JI529" s="7"/>
      <c r="JJ529" s="7"/>
      <c r="JK529" s="7"/>
      <c r="JL529" s="7"/>
      <c r="JM529" s="7"/>
      <c r="JN529" s="7"/>
      <c r="JO529" s="7"/>
      <c r="JP529" s="7"/>
      <c r="JQ529" s="7"/>
      <c r="JR529" s="7"/>
      <c r="JS529" s="7"/>
      <c r="JT529" s="7"/>
      <c r="JU529" s="7"/>
      <c r="JV529" s="7"/>
      <c r="JW529" s="7"/>
      <c r="JX529" s="7"/>
      <c r="JY529" s="7"/>
      <c r="JZ529" s="7"/>
      <c r="KA529" s="7"/>
      <c r="KB529" s="7"/>
      <c r="KC529" s="7"/>
      <c r="KD529" s="7"/>
      <c r="KE529" s="7"/>
      <c r="KF529" s="7"/>
      <c r="KG529" s="7"/>
      <c r="KH529" s="7"/>
      <c r="KI529" s="7"/>
      <c r="KJ529" s="7"/>
      <c r="KK529" s="7"/>
      <c r="KL529" s="7"/>
      <c r="KM529" s="7"/>
      <c r="KN529" s="7"/>
      <c r="KO529" s="7"/>
      <c r="KP529" s="7"/>
      <c r="KQ529" s="7"/>
      <c r="KR529" s="7"/>
      <c r="KS529" s="7"/>
      <c r="KT529" s="7"/>
      <c r="KU529" s="7"/>
      <c r="KV529" s="7"/>
      <c r="KW529" s="7"/>
      <c r="KX529" s="7"/>
      <c r="KY529" s="7"/>
      <c r="KZ529" s="7"/>
      <c r="LA529" s="7"/>
      <c r="LB529" s="7"/>
      <c r="LC529" s="7"/>
      <c r="LD529" s="7"/>
      <c r="LE529" s="7"/>
      <c r="LF529" s="7"/>
      <c r="LG529" s="7"/>
      <c r="LH529" s="7"/>
      <c r="LI529" s="7"/>
      <c r="LJ529" s="7"/>
      <c r="LK529" s="7"/>
      <c r="LL529" s="7"/>
      <c r="LM529" s="7"/>
      <c r="LN529" s="7"/>
      <c r="LO529" s="7"/>
      <c r="LP529" s="7"/>
      <c r="LQ529" s="7"/>
      <c r="LR529" s="7"/>
      <c r="LS529" s="7"/>
      <c r="LT529" s="7"/>
      <c r="LU529" s="7"/>
      <c r="LV529" s="7"/>
      <c r="LW529" s="7"/>
      <c r="LX529" s="7"/>
      <c r="LY529" s="7"/>
      <c r="LZ529" s="7"/>
      <c r="MA529" s="7"/>
      <c r="MB529" s="7"/>
      <c r="MC529" s="7"/>
      <c r="MD529" s="7"/>
      <c r="ME529" s="7"/>
      <c r="MF529" s="7"/>
      <c r="MG529" s="7"/>
      <c r="MH529" s="7"/>
      <c r="MI529" s="7"/>
      <c r="MJ529" s="7"/>
    </row>
    <row r="530" spans="1:348" ht="15.75" customHeight="1" x14ac:dyDescent="0.25">
      <c r="A530" s="60"/>
      <c r="B530" s="60"/>
      <c r="C530" s="60"/>
      <c r="D530" s="60"/>
      <c r="E530" s="60"/>
      <c r="F530" s="60"/>
      <c r="G530" s="60"/>
      <c r="H530" s="60"/>
      <c r="I530" s="61"/>
      <c r="J530" s="61"/>
      <c r="K530" s="61"/>
      <c r="L530" s="61"/>
      <c r="M530" s="60"/>
      <c r="N530" s="60"/>
      <c r="O530" s="62"/>
      <c r="P530" s="62"/>
      <c r="Q530" s="62"/>
      <c r="R530" s="62"/>
      <c r="S530" s="62"/>
      <c r="T530" s="62"/>
      <c r="U530" s="62"/>
      <c r="V530" s="62"/>
      <c r="W530" s="62"/>
      <c r="X530" s="60"/>
      <c r="Y530" s="60"/>
      <c r="Z530" s="60"/>
      <c r="AA530" s="60"/>
      <c r="AB530" s="61"/>
      <c r="AC530" s="61"/>
      <c r="AD530" s="60"/>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c r="GV530" s="7"/>
      <c r="GW530" s="7"/>
      <c r="GX530" s="7"/>
      <c r="GY530" s="7"/>
      <c r="GZ530" s="7"/>
      <c r="HA530" s="7"/>
      <c r="HB530" s="7"/>
      <c r="HC530" s="7"/>
      <c r="HD530" s="7"/>
      <c r="HE530" s="7"/>
      <c r="HF530" s="7"/>
      <c r="HG530" s="7"/>
      <c r="HH530" s="7"/>
      <c r="HI530" s="7"/>
      <c r="HJ530" s="7"/>
      <c r="HK530" s="7"/>
      <c r="HL530" s="7"/>
      <c r="HM530" s="7"/>
      <c r="HN530" s="7"/>
      <c r="HO530" s="7"/>
      <c r="HP530" s="7"/>
      <c r="HQ530" s="7"/>
      <c r="HR530" s="7"/>
      <c r="HS530" s="7"/>
      <c r="HT530" s="7"/>
      <c r="HU530" s="7"/>
      <c r="HV530" s="7"/>
      <c r="HW530" s="7"/>
      <c r="HX530" s="7"/>
      <c r="HY530" s="7"/>
      <c r="HZ530" s="7"/>
      <c r="IA530" s="7"/>
      <c r="IB530" s="7"/>
      <c r="IC530" s="7"/>
      <c r="ID530" s="7"/>
      <c r="IE530" s="7"/>
      <c r="IF530" s="7"/>
      <c r="IG530" s="7"/>
      <c r="IH530" s="7"/>
      <c r="II530" s="7"/>
      <c r="IJ530" s="7"/>
      <c r="IK530" s="7"/>
      <c r="IL530" s="7"/>
      <c r="IM530" s="7"/>
      <c r="IN530" s="7"/>
      <c r="IO530" s="7"/>
      <c r="IP530" s="7"/>
      <c r="IQ530" s="7"/>
      <c r="IR530" s="7"/>
      <c r="IS530" s="7"/>
      <c r="IT530" s="7"/>
      <c r="IU530" s="7"/>
      <c r="IV530" s="7"/>
      <c r="IW530" s="7"/>
      <c r="IX530" s="7"/>
      <c r="IY530" s="7"/>
      <c r="IZ530" s="7"/>
      <c r="JA530" s="7"/>
      <c r="JB530" s="7"/>
      <c r="JC530" s="7"/>
      <c r="JD530" s="7"/>
      <c r="JE530" s="7"/>
      <c r="JF530" s="7"/>
      <c r="JG530" s="7"/>
      <c r="JH530" s="7"/>
      <c r="JI530" s="7"/>
      <c r="JJ530" s="7"/>
      <c r="JK530" s="7"/>
      <c r="JL530" s="7"/>
      <c r="JM530" s="7"/>
      <c r="JN530" s="7"/>
      <c r="JO530" s="7"/>
      <c r="JP530" s="7"/>
      <c r="JQ530" s="7"/>
      <c r="JR530" s="7"/>
      <c r="JS530" s="7"/>
      <c r="JT530" s="7"/>
      <c r="JU530" s="7"/>
      <c r="JV530" s="7"/>
      <c r="JW530" s="7"/>
      <c r="JX530" s="7"/>
      <c r="JY530" s="7"/>
      <c r="JZ530" s="7"/>
      <c r="KA530" s="7"/>
      <c r="KB530" s="7"/>
      <c r="KC530" s="7"/>
      <c r="KD530" s="7"/>
      <c r="KE530" s="7"/>
      <c r="KF530" s="7"/>
      <c r="KG530" s="7"/>
      <c r="KH530" s="7"/>
      <c r="KI530" s="7"/>
      <c r="KJ530" s="7"/>
      <c r="KK530" s="7"/>
      <c r="KL530" s="7"/>
      <c r="KM530" s="7"/>
      <c r="KN530" s="7"/>
      <c r="KO530" s="7"/>
      <c r="KP530" s="7"/>
      <c r="KQ530" s="7"/>
      <c r="KR530" s="7"/>
      <c r="KS530" s="7"/>
      <c r="KT530" s="7"/>
      <c r="KU530" s="7"/>
      <c r="KV530" s="7"/>
      <c r="KW530" s="7"/>
      <c r="KX530" s="7"/>
      <c r="KY530" s="7"/>
      <c r="KZ530" s="7"/>
      <c r="LA530" s="7"/>
      <c r="LB530" s="7"/>
      <c r="LC530" s="7"/>
      <c r="LD530" s="7"/>
      <c r="LE530" s="7"/>
      <c r="LF530" s="7"/>
      <c r="LG530" s="7"/>
      <c r="LH530" s="7"/>
      <c r="LI530" s="7"/>
      <c r="LJ530" s="7"/>
      <c r="LK530" s="7"/>
      <c r="LL530" s="7"/>
      <c r="LM530" s="7"/>
      <c r="LN530" s="7"/>
      <c r="LO530" s="7"/>
      <c r="LP530" s="7"/>
      <c r="LQ530" s="7"/>
      <c r="LR530" s="7"/>
      <c r="LS530" s="7"/>
      <c r="LT530" s="7"/>
      <c r="LU530" s="7"/>
      <c r="LV530" s="7"/>
      <c r="LW530" s="7"/>
      <c r="LX530" s="7"/>
      <c r="LY530" s="7"/>
      <c r="LZ530" s="7"/>
      <c r="MA530" s="7"/>
      <c r="MB530" s="7"/>
      <c r="MC530" s="7"/>
      <c r="MD530" s="7"/>
      <c r="ME530" s="7"/>
      <c r="MF530" s="7"/>
      <c r="MG530" s="7"/>
      <c r="MH530" s="7"/>
      <c r="MI530" s="7"/>
      <c r="MJ530" s="7"/>
    </row>
    <row r="531" spans="1:348" ht="15.75" customHeight="1" x14ac:dyDescent="0.25">
      <c r="A531" s="60"/>
      <c r="B531" s="60"/>
      <c r="C531" s="60"/>
      <c r="D531" s="60"/>
      <c r="E531" s="60"/>
      <c r="F531" s="60"/>
      <c r="G531" s="60"/>
      <c r="H531" s="60"/>
      <c r="I531" s="61"/>
      <c r="J531" s="61"/>
      <c r="K531" s="61"/>
      <c r="L531" s="61"/>
      <c r="M531" s="60"/>
      <c r="N531" s="60"/>
      <c r="O531" s="62"/>
      <c r="P531" s="62"/>
      <c r="Q531" s="62"/>
      <c r="R531" s="62"/>
      <c r="S531" s="62"/>
      <c r="T531" s="62"/>
      <c r="U531" s="62"/>
      <c r="V531" s="62"/>
      <c r="W531" s="62"/>
      <c r="X531" s="60"/>
      <c r="Y531" s="60"/>
      <c r="Z531" s="60"/>
      <c r="AA531" s="60"/>
      <c r="AB531" s="61"/>
      <c r="AC531" s="61"/>
      <c r="AD531" s="60"/>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c r="GV531" s="7"/>
      <c r="GW531" s="7"/>
      <c r="GX531" s="7"/>
      <c r="GY531" s="7"/>
      <c r="GZ531" s="7"/>
      <c r="HA531" s="7"/>
      <c r="HB531" s="7"/>
      <c r="HC531" s="7"/>
      <c r="HD531" s="7"/>
      <c r="HE531" s="7"/>
      <c r="HF531" s="7"/>
      <c r="HG531" s="7"/>
      <c r="HH531" s="7"/>
      <c r="HI531" s="7"/>
      <c r="HJ531" s="7"/>
      <c r="HK531" s="7"/>
      <c r="HL531" s="7"/>
      <c r="HM531" s="7"/>
      <c r="HN531" s="7"/>
      <c r="HO531" s="7"/>
      <c r="HP531" s="7"/>
      <c r="HQ531" s="7"/>
      <c r="HR531" s="7"/>
      <c r="HS531" s="7"/>
      <c r="HT531" s="7"/>
      <c r="HU531" s="7"/>
      <c r="HV531" s="7"/>
      <c r="HW531" s="7"/>
      <c r="HX531" s="7"/>
      <c r="HY531" s="7"/>
      <c r="HZ531" s="7"/>
      <c r="IA531" s="7"/>
      <c r="IB531" s="7"/>
      <c r="IC531" s="7"/>
      <c r="ID531" s="7"/>
      <c r="IE531" s="7"/>
      <c r="IF531" s="7"/>
      <c r="IG531" s="7"/>
      <c r="IH531" s="7"/>
      <c r="II531" s="7"/>
      <c r="IJ531" s="7"/>
      <c r="IK531" s="7"/>
      <c r="IL531" s="7"/>
      <c r="IM531" s="7"/>
      <c r="IN531" s="7"/>
      <c r="IO531" s="7"/>
      <c r="IP531" s="7"/>
      <c r="IQ531" s="7"/>
      <c r="IR531" s="7"/>
      <c r="IS531" s="7"/>
      <c r="IT531" s="7"/>
      <c r="IU531" s="7"/>
      <c r="IV531" s="7"/>
      <c r="IW531" s="7"/>
      <c r="IX531" s="7"/>
      <c r="IY531" s="7"/>
      <c r="IZ531" s="7"/>
      <c r="JA531" s="7"/>
      <c r="JB531" s="7"/>
      <c r="JC531" s="7"/>
      <c r="JD531" s="7"/>
      <c r="JE531" s="7"/>
      <c r="JF531" s="7"/>
      <c r="JG531" s="7"/>
      <c r="JH531" s="7"/>
      <c r="JI531" s="7"/>
      <c r="JJ531" s="7"/>
      <c r="JK531" s="7"/>
      <c r="JL531" s="7"/>
      <c r="JM531" s="7"/>
      <c r="JN531" s="7"/>
      <c r="JO531" s="7"/>
      <c r="JP531" s="7"/>
      <c r="JQ531" s="7"/>
      <c r="JR531" s="7"/>
      <c r="JS531" s="7"/>
      <c r="JT531" s="7"/>
      <c r="JU531" s="7"/>
      <c r="JV531" s="7"/>
      <c r="JW531" s="7"/>
      <c r="JX531" s="7"/>
      <c r="JY531" s="7"/>
      <c r="JZ531" s="7"/>
      <c r="KA531" s="7"/>
      <c r="KB531" s="7"/>
      <c r="KC531" s="7"/>
      <c r="KD531" s="7"/>
      <c r="KE531" s="7"/>
      <c r="KF531" s="7"/>
      <c r="KG531" s="7"/>
      <c r="KH531" s="7"/>
      <c r="KI531" s="7"/>
      <c r="KJ531" s="7"/>
      <c r="KK531" s="7"/>
      <c r="KL531" s="7"/>
      <c r="KM531" s="7"/>
      <c r="KN531" s="7"/>
      <c r="KO531" s="7"/>
      <c r="KP531" s="7"/>
      <c r="KQ531" s="7"/>
      <c r="KR531" s="7"/>
      <c r="KS531" s="7"/>
      <c r="KT531" s="7"/>
      <c r="KU531" s="7"/>
      <c r="KV531" s="7"/>
      <c r="KW531" s="7"/>
      <c r="KX531" s="7"/>
      <c r="KY531" s="7"/>
      <c r="KZ531" s="7"/>
      <c r="LA531" s="7"/>
      <c r="LB531" s="7"/>
      <c r="LC531" s="7"/>
      <c r="LD531" s="7"/>
      <c r="LE531" s="7"/>
      <c r="LF531" s="7"/>
      <c r="LG531" s="7"/>
      <c r="LH531" s="7"/>
      <c r="LI531" s="7"/>
      <c r="LJ531" s="7"/>
      <c r="LK531" s="7"/>
      <c r="LL531" s="7"/>
      <c r="LM531" s="7"/>
      <c r="LN531" s="7"/>
      <c r="LO531" s="7"/>
      <c r="LP531" s="7"/>
      <c r="LQ531" s="7"/>
      <c r="LR531" s="7"/>
      <c r="LS531" s="7"/>
      <c r="LT531" s="7"/>
      <c r="LU531" s="7"/>
      <c r="LV531" s="7"/>
      <c r="LW531" s="7"/>
      <c r="LX531" s="7"/>
      <c r="LY531" s="7"/>
      <c r="LZ531" s="7"/>
      <c r="MA531" s="7"/>
      <c r="MB531" s="7"/>
      <c r="MC531" s="7"/>
      <c r="MD531" s="7"/>
      <c r="ME531" s="7"/>
      <c r="MF531" s="7"/>
      <c r="MG531" s="7"/>
      <c r="MH531" s="7"/>
      <c r="MI531" s="7"/>
      <c r="MJ531" s="7"/>
    </row>
    <row r="532" spans="1:348" ht="15.75" customHeight="1" x14ac:dyDescent="0.25">
      <c r="A532" s="60"/>
      <c r="B532" s="60"/>
      <c r="C532" s="60"/>
      <c r="D532" s="60"/>
      <c r="E532" s="60"/>
      <c r="F532" s="60"/>
      <c r="G532" s="60"/>
      <c r="H532" s="60"/>
      <c r="I532" s="61"/>
      <c r="J532" s="61"/>
      <c r="K532" s="61"/>
      <c r="L532" s="61"/>
      <c r="M532" s="60"/>
      <c r="N532" s="60"/>
      <c r="O532" s="62"/>
      <c r="P532" s="62"/>
      <c r="Q532" s="62"/>
      <c r="R532" s="62"/>
      <c r="S532" s="62"/>
      <c r="T532" s="62"/>
      <c r="U532" s="62"/>
      <c r="V532" s="62"/>
      <c r="W532" s="62"/>
      <c r="X532" s="60"/>
      <c r="Y532" s="60"/>
      <c r="Z532" s="60"/>
      <c r="AA532" s="60"/>
      <c r="AB532" s="61"/>
      <c r="AC532" s="61"/>
      <c r="AD532" s="60"/>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c r="GV532" s="7"/>
      <c r="GW532" s="7"/>
      <c r="GX532" s="7"/>
      <c r="GY532" s="7"/>
      <c r="GZ532" s="7"/>
      <c r="HA532" s="7"/>
      <c r="HB532" s="7"/>
      <c r="HC532" s="7"/>
      <c r="HD532" s="7"/>
      <c r="HE532" s="7"/>
      <c r="HF532" s="7"/>
      <c r="HG532" s="7"/>
      <c r="HH532" s="7"/>
      <c r="HI532" s="7"/>
      <c r="HJ532" s="7"/>
      <c r="HK532" s="7"/>
      <c r="HL532" s="7"/>
      <c r="HM532" s="7"/>
      <c r="HN532" s="7"/>
      <c r="HO532" s="7"/>
      <c r="HP532" s="7"/>
      <c r="HQ532" s="7"/>
      <c r="HR532" s="7"/>
      <c r="HS532" s="7"/>
      <c r="HT532" s="7"/>
      <c r="HU532" s="7"/>
      <c r="HV532" s="7"/>
      <c r="HW532" s="7"/>
      <c r="HX532" s="7"/>
      <c r="HY532" s="7"/>
      <c r="HZ532" s="7"/>
      <c r="IA532" s="7"/>
      <c r="IB532" s="7"/>
      <c r="IC532" s="7"/>
      <c r="ID532" s="7"/>
      <c r="IE532" s="7"/>
      <c r="IF532" s="7"/>
      <c r="IG532" s="7"/>
      <c r="IH532" s="7"/>
      <c r="II532" s="7"/>
      <c r="IJ532" s="7"/>
      <c r="IK532" s="7"/>
      <c r="IL532" s="7"/>
      <c r="IM532" s="7"/>
      <c r="IN532" s="7"/>
      <c r="IO532" s="7"/>
      <c r="IP532" s="7"/>
      <c r="IQ532" s="7"/>
      <c r="IR532" s="7"/>
      <c r="IS532" s="7"/>
      <c r="IT532" s="7"/>
      <c r="IU532" s="7"/>
      <c r="IV532" s="7"/>
      <c r="IW532" s="7"/>
      <c r="IX532" s="7"/>
      <c r="IY532" s="7"/>
      <c r="IZ532" s="7"/>
      <c r="JA532" s="7"/>
      <c r="JB532" s="7"/>
      <c r="JC532" s="7"/>
      <c r="JD532" s="7"/>
      <c r="JE532" s="7"/>
      <c r="JF532" s="7"/>
      <c r="JG532" s="7"/>
      <c r="JH532" s="7"/>
      <c r="JI532" s="7"/>
      <c r="JJ532" s="7"/>
      <c r="JK532" s="7"/>
      <c r="JL532" s="7"/>
      <c r="JM532" s="7"/>
      <c r="JN532" s="7"/>
      <c r="JO532" s="7"/>
      <c r="JP532" s="7"/>
      <c r="JQ532" s="7"/>
      <c r="JR532" s="7"/>
      <c r="JS532" s="7"/>
      <c r="JT532" s="7"/>
      <c r="JU532" s="7"/>
      <c r="JV532" s="7"/>
      <c r="JW532" s="7"/>
      <c r="JX532" s="7"/>
      <c r="JY532" s="7"/>
      <c r="JZ532" s="7"/>
      <c r="KA532" s="7"/>
      <c r="KB532" s="7"/>
      <c r="KC532" s="7"/>
      <c r="KD532" s="7"/>
      <c r="KE532" s="7"/>
      <c r="KF532" s="7"/>
      <c r="KG532" s="7"/>
      <c r="KH532" s="7"/>
      <c r="KI532" s="7"/>
      <c r="KJ532" s="7"/>
      <c r="KK532" s="7"/>
      <c r="KL532" s="7"/>
      <c r="KM532" s="7"/>
      <c r="KN532" s="7"/>
      <c r="KO532" s="7"/>
      <c r="KP532" s="7"/>
      <c r="KQ532" s="7"/>
      <c r="KR532" s="7"/>
      <c r="KS532" s="7"/>
      <c r="KT532" s="7"/>
      <c r="KU532" s="7"/>
      <c r="KV532" s="7"/>
      <c r="KW532" s="7"/>
      <c r="KX532" s="7"/>
      <c r="KY532" s="7"/>
      <c r="KZ532" s="7"/>
      <c r="LA532" s="7"/>
      <c r="LB532" s="7"/>
      <c r="LC532" s="7"/>
      <c r="LD532" s="7"/>
      <c r="LE532" s="7"/>
      <c r="LF532" s="7"/>
      <c r="LG532" s="7"/>
      <c r="LH532" s="7"/>
      <c r="LI532" s="7"/>
      <c r="LJ532" s="7"/>
      <c r="LK532" s="7"/>
      <c r="LL532" s="7"/>
      <c r="LM532" s="7"/>
      <c r="LN532" s="7"/>
      <c r="LO532" s="7"/>
      <c r="LP532" s="7"/>
      <c r="LQ532" s="7"/>
      <c r="LR532" s="7"/>
      <c r="LS532" s="7"/>
      <c r="LT532" s="7"/>
      <c r="LU532" s="7"/>
      <c r="LV532" s="7"/>
      <c r="LW532" s="7"/>
      <c r="LX532" s="7"/>
      <c r="LY532" s="7"/>
      <c r="LZ532" s="7"/>
      <c r="MA532" s="7"/>
      <c r="MB532" s="7"/>
      <c r="MC532" s="7"/>
      <c r="MD532" s="7"/>
      <c r="ME532" s="7"/>
      <c r="MF532" s="7"/>
      <c r="MG532" s="7"/>
      <c r="MH532" s="7"/>
      <c r="MI532" s="7"/>
      <c r="MJ532" s="7"/>
    </row>
    <row r="533" spans="1:348" ht="15.75" customHeight="1" x14ac:dyDescent="0.25">
      <c r="A533" s="60"/>
      <c r="B533" s="60"/>
      <c r="C533" s="60"/>
      <c r="D533" s="60"/>
      <c r="E533" s="60"/>
      <c r="F533" s="60"/>
      <c r="G533" s="60"/>
      <c r="H533" s="60"/>
      <c r="I533" s="61"/>
      <c r="J533" s="61"/>
      <c r="K533" s="61"/>
      <c r="L533" s="61"/>
      <c r="M533" s="60"/>
      <c r="N533" s="60"/>
      <c r="O533" s="62"/>
      <c r="P533" s="62"/>
      <c r="Q533" s="62"/>
      <c r="R533" s="62"/>
      <c r="S533" s="62"/>
      <c r="T533" s="62"/>
      <c r="U533" s="62"/>
      <c r="V533" s="62"/>
      <c r="W533" s="62"/>
      <c r="X533" s="60"/>
      <c r="Y533" s="60"/>
      <c r="Z533" s="60"/>
      <c r="AA533" s="60"/>
      <c r="AB533" s="61"/>
      <c r="AC533" s="61"/>
      <c r="AD533" s="60"/>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c r="GV533" s="7"/>
      <c r="GW533" s="7"/>
      <c r="GX533" s="7"/>
      <c r="GY533" s="7"/>
      <c r="GZ533" s="7"/>
      <c r="HA533" s="7"/>
      <c r="HB533" s="7"/>
      <c r="HC533" s="7"/>
      <c r="HD533" s="7"/>
      <c r="HE533" s="7"/>
      <c r="HF533" s="7"/>
      <c r="HG533" s="7"/>
      <c r="HH533" s="7"/>
      <c r="HI533" s="7"/>
      <c r="HJ533" s="7"/>
      <c r="HK533" s="7"/>
      <c r="HL533" s="7"/>
      <c r="HM533" s="7"/>
      <c r="HN533" s="7"/>
      <c r="HO533" s="7"/>
      <c r="HP533" s="7"/>
      <c r="HQ533" s="7"/>
      <c r="HR533" s="7"/>
      <c r="HS533" s="7"/>
      <c r="HT533" s="7"/>
      <c r="HU533" s="7"/>
      <c r="HV533" s="7"/>
      <c r="HW533" s="7"/>
      <c r="HX533" s="7"/>
      <c r="HY533" s="7"/>
      <c r="HZ533" s="7"/>
      <c r="IA533" s="7"/>
      <c r="IB533" s="7"/>
      <c r="IC533" s="7"/>
      <c r="ID533" s="7"/>
      <c r="IE533" s="7"/>
      <c r="IF533" s="7"/>
      <c r="IG533" s="7"/>
      <c r="IH533" s="7"/>
      <c r="II533" s="7"/>
      <c r="IJ533" s="7"/>
      <c r="IK533" s="7"/>
      <c r="IL533" s="7"/>
      <c r="IM533" s="7"/>
      <c r="IN533" s="7"/>
      <c r="IO533" s="7"/>
      <c r="IP533" s="7"/>
      <c r="IQ533" s="7"/>
      <c r="IR533" s="7"/>
      <c r="IS533" s="7"/>
      <c r="IT533" s="7"/>
      <c r="IU533" s="7"/>
      <c r="IV533" s="7"/>
      <c r="IW533" s="7"/>
      <c r="IX533" s="7"/>
      <c r="IY533" s="7"/>
      <c r="IZ533" s="7"/>
      <c r="JA533" s="7"/>
      <c r="JB533" s="7"/>
      <c r="JC533" s="7"/>
      <c r="JD533" s="7"/>
      <c r="JE533" s="7"/>
      <c r="JF533" s="7"/>
      <c r="JG533" s="7"/>
      <c r="JH533" s="7"/>
      <c r="JI533" s="7"/>
      <c r="JJ533" s="7"/>
      <c r="JK533" s="7"/>
      <c r="JL533" s="7"/>
      <c r="JM533" s="7"/>
      <c r="JN533" s="7"/>
      <c r="JO533" s="7"/>
      <c r="JP533" s="7"/>
      <c r="JQ533" s="7"/>
      <c r="JR533" s="7"/>
      <c r="JS533" s="7"/>
      <c r="JT533" s="7"/>
      <c r="JU533" s="7"/>
      <c r="JV533" s="7"/>
      <c r="JW533" s="7"/>
      <c r="JX533" s="7"/>
      <c r="JY533" s="7"/>
      <c r="JZ533" s="7"/>
      <c r="KA533" s="7"/>
      <c r="KB533" s="7"/>
      <c r="KC533" s="7"/>
      <c r="KD533" s="7"/>
      <c r="KE533" s="7"/>
      <c r="KF533" s="7"/>
      <c r="KG533" s="7"/>
      <c r="KH533" s="7"/>
      <c r="KI533" s="7"/>
      <c r="KJ533" s="7"/>
      <c r="KK533" s="7"/>
      <c r="KL533" s="7"/>
      <c r="KM533" s="7"/>
      <c r="KN533" s="7"/>
      <c r="KO533" s="7"/>
      <c r="KP533" s="7"/>
      <c r="KQ533" s="7"/>
      <c r="KR533" s="7"/>
      <c r="KS533" s="7"/>
      <c r="KT533" s="7"/>
      <c r="KU533" s="7"/>
      <c r="KV533" s="7"/>
      <c r="KW533" s="7"/>
      <c r="KX533" s="7"/>
      <c r="KY533" s="7"/>
      <c r="KZ533" s="7"/>
      <c r="LA533" s="7"/>
      <c r="LB533" s="7"/>
      <c r="LC533" s="7"/>
      <c r="LD533" s="7"/>
      <c r="LE533" s="7"/>
      <c r="LF533" s="7"/>
      <c r="LG533" s="7"/>
      <c r="LH533" s="7"/>
      <c r="LI533" s="7"/>
      <c r="LJ533" s="7"/>
      <c r="LK533" s="7"/>
      <c r="LL533" s="7"/>
      <c r="LM533" s="7"/>
      <c r="LN533" s="7"/>
      <c r="LO533" s="7"/>
      <c r="LP533" s="7"/>
      <c r="LQ533" s="7"/>
      <c r="LR533" s="7"/>
      <c r="LS533" s="7"/>
      <c r="LT533" s="7"/>
      <c r="LU533" s="7"/>
      <c r="LV533" s="7"/>
      <c r="LW533" s="7"/>
      <c r="LX533" s="7"/>
      <c r="LY533" s="7"/>
      <c r="LZ533" s="7"/>
      <c r="MA533" s="7"/>
      <c r="MB533" s="7"/>
      <c r="MC533" s="7"/>
      <c r="MD533" s="7"/>
      <c r="ME533" s="7"/>
      <c r="MF533" s="7"/>
      <c r="MG533" s="7"/>
      <c r="MH533" s="7"/>
      <c r="MI533" s="7"/>
      <c r="MJ533" s="7"/>
    </row>
    <row r="534" spans="1:348" ht="15.75" customHeight="1" x14ac:dyDescent="0.25">
      <c r="A534" s="60"/>
      <c r="B534" s="60"/>
      <c r="C534" s="60"/>
      <c r="D534" s="60"/>
      <c r="E534" s="60"/>
      <c r="F534" s="60"/>
      <c r="G534" s="60"/>
      <c r="H534" s="60"/>
      <c r="I534" s="61"/>
      <c r="J534" s="61"/>
      <c r="K534" s="61"/>
      <c r="L534" s="61"/>
      <c r="M534" s="60"/>
      <c r="N534" s="60"/>
      <c r="O534" s="62"/>
      <c r="P534" s="62"/>
      <c r="Q534" s="62"/>
      <c r="R534" s="62"/>
      <c r="S534" s="62"/>
      <c r="T534" s="62"/>
      <c r="U534" s="62"/>
      <c r="V534" s="62"/>
      <c r="W534" s="62"/>
      <c r="X534" s="60"/>
      <c r="Y534" s="60"/>
      <c r="Z534" s="60"/>
      <c r="AA534" s="60"/>
      <c r="AB534" s="61"/>
      <c r="AC534" s="61"/>
      <c r="AD534" s="60"/>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c r="GV534" s="7"/>
      <c r="GW534" s="7"/>
      <c r="GX534" s="7"/>
      <c r="GY534" s="7"/>
      <c r="GZ534" s="7"/>
      <c r="HA534" s="7"/>
      <c r="HB534" s="7"/>
      <c r="HC534" s="7"/>
      <c r="HD534" s="7"/>
      <c r="HE534" s="7"/>
      <c r="HF534" s="7"/>
      <c r="HG534" s="7"/>
      <c r="HH534" s="7"/>
      <c r="HI534" s="7"/>
      <c r="HJ534" s="7"/>
      <c r="HK534" s="7"/>
      <c r="HL534" s="7"/>
      <c r="HM534" s="7"/>
      <c r="HN534" s="7"/>
      <c r="HO534" s="7"/>
      <c r="HP534" s="7"/>
      <c r="HQ534" s="7"/>
      <c r="HR534" s="7"/>
      <c r="HS534" s="7"/>
      <c r="HT534" s="7"/>
      <c r="HU534" s="7"/>
      <c r="HV534" s="7"/>
      <c r="HW534" s="7"/>
      <c r="HX534" s="7"/>
      <c r="HY534" s="7"/>
      <c r="HZ534" s="7"/>
      <c r="IA534" s="7"/>
      <c r="IB534" s="7"/>
      <c r="IC534" s="7"/>
      <c r="ID534" s="7"/>
      <c r="IE534" s="7"/>
      <c r="IF534" s="7"/>
      <c r="IG534" s="7"/>
      <c r="IH534" s="7"/>
      <c r="II534" s="7"/>
      <c r="IJ534" s="7"/>
      <c r="IK534" s="7"/>
      <c r="IL534" s="7"/>
      <c r="IM534" s="7"/>
      <c r="IN534" s="7"/>
      <c r="IO534" s="7"/>
      <c r="IP534" s="7"/>
      <c r="IQ534" s="7"/>
      <c r="IR534" s="7"/>
      <c r="IS534" s="7"/>
      <c r="IT534" s="7"/>
      <c r="IU534" s="7"/>
      <c r="IV534" s="7"/>
      <c r="IW534" s="7"/>
      <c r="IX534" s="7"/>
      <c r="IY534" s="7"/>
      <c r="IZ534" s="7"/>
      <c r="JA534" s="7"/>
      <c r="JB534" s="7"/>
      <c r="JC534" s="7"/>
      <c r="JD534" s="7"/>
      <c r="JE534" s="7"/>
      <c r="JF534" s="7"/>
      <c r="JG534" s="7"/>
      <c r="JH534" s="7"/>
      <c r="JI534" s="7"/>
      <c r="JJ534" s="7"/>
      <c r="JK534" s="7"/>
      <c r="JL534" s="7"/>
      <c r="JM534" s="7"/>
      <c r="JN534" s="7"/>
      <c r="JO534" s="7"/>
      <c r="JP534" s="7"/>
      <c r="JQ534" s="7"/>
      <c r="JR534" s="7"/>
      <c r="JS534" s="7"/>
      <c r="JT534" s="7"/>
      <c r="JU534" s="7"/>
      <c r="JV534" s="7"/>
      <c r="JW534" s="7"/>
      <c r="JX534" s="7"/>
      <c r="JY534" s="7"/>
      <c r="JZ534" s="7"/>
      <c r="KA534" s="7"/>
      <c r="KB534" s="7"/>
      <c r="KC534" s="7"/>
      <c r="KD534" s="7"/>
      <c r="KE534" s="7"/>
      <c r="KF534" s="7"/>
      <c r="KG534" s="7"/>
      <c r="KH534" s="7"/>
      <c r="KI534" s="7"/>
      <c r="KJ534" s="7"/>
      <c r="KK534" s="7"/>
      <c r="KL534" s="7"/>
      <c r="KM534" s="7"/>
      <c r="KN534" s="7"/>
      <c r="KO534" s="7"/>
      <c r="KP534" s="7"/>
      <c r="KQ534" s="7"/>
      <c r="KR534" s="7"/>
      <c r="KS534" s="7"/>
      <c r="KT534" s="7"/>
      <c r="KU534" s="7"/>
      <c r="KV534" s="7"/>
      <c r="KW534" s="7"/>
      <c r="KX534" s="7"/>
      <c r="KY534" s="7"/>
      <c r="KZ534" s="7"/>
      <c r="LA534" s="7"/>
      <c r="LB534" s="7"/>
      <c r="LC534" s="7"/>
      <c r="LD534" s="7"/>
      <c r="LE534" s="7"/>
      <c r="LF534" s="7"/>
      <c r="LG534" s="7"/>
      <c r="LH534" s="7"/>
      <c r="LI534" s="7"/>
      <c r="LJ534" s="7"/>
      <c r="LK534" s="7"/>
      <c r="LL534" s="7"/>
      <c r="LM534" s="7"/>
      <c r="LN534" s="7"/>
      <c r="LO534" s="7"/>
      <c r="LP534" s="7"/>
      <c r="LQ534" s="7"/>
      <c r="LR534" s="7"/>
      <c r="LS534" s="7"/>
      <c r="LT534" s="7"/>
      <c r="LU534" s="7"/>
      <c r="LV534" s="7"/>
      <c r="LW534" s="7"/>
      <c r="LX534" s="7"/>
      <c r="LY534" s="7"/>
      <c r="LZ534" s="7"/>
      <c r="MA534" s="7"/>
      <c r="MB534" s="7"/>
      <c r="MC534" s="7"/>
      <c r="MD534" s="7"/>
      <c r="ME534" s="7"/>
      <c r="MF534" s="7"/>
      <c r="MG534" s="7"/>
      <c r="MH534" s="7"/>
      <c r="MI534" s="7"/>
      <c r="MJ534" s="7"/>
    </row>
    <row r="535" spans="1:348" ht="15.75" customHeight="1" x14ac:dyDescent="0.25">
      <c r="A535" s="60"/>
      <c r="B535" s="60"/>
      <c r="C535" s="60"/>
      <c r="D535" s="60"/>
      <c r="E535" s="60"/>
      <c r="F535" s="60"/>
      <c r="G535" s="60"/>
      <c r="H535" s="60"/>
      <c r="I535" s="61"/>
      <c r="J535" s="61"/>
      <c r="K535" s="61"/>
      <c r="L535" s="61"/>
      <c r="M535" s="60"/>
      <c r="N535" s="60"/>
      <c r="O535" s="62"/>
      <c r="P535" s="62"/>
      <c r="Q535" s="62"/>
      <c r="R535" s="62"/>
      <c r="S535" s="62"/>
      <c r="T535" s="62"/>
      <c r="U535" s="62"/>
      <c r="V535" s="62"/>
      <c r="W535" s="62"/>
      <c r="X535" s="60"/>
      <c r="Y535" s="60"/>
      <c r="Z535" s="60"/>
      <c r="AA535" s="60"/>
      <c r="AB535" s="61"/>
      <c r="AC535" s="61"/>
      <c r="AD535" s="60"/>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c r="GV535" s="7"/>
      <c r="GW535" s="7"/>
      <c r="GX535" s="7"/>
      <c r="GY535" s="7"/>
      <c r="GZ535" s="7"/>
      <c r="HA535" s="7"/>
      <c r="HB535" s="7"/>
      <c r="HC535" s="7"/>
      <c r="HD535" s="7"/>
      <c r="HE535" s="7"/>
      <c r="HF535" s="7"/>
      <c r="HG535" s="7"/>
      <c r="HH535" s="7"/>
      <c r="HI535" s="7"/>
      <c r="HJ535" s="7"/>
      <c r="HK535" s="7"/>
      <c r="HL535" s="7"/>
      <c r="HM535" s="7"/>
      <c r="HN535" s="7"/>
      <c r="HO535" s="7"/>
      <c r="HP535" s="7"/>
      <c r="HQ535" s="7"/>
      <c r="HR535" s="7"/>
      <c r="HS535" s="7"/>
      <c r="HT535" s="7"/>
      <c r="HU535" s="7"/>
      <c r="HV535" s="7"/>
      <c r="HW535" s="7"/>
      <c r="HX535" s="7"/>
      <c r="HY535" s="7"/>
      <c r="HZ535" s="7"/>
      <c r="IA535" s="7"/>
      <c r="IB535" s="7"/>
      <c r="IC535" s="7"/>
      <c r="ID535" s="7"/>
      <c r="IE535" s="7"/>
      <c r="IF535" s="7"/>
      <c r="IG535" s="7"/>
      <c r="IH535" s="7"/>
      <c r="II535" s="7"/>
      <c r="IJ535" s="7"/>
      <c r="IK535" s="7"/>
      <c r="IL535" s="7"/>
      <c r="IM535" s="7"/>
      <c r="IN535" s="7"/>
      <c r="IO535" s="7"/>
      <c r="IP535" s="7"/>
      <c r="IQ535" s="7"/>
      <c r="IR535" s="7"/>
      <c r="IS535" s="7"/>
      <c r="IT535" s="7"/>
      <c r="IU535" s="7"/>
      <c r="IV535" s="7"/>
      <c r="IW535" s="7"/>
      <c r="IX535" s="7"/>
      <c r="IY535" s="7"/>
      <c r="IZ535" s="7"/>
      <c r="JA535" s="7"/>
      <c r="JB535" s="7"/>
      <c r="JC535" s="7"/>
      <c r="JD535" s="7"/>
      <c r="JE535" s="7"/>
      <c r="JF535" s="7"/>
      <c r="JG535" s="7"/>
      <c r="JH535" s="7"/>
      <c r="JI535" s="7"/>
      <c r="JJ535" s="7"/>
      <c r="JK535" s="7"/>
      <c r="JL535" s="7"/>
      <c r="JM535" s="7"/>
      <c r="JN535" s="7"/>
      <c r="JO535" s="7"/>
      <c r="JP535" s="7"/>
      <c r="JQ535" s="7"/>
      <c r="JR535" s="7"/>
      <c r="JS535" s="7"/>
      <c r="JT535" s="7"/>
      <c r="JU535" s="7"/>
      <c r="JV535" s="7"/>
      <c r="JW535" s="7"/>
      <c r="JX535" s="7"/>
      <c r="JY535" s="7"/>
      <c r="JZ535" s="7"/>
      <c r="KA535" s="7"/>
      <c r="KB535" s="7"/>
      <c r="KC535" s="7"/>
      <c r="KD535" s="7"/>
      <c r="KE535" s="7"/>
      <c r="KF535" s="7"/>
      <c r="KG535" s="7"/>
      <c r="KH535" s="7"/>
      <c r="KI535" s="7"/>
      <c r="KJ535" s="7"/>
      <c r="KK535" s="7"/>
      <c r="KL535" s="7"/>
      <c r="KM535" s="7"/>
      <c r="KN535" s="7"/>
      <c r="KO535" s="7"/>
      <c r="KP535" s="7"/>
      <c r="KQ535" s="7"/>
      <c r="KR535" s="7"/>
      <c r="KS535" s="7"/>
      <c r="KT535" s="7"/>
      <c r="KU535" s="7"/>
      <c r="KV535" s="7"/>
      <c r="KW535" s="7"/>
      <c r="KX535" s="7"/>
      <c r="KY535" s="7"/>
      <c r="KZ535" s="7"/>
      <c r="LA535" s="7"/>
      <c r="LB535" s="7"/>
      <c r="LC535" s="7"/>
      <c r="LD535" s="7"/>
      <c r="LE535" s="7"/>
      <c r="LF535" s="7"/>
      <c r="LG535" s="7"/>
      <c r="LH535" s="7"/>
      <c r="LI535" s="7"/>
      <c r="LJ535" s="7"/>
      <c r="LK535" s="7"/>
      <c r="LL535" s="7"/>
      <c r="LM535" s="7"/>
      <c r="LN535" s="7"/>
      <c r="LO535" s="7"/>
      <c r="LP535" s="7"/>
      <c r="LQ535" s="7"/>
      <c r="LR535" s="7"/>
      <c r="LS535" s="7"/>
      <c r="LT535" s="7"/>
      <c r="LU535" s="7"/>
      <c r="LV535" s="7"/>
      <c r="LW535" s="7"/>
      <c r="LX535" s="7"/>
      <c r="LY535" s="7"/>
      <c r="LZ535" s="7"/>
      <c r="MA535" s="7"/>
      <c r="MB535" s="7"/>
      <c r="MC535" s="7"/>
      <c r="MD535" s="7"/>
      <c r="ME535" s="7"/>
      <c r="MF535" s="7"/>
      <c r="MG535" s="7"/>
      <c r="MH535" s="7"/>
      <c r="MI535" s="7"/>
      <c r="MJ535" s="7"/>
    </row>
    <row r="536" spans="1:348" ht="15.75" customHeight="1" x14ac:dyDescent="0.25">
      <c r="A536" s="60"/>
      <c r="B536" s="60"/>
      <c r="C536" s="60"/>
      <c r="D536" s="60"/>
      <c r="E536" s="60"/>
      <c r="F536" s="60"/>
      <c r="G536" s="60"/>
      <c r="H536" s="60"/>
      <c r="I536" s="61"/>
      <c r="J536" s="61"/>
      <c r="K536" s="61"/>
      <c r="L536" s="61"/>
      <c r="M536" s="60"/>
      <c r="N536" s="60"/>
      <c r="O536" s="62"/>
      <c r="P536" s="62"/>
      <c r="Q536" s="62"/>
      <c r="R536" s="62"/>
      <c r="S536" s="62"/>
      <c r="T536" s="62"/>
      <c r="U536" s="62"/>
      <c r="V536" s="62"/>
      <c r="W536" s="62"/>
      <c r="X536" s="60"/>
      <c r="Y536" s="60"/>
      <c r="Z536" s="60"/>
      <c r="AA536" s="60"/>
      <c r="AB536" s="61"/>
      <c r="AC536" s="61"/>
      <c r="AD536" s="60"/>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c r="GZ536" s="7"/>
      <c r="HA536" s="7"/>
      <c r="HB536" s="7"/>
      <c r="HC536" s="7"/>
      <c r="HD536" s="7"/>
      <c r="HE536" s="7"/>
      <c r="HF536" s="7"/>
      <c r="HG536" s="7"/>
      <c r="HH536" s="7"/>
      <c r="HI536" s="7"/>
      <c r="HJ536" s="7"/>
      <c r="HK536" s="7"/>
      <c r="HL536" s="7"/>
      <c r="HM536" s="7"/>
      <c r="HN536" s="7"/>
      <c r="HO536" s="7"/>
      <c r="HP536" s="7"/>
      <c r="HQ536" s="7"/>
      <c r="HR536" s="7"/>
      <c r="HS536" s="7"/>
      <c r="HT536" s="7"/>
      <c r="HU536" s="7"/>
      <c r="HV536" s="7"/>
      <c r="HW536" s="7"/>
      <c r="HX536" s="7"/>
      <c r="HY536" s="7"/>
      <c r="HZ536" s="7"/>
      <c r="IA536" s="7"/>
      <c r="IB536" s="7"/>
      <c r="IC536" s="7"/>
      <c r="ID536" s="7"/>
      <c r="IE536" s="7"/>
      <c r="IF536" s="7"/>
      <c r="IG536" s="7"/>
      <c r="IH536" s="7"/>
      <c r="II536" s="7"/>
      <c r="IJ536" s="7"/>
      <c r="IK536" s="7"/>
      <c r="IL536" s="7"/>
      <c r="IM536" s="7"/>
      <c r="IN536" s="7"/>
      <c r="IO536" s="7"/>
      <c r="IP536" s="7"/>
      <c r="IQ536" s="7"/>
      <c r="IR536" s="7"/>
      <c r="IS536" s="7"/>
      <c r="IT536" s="7"/>
      <c r="IU536" s="7"/>
      <c r="IV536" s="7"/>
      <c r="IW536" s="7"/>
      <c r="IX536" s="7"/>
      <c r="IY536" s="7"/>
      <c r="IZ536" s="7"/>
      <c r="JA536" s="7"/>
      <c r="JB536" s="7"/>
      <c r="JC536" s="7"/>
      <c r="JD536" s="7"/>
      <c r="JE536" s="7"/>
      <c r="JF536" s="7"/>
      <c r="JG536" s="7"/>
      <c r="JH536" s="7"/>
      <c r="JI536" s="7"/>
      <c r="JJ536" s="7"/>
      <c r="JK536" s="7"/>
      <c r="JL536" s="7"/>
      <c r="JM536" s="7"/>
      <c r="JN536" s="7"/>
      <c r="JO536" s="7"/>
      <c r="JP536" s="7"/>
      <c r="JQ536" s="7"/>
      <c r="JR536" s="7"/>
      <c r="JS536" s="7"/>
      <c r="JT536" s="7"/>
      <c r="JU536" s="7"/>
      <c r="JV536" s="7"/>
      <c r="JW536" s="7"/>
      <c r="JX536" s="7"/>
      <c r="JY536" s="7"/>
      <c r="JZ536" s="7"/>
      <c r="KA536" s="7"/>
      <c r="KB536" s="7"/>
      <c r="KC536" s="7"/>
      <c r="KD536" s="7"/>
      <c r="KE536" s="7"/>
      <c r="KF536" s="7"/>
      <c r="KG536" s="7"/>
      <c r="KH536" s="7"/>
      <c r="KI536" s="7"/>
      <c r="KJ536" s="7"/>
      <c r="KK536" s="7"/>
      <c r="KL536" s="7"/>
      <c r="KM536" s="7"/>
      <c r="KN536" s="7"/>
      <c r="KO536" s="7"/>
      <c r="KP536" s="7"/>
      <c r="KQ536" s="7"/>
      <c r="KR536" s="7"/>
      <c r="KS536" s="7"/>
      <c r="KT536" s="7"/>
      <c r="KU536" s="7"/>
      <c r="KV536" s="7"/>
      <c r="KW536" s="7"/>
      <c r="KX536" s="7"/>
      <c r="KY536" s="7"/>
      <c r="KZ536" s="7"/>
      <c r="LA536" s="7"/>
      <c r="LB536" s="7"/>
      <c r="LC536" s="7"/>
      <c r="LD536" s="7"/>
      <c r="LE536" s="7"/>
      <c r="LF536" s="7"/>
      <c r="LG536" s="7"/>
      <c r="LH536" s="7"/>
      <c r="LI536" s="7"/>
      <c r="LJ536" s="7"/>
      <c r="LK536" s="7"/>
      <c r="LL536" s="7"/>
      <c r="LM536" s="7"/>
      <c r="LN536" s="7"/>
      <c r="LO536" s="7"/>
      <c r="LP536" s="7"/>
      <c r="LQ536" s="7"/>
      <c r="LR536" s="7"/>
      <c r="LS536" s="7"/>
      <c r="LT536" s="7"/>
      <c r="LU536" s="7"/>
      <c r="LV536" s="7"/>
      <c r="LW536" s="7"/>
      <c r="LX536" s="7"/>
      <c r="LY536" s="7"/>
      <c r="LZ536" s="7"/>
      <c r="MA536" s="7"/>
      <c r="MB536" s="7"/>
      <c r="MC536" s="7"/>
      <c r="MD536" s="7"/>
      <c r="ME536" s="7"/>
      <c r="MF536" s="7"/>
      <c r="MG536" s="7"/>
      <c r="MH536" s="7"/>
      <c r="MI536" s="7"/>
      <c r="MJ536" s="7"/>
    </row>
    <row r="537" spans="1:348" ht="15.75" customHeight="1" x14ac:dyDescent="0.25">
      <c r="A537" s="60"/>
      <c r="B537" s="60"/>
      <c r="C537" s="60"/>
      <c r="D537" s="60"/>
      <c r="E537" s="60"/>
      <c r="F537" s="60"/>
      <c r="G537" s="60"/>
      <c r="H537" s="60"/>
      <c r="I537" s="61"/>
      <c r="J537" s="61"/>
      <c r="K537" s="61"/>
      <c r="L537" s="61"/>
      <c r="M537" s="60"/>
      <c r="N537" s="60"/>
      <c r="O537" s="62"/>
      <c r="P537" s="62"/>
      <c r="Q537" s="62"/>
      <c r="R537" s="62"/>
      <c r="S537" s="62"/>
      <c r="T537" s="62"/>
      <c r="U537" s="62"/>
      <c r="V537" s="62"/>
      <c r="W537" s="62"/>
      <c r="X537" s="60"/>
      <c r="Y537" s="60"/>
      <c r="Z537" s="60"/>
      <c r="AA537" s="60"/>
      <c r="AB537" s="61"/>
      <c r="AC537" s="61"/>
      <c r="AD537" s="60"/>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c r="GV537" s="7"/>
      <c r="GW537" s="7"/>
      <c r="GX537" s="7"/>
      <c r="GY537" s="7"/>
      <c r="GZ537" s="7"/>
      <c r="HA537" s="7"/>
      <c r="HB537" s="7"/>
      <c r="HC537" s="7"/>
      <c r="HD537" s="7"/>
      <c r="HE537" s="7"/>
      <c r="HF537" s="7"/>
      <c r="HG537" s="7"/>
      <c r="HH537" s="7"/>
      <c r="HI537" s="7"/>
      <c r="HJ537" s="7"/>
      <c r="HK537" s="7"/>
      <c r="HL537" s="7"/>
      <c r="HM537" s="7"/>
      <c r="HN537" s="7"/>
      <c r="HO537" s="7"/>
      <c r="HP537" s="7"/>
      <c r="HQ537" s="7"/>
      <c r="HR537" s="7"/>
      <c r="HS537" s="7"/>
      <c r="HT537" s="7"/>
      <c r="HU537" s="7"/>
      <c r="HV537" s="7"/>
      <c r="HW537" s="7"/>
      <c r="HX537" s="7"/>
      <c r="HY537" s="7"/>
      <c r="HZ537" s="7"/>
      <c r="IA537" s="7"/>
      <c r="IB537" s="7"/>
      <c r="IC537" s="7"/>
      <c r="ID537" s="7"/>
      <c r="IE537" s="7"/>
      <c r="IF537" s="7"/>
      <c r="IG537" s="7"/>
      <c r="IH537" s="7"/>
      <c r="II537" s="7"/>
      <c r="IJ537" s="7"/>
      <c r="IK537" s="7"/>
      <c r="IL537" s="7"/>
      <c r="IM537" s="7"/>
      <c r="IN537" s="7"/>
      <c r="IO537" s="7"/>
      <c r="IP537" s="7"/>
      <c r="IQ537" s="7"/>
      <c r="IR537" s="7"/>
      <c r="IS537" s="7"/>
      <c r="IT537" s="7"/>
      <c r="IU537" s="7"/>
      <c r="IV537" s="7"/>
      <c r="IW537" s="7"/>
      <c r="IX537" s="7"/>
      <c r="IY537" s="7"/>
      <c r="IZ537" s="7"/>
      <c r="JA537" s="7"/>
      <c r="JB537" s="7"/>
      <c r="JC537" s="7"/>
      <c r="JD537" s="7"/>
      <c r="JE537" s="7"/>
      <c r="JF537" s="7"/>
      <c r="JG537" s="7"/>
      <c r="JH537" s="7"/>
      <c r="JI537" s="7"/>
      <c r="JJ537" s="7"/>
      <c r="JK537" s="7"/>
      <c r="JL537" s="7"/>
      <c r="JM537" s="7"/>
      <c r="JN537" s="7"/>
      <c r="JO537" s="7"/>
      <c r="JP537" s="7"/>
      <c r="JQ537" s="7"/>
      <c r="JR537" s="7"/>
      <c r="JS537" s="7"/>
      <c r="JT537" s="7"/>
      <c r="JU537" s="7"/>
      <c r="JV537" s="7"/>
      <c r="JW537" s="7"/>
      <c r="JX537" s="7"/>
      <c r="JY537" s="7"/>
      <c r="JZ537" s="7"/>
      <c r="KA537" s="7"/>
      <c r="KB537" s="7"/>
      <c r="KC537" s="7"/>
      <c r="KD537" s="7"/>
      <c r="KE537" s="7"/>
      <c r="KF537" s="7"/>
      <c r="KG537" s="7"/>
      <c r="KH537" s="7"/>
      <c r="KI537" s="7"/>
      <c r="KJ537" s="7"/>
      <c r="KK537" s="7"/>
      <c r="KL537" s="7"/>
      <c r="KM537" s="7"/>
      <c r="KN537" s="7"/>
      <c r="KO537" s="7"/>
      <c r="KP537" s="7"/>
      <c r="KQ537" s="7"/>
      <c r="KR537" s="7"/>
      <c r="KS537" s="7"/>
      <c r="KT537" s="7"/>
      <c r="KU537" s="7"/>
      <c r="KV537" s="7"/>
      <c r="KW537" s="7"/>
      <c r="KX537" s="7"/>
      <c r="KY537" s="7"/>
      <c r="KZ537" s="7"/>
      <c r="LA537" s="7"/>
      <c r="LB537" s="7"/>
      <c r="LC537" s="7"/>
      <c r="LD537" s="7"/>
      <c r="LE537" s="7"/>
      <c r="LF537" s="7"/>
      <c r="LG537" s="7"/>
      <c r="LH537" s="7"/>
      <c r="LI537" s="7"/>
      <c r="LJ537" s="7"/>
      <c r="LK537" s="7"/>
      <c r="LL537" s="7"/>
      <c r="LM537" s="7"/>
      <c r="LN537" s="7"/>
      <c r="LO537" s="7"/>
      <c r="LP537" s="7"/>
      <c r="LQ537" s="7"/>
      <c r="LR537" s="7"/>
      <c r="LS537" s="7"/>
      <c r="LT537" s="7"/>
      <c r="LU537" s="7"/>
      <c r="LV537" s="7"/>
      <c r="LW537" s="7"/>
      <c r="LX537" s="7"/>
      <c r="LY537" s="7"/>
      <c r="LZ537" s="7"/>
      <c r="MA537" s="7"/>
      <c r="MB537" s="7"/>
      <c r="MC537" s="7"/>
      <c r="MD537" s="7"/>
      <c r="ME537" s="7"/>
      <c r="MF537" s="7"/>
      <c r="MG537" s="7"/>
      <c r="MH537" s="7"/>
      <c r="MI537" s="7"/>
      <c r="MJ537" s="7"/>
    </row>
    <row r="538" spans="1:348" ht="15.75" customHeight="1" x14ac:dyDescent="0.25">
      <c r="A538" s="60"/>
      <c r="B538" s="60"/>
      <c r="C538" s="60"/>
      <c r="D538" s="60"/>
      <c r="E538" s="60"/>
      <c r="F538" s="60"/>
      <c r="G538" s="60"/>
      <c r="H538" s="60"/>
      <c r="I538" s="61"/>
      <c r="J538" s="61"/>
      <c r="K538" s="61"/>
      <c r="L538" s="61"/>
      <c r="M538" s="60"/>
      <c r="N538" s="60"/>
      <c r="O538" s="62"/>
      <c r="P538" s="62"/>
      <c r="Q538" s="62"/>
      <c r="R538" s="62"/>
      <c r="S538" s="62"/>
      <c r="T538" s="62"/>
      <c r="U538" s="62"/>
      <c r="V538" s="62"/>
      <c r="W538" s="62"/>
      <c r="X538" s="60"/>
      <c r="Y538" s="60"/>
      <c r="Z538" s="60"/>
      <c r="AA538" s="60"/>
      <c r="AB538" s="61"/>
      <c r="AC538" s="61"/>
      <c r="AD538" s="60"/>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c r="GV538" s="7"/>
      <c r="GW538" s="7"/>
      <c r="GX538" s="7"/>
      <c r="GY538" s="7"/>
      <c r="GZ538" s="7"/>
      <c r="HA538" s="7"/>
      <c r="HB538" s="7"/>
      <c r="HC538" s="7"/>
      <c r="HD538" s="7"/>
      <c r="HE538" s="7"/>
      <c r="HF538" s="7"/>
      <c r="HG538" s="7"/>
      <c r="HH538" s="7"/>
      <c r="HI538" s="7"/>
      <c r="HJ538" s="7"/>
      <c r="HK538" s="7"/>
      <c r="HL538" s="7"/>
      <c r="HM538" s="7"/>
      <c r="HN538" s="7"/>
      <c r="HO538" s="7"/>
      <c r="HP538" s="7"/>
      <c r="HQ538" s="7"/>
      <c r="HR538" s="7"/>
      <c r="HS538" s="7"/>
      <c r="HT538" s="7"/>
      <c r="HU538" s="7"/>
      <c r="HV538" s="7"/>
      <c r="HW538" s="7"/>
      <c r="HX538" s="7"/>
      <c r="HY538" s="7"/>
      <c r="HZ538" s="7"/>
      <c r="IA538" s="7"/>
      <c r="IB538" s="7"/>
      <c r="IC538" s="7"/>
      <c r="ID538" s="7"/>
      <c r="IE538" s="7"/>
      <c r="IF538" s="7"/>
      <c r="IG538" s="7"/>
      <c r="IH538" s="7"/>
      <c r="II538" s="7"/>
      <c r="IJ538" s="7"/>
      <c r="IK538" s="7"/>
      <c r="IL538" s="7"/>
      <c r="IM538" s="7"/>
      <c r="IN538" s="7"/>
      <c r="IO538" s="7"/>
      <c r="IP538" s="7"/>
      <c r="IQ538" s="7"/>
      <c r="IR538" s="7"/>
      <c r="IS538" s="7"/>
      <c r="IT538" s="7"/>
      <c r="IU538" s="7"/>
      <c r="IV538" s="7"/>
      <c r="IW538" s="7"/>
      <c r="IX538" s="7"/>
      <c r="IY538" s="7"/>
      <c r="IZ538" s="7"/>
      <c r="JA538" s="7"/>
      <c r="JB538" s="7"/>
      <c r="JC538" s="7"/>
      <c r="JD538" s="7"/>
      <c r="JE538" s="7"/>
      <c r="JF538" s="7"/>
      <c r="JG538" s="7"/>
      <c r="JH538" s="7"/>
      <c r="JI538" s="7"/>
      <c r="JJ538" s="7"/>
      <c r="JK538" s="7"/>
      <c r="JL538" s="7"/>
      <c r="JM538" s="7"/>
      <c r="JN538" s="7"/>
      <c r="JO538" s="7"/>
      <c r="JP538" s="7"/>
      <c r="JQ538" s="7"/>
      <c r="JR538" s="7"/>
      <c r="JS538" s="7"/>
      <c r="JT538" s="7"/>
      <c r="JU538" s="7"/>
      <c r="JV538" s="7"/>
      <c r="JW538" s="7"/>
      <c r="JX538" s="7"/>
      <c r="JY538" s="7"/>
      <c r="JZ538" s="7"/>
      <c r="KA538" s="7"/>
      <c r="KB538" s="7"/>
      <c r="KC538" s="7"/>
      <c r="KD538" s="7"/>
      <c r="KE538" s="7"/>
      <c r="KF538" s="7"/>
      <c r="KG538" s="7"/>
      <c r="KH538" s="7"/>
      <c r="KI538" s="7"/>
      <c r="KJ538" s="7"/>
      <c r="KK538" s="7"/>
      <c r="KL538" s="7"/>
      <c r="KM538" s="7"/>
      <c r="KN538" s="7"/>
      <c r="KO538" s="7"/>
      <c r="KP538" s="7"/>
      <c r="KQ538" s="7"/>
      <c r="KR538" s="7"/>
      <c r="KS538" s="7"/>
      <c r="KT538" s="7"/>
      <c r="KU538" s="7"/>
      <c r="KV538" s="7"/>
      <c r="KW538" s="7"/>
      <c r="KX538" s="7"/>
      <c r="KY538" s="7"/>
      <c r="KZ538" s="7"/>
      <c r="LA538" s="7"/>
      <c r="LB538" s="7"/>
      <c r="LC538" s="7"/>
      <c r="LD538" s="7"/>
      <c r="LE538" s="7"/>
      <c r="LF538" s="7"/>
      <c r="LG538" s="7"/>
      <c r="LH538" s="7"/>
      <c r="LI538" s="7"/>
      <c r="LJ538" s="7"/>
      <c r="LK538" s="7"/>
      <c r="LL538" s="7"/>
      <c r="LM538" s="7"/>
      <c r="LN538" s="7"/>
      <c r="LO538" s="7"/>
      <c r="LP538" s="7"/>
      <c r="LQ538" s="7"/>
      <c r="LR538" s="7"/>
      <c r="LS538" s="7"/>
      <c r="LT538" s="7"/>
      <c r="LU538" s="7"/>
      <c r="LV538" s="7"/>
      <c r="LW538" s="7"/>
      <c r="LX538" s="7"/>
      <c r="LY538" s="7"/>
      <c r="LZ538" s="7"/>
      <c r="MA538" s="7"/>
      <c r="MB538" s="7"/>
      <c r="MC538" s="7"/>
      <c r="MD538" s="7"/>
      <c r="ME538" s="7"/>
      <c r="MF538" s="7"/>
      <c r="MG538" s="7"/>
      <c r="MH538" s="7"/>
      <c r="MI538" s="7"/>
      <c r="MJ538" s="7"/>
    </row>
    <row r="539" spans="1:348" ht="15.75" customHeight="1" x14ac:dyDescent="0.25">
      <c r="A539" s="60"/>
      <c r="B539" s="60"/>
      <c r="C539" s="60"/>
      <c r="D539" s="60"/>
      <c r="E539" s="60"/>
      <c r="F539" s="60"/>
      <c r="G539" s="60"/>
      <c r="H539" s="60"/>
      <c r="I539" s="61"/>
      <c r="J539" s="61"/>
      <c r="K539" s="61"/>
      <c r="L539" s="61"/>
      <c r="M539" s="60"/>
      <c r="N539" s="60"/>
      <c r="O539" s="62"/>
      <c r="P539" s="62"/>
      <c r="Q539" s="62"/>
      <c r="R539" s="62"/>
      <c r="S539" s="62"/>
      <c r="T539" s="62"/>
      <c r="U539" s="62"/>
      <c r="V539" s="62"/>
      <c r="W539" s="62"/>
      <c r="X539" s="60"/>
      <c r="Y539" s="60"/>
      <c r="Z539" s="60"/>
      <c r="AA539" s="60"/>
      <c r="AB539" s="61"/>
      <c r="AC539" s="61"/>
      <c r="AD539" s="60"/>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c r="GV539" s="7"/>
      <c r="GW539" s="7"/>
      <c r="GX539" s="7"/>
      <c r="GY539" s="7"/>
      <c r="GZ539" s="7"/>
      <c r="HA539" s="7"/>
      <c r="HB539" s="7"/>
      <c r="HC539" s="7"/>
      <c r="HD539" s="7"/>
      <c r="HE539" s="7"/>
      <c r="HF539" s="7"/>
      <c r="HG539" s="7"/>
      <c r="HH539" s="7"/>
      <c r="HI539" s="7"/>
      <c r="HJ539" s="7"/>
      <c r="HK539" s="7"/>
      <c r="HL539" s="7"/>
      <c r="HM539" s="7"/>
      <c r="HN539" s="7"/>
      <c r="HO539" s="7"/>
      <c r="HP539" s="7"/>
      <c r="HQ539" s="7"/>
      <c r="HR539" s="7"/>
      <c r="HS539" s="7"/>
      <c r="HT539" s="7"/>
      <c r="HU539" s="7"/>
      <c r="HV539" s="7"/>
      <c r="HW539" s="7"/>
      <c r="HX539" s="7"/>
      <c r="HY539" s="7"/>
      <c r="HZ539" s="7"/>
      <c r="IA539" s="7"/>
      <c r="IB539" s="7"/>
      <c r="IC539" s="7"/>
      <c r="ID539" s="7"/>
      <c r="IE539" s="7"/>
      <c r="IF539" s="7"/>
      <c r="IG539" s="7"/>
      <c r="IH539" s="7"/>
      <c r="II539" s="7"/>
      <c r="IJ539" s="7"/>
      <c r="IK539" s="7"/>
      <c r="IL539" s="7"/>
      <c r="IM539" s="7"/>
      <c r="IN539" s="7"/>
      <c r="IO539" s="7"/>
      <c r="IP539" s="7"/>
      <c r="IQ539" s="7"/>
      <c r="IR539" s="7"/>
      <c r="IS539" s="7"/>
      <c r="IT539" s="7"/>
      <c r="IU539" s="7"/>
      <c r="IV539" s="7"/>
      <c r="IW539" s="7"/>
      <c r="IX539" s="7"/>
      <c r="IY539" s="7"/>
      <c r="IZ539" s="7"/>
      <c r="JA539" s="7"/>
      <c r="JB539" s="7"/>
      <c r="JC539" s="7"/>
      <c r="JD539" s="7"/>
      <c r="JE539" s="7"/>
      <c r="JF539" s="7"/>
      <c r="JG539" s="7"/>
      <c r="JH539" s="7"/>
      <c r="JI539" s="7"/>
      <c r="JJ539" s="7"/>
      <c r="JK539" s="7"/>
      <c r="JL539" s="7"/>
      <c r="JM539" s="7"/>
      <c r="JN539" s="7"/>
      <c r="JO539" s="7"/>
      <c r="JP539" s="7"/>
      <c r="JQ539" s="7"/>
      <c r="JR539" s="7"/>
      <c r="JS539" s="7"/>
      <c r="JT539" s="7"/>
      <c r="JU539" s="7"/>
      <c r="JV539" s="7"/>
      <c r="JW539" s="7"/>
      <c r="JX539" s="7"/>
      <c r="JY539" s="7"/>
      <c r="JZ539" s="7"/>
      <c r="KA539" s="7"/>
      <c r="KB539" s="7"/>
      <c r="KC539" s="7"/>
      <c r="KD539" s="7"/>
      <c r="KE539" s="7"/>
      <c r="KF539" s="7"/>
      <c r="KG539" s="7"/>
      <c r="KH539" s="7"/>
      <c r="KI539" s="7"/>
      <c r="KJ539" s="7"/>
      <c r="KK539" s="7"/>
      <c r="KL539" s="7"/>
      <c r="KM539" s="7"/>
      <c r="KN539" s="7"/>
      <c r="KO539" s="7"/>
      <c r="KP539" s="7"/>
      <c r="KQ539" s="7"/>
      <c r="KR539" s="7"/>
      <c r="KS539" s="7"/>
      <c r="KT539" s="7"/>
      <c r="KU539" s="7"/>
      <c r="KV539" s="7"/>
      <c r="KW539" s="7"/>
      <c r="KX539" s="7"/>
      <c r="KY539" s="7"/>
      <c r="KZ539" s="7"/>
      <c r="LA539" s="7"/>
      <c r="LB539" s="7"/>
      <c r="LC539" s="7"/>
      <c r="LD539" s="7"/>
      <c r="LE539" s="7"/>
      <c r="LF539" s="7"/>
      <c r="LG539" s="7"/>
      <c r="LH539" s="7"/>
      <c r="LI539" s="7"/>
      <c r="LJ539" s="7"/>
      <c r="LK539" s="7"/>
      <c r="LL539" s="7"/>
      <c r="LM539" s="7"/>
      <c r="LN539" s="7"/>
      <c r="LO539" s="7"/>
      <c r="LP539" s="7"/>
      <c r="LQ539" s="7"/>
      <c r="LR539" s="7"/>
      <c r="LS539" s="7"/>
      <c r="LT539" s="7"/>
      <c r="LU539" s="7"/>
      <c r="LV539" s="7"/>
      <c r="LW539" s="7"/>
      <c r="LX539" s="7"/>
      <c r="LY539" s="7"/>
      <c r="LZ539" s="7"/>
      <c r="MA539" s="7"/>
      <c r="MB539" s="7"/>
      <c r="MC539" s="7"/>
      <c r="MD539" s="7"/>
      <c r="ME539" s="7"/>
      <c r="MF539" s="7"/>
      <c r="MG539" s="7"/>
      <c r="MH539" s="7"/>
      <c r="MI539" s="7"/>
      <c r="MJ539" s="7"/>
    </row>
    <row r="540" spans="1:348" ht="15.75" customHeight="1" x14ac:dyDescent="0.25">
      <c r="A540" s="60"/>
      <c r="B540" s="60"/>
      <c r="C540" s="60"/>
      <c r="D540" s="60"/>
      <c r="E540" s="60"/>
      <c r="F540" s="60"/>
      <c r="G540" s="60"/>
      <c r="H540" s="60"/>
      <c r="I540" s="61"/>
      <c r="J540" s="61"/>
      <c r="K540" s="61"/>
      <c r="L540" s="61"/>
      <c r="M540" s="60"/>
      <c r="N540" s="60"/>
      <c r="O540" s="62"/>
      <c r="P540" s="62"/>
      <c r="Q540" s="62"/>
      <c r="R540" s="62"/>
      <c r="S540" s="62"/>
      <c r="T540" s="62"/>
      <c r="U540" s="62"/>
      <c r="V540" s="62"/>
      <c r="W540" s="62"/>
      <c r="X540" s="60"/>
      <c r="Y540" s="60"/>
      <c r="Z540" s="60"/>
      <c r="AA540" s="60"/>
      <c r="AB540" s="61"/>
      <c r="AC540" s="61"/>
      <c r="AD540" s="60"/>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c r="GV540" s="7"/>
      <c r="GW540" s="7"/>
      <c r="GX540" s="7"/>
      <c r="GY540" s="7"/>
      <c r="GZ540" s="7"/>
      <c r="HA540" s="7"/>
      <c r="HB540" s="7"/>
      <c r="HC540" s="7"/>
      <c r="HD540" s="7"/>
      <c r="HE540" s="7"/>
      <c r="HF540" s="7"/>
      <c r="HG540" s="7"/>
      <c r="HH540" s="7"/>
      <c r="HI540" s="7"/>
      <c r="HJ540" s="7"/>
      <c r="HK540" s="7"/>
      <c r="HL540" s="7"/>
      <c r="HM540" s="7"/>
      <c r="HN540" s="7"/>
      <c r="HO540" s="7"/>
      <c r="HP540" s="7"/>
      <c r="HQ540" s="7"/>
      <c r="HR540" s="7"/>
      <c r="HS540" s="7"/>
      <c r="HT540" s="7"/>
      <c r="HU540" s="7"/>
      <c r="HV540" s="7"/>
      <c r="HW540" s="7"/>
      <c r="HX540" s="7"/>
      <c r="HY540" s="7"/>
      <c r="HZ540" s="7"/>
      <c r="IA540" s="7"/>
      <c r="IB540" s="7"/>
      <c r="IC540" s="7"/>
      <c r="ID540" s="7"/>
      <c r="IE540" s="7"/>
      <c r="IF540" s="7"/>
      <c r="IG540" s="7"/>
      <c r="IH540" s="7"/>
      <c r="II540" s="7"/>
      <c r="IJ540" s="7"/>
      <c r="IK540" s="7"/>
      <c r="IL540" s="7"/>
      <c r="IM540" s="7"/>
      <c r="IN540" s="7"/>
      <c r="IO540" s="7"/>
      <c r="IP540" s="7"/>
      <c r="IQ540" s="7"/>
      <c r="IR540" s="7"/>
      <c r="IS540" s="7"/>
      <c r="IT540" s="7"/>
      <c r="IU540" s="7"/>
      <c r="IV540" s="7"/>
      <c r="IW540" s="7"/>
      <c r="IX540" s="7"/>
      <c r="IY540" s="7"/>
      <c r="IZ540" s="7"/>
      <c r="JA540" s="7"/>
      <c r="JB540" s="7"/>
      <c r="JC540" s="7"/>
      <c r="JD540" s="7"/>
      <c r="JE540" s="7"/>
      <c r="JF540" s="7"/>
      <c r="JG540" s="7"/>
      <c r="JH540" s="7"/>
      <c r="JI540" s="7"/>
      <c r="JJ540" s="7"/>
      <c r="JK540" s="7"/>
      <c r="JL540" s="7"/>
      <c r="JM540" s="7"/>
      <c r="JN540" s="7"/>
      <c r="JO540" s="7"/>
      <c r="JP540" s="7"/>
      <c r="JQ540" s="7"/>
      <c r="JR540" s="7"/>
      <c r="JS540" s="7"/>
      <c r="JT540" s="7"/>
      <c r="JU540" s="7"/>
      <c r="JV540" s="7"/>
      <c r="JW540" s="7"/>
      <c r="JX540" s="7"/>
      <c r="JY540" s="7"/>
      <c r="JZ540" s="7"/>
      <c r="KA540" s="7"/>
      <c r="KB540" s="7"/>
      <c r="KC540" s="7"/>
      <c r="KD540" s="7"/>
      <c r="KE540" s="7"/>
      <c r="KF540" s="7"/>
      <c r="KG540" s="7"/>
      <c r="KH540" s="7"/>
      <c r="KI540" s="7"/>
      <c r="KJ540" s="7"/>
      <c r="KK540" s="7"/>
      <c r="KL540" s="7"/>
      <c r="KM540" s="7"/>
      <c r="KN540" s="7"/>
      <c r="KO540" s="7"/>
      <c r="KP540" s="7"/>
      <c r="KQ540" s="7"/>
      <c r="KR540" s="7"/>
      <c r="KS540" s="7"/>
      <c r="KT540" s="7"/>
      <c r="KU540" s="7"/>
      <c r="KV540" s="7"/>
      <c r="KW540" s="7"/>
      <c r="KX540" s="7"/>
      <c r="KY540" s="7"/>
      <c r="KZ540" s="7"/>
      <c r="LA540" s="7"/>
      <c r="LB540" s="7"/>
      <c r="LC540" s="7"/>
      <c r="LD540" s="7"/>
      <c r="LE540" s="7"/>
      <c r="LF540" s="7"/>
      <c r="LG540" s="7"/>
      <c r="LH540" s="7"/>
      <c r="LI540" s="7"/>
      <c r="LJ540" s="7"/>
      <c r="LK540" s="7"/>
      <c r="LL540" s="7"/>
      <c r="LM540" s="7"/>
      <c r="LN540" s="7"/>
      <c r="LO540" s="7"/>
      <c r="LP540" s="7"/>
      <c r="LQ540" s="7"/>
      <c r="LR540" s="7"/>
      <c r="LS540" s="7"/>
      <c r="LT540" s="7"/>
      <c r="LU540" s="7"/>
      <c r="LV540" s="7"/>
      <c r="LW540" s="7"/>
      <c r="LX540" s="7"/>
      <c r="LY540" s="7"/>
      <c r="LZ540" s="7"/>
      <c r="MA540" s="7"/>
      <c r="MB540" s="7"/>
      <c r="MC540" s="7"/>
      <c r="MD540" s="7"/>
      <c r="ME540" s="7"/>
      <c r="MF540" s="7"/>
      <c r="MG540" s="7"/>
      <c r="MH540" s="7"/>
      <c r="MI540" s="7"/>
      <c r="MJ540" s="7"/>
    </row>
    <row r="541" spans="1:348" ht="15.75" customHeight="1" x14ac:dyDescent="0.25">
      <c r="A541" s="60"/>
      <c r="B541" s="60"/>
      <c r="C541" s="60"/>
      <c r="D541" s="60"/>
      <c r="E541" s="60"/>
      <c r="F541" s="60"/>
      <c r="G541" s="60"/>
      <c r="H541" s="60"/>
      <c r="I541" s="61"/>
      <c r="J541" s="61"/>
      <c r="K541" s="61"/>
      <c r="L541" s="61"/>
      <c r="M541" s="60"/>
      <c r="N541" s="60"/>
      <c r="O541" s="62"/>
      <c r="P541" s="62"/>
      <c r="Q541" s="62"/>
      <c r="R541" s="62"/>
      <c r="S541" s="62"/>
      <c r="T541" s="62"/>
      <c r="U541" s="62"/>
      <c r="V541" s="62"/>
      <c r="W541" s="62"/>
      <c r="X541" s="60"/>
      <c r="Y541" s="60"/>
      <c r="Z541" s="60"/>
      <c r="AA541" s="60"/>
      <c r="AB541" s="61"/>
      <c r="AC541" s="61"/>
      <c r="AD541" s="60"/>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c r="GV541" s="7"/>
      <c r="GW541" s="7"/>
      <c r="GX541" s="7"/>
      <c r="GY541" s="7"/>
      <c r="GZ541" s="7"/>
      <c r="HA541" s="7"/>
      <c r="HB541" s="7"/>
      <c r="HC541" s="7"/>
      <c r="HD541" s="7"/>
      <c r="HE541" s="7"/>
      <c r="HF541" s="7"/>
      <c r="HG541" s="7"/>
      <c r="HH541" s="7"/>
      <c r="HI541" s="7"/>
      <c r="HJ541" s="7"/>
      <c r="HK541" s="7"/>
      <c r="HL541" s="7"/>
      <c r="HM541" s="7"/>
      <c r="HN541" s="7"/>
      <c r="HO541" s="7"/>
      <c r="HP541" s="7"/>
      <c r="HQ541" s="7"/>
      <c r="HR541" s="7"/>
      <c r="HS541" s="7"/>
      <c r="HT541" s="7"/>
      <c r="HU541" s="7"/>
      <c r="HV541" s="7"/>
      <c r="HW541" s="7"/>
      <c r="HX541" s="7"/>
      <c r="HY541" s="7"/>
      <c r="HZ541" s="7"/>
      <c r="IA541" s="7"/>
      <c r="IB541" s="7"/>
      <c r="IC541" s="7"/>
      <c r="ID541" s="7"/>
      <c r="IE541" s="7"/>
      <c r="IF541" s="7"/>
      <c r="IG541" s="7"/>
      <c r="IH541" s="7"/>
      <c r="II541" s="7"/>
      <c r="IJ541" s="7"/>
      <c r="IK541" s="7"/>
      <c r="IL541" s="7"/>
      <c r="IM541" s="7"/>
      <c r="IN541" s="7"/>
      <c r="IO541" s="7"/>
      <c r="IP541" s="7"/>
      <c r="IQ541" s="7"/>
      <c r="IR541" s="7"/>
      <c r="IS541" s="7"/>
      <c r="IT541" s="7"/>
      <c r="IU541" s="7"/>
      <c r="IV541" s="7"/>
      <c r="IW541" s="7"/>
      <c r="IX541" s="7"/>
      <c r="IY541" s="7"/>
      <c r="IZ541" s="7"/>
      <c r="JA541" s="7"/>
      <c r="JB541" s="7"/>
      <c r="JC541" s="7"/>
      <c r="JD541" s="7"/>
      <c r="JE541" s="7"/>
      <c r="JF541" s="7"/>
      <c r="JG541" s="7"/>
      <c r="JH541" s="7"/>
      <c r="JI541" s="7"/>
      <c r="JJ541" s="7"/>
      <c r="JK541" s="7"/>
      <c r="JL541" s="7"/>
      <c r="JM541" s="7"/>
      <c r="JN541" s="7"/>
      <c r="JO541" s="7"/>
      <c r="JP541" s="7"/>
      <c r="JQ541" s="7"/>
      <c r="JR541" s="7"/>
      <c r="JS541" s="7"/>
      <c r="JT541" s="7"/>
      <c r="JU541" s="7"/>
      <c r="JV541" s="7"/>
      <c r="JW541" s="7"/>
      <c r="JX541" s="7"/>
      <c r="JY541" s="7"/>
      <c r="JZ541" s="7"/>
      <c r="KA541" s="7"/>
      <c r="KB541" s="7"/>
      <c r="KC541" s="7"/>
      <c r="KD541" s="7"/>
      <c r="KE541" s="7"/>
      <c r="KF541" s="7"/>
      <c r="KG541" s="7"/>
      <c r="KH541" s="7"/>
      <c r="KI541" s="7"/>
      <c r="KJ541" s="7"/>
      <c r="KK541" s="7"/>
      <c r="KL541" s="7"/>
      <c r="KM541" s="7"/>
      <c r="KN541" s="7"/>
      <c r="KO541" s="7"/>
      <c r="KP541" s="7"/>
      <c r="KQ541" s="7"/>
      <c r="KR541" s="7"/>
      <c r="KS541" s="7"/>
      <c r="KT541" s="7"/>
      <c r="KU541" s="7"/>
      <c r="KV541" s="7"/>
      <c r="KW541" s="7"/>
      <c r="KX541" s="7"/>
      <c r="KY541" s="7"/>
      <c r="KZ541" s="7"/>
      <c r="LA541" s="7"/>
      <c r="LB541" s="7"/>
      <c r="LC541" s="7"/>
      <c r="LD541" s="7"/>
      <c r="LE541" s="7"/>
      <c r="LF541" s="7"/>
      <c r="LG541" s="7"/>
      <c r="LH541" s="7"/>
      <c r="LI541" s="7"/>
      <c r="LJ541" s="7"/>
      <c r="LK541" s="7"/>
      <c r="LL541" s="7"/>
      <c r="LM541" s="7"/>
      <c r="LN541" s="7"/>
      <c r="LO541" s="7"/>
      <c r="LP541" s="7"/>
      <c r="LQ541" s="7"/>
      <c r="LR541" s="7"/>
      <c r="LS541" s="7"/>
      <c r="LT541" s="7"/>
      <c r="LU541" s="7"/>
      <c r="LV541" s="7"/>
      <c r="LW541" s="7"/>
      <c r="LX541" s="7"/>
      <c r="LY541" s="7"/>
      <c r="LZ541" s="7"/>
      <c r="MA541" s="7"/>
      <c r="MB541" s="7"/>
      <c r="MC541" s="7"/>
      <c r="MD541" s="7"/>
      <c r="ME541" s="7"/>
      <c r="MF541" s="7"/>
      <c r="MG541" s="7"/>
      <c r="MH541" s="7"/>
      <c r="MI541" s="7"/>
      <c r="MJ541" s="7"/>
    </row>
    <row r="542" spans="1:348" ht="15.75" customHeight="1" x14ac:dyDescent="0.25">
      <c r="A542" s="60"/>
      <c r="B542" s="60"/>
      <c r="C542" s="60"/>
      <c r="D542" s="60"/>
      <c r="E542" s="60"/>
      <c r="F542" s="60"/>
      <c r="G542" s="60"/>
      <c r="H542" s="60"/>
      <c r="I542" s="61"/>
      <c r="J542" s="61"/>
      <c r="K542" s="61"/>
      <c r="L542" s="61"/>
      <c r="M542" s="60"/>
      <c r="N542" s="60"/>
      <c r="O542" s="62"/>
      <c r="P542" s="62"/>
      <c r="Q542" s="62"/>
      <c r="R542" s="62"/>
      <c r="S542" s="62"/>
      <c r="T542" s="62"/>
      <c r="U542" s="62"/>
      <c r="V542" s="62"/>
      <c r="W542" s="62"/>
      <c r="X542" s="60"/>
      <c r="Y542" s="60"/>
      <c r="Z542" s="60"/>
      <c r="AA542" s="60"/>
      <c r="AB542" s="61"/>
      <c r="AC542" s="61"/>
      <c r="AD542" s="60"/>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c r="GV542" s="7"/>
      <c r="GW542" s="7"/>
      <c r="GX542" s="7"/>
      <c r="GY542" s="7"/>
      <c r="GZ542" s="7"/>
      <c r="HA542" s="7"/>
      <c r="HB542" s="7"/>
      <c r="HC542" s="7"/>
      <c r="HD542" s="7"/>
      <c r="HE542" s="7"/>
      <c r="HF542" s="7"/>
      <c r="HG542" s="7"/>
      <c r="HH542" s="7"/>
      <c r="HI542" s="7"/>
      <c r="HJ542" s="7"/>
      <c r="HK542" s="7"/>
      <c r="HL542" s="7"/>
      <c r="HM542" s="7"/>
      <c r="HN542" s="7"/>
      <c r="HO542" s="7"/>
      <c r="HP542" s="7"/>
      <c r="HQ542" s="7"/>
      <c r="HR542" s="7"/>
      <c r="HS542" s="7"/>
      <c r="HT542" s="7"/>
      <c r="HU542" s="7"/>
      <c r="HV542" s="7"/>
      <c r="HW542" s="7"/>
      <c r="HX542" s="7"/>
      <c r="HY542" s="7"/>
      <c r="HZ542" s="7"/>
      <c r="IA542" s="7"/>
      <c r="IB542" s="7"/>
      <c r="IC542" s="7"/>
      <c r="ID542" s="7"/>
      <c r="IE542" s="7"/>
      <c r="IF542" s="7"/>
      <c r="IG542" s="7"/>
      <c r="IH542" s="7"/>
      <c r="II542" s="7"/>
      <c r="IJ542" s="7"/>
      <c r="IK542" s="7"/>
      <c r="IL542" s="7"/>
      <c r="IM542" s="7"/>
      <c r="IN542" s="7"/>
      <c r="IO542" s="7"/>
      <c r="IP542" s="7"/>
      <c r="IQ542" s="7"/>
      <c r="IR542" s="7"/>
      <c r="IS542" s="7"/>
      <c r="IT542" s="7"/>
      <c r="IU542" s="7"/>
      <c r="IV542" s="7"/>
      <c r="IW542" s="7"/>
      <c r="IX542" s="7"/>
      <c r="IY542" s="7"/>
      <c r="IZ542" s="7"/>
      <c r="JA542" s="7"/>
      <c r="JB542" s="7"/>
      <c r="JC542" s="7"/>
      <c r="JD542" s="7"/>
      <c r="JE542" s="7"/>
      <c r="JF542" s="7"/>
      <c r="JG542" s="7"/>
      <c r="JH542" s="7"/>
      <c r="JI542" s="7"/>
      <c r="JJ542" s="7"/>
      <c r="JK542" s="7"/>
      <c r="JL542" s="7"/>
      <c r="JM542" s="7"/>
      <c r="JN542" s="7"/>
      <c r="JO542" s="7"/>
      <c r="JP542" s="7"/>
      <c r="JQ542" s="7"/>
      <c r="JR542" s="7"/>
      <c r="JS542" s="7"/>
      <c r="JT542" s="7"/>
      <c r="JU542" s="7"/>
      <c r="JV542" s="7"/>
      <c r="JW542" s="7"/>
      <c r="JX542" s="7"/>
      <c r="JY542" s="7"/>
      <c r="JZ542" s="7"/>
      <c r="KA542" s="7"/>
      <c r="KB542" s="7"/>
      <c r="KC542" s="7"/>
      <c r="KD542" s="7"/>
      <c r="KE542" s="7"/>
      <c r="KF542" s="7"/>
      <c r="KG542" s="7"/>
      <c r="KH542" s="7"/>
      <c r="KI542" s="7"/>
      <c r="KJ542" s="7"/>
      <c r="KK542" s="7"/>
      <c r="KL542" s="7"/>
      <c r="KM542" s="7"/>
      <c r="KN542" s="7"/>
      <c r="KO542" s="7"/>
      <c r="KP542" s="7"/>
      <c r="KQ542" s="7"/>
      <c r="KR542" s="7"/>
      <c r="KS542" s="7"/>
      <c r="KT542" s="7"/>
      <c r="KU542" s="7"/>
      <c r="KV542" s="7"/>
      <c r="KW542" s="7"/>
      <c r="KX542" s="7"/>
      <c r="KY542" s="7"/>
      <c r="KZ542" s="7"/>
      <c r="LA542" s="7"/>
      <c r="LB542" s="7"/>
      <c r="LC542" s="7"/>
      <c r="LD542" s="7"/>
      <c r="LE542" s="7"/>
      <c r="LF542" s="7"/>
      <c r="LG542" s="7"/>
      <c r="LH542" s="7"/>
      <c r="LI542" s="7"/>
      <c r="LJ542" s="7"/>
      <c r="LK542" s="7"/>
      <c r="LL542" s="7"/>
      <c r="LM542" s="7"/>
      <c r="LN542" s="7"/>
      <c r="LO542" s="7"/>
      <c r="LP542" s="7"/>
      <c r="LQ542" s="7"/>
      <c r="LR542" s="7"/>
      <c r="LS542" s="7"/>
      <c r="LT542" s="7"/>
      <c r="LU542" s="7"/>
      <c r="LV542" s="7"/>
      <c r="LW542" s="7"/>
      <c r="LX542" s="7"/>
      <c r="LY542" s="7"/>
      <c r="LZ542" s="7"/>
      <c r="MA542" s="7"/>
      <c r="MB542" s="7"/>
      <c r="MC542" s="7"/>
      <c r="MD542" s="7"/>
      <c r="ME542" s="7"/>
      <c r="MF542" s="7"/>
      <c r="MG542" s="7"/>
      <c r="MH542" s="7"/>
      <c r="MI542" s="7"/>
      <c r="MJ542" s="7"/>
    </row>
    <row r="543" spans="1:348" ht="15.75" customHeight="1" x14ac:dyDescent="0.25">
      <c r="A543" s="60"/>
      <c r="B543" s="60"/>
      <c r="C543" s="60"/>
      <c r="D543" s="60"/>
      <c r="E543" s="60"/>
      <c r="F543" s="60"/>
      <c r="G543" s="60"/>
      <c r="H543" s="60"/>
      <c r="I543" s="61"/>
      <c r="J543" s="61"/>
      <c r="K543" s="61"/>
      <c r="L543" s="61"/>
      <c r="M543" s="60"/>
      <c r="N543" s="60"/>
      <c r="O543" s="62"/>
      <c r="P543" s="62"/>
      <c r="Q543" s="62"/>
      <c r="R543" s="62"/>
      <c r="S543" s="62"/>
      <c r="T543" s="62"/>
      <c r="U543" s="62"/>
      <c r="V543" s="62"/>
      <c r="W543" s="62"/>
      <c r="X543" s="60"/>
      <c r="Y543" s="60"/>
      <c r="Z543" s="60"/>
      <c r="AA543" s="60"/>
      <c r="AB543" s="61"/>
      <c r="AC543" s="61"/>
      <c r="AD543" s="60"/>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c r="GV543" s="7"/>
      <c r="GW543" s="7"/>
      <c r="GX543" s="7"/>
      <c r="GY543" s="7"/>
      <c r="GZ543" s="7"/>
      <c r="HA543" s="7"/>
      <c r="HB543" s="7"/>
      <c r="HC543" s="7"/>
      <c r="HD543" s="7"/>
      <c r="HE543" s="7"/>
      <c r="HF543" s="7"/>
      <c r="HG543" s="7"/>
      <c r="HH543" s="7"/>
      <c r="HI543" s="7"/>
      <c r="HJ543" s="7"/>
      <c r="HK543" s="7"/>
      <c r="HL543" s="7"/>
      <c r="HM543" s="7"/>
      <c r="HN543" s="7"/>
      <c r="HO543" s="7"/>
      <c r="HP543" s="7"/>
      <c r="HQ543" s="7"/>
      <c r="HR543" s="7"/>
      <c r="HS543" s="7"/>
      <c r="HT543" s="7"/>
      <c r="HU543" s="7"/>
      <c r="HV543" s="7"/>
      <c r="HW543" s="7"/>
      <c r="HX543" s="7"/>
      <c r="HY543" s="7"/>
      <c r="HZ543" s="7"/>
      <c r="IA543" s="7"/>
      <c r="IB543" s="7"/>
      <c r="IC543" s="7"/>
      <c r="ID543" s="7"/>
      <c r="IE543" s="7"/>
      <c r="IF543" s="7"/>
      <c r="IG543" s="7"/>
      <c r="IH543" s="7"/>
      <c r="II543" s="7"/>
      <c r="IJ543" s="7"/>
      <c r="IK543" s="7"/>
      <c r="IL543" s="7"/>
      <c r="IM543" s="7"/>
      <c r="IN543" s="7"/>
      <c r="IO543" s="7"/>
      <c r="IP543" s="7"/>
      <c r="IQ543" s="7"/>
      <c r="IR543" s="7"/>
      <c r="IS543" s="7"/>
      <c r="IT543" s="7"/>
      <c r="IU543" s="7"/>
      <c r="IV543" s="7"/>
      <c r="IW543" s="7"/>
      <c r="IX543" s="7"/>
      <c r="IY543" s="7"/>
      <c r="IZ543" s="7"/>
      <c r="JA543" s="7"/>
      <c r="JB543" s="7"/>
      <c r="JC543" s="7"/>
      <c r="JD543" s="7"/>
      <c r="JE543" s="7"/>
      <c r="JF543" s="7"/>
      <c r="JG543" s="7"/>
      <c r="JH543" s="7"/>
      <c r="JI543" s="7"/>
      <c r="JJ543" s="7"/>
      <c r="JK543" s="7"/>
      <c r="JL543" s="7"/>
      <c r="JM543" s="7"/>
      <c r="JN543" s="7"/>
      <c r="JO543" s="7"/>
      <c r="JP543" s="7"/>
      <c r="JQ543" s="7"/>
      <c r="JR543" s="7"/>
      <c r="JS543" s="7"/>
      <c r="JT543" s="7"/>
      <c r="JU543" s="7"/>
      <c r="JV543" s="7"/>
      <c r="JW543" s="7"/>
      <c r="JX543" s="7"/>
      <c r="JY543" s="7"/>
      <c r="JZ543" s="7"/>
      <c r="KA543" s="7"/>
      <c r="KB543" s="7"/>
      <c r="KC543" s="7"/>
      <c r="KD543" s="7"/>
      <c r="KE543" s="7"/>
      <c r="KF543" s="7"/>
      <c r="KG543" s="7"/>
      <c r="KH543" s="7"/>
      <c r="KI543" s="7"/>
      <c r="KJ543" s="7"/>
      <c r="KK543" s="7"/>
      <c r="KL543" s="7"/>
      <c r="KM543" s="7"/>
      <c r="KN543" s="7"/>
      <c r="KO543" s="7"/>
      <c r="KP543" s="7"/>
      <c r="KQ543" s="7"/>
      <c r="KR543" s="7"/>
      <c r="KS543" s="7"/>
      <c r="KT543" s="7"/>
      <c r="KU543" s="7"/>
      <c r="KV543" s="7"/>
      <c r="KW543" s="7"/>
      <c r="KX543" s="7"/>
      <c r="KY543" s="7"/>
      <c r="KZ543" s="7"/>
      <c r="LA543" s="7"/>
      <c r="LB543" s="7"/>
      <c r="LC543" s="7"/>
      <c r="LD543" s="7"/>
      <c r="LE543" s="7"/>
      <c r="LF543" s="7"/>
      <c r="LG543" s="7"/>
      <c r="LH543" s="7"/>
      <c r="LI543" s="7"/>
      <c r="LJ543" s="7"/>
      <c r="LK543" s="7"/>
      <c r="LL543" s="7"/>
      <c r="LM543" s="7"/>
      <c r="LN543" s="7"/>
      <c r="LO543" s="7"/>
      <c r="LP543" s="7"/>
      <c r="LQ543" s="7"/>
      <c r="LR543" s="7"/>
      <c r="LS543" s="7"/>
      <c r="LT543" s="7"/>
      <c r="LU543" s="7"/>
      <c r="LV543" s="7"/>
      <c r="LW543" s="7"/>
      <c r="LX543" s="7"/>
      <c r="LY543" s="7"/>
      <c r="LZ543" s="7"/>
      <c r="MA543" s="7"/>
      <c r="MB543" s="7"/>
      <c r="MC543" s="7"/>
      <c r="MD543" s="7"/>
      <c r="ME543" s="7"/>
      <c r="MF543" s="7"/>
      <c r="MG543" s="7"/>
      <c r="MH543" s="7"/>
      <c r="MI543" s="7"/>
      <c r="MJ543" s="7"/>
    </row>
    <row r="544" spans="1:348" ht="15.75" customHeight="1" x14ac:dyDescent="0.25">
      <c r="A544" s="60"/>
      <c r="B544" s="60"/>
      <c r="C544" s="60"/>
      <c r="D544" s="60"/>
      <c r="E544" s="60"/>
      <c r="F544" s="60"/>
      <c r="G544" s="60"/>
      <c r="H544" s="60"/>
      <c r="I544" s="61"/>
      <c r="J544" s="61"/>
      <c r="K544" s="61"/>
      <c r="L544" s="61"/>
      <c r="M544" s="60"/>
      <c r="N544" s="60"/>
      <c r="O544" s="62"/>
      <c r="P544" s="62"/>
      <c r="Q544" s="62"/>
      <c r="R544" s="62"/>
      <c r="S544" s="62"/>
      <c r="T544" s="62"/>
      <c r="U544" s="62"/>
      <c r="V544" s="62"/>
      <c r="W544" s="62"/>
      <c r="X544" s="60"/>
      <c r="Y544" s="60"/>
      <c r="Z544" s="60"/>
      <c r="AA544" s="60"/>
      <c r="AB544" s="61"/>
      <c r="AC544" s="61"/>
      <c r="AD544" s="60"/>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c r="GV544" s="7"/>
      <c r="GW544" s="7"/>
      <c r="GX544" s="7"/>
      <c r="GY544" s="7"/>
      <c r="GZ544" s="7"/>
      <c r="HA544" s="7"/>
      <c r="HB544" s="7"/>
      <c r="HC544" s="7"/>
      <c r="HD544" s="7"/>
      <c r="HE544" s="7"/>
      <c r="HF544" s="7"/>
      <c r="HG544" s="7"/>
      <c r="HH544" s="7"/>
      <c r="HI544" s="7"/>
      <c r="HJ544" s="7"/>
      <c r="HK544" s="7"/>
      <c r="HL544" s="7"/>
      <c r="HM544" s="7"/>
      <c r="HN544" s="7"/>
      <c r="HO544" s="7"/>
      <c r="HP544" s="7"/>
      <c r="HQ544" s="7"/>
      <c r="HR544" s="7"/>
      <c r="HS544" s="7"/>
      <c r="HT544" s="7"/>
      <c r="HU544" s="7"/>
      <c r="HV544" s="7"/>
      <c r="HW544" s="7"/>
      <c r="HX544" s="7"/>
      <c r="HY544" s="7"/>
      <c r="HZ544" s="7"/>
      <c r="IA544" s="7"/>
      <c r="IB544" s="7"/>
      <c r="IC544" s="7"/>
      <c r="ID544" s="7"/>
      <c r="IE544" s="7"/>
      <c r="IF544" s="7"/>
      <c r="IG544" s="7"/>
      <c r="IH544" s="7"/>
      <c r="II544" s="7"/>
      <c r="IJ544" s="7"/>
      <c r="IK544" s="7"/>
      <c r="IL544" s="7"/>
      <c r="IM544" s="7"/>
      <c r="IN544" s="7"/>
      <c r="IO544" s="7"/>
      <c r="IP544" s="7"/>
      <c r="IQ544" s="7"/>
      <c r="IR544" s="7"/>
      <c r="IS544" s="7"/>
      <c r="IT544" s="7"/>
      <c r="IU544" s="7"/>
      <c r="IV544" s="7"/>
      <c r="IW544" s="7"/>
      <c r="IX544" s="7"/>
      <c r="IY544" s="7"/>
      <c r="IZ544" s="7"/>
      <c r="JA544" s="7"/>
      <c r="JB544" s="7"/>
      <c r="JC544" s="7"/>
      <c r="JD544" s="7"/>
      <c r="JE544" s="7"/>
      <c r="JF544" s="7"/>
      <c r="JG544" s="7"/>
      <c r="JH544" s="7"/>
      <c r="JI544" s="7"/>
      <c r="JJ544" s="7"/>
      <c r="JK544" s="7"/>
      <c r="JL544" s="7"/>
      <c r="JM544" s="7"/>
      <c r="JN544" s="7"/>
      <c r="JO544" s="7"/>
      <c r="JP544" s="7"/>
      <c r="JQ544" s="7"/>
      <c r="JR544" s="7"/>
      <c r="JS544" s="7"/>
      <c r="JT544" s="7"/>
      <c r="JU544" s="7"/>
      <c r="JV544" s="7"/>
      <c r="JW544" s="7"/>
      <c r="JX544" s="7"/>
      <c r="JY544" s="7"/>
      <c r="JZ544" s="7"/>
      <c r="KA544" s="7"/>
      <c r="KB544" s="7"/>
      <c r="KC544" s="7"/>
      <c r="KD544" s="7"/>
      <c r="KE544" s="7"/>
      <c r="KF544" s="7"/>
      <c r="KG544" s="7"/>
      <c r="KH544" s="7"/>
      <c r="KI544" s="7"/>
      <c r="KJ544" s="7"/>
      <c r="KK544" s="7"/>
      <c r="KL544" s="7"/>
      <c r="KM544" s="7"/>
      <c r="KN544" s="7"/>
      <c r="KO544" s="7"/>
      <c r="KP544" s="7"/>
      <c r="KQ544" s="7"/>
      <c r="KR544" s="7"/>
      <c r="KS544" s="7"/>
      <c r="KT544" s="7"/>
      <c r="KU544" s="7"/>
      <c r="KV544" s="7"/>
      <c r="KW544" s="7"/>
      <c r="KX544" s="7"/>
      <c r="KY544" s="7"/>
      <c r="KZ544" s="7"/>
      <c r="LA544" s="7"/>
      <c r="LB544" s="7"/>
      <c r="LC544" s="7"/>
      <c r="LD544" s="7"/>
      <c r="LE544" s="7"/>
      <c r="LF544" s="7"/>
      <c r="LG544" s="7"/>
      <c r="LH544" s="7"/>
      <c r="LI544" s="7"/>
      <c r="LJ544" s="7"/>
      <c r="LK544" s="7"/>
      <c r="LL544" s="7"/>
      <c r="LM544" s="7"/>
      <c r="LN544" s="7"/>
      <c r="LO544" s="7"/>
      <c r="LP544" s="7"/>
      <c r="LQ544" s="7"/>
      <c r="LR544" s="7"/>
      <c r="LS544" s="7"/>
      <c r="LT544" s="7"/>
      <c r="LU544" s="7"/>
      <c r="LV544" s="7"/>
      <c r="LW544" s="7"/>
      <c r="LX544" s="7"/>
      <c r="LY544" s="7"/>
      <c r="LZ544" s="7"/>
      <c r="MA544" s="7"/>
      <c r="MB544" s="7"/>
      <c r="MC544" s="7"/>
      <c r="MD544" s="7"/>
      <c r="ME544" s="7"/>
      <c r="MF544" s="7"/>
      <c r="MG544" s="7"/>
      <c r="MH544" s="7"/>
      <c r="MI544" s="7"/>
      <c r="MJ544" s="7"/>
    </row>
    <row r="545" spans="1:348" ht="15.75" customHeight="1" x14ac:dyDescent="0.25">
      <c r="A545" s="60"/>
      <c r="B545" s="60"/>
      <c r="C545" s="60"/>
      <c r="D545" s="60"/>
      <c r="E545" s="60"/>
      <c r="F545" s="60"/>
      <c r="G545" s="60"/>
      <c r="H545" s="60"/>
      <c r="I545" s="61"/>
      <c r="J545" s="61"/>
      <c r="K545" s="61"/>
      <c r="L545" s="61"/>
      <c r="M545" s="60"/>
      <c r="N545" s="60"/>
      <c r="O545" s="62"/>
      <c r="P545" s="62"/>
      <c r="Q545" s="62"/>
      <c r="R545" s="62"/>
      <c r="S545" s="62"/>
      <c r="T545" s="62"/>
      <c r="U545" s="62"/>
      <c r="V545" s="62"/>
      <c r="W545" s="62"/>
      <c r="X545" s="60"/>
      <c r="Y545" s="60"/>
      <c r="Z545" s="60"/>
      <c r="AA545" s="60"/>
      <c r="AB545" s="61"/>
      <c r="AC545" s="61"/>
      <c r="AD545" s="60"/>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c r="GV545" s="7"/>
      <c r="GW545" s="7"/>
      <c r="GX545" s="7"/>
      <c r="GY545" s="7"/>
      <c r="GZ545" s="7"/>
      <c r="HA545" s="7"/>
      <c r="HB545" s="7"/>
      <c r="HC545" s="7"/>
      <c r="HD545" s="7"/>
      <c r="HE545" s="7"/>
      <c r="HF545" s="7"/>
      <c r="HG545" s="7"/>
      <c r="HH545" s="7"/>
      <c r="HI545" s="7"/>
      <c r="HJ545" s="7"/>
      <c r="HK545" s="7"/>
      <c r="HL545" s="7"/>
      <c r="HM545" s="7"/>
      <c r="HN545" s="7"/>
      <c r="HO545" s="7"/>
      <c r="HP545" s="7"/>
      <c r="HQ545" s="7"/>
      <c r="HR545" s="7"/>
      <c r="HS545" s="7"/>
      <c r="HT545" s="7"/>
      <c r="HU545" s="7"/>
      <c r="HV545" s="7"/>
      <c r="HW545" s="7"/>
      <c r="HX545" s="7"/>
      <c r="HY545" s="7"/>
      <c r="HZ545" s="7"/>
      <c r="IA545" s="7"/>
      <c r="IB545" s="7"/>
      <c r="IC545" s="7"/>
      <c r="ID545" s="7"/>
      <c r="IE545" s="7"/>
      <c r="IF545" s="7"/>
      <c r="IG545" s="7"/>
      <c r="IH545" s="7"/>
      <c r="II545" s="7"/>
      <c r="IJ545" s="7"/>
      <c r="IK545" s="7"/>
      <c r="IL545" s="7"/>
      <c r="IM545" s="7"/>
      <c r="IN545" s="7"/>
      <c r="IO545" s="7"/>
      <c r="IP545" s="7"/>
      <c r="IQ545" s="7"/>
      <c r="IR545" s="7"/>
      <c r="IS545" s="7"/>
      <c r="IT545" s="7"/>
      <c r="IU545" s="7"/>
      <c r="IV545" s="7"/>
      <c r="IW545" s="7"/>
      <c r="IX545" s="7"/>
      <c r="IY545" s="7"/>
      <c r="IZ545" s="7"/>
      <c r="JA545" s="7"/>
      <c r="JB545" s="7"/>
      <c r="JC545" s="7"/>
      <c r="JD545" s="7"/>
      <c r="JE545" s="7"/>
      <c r="JF545" s="7"/>
      <c r="JG545" s="7"/>
      <c r="JH545" s="7"/>
      <c r="JI545" s="7"/>
      <c r="JJ545" s="7"/>
      <c r="JK545" s="7"/>
      <c r="JL545" s="7"/>
      <c r="JM545" s="7"/>
      <c r="JN545" s="7"/>
      <c r="JO545" s="7"/>
      <c r="JP545" s="7"/>
      <c r="JQ545" s="7"/>
      <c r="JR545" s="7"/>
      <c r="JS545" s="7"/>
      <c r="JT545" s="7"/>
      <c r="JU545" s="7"/>
      <c r="JV545" s="7"/>
      <c r="JW545" s="7"/>
      <c r="JX545" s="7"/>
      <c r="JY545" s="7"/>
      <c r="JZ545" s="7"/>
      <c r="KA545" s="7"/>
      <c r="KB545" s="7"/>
      <c r="KC545" s="7"/>
      <c r="KD545" s="7"/>
      <c r="KE545" s="7"/>
      <c r="KF545" s="7"/>
      <c r="KG545" s="7"/>
      <c r="KH545" s="7"/>
      <c r="KI545" s="7"/>
      <c r="KJ545" s="7"/>
      <c r="KK545" s="7"/>
      <c r="KL545" s="7"/>
      <c r="KM545" s="7"/>
      <c r="KN545" s="7"/>
      <c r="KO545" s="7"/>
      <c r="KP545" s="7"/>
      <c r="KQ545" s="7"/>
      <c r="KR545" s="7"/>
      <c r="KS545" s="7"/>
      <c r="KT545" s="7"/>
      <c r="KU545" s="7"/>
      <c r="KV545" s="7"/>
      <c r="KW545" s="7"/>
      <c r="KX545" s="7"/>
      <c r="KY545" s="7"/>
      <c r="KZ545" s="7"/>
      <c r="LA545" s="7"/>
      <c r="LB545" s="7"/>
      <c r="LC545" s="7"/>
      <c r="LD545" s="7"/>
      <c r="LE545" s="7"/>
      <c r="LF545" s="7"/>
      <c r="LG545" s="7"/>
      <c r="LH545" s="7"/>
      <c r="LI545" s="7"/>
      <c r="LJ545" s="7"/>
      <c r="LK545" s="7"/>
      <c r="LL545" s="7"/>
      <c r="LM545" s="7"/>
      <c r="LN545" s="7"/>
      <c r="LO545" s="7"/>
      <c r="LP545" s="7"/>
      <c r="LQ545" s="7"/>
      <c r="LR545" s="7"/>
      <c r="LS545" s="7"/>
      <c r="LT545" s="7"/>
      <c r="LU545" s="7"/>
      <c r="LV545" s="7"/>
      <c r="LW545" s="7"/>
      <c r="LX545" s="7"/>
      <c r="LY545" s="7"/>
      <c r="LZ545" s="7"/>
      <c r="MA545" s="7"/>
      <c r="MB545" s="7"/>
      <c r="MC545" s="7"/>
      <c r="MD545" s="7"/>
      <c r="ME545" s="7"/>
      <c r="MF545" s="7"/>
      <c r="MG545" s="7"/>
      <c r="MH545" s="7"/>
      <c r="MI545" s="7"/>
      <c r="MJ545" s="7"/>
    </row>
    <row r="546" spans="1:348" ht="15.75" customHeight="1" x14ac:dyDescent="0.25">
      <c r="A546" s="60"/>
      <c r="B546" s="60"/>
      <c r="C546" s="60"/>
      <c r="D546" s="60"/>
      <c r="E546" s="60"/>
      <c r="F546" s="60"/>
      <c r="G546" s="60"/>
      <c r="H546" s="60"/>
      <c r="I546" s="61"/>
      <c r="J546" s="61"/>
      <c r="K546" s="61"/>
      <c r="L546" s="61"/>
      <c r="M546" s="60"/>
      <c r="N546" s="60"/>
      <c r="O546" s="62"/>
      <c r="P546" s="62"/>
      <c r="Q546" s="62"/>
      <c r="R546" s="62"/>
      <c r="S546" s="62"/>
      <c r="T546" s="62"/>
      <c r="U546" s="62"/>
      <c r="V546" s="62"/>
      <c r="W546" s="62"/>
      <c r="X546" s="60"/>
      <c r="Y546" s="60"/>
      <c r="Z546" s="60"/>
      <c r="AA546" s="60"/>
      <c r="AB546" s="61"/>
      <c r="AC546" s="61"/>
      <c r="AD546" s="60"/>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c r="IW546" s="7"/>
      <c r="IX546" s="7"/>
      <c r="IY546" s="7"/>
      <c r="IZ546" s="7"/>
      <c r="JA546" s="7"/>
      <c r="JB546" s="7"/>
      <c r="JC546" s="7"/>
      <c r="JD546" s="7"/>
      <c r="JE546" s="7"/>
      <c r="JF546" s="7"/>
      <c r="JG546" s="7"/>
      <c r="JH546" s="7"/>
      <c r="JI546" s="7"/>
      <c r="JJ546" s="7"/>
      <c r="JK546" s="7"/>
      <c r="JL546" s="7"/>
      <c r="JM546" s="7"/>
      <c r="JN546" s="7"/>
      <c r="JO546" s="7"/>
      <c r="JP546" s="7"/>
      <c r="JQ546" s="7"/>
      <c r="JR546" s="7"/>
      <c r="JS546" s="7"/>
      <c r="JT546" s="7"/>
      <c r="JU546" s="7"/>
      <c r="JV546" s="7"/>
      <c r="JW546" s="7"/>
      <c r="JX546" s="7"/>
      <c r="JY546" s="7"/>
      <c r="JZ546" s="7"/>
      <c r="KA546" s="7"/>
      <c r="KB546" s="7"/>
      <c r="KC546" s="7"/>
      <c r="KD546" s="7"/>
      <c r="KE546" s="7"/>
      <c r="KF546" s="7"/>
      <c r="KG546" s="7"/>
      <c r="KH546" s="7"/>
      <c r="KI546" s="7"/>
      <c r="KJ546" s="7"/>
      <c r="KK546" s="7"/>
      <c r="KL546" s="7"/>
      <c r="KM546" s="7"/>
      <c r="KN546" s="7"/>
      <c r="KO546" s="7"/>
      <c r="KP546" s="7"/>
      <c r="KQ546" s="7"/>
      <c r="KR546" s="7"/>
      <c r="KS546" s="7"/>
      <c r="KT546" s="7"/>
      <c r="KU546" s="7"/>
      <c r="KV546" s="7"/>
      <c r="KW546" s="7"/>
      <c r="KX546" s="7"/>
      <c r="KY546" s="7"/>
      <c r="KZ546" s="7"/>
      <c r="LA546" s="7"/>
      <c r="LB546" s="7"/>
      <c r="LC546" s="7"/>
      <c r="LD546" s="7"/>
      <c r="LE546" s="7"/>
      <c r="LF546" s="7"/>
      <c r="LG546" s="7"/>
      <c r="LH546" s="7"/>
      <c r="LI546" s="7"/>
      <c r="LJ546" s="7"/>
      <c r="LK546" s="7"/>
      <c r="LL546" s="7"/>
      <c r="LM546" s="7"/>
      <c r="LN546" s="7"/>
      <c r="LO546" s="7"/>
      <c r="LP546" s="7"/>
      <c r="LQ546" s="7"/>
      <c r="LR546" s="7"/>
      <c r="LS546" s="7"/>
      <c r="LT546" s="7"/>
      <c r="LU546" s="7"/>
      <c r="LV546" s="7"/>
      <c r="LW546" s="7"/>
      <c r="LX546" s="7"/>
      <c r="LY546" s="7"/>
      <c r="LZ546" s="7"/>
      <c r="MA546" s="7"/>
      <c r="MB546" s="7"/>
      <c r="MC546" s="7"/>
      <c r="MD546" s="7"/>
      <c r="ME546" s="7"/>
      <c r="MF546" s="7"/>
      <c r="MG546" s="7"/>
      <c r="MH546" s="7"/>
      <c r="MI546" s="7"/>
      <c r="MJ546" s="7"/>
    </row>
    <row r="547" spans="1:348" ht="15.75" customHeight="1" x14ac:dyDescent="0.25">
      <c r="A547" s="60"/>
      <c r="B547" s="60"/>
      <c r="C547" s="60"/>
      <c r="D547" s="60"/>
      <c r="E547" s="60"/>
      <c r="F547" s="60"/>
      <c r="G547" s="60"/>
      <c r="H547" s="60"/>
      <c r="I547" s="61"/>
      <c r="J547" s="61"/>
      <c r="K547" s="61"/>
      <c r="L547" s="61"/>
      <c r="M547" s="60"/>
      <c r="N547" s="60"/>
      <c r="O547" s="62"/>
      <c r="P547" s="62"/>
      <c r="Q547" s="62"/>
      <c r="R547" s="62"/>
      <c r="S547" s="62"/>
      <c r="T547" s="62"/>
      <c r="U547" s="62"/>
      <c r="V547" s="62"/>
      <c r="W547" s="62"/>
      <c r="X547" s="60"/>
      <c r="Y547" s="60"/>
      <c r="Z547" s="60"/>
      <c r="AA547" s="60"/>
      <c r="AB547" s="61"/>
      <c r="AC547" s="61"/>
      <c r="AD547" s="60"/>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c r="IW547" s="7"/>
      <c r="IX547" s="7"/>
      <c r="IY547" s="7"/>
      <c r="IZ547" s="7"/>
      <c r="JA547" s="7"/>
      <c r="JB547" s="7"/>
      <c r="JC547" s="7"/>
      <c r="JD547" s="7"/>
      <c r="JE547" s="7"/>
      <c r="JF547" s="7"/>
      <c r="JG547" s="7"/>
      <c r="JH547" s="7"/>
      <c r="JI547" s="7"/>
      <c r="JJ547" s="7"/>
      <c r="JK547" s="7"/>
      <c r="JL547" s="7"/>
      <c r="JM547" s="7"/>
      <c r="JN547" s="7"/>
      <c r="JO547" s="7"/>
      <c r="JP547" s="7"/>
      <c r="JQ547" s="7"/>
      <c r="JR547" s="7"/>
      <c r="JS547" s="7"/>
      <c r="JT547" s="7"/>
      <c r="JU547" s="7"/>
      <c r="JV547" s="7"/>
      <c r="JW547" s="7"/>
      <c r="JX547" s="7"/>
      <c r="JY547" s="7"/>
      <c r="JZ547" s="7"/>
      <c r="KA547" s="7"/>
      <c r="KB547" s="7"/>
      <c r="KC547" s="7"/>
      <c r="KD547" s="7"/>
      <c r="KE547" s="7"/>
      <c r="KF547" s="7"/>
      <c r="KG547" s="7"/>
      <c r="KH547" s="7"/>
      <c r="KI547" s="7"/>
      <c r="KJ547" s="7"/>
      <c r="KK547" s="7"/>
      <c r="KL547" s="7"/>
      <c r="KM547" s="7"/>
      <c r="KN547" s="7"/>
      <c r="KO547" s="7"/>
      <c r="KP547" s="7"/>
      <c r="KQ547" s="7"/>
      <c r="KR547" s="7"/>
      <c r="KS547" s="7"/>
      <c r="KT547" s="7"/>
      <c r="KU547" s="7"/>
      <c r="KV547" s="7"/>
      <c r="KW547" s="7"/>
      <c r="KX547" s="7"/>
      <c r="KY547" s="7"/>
      <c r="KZ547" s="7"/>
      <c r="LA547" s="7"/>
      <c r="LB547" s="7"/>
      <c r="LC547" s="7"/>
      <c r="LD547" s="7"/>
      <c r="LE547" s="7"/>
      <c r="LF547" s="7"/>
      <c r="LG547" s="7"/>
      <c r="LH547" s="7"/>
      <c r="LI547" s="7"/>
      <c r="LJ547" s="7"/>
      <c r="LK547" s="7"/>
      <c r="LL547" s="7"/>
      <c r="LM547" s="7"/>
      <c r="LN547" s="7"/>
      <c r="LO547" s="7"/>
      <c r="LP547" s="7"/>
      <c r="LQ547" s="7"/>
      <c r="LR547" s="7"/>
      <c r="LS547" s="7"/>
      <c r="LT547" s="7"/>
      <c r="LU547" s="7"/>
      <c r="LV547" s="7"/>
      <c r="LW547" s="7"/>
      <c r="LX547" s="7"/>
      <c r="LY547" s="7"/>
      <c r="LZ547" s="7"/>
      <c r="MA547" s="7"/>
      <c r="MB547" s="7"/>
      <c r="MC547" s="7"/>
      <c r="MD547" s="7"/>
      <c r="ME547" s="7"/>
      <c r="MF547" s="7"/>
      <c r="MG547" s="7"/>
      <c r="MH547" s="7"/>
      <c r="MI547" s="7"/>
      <c r="MJ547" s="7"/>
    </row>
    <row r="548" spans="1:348" ht="15.75" customHeight="1" x14ac:dyDescent="0.25">
      <c r="A548" s="60"/>
      <c r="B548" s="60"/>
      <c r="C548" s="60"/>
      <c r="D548" s="60"/>
      <c r="E548" s="60"/>
      <c r="F548" s="60"/>
      <c r="G548" s="60"/>
      <c r="H548" s="60"/>
      <c r="I548" s="61"/>
      <c r="J548" s="61"/>
      <c r="K548" s="61"/>
      <c r="L548" s="61"/>
      <c r="M548" s="60"/>
      <c r="N548" s="60"/>
      <c r="O548" s="62"/>
      <c r="P548" s="62"/>
      <c r="Q548" s="62"/>
      <c r="R548" s="62"/>
      <c r="S548" s="62"/>
      <c r="T548" s="62"/>
      <c r="U548" s="62"/>
      <c r="V548" s="62"/>
      <c r="W548" s="62"/>
      <c r="X548" s="60"/>
      <c r="Y548" s="60"/>
      <c r="Z548" s="60"/>
      <c r="AA548" s="60"/>
      <c r="AB548" s="61"/>
      <c r="AC548" s="61"/>
      <c r="AD548" s="60"/>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c r="IW548" s="7"/>
      <c r="IX548" s="7"/>
      <c r="IY548" s="7"/>
      <c r="IZ548" s="7"/>
      <c r="JA548" s="7"/>
      <c r="JB548" s="7"/>
      <c r="JC548" s="7"/>
      <c r="JD548" s="7"/>
      <c r="JE548" s="7"/>
      <c r="JF548" s="7"/>
      <c r="JG548" s="7"/>
      <c r="JH548" s="7"/>
      <c r="JI548" s="7"/>
      <c r="JJ548" s="7"/>
      <c r="JK548" s="7"/>
      <c r="JL548" s="7"/>
      <c r="JM548" s="7"/>
      <c r="JN548" s="7"/>
      <c r="JO548" s="7"/>
      <c r="JP548" s="7"/>
      <c r="JQ548" s="7"/>
      <c r="JR548" s="7"/>
      <c r="JS548" s="7"/>
      <c r="JT548" s="7"/>
      <c r="JU548" s="7"/>
      <c r="JV548" s="7"/>
      <c r="JW548" s="7"/>
      <c r="JX548" s="7"/>
      <c r="JY548" s="7"/>
      <c r="JZ548" s="7"/>
      <c r="KA548" s="7"/>
      <c r="KB548" s="7"/>
      <c r="KC548" s="7"/>
      <c r="KD548" s="7"/>
      <c r="KE548" s="7"/>
      <c r="KF548" s="7"/>
      <c r="KG548" s="7"/>
      <c r="KH548" s="7"/>
      <c r="KI548" s="7"/>
      <c r="KJ548" s="7"/>
      <c r="KK548" s="7"/>
      <c r="KL548" s="7"/>
      <c r="KM548" s="7"/>
      <c r="KN548" s="7"/>
      <c r="KO548" s="7"/>
      <c r="KP548" s="7"/>
      <c r="KQ548" s="7"/>
      <c r="KR548" s="7"/>
      <c r="KS548" s="7"/>
      <c r="KT548" s="7"/>
      <c r="KU548" s="7"/>
      <c r="KV548" s="7"/>
      <c r="KW548" s="7"/>
      <c r="KX548" s="7"/>
      <c r="KY548" s="7"/>
      <c r="KZ548" s="7"/>
      <c r="LA548" s="7"/>
      <c r="LB548" s="7"/>
      <c r="LC548" s="7"/>
      <c r="LD548" s="7"/>
      <c r="LE548" s="7"/>
      <c r="LF548" s="7"/>
      <c r="LG548" s="7"/>
      <c r="LH548" s="7"/>
      <c r="LI548" s="7"/>
      <c r="LJ548" s="7"/>
      <c r="LK548" s="7"/>
      <c r="LL548" s="7"/>
      <c r="LM548" s="7"/>
      <c r="LN548" s="7"/>
      <c r="LO548" s="7"/>
      <c r="LP548" s="7"/>
      <c r="LQ548" s="7"/>
      <c r="LR548" s="7"/>
      <c r="LS548" s="7"/>
      <c r="LT548" s="7"/>
      <c r="LU548" s="7"/>
      <c r="LV548" s="7"/>
      <c r="LW548" s="7"/>
      <c r="LX548" s="7"/>
      <c r="LY548" s="7"/>
      <c r="LZ548" s="7"/>
      <c r="MA548" s="7"/>
      <c r="MB548" s="7"/>
      <c r="MC548" s="7"/>
      <c r="MD548" s="7"/>
      <c r="ME548" s="7"/>
      <c r="MF548" s="7"/>
      <c r="MG548" s="7"/>
      <c r="MH548" s="7"/>
      <c r="MI548" s="7"/>
      <c r="MJ548" s="7"/>
    </row>
    <row r="549" spans="1:348" ht="15.75" customHeight="1" x14ac:dyDescent="0.25">
      <c r="A549" s="60"/>
      <c r="B549" s="60"/>
      <c r="C549" s="60"/>
      <c r="D549" s="60"/>
      <c r="E549" s="60"/>
      <c r="F549" s="60"/>
      <c r="G549" s="60"/>
      <c r="H549" s="60"/>
      <c r="I549" s="61"/>
      <c r="J549" s="61"/>
      <c r="K549" s="61"/>
      <c r="L549" s="61"/>
      <c r="M549" s="60"/>
      <c r="N549" s="60"/>
      <c r="O549" s="62"/>
      <c r="P549" s="62"/>
      <c r="Q549" s="62"/>
      <c r="R549" s="62"/>
      <c r="S549" s="62"/>
      <c r="T549" s="62"/>
      <c r="U549" s="62"/>
      <c r="V549" s="62"/>
      <c r="W549" s="62"/>
      <c r="X549" s="60"/>
      <c r="Y549" s="60"/>
      <c r="Z549" s="60"/>
      <c r="AA549" s="60"/>
      <c r="AB549" s="61"/>
      <c r="AC549" s="61"/>
      <c r="AD549" s="60"/>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c r="IW549" s="7"/>
      <c r="IX549" s="7"/>
      <c r="IY549" s="7"/>
      <c r="IZ549" s="7"/>
      <c r="JA549" s="7"/>
      <c r="JB549" s="7"/>
      <c r="JC549" s="7"/>
      <c r="JD549" s="7"/>
      <c r="JE549" s="7"/>
      <c r="JF549" s="7"/>
      <c r="JG549" s="7"/>
      <c r="JH549" s="7"/>
      <c r="JI549" s="7"/>
      <c r="JJ549" s="7"/>
      <c r="JK549" s="7"/>
      <c r="JL549" s="7"/>
      <c r="JM549" s="7"/>
      <c r="JN549" s="7"/>
      <c r="JO549" s="7"/>
      <c r="JP549" s="7"/>
      <c r="JQ549" s="7"/>
      <c r="JR549" s="7"/>
      <c r="JS549" s="7"/>
      <c r="JT549" s="7"/>
      <c r="JU549" s="7"/>
      <c r="JV549" s="7"/>
      <c r="JW549" s="7"/>
      <c r="JX549" s="7"/>
      <c r="JY549" s="7"/>
      <c r="JZ549" s="7"/>
      <c r="KA549" s="7"/>
      <c r="KB549" s="7"/>
      <c r="KC549" s="7"/>
      <c r="KD549" s="7"/>
      <c r="KE549" s="7"/>
      <c r="KF549" s="7"/>
      <c r="KG549" s="7"/>
      <c r="KH549" s="7"/>
      <c r="KI549" s="7"/>
      <c r="KJ549" s="7"/>
      <c r="KK549" s="7"/>
      <c r="KL549" s="7"/>
      <c r="KM549" s="7"/>
      <c r="KN549" s="7"/>
      <c r="KO549" s="7"/>
      <c r="KP549" s="7"/>
      <c r="KQ549" s="7"/>
      <c r="KR549" s="7"/>
      <c r="KS549" s="7"/>
      <c r="KT549" s="7"/>
      <c r="KU549" s="7"/>
      <c r="KV549" s="7"/>
      <c r="KW549" s="7"/>
      <c r="KX549" s="7"/>
      <c r="KY549" s="7"/>
      <c r="KZ549" s="7"/>
      <c r="LA549" s="7"/>
      <c r="LB549" s="7"/>
      <c r="LC549" s="7"/>
      <c r="LD549" s="7"/>
      <c r="LE549" s="7"/>
      <c r="LF549" s="7"/>
      <c r="LG549" s="7"/>
      <c r="LH549" s="7"/>
      <c r="LI549" s="7"/>
      <c r="LJ549" s="7"/>
      <c r="LK549" s="7"/>
      <c r="LL549" s="7"/>
      <c r="LM549" s="7"/>
      <c r="LN549" s="7"/>
      <c r="LO549" s="7"/>
      <c r="LP549" s="7"/>
      <c r="LQ549" s="7"/>
      <c r="LR549" s="7"/>
      <c r="LS549" s="7"/>
      <c r="LT549" s="7"/>
      <c r="LU549" s="7"/>
      <c r="LV549" s="7"/>
      <c r="LW549" s="7"/>
      <c r="LX549" s="7"/>
      <c r="LY549" s="7"/>
      <c r="LZ549" s="7"/>
      <c r="MA549" s="7"/>
      <c r="MB549" s="7"/>
      <c r="MC549" s="7"/>
      <c r="MD549" s="7"/>
      <c r="ME549" s="7"/>
      <c r="MF549" s="7"/>
      <c r="MG549" s="7"/>
      <c r="MH549" s="7"/>
      <c r="MI549" s="7"/>
      <c r="MJ549" s="7"/>
    </row>
    <row r="550" spans="1:348" ht="15.75" customHeight="1" x14ac:dyDescent="0.25">
      <c r="A550" s="60"/>
      <c r="B550" s="60"/>
      <c r="C550" s="60"/>
      <c r="D550" s="60"/>
      <c r="E550" s="60"/>
      <c r="F550" s="60"/>
      <c r="G550" s="60"/>
      <c r="H550" s="60"/>
      <c r="I550" s="61"/>
      <c r="J550" s="61"/>
      <c r="K550" s="61"/>
      <c r="L550" s="61"/>
      <c r="M550" s="60"/>
      <c r="N550" s="60"/>
      <c r="O550" s="62"/>
      <c r="P550" s="62"/>
      <c r="Q550" s="62"/>
      <c r="R550" s="62"/>
      <c r="S550" s="62"/>
      <c r="T550" s="62"/>
      <c r="U550" s="62"/>
      <c r="V550" s="62"/>
      <c r="W550" s="62"/>
      <c r="X550" s="60"/>
      <c r="Y550" s="60"/>
      <c r="Z550" s="60"/>
      <c r="AA550" s="60"/>
      <c r="AB550" s="61"/>
      <c r="AC550" s="61"/>
      <c r="AD550" s="60"/>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c r="IW550" s="7"/>
      <c r="IX550" s="7"/>
      <c r="IY550" s="7"/>
      <c r="IZ550" s="7"/>
      <c r="JA550" s="7"/>
      <c r="JB550" s="7"/>
      <c r="JC550" s="7"/>
      <c r="JD550" s="7"/>
      <c r="JE550" s="7"/>
      <c r="JF550" s="7"/>
      <c r="JG550" s="7"/>
      <c r="JH550" s="7"/>
      <c r="JI550" s="7"/>
      <c r="JJ550" s="7"/>
      <c r="JK550" s="7"/>
      <c r="JL550" s="7"/>
      <c r="JM550" s="7"/>
      <c r="JN550" s="7"/>
      <c r="JO550" s="7"/>
      <c r="JP550" s="7"/>
      <c r="JQ550" s="7"/>
      <c r="JR550" s="7"/>
      <c r="JS550" s="7"/>
      <c r="JT550" s="7"/>
      <c r="JU550" s="7"/>
      <c r="JV550" s="7"/>
      <c r="JW550" s="7"/>
      <c r="JX550" s="7"/>
      <c r="JY550" s="7"/>
      <c r="JZ550" s="7"/>
      <c r="KA550" s="7"/>
      <c r="KB550" s="7"/>
      <c r="KC550" s="7"/>
      <c r="KD550" s="7"/>
      <c r="KE550" s="7"/>
      <c r="KF550" s="7"/>
      <c r="KG550" s="7"/>
      <c r="KH550" s="7"/>
      <c r="KI550" s="7"/>
      <c r="KJ550" s="7"/>
      <c r="KK550" s="7"/>
      <c r="KL550" s="7"/>
      <c r="KM550" s="7"/>
      <c r="KN550" s="7"/>
      <c r="KO550" s="7"/>
      <c r="KP550" s="7"/>
      <c r="KQ550" s="7"/>
      <c r="KR550" s="7"/>
      <c r="KS550" s="7"/>
      <c r="KT550" s="7"/>
      <c r="KU550" s="7"/>
      <c r="KV550" s="7"/>
      <c r="KW550" s="7"/>
      <c r="KX550" s="7"/>
      <c r="KY550" s="7"/>
      <c r="KZ550" s="7"/>
      <c r="LA550" s="7"/>
      <c r="LB550" s="7"/>
      <c r="LC550" s="7"/>
      <c r="LD550" s="7"/>
      <c r="LE550" s="7"/>
      <c r="LF550" s="7"/>
      <c r="LG550" s="7"/>
      <c r="LH550" s="7"/>
      <c r="LI550" s="7"/>
      <c r="LJ550" s="7"/>
      <c r="LK550" s="7"/>
      <c r="LL550" s="7"/>
      <c r="LM550" s="7"/>
      <c r="LN550" s="7"/>
      <c r="LO550" s="7"/>
      <c r="LP550" s="7"/>
      <c r="LQ550" s="7"/>
      <c r="LR550" s="7"/>
      <c r="LS550" s="7"/>
      <c r="LT550" s="7"/>
      <c r="LU550" s="7"/>
      <c r="LV550" s="7"/>
      <c r="LW550" s="7"/>
      <c r="LX550" s="7"/>
      <c r="LY550" s="7"/>
      <c r="LZ550" s="7"/>
      <c r="MA550" s="7"/>
      <c r="MB550" s="7"/>
      <c r="MC550" s="7"/>
      <c r="MD550" s="7"/>
      <c r="ME550" s="7"/>
      <c r="MF550" s="7"/>
      <c r="MG550" s="7"/>
      <c r="MH550" s="7"/>
      <c r="MI550" s="7"/>
      <c r="MJ550" s="7"/>
    </row>
    <row r="551" spans="1:348" ht="15.75" customHeight="1" x14ac:dyDescent="0.25">
      <c r="A551" s="60"/>
      <c r="B551" s="60"/>
      <c r="C551" s="60"/>
      <c r="D551" s="60"/>
      <c r="E551" s="60"/>
      <c r="F551" s="60"/>
      <c r="G551" s="60"/>
      <c r="H551" s="60"/>
      <c r="I551" s="61"/>
      <c r="J551" s="61"/>
      <c r="K551" s="61"/>
      <c r="L551" s="61"/>
      <c r="M551" s="60"/>
      <c r="N551" s="60"/>
      <c r="O551" s="62"/>
      <c r="P551" s="62"/>
      <c r="Q551" s="62"/>
      <c r="R551" s="62"/>
      <c r="S551" s="62"/>
      <c r="T551" s="62"/>
      <c r="U551" s="62"/>
      <c r="V551" s="62"/>
      <c r="W551" s="62"/>
      <c r="X551" s="60"/>
      <c r="Y551" s="60"/>
      <c r="Z551" s="60"/>
      <c r="AA551" s="60"/>
      <c r="AB551" s="61"/>
      <c r="AC551" s="61"/>
      <c r="AD551" s="60"/>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c r="IW551" s="7"/>
      <c r="IX551" s="7"/>
      <c r="IY551" s="7"/>
      <c r="IZ551" s="7"/>
      <c r="JA551" s="7"/>
      <c r="JB551" s="7"/>
      <c r="JC551" s="7"/>
      <c r="JD551" s="7"/>
      <c r="JE551" s="7"/>
      <c r="JF551" s="7"/>
      <c r="JG551" s="7"/>
      <c r="JH551" s="7"/>
      <c r="JI551" s="7"/>
      <c r="JJ551" s="7"/>
      <c r="JK551" s="7"/>
      <c r="JL551" s="7"/>
      <c r="JM551" s="7"/>
      <c r="JN551" s="7"/>
      <c r="JO551" s="7"/>
      <c r="JP551" s="7"/>
      <c r="JQ551" s="7"/>
      <c r="JR551" s="7"/>
      <c r="JS551" s="7"/>
      <c r="JT551" s="7"/>
      <c r="JU551" s="7"/>
      <c r="JV551" s="7"/>
      <c r="JW551" s="7"/>
      <c r="JX551" s="7"/>
      <c r="JY551" s="7"/>
      <c r="JZ551" s="7"/>
      <c r="KA551" s="7"/>
      <c r="KB551" s="7"/>
      <c r="KC551" s="7"/>
      <c r="KD551" s="7"/>
      <c r="KE551" s="7"/>
      <c r="KF551" s="7"/>
      <c r="KG551" s="7"/>
      <c r="KH551" s="7"/>
      <c r="KI551" s="7"/>
      <c r="KJ551" s="7"/>
      <c r="KK551" s="7"/>
      <c r="KL551" s="7"/>
      <c r="KM551" s="7"/>
      <c r="KN551" s="7"/>
      <c r="KO551" s="7"/>
      <c r="KP551" s="7"/>
      <c r="KQ551" s="7"/>
      <c r="KR551" s="7"/>
      <c r="KS551" s="7"/>
      <c r="KT551" s="7"/>
      <c r="KU551" s="7"/>
      <c r="KV551" s="7"/>
      <c r="KW551" s="7"/>
      <c r="KX551" s="7"/>
      <c r="KY551" s="7"/>
      <c r="KZ551" s="7"/>
      <c r="LA551" s="7"/>
      <c r="LB551" s="7"/>
      <c r="LC551" s="7"/>
      <c r="LD551" s="7"/>
      <c r="LE551" s="7"/>
      <c r="LF551" s="7"/>
      <c r="LG551" s="7"/>
      <c r="LH551" s="7"/>
      <c r="LI551" s="7"/>
      <c r="LJ551" s="7"/>
      <c r="LK551" s="7"/>
      <c r="LL551" s="7"/>
      <c r="LM551" s="7"/>
      <c r="LN551" s="7"/>
      <c r="LO551" s="7"/>
      <c r="LP551" s="7"/>
      <c r="LQ551" s="7"/>
      <c r="LR551" s="7"/>
      <c r="LS551" s="7"/>
      <c r="LT551" s="7"/>
      <c r="LU551" s="7"/>
      <c r="LV551" s="7"/>
      <c r="LW551" s="7"/>
      <c r="LX551" s="7"/>
      <c r="LY551" s="7"/>
      <c r="LZ551" s="7"/>
      <c r="MA551" s="7"/>
      <c r="MB551" s="7"/>
      <c r="MC551" s="7"/>
      <c r="MD551" s="7"/>
      <c r="ME551" s="7"/>
      <c r="MF551" s="7"/>
      <c r="MG551" s="7"/>
      <c r="MH551" s="7"/>
      <c r="MI551" s="7"/>
      <c r="MJ551" s="7"/>
    </row>
    <row r="552" spans="1:348" ht="15.75" customHeight="1" x14ac:dyDescent="0.25">
      <c r="A552" s="60"/>
      <c r="B552" s="60"/>
      <c r="C552" s="60"/>
      <c r="D552" s="60"/>
      <c r="E552" s="60"/>
      <c r="F552" s="60"/>
      <c r="G552" s="60"/>
      <c r="H552" s="60"/>
      <c r="I552" s="61"/>
      <c r="J552" s="61"/>
      <c r="K552" s="61"/>
      <c r="L552" s="61"/>
      <c r="M552" s="60"/>
      <c r="N552" s="60"/>
      <c r="O552" s="62"/>
      <c r="P552" s="62"/>
      <c r="Q552" s="62"/>
      <c r="R552" s="62"/>
      <c r="S552" s="62"/>
      <c r="T552" s="62"/>
      <c r="U552" s="62"/>
      <c r="V552" s="62"/>
      <c r="W552" s="62"/>
      <c r="X552" s="60"/>
      <c r="Y552" s="60"/>
      <c r="Z552" s="60"/>
      <c r="AA552" s="60"/>
      <c r="AB552" s="61"/>
      <c r="AC552" s="61"/>
      <c r="AD552" s="60"/>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c r="IW552" s="7"/>
      <c r="IX552" s="7"/>
      <c r="IY552" s="7"/>
      <c r="IZ552" s="7"/>
      <c r="JA552" s="7"/>
      <c r="JB552" s="7"/>
      <c r="JC552" s="7"/>
      <c r="JD552" s="7"/>
      <c r="JE552" s="7"/>
      <c r="JF552" s="7"/>
      <c r="JG552" s="7"/>
      <c r="JH552" s="7"/>
      <c r="JI552" s="7"/>
      <c r="JJ552" s="7"/>
      <c r="JK552" s="7"/>
      <c r="JL552" s="7"/>
      <c r="JM552" s="7"/>
      <c r="JN552" s="7"/>
      <c r="JO552" s="7"/>
      <c r="JP552" s="7"/>
      <c r="JQ552" s="7"/>
      <c r="JR552" s="7"/>
      <c r="JS552" s="7"/>
      <c r="JT552" s="7"/>
      <c r="JU552" s="7"/>
      <c r="JV552" s="7"/>
      <c r="JW552" s="7"/>
      <c r="JX552" s="7"/>
      <c r="JY552" s="7"/>
      <c r="JZ552" s="7"/>
      <c r="KA552" s="7"/>
      <c r="KB552" s="7"/>
      <c r="KC552" s="7"/>
      <c r="KD552" s="7"/>
      <c r="KE552" s="7"/>
      <c r="KF552" s="7"/>
      <c r="KG552" s="7"/>
      <c r="KH552" s="7"/>
      <c r="KI552" s="7"/>
      <c r="KJ552" s="7"/>
      <c r="KK552" s="7"/>
      <c r="KL552" s="7"/>
      <c r="KM552" s="7"/>
      <c r="KN552" s="7"/>
      <c r="KO552" s="7"/>
      <c r="KP552" s="7"/>
      <c r="KQ552" s="7"/>
      <c r="KR552" s="7"/>
      <c r="KS552" s="7"/>
      <c r="KT552" s="7"/>
      <c r="KU552" s="7"/>
      <c r="KV552" s="7"/>
      <c r="KW552" s="7"/>
      <c r="KX552" s="7"/>
      <c r="KY552" s="7"/>
      <c r="KZ552" s="7"/>
      <c r="LA552" s="7"/>
      <c r="LB552" s="7"/>
      <c r="LC552" s="7"/>
      <c r="LD552" s="7"/>
      <c r="LE552" s="7"/>
      <c r="LF552" s="7"/>
      <c r="LG552" s="7"/>
      <c r="LH552" s="7"/>
      <c r="LI552" s="7"/>
      <c r="LJ552" s="7"/>
      <c r="LK552" s="7"/>
      <c r="LL552" s="7"/>
      <c r="LM552" s="7"/>
      <c r="LN552" s="7"/>
      <c r="LO552" s="7"/>
      <c r="LP552" s="7"/>
      <c r="LQ552" s="7"/>
      <c r="LR552" s="7"/>
      <c r="LS552" s="7"/>
      <c r="LT552" s="7"/>
      <c r="LU552" s="7"/>
      <c r="LV552" s="7"/>
      <c r="LW552" s="7"/>
      <c r="LX552" s="7"/>
      <c r="LY552" s="7"/>
      <c r="LZ552" s="7"/>
      <c r="MA552" s="7"/>
      <c r="MB552" s="7"/>
      <c r="MC552" s="7"/>
      <c r="MD552" s="7"/>
      <c r="ME552" s="7"/>
      <c r="MF552" s="7"/>
      <c r="MG552" s="7"/>
      <c r="MH552" s="7"/>
      <c r="MI552" s="7"/>
      <c r="MJ552" s="7"/>
    </row>
    <row r="553" spans="1:348" ht="15.75" customHeight="1" x14ac:dyDescent="0.25">
      <c r="A553" s="60"/>
      <c r="B553" s="60"/>
      <c r="C553" s="60"/>
      <c r="D553" s="60"/>
      <c r="E553" s="60"/>
      <c r="F553" s="60"/>
      <c r="G553" s="60"/>
      <c r="H553" s="60"/>
      <c r="I553" s="61"/>
      <c r="J553" s="61"/>
      <c r="K553" s="61"/>
      <c r="L553" s="61"/>
      <c r="M553" s="60"/>
      <c r="N553" s="60"/>
      <c r="O553" s="62"/>
      <c r="P553" s="62"/>
      <c r="Q553" s="62"/>
      <c r="R553" s="62"/>
      <c r="S553" s="62"/>
      <c r="T553" s="62"/>
      <c r="U553" s="62"/>
      <c r="V553" s="62"/>
      <c r="W553" s="62"/>
      <c r="X553" s="60"/>
      <c r="Y553" s="60"/>
      <c r="Z553" s="60"/>
      <c r="AA553" s="60"/>
      <c r="AB553" s="61"/>
      <c r="AC553" s="61"/>
      <c r="AD553" s="60"/>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c r="IW553" s="7"/>
      <c r="IX553" s="7"/>
      <c r="IY553" s="7"/>
      <c r="IZ553" s="7"/>
      <c r="JA553" s="7"/>
      <c r="JB553" s="7"/>
      <c r="JC553" s="7"/>
      <c r="JD553" s="7"/>
      <c r="JE553" s="7"/>
      <c r="JF553" s="7"/>
      <c r="JG553" s="7"/>
      <c r="JH553" s="7"/>
      <c r="JI553" s="7"/>
      <c r="JJ553" s="7"/>
      <c r="JK553" s="7"/>
      <c r="JL553" s="7"/>
      <c r="JM553" s="7"/>
      <c r="JN553" s="7"/>
      <c r="JO553" s="7"/>
      <c r="JP553" s="7"/>
      <c r="JQ553" s="7"/>
      <c r="JR553" s="7"/>
      <c r="JS553" s="7"/>
      <c r="JT553" s="7"/>
      <c r="JU553" s="7"/>
      <c r="JV553" s="7"/>
      <c r="JW553" s="7"/>
      <c r="JX553" s="7"/>
      <c r="JY553" s="7"/>
      <c r="JZ553" s="7"/>
      <c r="KA553" s="7"/>
      <c r="KB553" s="7"/>
      <c r="KC553" s="7"/>
      <c r="KD553" s="7"/>
      <c r="KE553" s="7"/>
      <c r="KF553" s="7"/>
      <c r="KG553" s="7"/>
      <c r="KH553" s="7"/>
      <c r="KI553" s="7"/>
      <c r="KJ553" s="7"/>
      <c r="KK553" s="7"/>
      <c r="KL553" s="7"/>
      <c r="KM553" s="7"/>
      <c r="KN553" s="7"/>
      <c r="KO553" s="7"/>
      <c r="KP553" s="7"/>
      <c r="KQ553" s="7"/>
      <c r="KR553" s="7"/>
      <c r="KS553" s="7"/>
      <c r="KT553" s="7"/>
      <c r="KU553" s="7"/>
      <c r="KV553" s="7"/>
      <c r="KW553" s="7"/>
      <c r="KX553" s="7"/>
      <c r="KY553" s="7"/>
      <c r="KZ553" s="7"/>
      <c r="LA553" s="7"/>
      <c r="LB553" s="7"/>
      <c r="LC553" s="7"/>
      <c r="LD553" s="7"/>
      <c r="LE553" s="7"/>
      <c r="LF553" s="7"/>
      <c r="LG553" s="7"/>
      <c r="LH553" s="7"/>
      <c r="LI553" s="7"/>
      <c r="LJ553" s="7"/>
      <c r="LK553" s="7"/>
      <c r="LL553" s="7"/>
      <c r="LM553" s="7"/>
      <c r="LN553" s="7"/>
      <c r="LO553" s="7"/>
      <c r="LP553" s="7"/>
      <c r="LQ553" s="7"/>
      <c r="LR553" s="7"/>
      <c r="LS553" s="7"/>
      <c r="LT553" s="7"/>
      <c r="LU553" s="7"/>
      <c r="LV553" s="7"/>
      <c r="LW553" s="7"/>
      <c r="LX553" s="7"/>
      <c r="LY553" s="7"/>
      <c r="LZ553" s="7"/>
      <c r="MA553" s="7"/>
      <c r="MB553" s="7"/>
      <c r="MC553" s="7"/>
      <c r="MD553" s="7"/>
      <c r="ME553" s="7"/>
      <c r="MF553" s="7"/>
      <c r="MG553" s="7"/>
      <c r="MH553" s="7"/>
      <c r="MI553" s="7"/>
      <c r="MJ553" s="7"/>
    </row>
    <row r="554" spans="1:348" ht="15.75" customHeight="1" x14ac:dyDescent="0.25">
      <c r="A554" s="60"/>
      <c r="B554" s="60"/>
      <c r="C554" s="60"/>
      <c r="D554" s="60"/>
      <c r="E554" s="60"/>
      <c r="F554" s="60"/>
      <c r="G554" s="60"/>
      <c r="H554" s="60"/>
      <c r="I554" s="61"/>
      <c r="J554" s="61"/>
      <c r="K554" s="61"/>
      <c r="L554" s="61"/>
      <c r="M554" s="60"/>
      <c r="N554" s="60"/>
      <c r="O554" s="62"/>
      <c r="P554" s="62"/>
      <c r="Q554" s="62"/>
      <c r="R554" s="62"/>
      <c r="S554" s="62"/>
      <c r="T554" s="62"/>
      <c r="U554" s="62"/>
      <c r="V554" s="62"/>
      <c r="W554" s="62"/>
      <c r="X554" s="60"/>
      <c r="Y554" s="60"/>
      <c r="Z554" s="60"/>
      <c r="AA554" s="60"/>
      <c r="AB554" s="61"/>
      <c r="AC554" s="61"/>
      <c r="AD554" s="60"/>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c r="IW554" s="7"/>
      <c r="IX554" s="7"/>
      <c r="IY554" s="7"/>
      <c r="IZ554" s="7"/>
      <c r="JA554" s="7"/>
      <c r="JB554" s="7"/>
      <c r="JC554" s="7"/>
      <c r="JD554" s="7"/>
      <c r="JE554" s="7"/>
      <c r="JF554" s="7"/>
      <c r="JG554" s="7"/>
      <c r="JH554" s="7"/>
      <c r="JI554" s="7"/>
      <c r="JJ554" s="7"/>
      <c r="JK554" s="7"/>
      <c r="JL554" s="7"/>
      <c r="JM554" s="7"/>
      <c r="JN554" s="7"/>
      <c r="JO554" s="7"/>
      <c r="JP554" s="7"/>
      <c r="JQ554" s="7"/>
      <c r="JR554" s="7"/>
      <c r="JS554" s="7"/>
      <c r="JT554" s="7"/>
      <c r="JU554" s="7"/>
      <c r="JV554" s="7"/>
      <c r="JW554" s="7"/>
      <c r="JX554" s="7"/>
      <c r="JY554" s="7"/>
      <c r="JZ554" s="7"/>
      <c r="KA554" s="7"/>
      <c r="KB554" s="7"/>
      <c r="KC554" s="7"/>
      <c r="KD554" s="7"/>
      <c r="KE554" s="7"/>
      <c r="KF554" s="7"/>
      <c r="KG554" s="7"/>
      <c r="KH554" s="7"/>
      <c r="KI554" s="7"/>
      <c r="KJ554" s="7"/>
      <c r="KK554" s="7"/>
      <c r="KL554" s="7"/>
      <c r="KM554" s="7"/>
      <c r="KN554" s="7"/>
      <c r="KO554" s="7"/>
      <c r="KP554" s="7"/>
      <c r="KQ554" s="7"/>
      <c r="KR554" s="7"/>
      <c r="KS554" s="7"/>
      <c r="KT554" s="7"/>
      <c r="KU554" s="7"/>
      <c r="KV554" s="7"/>
      <c r="KW554" s="7"/>
      <c r="KX554" s="7"/>
      <c r="KY554" s="7"/>
      <c r="KZ554" s="7"/>
      <c r="LA554" s="7"/>
      <c r="LB554" s="7"/>
      <c r="LC554" s="7"/>
      <c r="LD554" s="7"/>
      <c r="LE554" s="7"/>
      <c r="LF554" s="7"/>
      <c r="LG554" s="7"/>
      <c r="LH554" s="7"/>
      <c r="LI554" s="7"/>
      <c r="LJ554" s="7"/>
      <c r="LK554" s="7"/>
      <c r="LL554" s="7"/>
      <c r="LM554" s="7"/>
      <c r="LN554" s="7"/>
      <c r="LO554" s="7"/>
      <c r="LP554" s="7"/>
      <c r="LQ554" s="7"/>
      <c r="LR554" s="7"/>
      <c r="LS554" s="7"/>
      <c r="LT554" s="7"/>
      <c r="LU554" s="7"/>
      <c r="LV554" s="7"/>
      <c r="LW554" s="7"/>
      <c r="LX554" s="7"/>
      <c r="LY554" s="7"/>
      <c r="LZ554" s="7"/>
      <c r="MA554" s="7"/>
      <c r="MB554" s="7"/>
      <c r="MC554" s="7"/>
      <c r="MD554" s="7"/>
      <c r="ME554" s="7"/>
      <c r="MF554" s="7"/>
      <c r="MG554" s="7"/>
      <c r="MH554" s="7"/>
      <c r="MI554" s="7"/>
      <c r="MJ554" s="7"/>
    </row>
    <row r="555" spans="1:348" ht="15.75" customHeight="1" x14ac:dyDescent="0.25">
      <c r="A555" s="60"/>
      <c r="B555" s="60"/>
      <c r="C555" s="60"/>
      <c r="D555" s="60"/>
      <c r="E555" s="60"/>
      <c r="F555" s="60"/>
      <c r="G555" s="60"/>
      <c r="H555" s="60"/>
      <c r="I555" s="61"/>
      <c r="J555" s="61"/>
      <c r="K555" s="61"/>
      <c r="L555" s="61"/>
      <c r="M555" s="60"/>
      <c r="N555" s="60"/>
      <c r="O555" s="62"/>
      <c r="P555" s="62"/>
      <c r="Q555" s="62"/>
      <c r="R555" s="62"/>
      <c r="S555" s="62"/>
      <c r="T555" s="62"/>
      <c r="U555" s="62"/>
      <c r="V555" s="62"/>
      <c r="W555" s="62"/>
      <c r="X555" s="60"/>
      <c r="Y555" s="60"/>
      <c r="Z555" s="60"/>
      <c r="AA555" s="60"/>
      <c r="AB555" s="61"/>
      <c r="AC555" s="61"/>
      <c r="AD555" s="60"/>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c r="IW555" s="7"/>
      <c r="IX555" s="7"/>
      <c r="IY555" s="7"/>
      <c r="IZ555" s="7"/>
      <c r="JA555" s="7"/>
      <c r="JB555" s="7"/>
      <c r="JC555" s="7"/>
      <c r="JD555" s="7"/>
      <c r="JE555" s="7"/>
      <c r="JF555" s="7"/>
      <c r="JG555" s="7"/>
      <c r="JH555" s="7"/>
      <c r="JI555" s="7"/>
      <c r="JJ555" s="7"/>
      <c r="JK555" s="7"/>
      <c r="JL555" s="7"/>
      <c r="JM555" s="7"/>
      <c r="JN555" s="7"/>
      <c r="JO555" s="7"/>
      <c r="JP555" s="7"/>
      <c r="JQ555" s="7"/>
      <c r="JR555" s="7"/>
      <c r="JS555" s="7"/>
      <c r="JT555" s="7"/>
      <c r="JU555" s="7"/>
      <c r="JV555" s="7"/>
      <c r="JW555" s="7"/>
      <c r="JX555" s="7"/>
      <c r="JY555" s="7"/>
      <c r="JZ555" s="7"/>
      <c r="KA555" s="7"/>
      <c r="KB555" s="7"/>
      <c r="KC555" s="7"/>
      <c r="KD555" s="7"/>
      <c r="KE555" s="7"/>
      <c r="KF555" s="7"/>
      <c r="KG555" s="7"/>
      <c r="KH555" s="7"/>
      <c r="KI555" s="7"/>
      <c r="KJ555" s="7"/>
      <c r="KK555" s="7"/>
      <c r="KL555" s="7"/>
      <c r="KM555" s="7"/>
      <c r="KN555" s="7"/>
      <c r="KO555" s="7"/>
      <c r="KP555" s="7"/>
      <c r="KQ555" s="7"/>
      <c r="KR555" s="7"/>
      <c r="KS555" s="7"/>
      <c r="KT555" s="7"/>
      <c r="KU555" s="7"/>
      <c r="KV555" s="7"/>
      <c r="KW555" s="7"/>
      <c r="KX555" s="7"/>
      <c r="KY555" s="7"/>
      <c r="KZ555" s="7"/>
      <c r="LA555" s="7"/>
      <c r="LB555" s="7"/>
      <c r="LC555" s="7"/>
      <c r="LD555" s="7"/>
      <c r="LE555" s="7"/>
      <c r="LF555" s="7"/>
      <c r="LG555" s="7"/>
      <c r="LH555" s="7"/>
      <c r="LI555" s="7"/>
      <c r="LJ555" s="7"/>
      <c r="LK555" s="7"/>
      <c r="LL555" s="7"/>
      <c r="LM555" s="7"/>
      <c r="LN555" s="7"/>
      <c r="LO555" s="7"/>
      <c r="LP555" s="7"/>
      <c r="LQ555" s="7"/>
      <c r="LR555" s="7"/>
      <c r="LS555" s="7"/>
      <c r="LT555" s="7"/>
      <c r="LU555" s="7"/>
      <c r="LV555" s="7"/>
      <c r="LW555" s="7"/>
      <c r="LX555" s="7"/>
      <c r="LY555" s="7"/>
      <c r="LZ555" s="7"/>
      <c r="MA555" s="7"/>
      <c r="MB555" s="7"/>
      <c r="MC555" s="7"/>
      <c r="MD555" s="7"/>
      <c r="ME555" s="7"/>
      <c r="MF555" s="7"/>
      <c r="MG555" s="7"/>
      <c r="MH555" s="7"/>
      <c r="MI555" s="7"/>
      <c r="MJ555" s="7"/>
    </row>
    <row r="556" spans="1:348" ht="15.75" customHeight="1" x14ac:dyDescent="0.25">
      <c r="A556" s="60"/>
      <c r="B556" s="60"/>
      <c r="C556" s="60"/>
      <c r="D556" s="60"/>
      <c r="E556" s="60"/>
      <c r="F556" s="60"/>
      <c r="G556" s="60"/>
      <c r="H556" s="60"/>
      <c r="I556" s="61"/>
      <c r="J556" s="61"/>
      <c r="K556" s="61"/>
      <c r="L556" s="61"/>
      <c r="M556" s="60"/>
      <c r="N556" s="60"/>
      <c r="O556" s="62"/>
      <c r="P556" s="62"/>
      <c r="Q556" s="62"/>
      <c r="R556" s="62"/>
      <c r="S556" s="62"/>
      <c r="T556" s="62"/>
      <c r="U556" s="62"/>
      <c r="V556" s="62"/>
      <c r="W556" s="62"/>
      <c r="X556" s="60"/>
      <c r="Y556" s="60"/>
      <c r="Z556" s="60"/>
      <c r="AA556" s="60"/>
      <c r="AB556" s="61"/>
      <c r="AC556" s="61"/>
      <c r="AD556" s="60"/>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c r="IW556" s="7"/>
      <c r="IX556" s="7"/>
      <c r="IY556" s="7"/>
      <c r="IZ556" s="7"/>
      <c r="JA556" s="7"/>
      <c r="JB556" s="7"/>
      <c r="JC556" s="7"/>
      <c r="JD556" s="7"/>
      <c r="JE556" s="7"/>
      <c r="JF556" s="7"/>
      <c r="JG556" s="7"/>
      <c r="JH556" s="7"/>
      <c r="JI556" s="7"/>
      <c r="JJ556" s="7"/>
      <c r="JK556" s="7"/>
      <c r="JL556" s="7"/>
      <c r="JM556" s="7"/>
      <c r="JN556" s="7"/>
      <c r="JO556" s="7"/>
      <c r="JP556" s="7"/>
      <c r="JQ556" s="7"/>
      <c r="JR556" s="7"/>
      <c r="JS556" s="7"/>
      <c r="JT556" s="7"/>
      <c r="JU556" s="7"/>
      <c r="JV556" s="7"/>
      <c r="JW556" s="7"/>
      <c r="JX556" s="7"/>
      <c r="JY556" s="7"/>
      <c r="JZ556" s="7"/>
      <c r="KA556" s="7"/>
      <c r="KB556" s="7"/>
      <c r="KC556" s="7"/>
      <c r="KD556" s="7"/>
      <c r="KE556" s="7"/>
      <c r="KF556" s="7"/>
      <c r="KG556" s="7"/>
      <c r="KH556" s="7"/>
      <c r="KI556" s="7"/>
      <c r="KJ556" s="7"/>
      <c r="KK556" s="7"/>
      <c r="KL556" s="7"/>
      <c r="KM556" s="7"/>
      <c r="KN556" s="7"/>
      <c r="KO556" s="7"/>
      <c r="KP556" s="7"/>
      <c r="KQ556" s="7"/>
      <c r="KR556" s="7"/>
      <c r="KS556" s="7"/>
      <c r="KT556" s="7"/>
      <c r="KU556" s="7"/>
      <c r="KV556" s="7"/>
      <c r="KW556" s="7"/>
      <c r="KX556" s="7"/>
      <c r="KY556" s="7"/>
      <c r="KZ556" s="7"/>
      <c r="LA556" s="7"/>
      <c r="LB556" s="7"/>
      <c r="LC556" s="7"/>
      <c r="LD556" s="7"/>
      <c r="LE556" s="7"/>
      <c r="LF556" s="7"/>
      <c r="LG556" s="7"/>
      <c r="LH556" s="7"/>
      <c r="LI556" s="7"/>
      <c r="LJ556" s="7"/>
      <c r="LK556" s="7"/>
      <c r="LL556" s="7"/>
      <c r="LM556" s="7"/>
      <c r="LN556" s="7"/>
      <c r="LO556" s="7"/>
      <c r="LP556" s="7"/>
      <c r="LQ556" s="7"/>
      <c r="LR556" s="7"/>
      <c r="LS556" s="7"/>
      <c r="LT556" s="7"/>
      <c r="LU556" s="7"/>
      <c r="LV556" s="7"/>
      <c r="LW556" s="7"/>
      <c r="LX556" s="7"/>
      <c r="LY556" s="7"/>
      <c r="LZ556" s="7"/>
      <c r="MA556" s="7"/>
      <c r="MB556" s="7"/>
      <c r="MC556" s="7"/>
      <c r="MD556" s="7"/>
      <c r="ME556" s="7"/>
      <c r="MF556" s="7"/>
      <c r="MG556" s="7"/>
      <c r="MH556" s="7"/>
      <c r="MI556" s="7"/>
      <c r="MJ556" s="7"/>
    </row>
    <row r="557" spans="1:348" ht="15.75" customHeight="1" x14ac:dyDescent="0.25">
      <c r="A557" s="60"/>
      <c r="B557" s="60"/>
      <c r="C557" s="60"/>
      <c r="D557" s="60"/>
      <c r="E557" s="60"/>
      <c r="F557" s="60"/>
      <c r="G557" s="60"/>
      <c r="H557" s="60"/>
      <c r="I557" s="61"/>
      <c r="J557" s="61"/>
      <c r="K557" s="61"/>
      <c r="L557" s="61"/>
      <c r="M557" s="60"/>
      <c r="N557" s="60"/>
      <c r="O557" s="62"/>
      <c r="P557" s="62"/>
      <c r="Q557" s="62"/>
      <c r="R557" s="62"/>
      <c r="S557" s="62"/>
      <c r="T557" s="62"/>
      <c r="U557" s="62"/>
      <c r="V557" s="62"/>
      <c r="W557" s="62"/>
      <c r="X557" s="60"/>
      <c r="Y557" s="60"/>
      <c r="Z557" s="60"/>
      <c r="AA557" s="60"/>
      <c r="AB557" s="61"/>
      <c r="AC557" s="61"/>
      <c r="AD557" s="60"/>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c r="IW557" s="7"/>
      <c r="IX557" s="7"/>
      <c r="IY557" s="7"/>
      <c r="IZ557" s="7"/>
      <c r="JA557" s="7"/>
      <c r="JB557" s="7"/>
      <c r="JC557" s="7"/>
      <c r="JD557" s="7"/>
      <c r="JE557" s="7"/>
      <c r="JF557" s="7"/>
      <c r="JG557" s="7"/>
      <c r="JH557" s="7"/>
      <c r="JI557" s="7"/>
      <c r="JJ557" s="7"/>
      <c r="JK557" s="7"/>
      <c r="JL557" s="7"/>
      <c r="JM557" s="7"/>
      <c r="JN557" s="7"/>
      <c r="JO557" s="7"/>
      <c r="JP557" s="7"/>
      <c r="JQ557" s="7"/>
      <c r="JR557" s="7"/>
      <c r="JS557" s="7"/>
      <c r="JT557" s="7"/>
      <c r="JU557" s="7"/>
      <c r="JV557" s="7"/>
      <c r="JW557" s="7"/>
      <c r="JX557" s="7"/>
      <c r="JY557" s="7"/>
      <c r="JZ557" s="7"/>
      <c r="KA557" s="7"/>
      <c r="KB557" s="7"/>
      <c r="KC557" s="7"/>
      <c r="KD557" s="7"/>
      <c r="KE557" s="7"/>
      <c r="KF557" s="7"/>
      <c r="KG557" s="7"/>
      <c r="KH557" s="7"/>
      <c r="KI557" s="7"/>
      <c r="KJ557" s="7"/>
      <c r="KK557" s="7"/>
      <c r="KL557" s="7"/>
      <c r="KM557" s="7"/>
      <c r="KN557" s="7"/>
      <c r="KO557" s="7"/>
      <c r="KP557" s="7"/>
      <c r="KQ557" s="7"/>
      <c r="KR557" s="7"/>
      <c r="KS557" s="7"/>
      <c r="KT557" s="7"/>
      <c r="KU557" s="7"/>
      <c r="KV557" s="7"/>
      <c r="KW557" s="7"/>
      <c r="KX557" s="7"/>
      <c r="KY557" s="7"/>
      <c r="KZ557" s="7"/>
      <c r="LA557" s="7"/>
      <c r="LB557" s="7"/>
      <c r="LC557" s="7"/>
      <c r="LD557" s="7"/>
      <c r="LE557" s="7"/>
      <c r="LF557" s="7"/>
      <c r="LG557" s="7"/>
      <c r="LH557" s="7"/>
      <c r="LI557" s="7"/>
      <c r="LJ557" s="7"/>
      <c r="LK557" s="7"/>
      <c r="LL557" s="7"/>
      <c r="LM557" s="7"/>
      <c r="LN557" s="7"/>
      <c r="LO557" s="7"/>
      <c r="LP557" s="7"/>
      <c r="LQ557" s="7"/>
      <c r="LR557" s="7"/>
      <c r="LS557" s="7"/>
      <c r="LT557" s="7"/>
      <c r="LU557" s="7"/>
      <c r="LV557" s="7"/>
      <c r="LW557" s="7"/>
      <c r="LX557" s="7"/>
      <c r="LY557" s="7"/>
      <c r="LZ557" s="7"/>
      <c r="MA557" s="7"/>
      <c r="MB557" s="7"/>
      <c r="MC557" s="7"/>
      <c r="MD557" s="7"/>
      <c r="ME557" s="7"/>
      <c r="MF557" s="7"/>
      <c r="MG557" s="7"/>
      <c r="MH557" s="7"/>
      <c r="MI557" s="7"/>
      <c r="MJ557" s="7"/>
    </row>
    <row r="558" spans="1:348" ht="15.75" customHeight="1" x14ac:dyDescent="0.25">
      <c r="A558" s="60"/>
      <c r="B558" s="60"/>
      <c r="C558" s="60"/>
      <c r="D558" s="60"/>
      <c r="E558" s="60"/>
      <c r="F558" s="60"/>
      <c r="G558" s="60"/>
      <c r="H558" s="60"/>
      <c r="I558" s="61"/>
      <c r="J558" s="61"/>
      <c r="K558" s="61"/>
      <c r="L558" s="61"/>
      <c r="M558" s="60"/>
      <c r="N558" s="60"/>
      <c r="O558" s="62"/>
      <c r="P558" s="62"/>
      <c r="Q558" s="62"/>
      <c r="R558" s="62"/>
      <c r="S558" s="62"/>
      <c r="T558" s="62"/>
      <c r="U558" s="62"/>
      <c r="V558" s="62"/>
      <c r="W558" s="62"/>
      <c r="X558" s="60"/>
      <c r="Y558" s="60"/>
      <c r="Z558" s="60"/>
      <c r="AA558" s="60"/>
      <c r="AB558" s="61"/>
      <c r="AC558" s="61"/>
      <c r="AD558" s="60"/>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c r="IW558" s="7"/>
      <c r="IX558" s="7"/>
      <c r="IY558" s="7"/>
      <c r="IZ558" s="7"/>
      <c r="JA558" s="7"/>
      <c r="JB558" s="7"/>
      <c r="JC558" s="7"/>
      <c r="JD558" s="7"/>
      <c r="JE558" s="7"/>
      <c r="JF558" s="7"/>
      <c r="JG558" s="7"/>
      <c r="JH558" s="7"/>
      <c r="JI558" s="7"/>
      <c r="JJ558" s="7"/>
      <c r="JK558" s="7"/>
      <c r="JL558" s="7"/>
      <c r="JM558" s="7"/>
      <c r="JN558" s="7"/>
      <c r="JO558" s="7"/>
      <c r="JP558" s="7"/>
      <c r="JQ558" s="7"/>
      <c r="JR558" s="7"/>
      <c r="JS558" s="7"/>
      <c r="JT558" s="7"/>
      <c r="JU558" s="7"/>
      <c r="JV558" s="7"/>
      <c r="JW558" s="7"/>
      <c r="JX558" s="7"/>
      <c r="JY558" s="7"/>
      <c r="JZ558" s="7"/>
      <c r="KA558" s="7"/>
      <c r="KB558" s="7"/>
      <c r="KC558" s="7"/>
      <c r="KD558" s="7"/>
      <c r="KE558" s="7"/>
      <c r="KF558" s="7"/>
      <c r="KG558" s="7"/>
      <c r="KH558" s="7"/>
      <c r="KI558" s="7"/>
      <c r="KJ558" s="7"/>
      <c r="KK558" s="7"/>
      <c r="KL558" s="7"/>
      <c r="KM558" s="7"/>
      <c r="KN558" s="7"/>
      <c r="KO558" s="7"/>
      <c r="KP558" s="7"/>
      <c r="KQ558" s="7"/>
      <c r="KR558" s="7"/>
      <c r="KS558" s="7"/>
      <c r="KT558" s="7"/>
      <c r="KU558" s="7"/>
      <c r="KV558" s="7"/>
      <c r="KW558" s="7"/>
      <c r="KX558" s="7"/>
      <c r="KY558" s="7"/>
      <c r="KZ558" s="7"/>
      <c r="LA558" s="7"/>
      <c r="LB558" s="7"/>
      <c r="LC558" s="7"/>
      <c r="LD558" s="7"/>
      <c r="LE558" s="7"/>
      <c r="LF558" s="7"/>
      <c r="LG558" s="7"/>
      <c r="LH558" s="7"/>
      <c r="LI558" s="7"/>
      <c r="LJ558" s="7"/>
      <c r="LK558" s="7"/>
      <c r="LL558" s="7"/>
      <c r="LM558" s="7"/>
      <c r="LN558" s="7"/>
      <c r="LO558" s="7"/>
      <c r="LP558" s="7"/>
      <c r="LQ558" s="7"/>
      <c r="LR558" s="7"/>
      <c r="LS558" s="7"/>
      <c r="LT558" s="7"/>
      <c r="LU558" s="7"/>
      <c r="LV558" s="7"/>
      <c r="LW558" s="7"/>
      <c r="LX558" s="7"/>
      <c r="LY558" s="7"/>
      <c r="LZ558" s="7"/>
      <c r="MA558" s="7"/>
      <c r="MB558" s="7"/>
      <c r="MC558" s="7"/>
      <c r="MD558" s="7"/>
      <c r="ME558" s="7"/>
      <c r="MF558" s="7"/>
      <c r="MG558" s="7"/>
      <c r="MH558" s="7"/>
      <c r="MI558" s="7"/>
      <c r="MJ558" s="7"/>
    </row>
    <row r="559" spans="1:348" ht="15.75" customHeight="1" x14ac:dyDescent="0.25">
      <c r="A559" s="60"/>
      <c r="B559" s="60"/>
      <c r="C559" s="60"/>
      <c r="D559" s="60"/>
      <c r="E559" s="60"/>
      <c r="F559" s="60"/>
      <c r="G559" s="60"/>
      <c r="H559" s="60"/>
      <c r="I559" s="61"/>
      <c r="J559" s="61"/>
      <c r="K559" s="61"/>
      <c r="L559" s="61"/>
      <c r="M559" s="60"/>
      <c r="N559" s="60"/>
      <c r="O559" s="62"/>
      <c r="P559" s="62"/>
      <c r="Q559" s="62"/>
      <c r="R559" s="62"/>
      <c r="S559" s="62"/>
      <c r="T559" s="62"/>
      <c r="U559" s="62"/>
      <c r="V559" s="62"/>
      <c r="W559" s="62"/>
      <c r="X559" s="60"/>
      <c r="Y559" s="60"/>
      <c r="Z559" s="60"/>
      <c r="AA559" s="60"/>
      <c r="AB559" s="61"/>
      <c r="AC559" s="61"/>
      <c r="AD559" s="60"/>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c r="IW559" s="7"/>
      <c r="IX559" s="7"/>
      <c r="IY559" s="7"/>
      <c r="IZ559" s="7"/>
      <c r="JA559" s="7"/>
      <c r="JB559" s="7"/>
      <c r="JC559" s="7"/>
      <c r="JD559" s="7"/>
      <c r="JE559" s="7"/>
      <c r="JF559" s="7"/>
      <c r="JG559" s="7"/>
      <c r="JH559" s="7"/>
      <c r="JI559" s="7"/>
      <c r="JJ559" s="7"/>
      <c r="JK559" s="7"/>
      <c r="JL559" s="7"/>
      <c r="JM559" s="7"/>
      <c r="JN559" s="7"/>
      <c r="JO559" s="7"/>
      <c r="JP559" s="7"/>
      <c r="JQ559" s="7"/>
      <c r="JR559" s="7"/>
      <c r="JS559" s="7"/>
      <c r="JT559" s="7"/>
      <c r="JU559" s="7"/>
      <c r="JV559" s="7"/>
      <c r="JW559" s="7"/>
      <c r="JX559" s="7"/>
      <c r="JY559" s="7"/>
      <c r="JZ559" s="7"/>
      <c r="KA559" s="7"/>
      <c r="KB559" s="7"/>
      <c r="KC559" s="7"/>
      <c r="KD559" s="7"/>
      <c r="KE559" s="7"/>
      <c r="KF559" s="7"/>
      <c r="KG559" s="7"/>
      <c r="KH559" s="7"/>
      <c r="KI559" s="7"/>
      <c r="KJ559" s="7"/>
      <c r="KK559" s="7"/>
      <c r="KL559" s="7"/>
      <c r="KM559" s="7"/>
      <c r="KN559" s="7"/>
      <c r="KO559" s="7"/>
      <c r="KP559" s="7"/>
      <c r="KQ559" s="7"/>
      <c r="KR559" s="7"/>
      <c r="KS559" s="7"/>
      <c r="KT559" s="7"/>
      <c r="KU559" s="7"/>
      <c r="KV559" s="7"/>
      <c r="KW559" s="7"/>
      <c r="KX559" s="7"/>
      <c r="KY559" s="7"/>
      <c r="KZ559" s="7"/>
      <c r="LA559" s="7"/>
      <c r="LB559" s="7"/>
      <c r="LC559" s="7"/>
      <c r="LD559" s="7"/>
      <c r="LE559" s="7"/>
      <c r="LF559" s="7"/>
      <c r="LG559" s="7"/>
      <c r="LH559" s="7"/>
      <c r="LI559" s="7"/>
      <c r="LJ559" s="7"/>
      <c r="LK559" s="7"/>
      <c r="LL559" s="7"/>
      <c r="LM559" s="7"/>
      <c r="LN559" s="7"/>
      <c r="LO559" s="7"/>
      <c r="LP559" s="7"/>
      <c r="LQ559" s="7"/>
      <c r="LR559" s="7"/>
      <c r="LS559" s="7"/>
      <c r="LT559" s="7"/>
      <c r="LU559" s="7"/>
      <c r="LV559" s="7"/>
      <c r="LW559" s="7"/>
      <c r="LX559" s="7"/>
      <c r="LY559" s="7"/>
      <c r="LZ559" s="7"/>
      <c r="MA559" s="7"/>
      <c r="MB559" s="7"/>
      <c r="MC559" s="7"/>
      <c r="MD559" s="7"/>
      <c r="ME559" s="7"/>
      <c r="MF559" s="7"/>
      <c r="MG559" s="7"/>
      <c r="MH559" s="7"/>
      <c r="MI559" s="7"/>
      <c r="MJ559" s="7"/>
    </row>
    <row r="560" spans="1:348" ht="15.75" customHeight="1" x14ac:dyDescent="0.25">
      <c r="A560" s="60"/>
      <c r="B560" s="60"/>
      <c r="C560" s="60"/>
      <c r="D560" s="60"/>
      <c r="E560" s="60"/>
      <c r="F560" s="60"/>
      <c r="G560" s="60"/>
      <c r="H560" s="60"/>
      <c r="I560" s="61"/>
      <c r="J560" s="61"/>
      <c r="K560" s="61"/>
      <c r="L560" s="61"/>
      <c r="M560" s="60"/>
      <c r="N560" s="60"/>
      <c r="O560" s="62"/>
      <c r="P560" s="62"/>
      <c r="Q560" s="62"/>
      <c r="R560" s="62"/>
      <c r="S560" s="62"/>
      <c r="T560" s="62"/>
      <c r="U560" s="62"/>
      <c r="V560" s="62"/>
      <c r="W560" s="62"/>
      <c r="X560" s="60"/>
      <c r="Y560" s="60"/>
      <c r="Z560" s="60"/>
      <c r="AA560" s="60"/>
      <c r="AB560" s="61"/>
      <c r="AC560" s="61"/>
      <c r="AD560" s="60"/>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7"/>
      <c r="HH560" s="7"/>
      <c r="HI560" s="7"/>
      <c r="HJ560" s="7"/>
      <c r="HK560" s="7"/>
      <c r="HL560" s="7"/>
      <c r="HM560" s="7"/>
      <c r="HN560" s="7"/>
      <c r="HO560" s="7"/>
      <c r="HP560" s="7"/>
      <c r="HQ560" s="7"/>
      <c r="HR560" s="7"/>
      <c r="HS560" s="7"/>
      <c r="HT560" s="7"/>
      <c r="HU560" s="7"/>
      <c r="HV560" s="7"/>
      <c r="HW560" s="7"/>
      <c r="HX560" s="7"/>
      <c r="HY560" s="7"/>
      <c r="HZ560" s="7"/>
      <c r="IA560" s="7"/>
      <c r="IB560" s="7"/>
      <c r="IC560" s="7"/>
      <c r="ID560" s="7"/>
      <c r="IE560" s="7"/>
      <c r="IF560" s="7"/>
      <c r="IG560" s="7"/>
      <c r="IH560" s="7"/>
      <c r="II560" s="7"/>
      <c r="IJ560" s="7"/>
      <c r="IK560" s="7"/>
      <c r="IL560" s="7"/>
      <c r="IM560" s="7"/>
      <c r="IN560" s="7"/>
      <c r="IO560" s="7"/>
      <c r="IP560" s="7"/>
      <c r="IQ560" s="7"/>
      <c r="IR560" s="7"/>
      <c r="IS560" s="7"/>
      <c r="IT560" s="7"/>
      <c r="IU560" s="7"/>
      <c r="IV560" s="7"/>
      <c r="IW560" s="7"/>
      <c r="IX560" s="7"/>
      <c r="IY560" s="7"/>
      <c r="IZ560" s="7"/>
      <c r="JA560" s="7"/>
      <c r="JB560" s="7"/>
      <c r="JC560" s="7"/>
      <c r="JD560" s="7"/>
      <c r="JE560" s="7"/>
      <c r="JF560" s="7"/>
      <c r="JG560" s="7"/>
      <c r="JH560" s="7"/>
      <c r="JI560" s="7"/>
      <c r="JJ560" s="7"/>
      <c r="JK560" s="7"/>
      <c r="JL560" s="7"/>
      <c r="JM560" s="7"/>
      <c r="JN560" s="7"/>
      <c r="JO560" s="7"/>
      <c r="JP560" s="7"/>
      <c r="JQ560" s="7"/>
      <c r="JR560" s="7"/>
      <c r="JS560" s="7"/>
      <c r="JT560" s="7"/>
      <c r="JU560" s="7"/>
      <c r="JV560" s="7"/>
      <c r="JW560" s="7"/>
      <c r="JX560" s="7"/>
      <c r="JY560" s="7"/>
      <c r="JZ560" s="7"/>
      <c r="KA560" s="7"/>
      <c r="KB560" s="7"/>
      <c r="KC560" s="7"/>
      <c r="KD560" s="7"/>
      <c r="KE560" s="7"/>
      <c r="KF560" s="7"/>
      <c r="KG560" s="7"/>
      <c r="KH560" s="7"/>
      <c r="KI560" s="7"/>
      <c r="KJ560" s="7"/>
      <c r="KK560" s="7"/>
      <c r="KL560" s="7"/>
      <c r="KM560" s="7"/>
      <c r="KN560" s="7"/>
      <c r="KO560" s="7"/>
      <c r="KP560" s="7"/>
      <c r="KQ560" s="7"/>
      <c r="KR560" s="7"/>
      <c r="KS560" s="7"/>
      <c r="KT560" s="7"/>
      <c r="KU560" s="7"/>
      <c r="KV560" s="7"/>
      <c r="KW560" s="7"/>
      <c r="KX560" s="7"/>
      <c r="KY560" s="7"/>
      <c r="KZ560" s="7"/>
      <c r="LA560" s="7"/>
      <c r="LB560" s="7"/>
      <c r="LC560" s="7"/>
      <c r="LD560" s="7"/>
      <c r="LE560" s="7"/>
      <c r="LF560" s="7"/>
      <c r="LG560" s="7"/>
      <c r="LH560" s="7"/>
      <c r="LI560" s="7"/>
      <c r="LJ560" s="7"/>
      <c r="LK560" s="7"/>
      <c r="LL560" s="7"/>
      <c r="LM560" s="7"/>
      <c r="LN560" s="7"/>
      <c r="LO560" s="7"/>
      <c r="LP560" s="7"/>
      <c r="LQ560" s="7"/>
      <c r="LR560" s="7"/>
      <c r="LS560" s="7"/>
      <c r="LT560" s="7"/>
      <c r="LU560" s="7"/>
      <c r="LV560" s="7"/>
      <c r="LW560" s="7"/>
      <c r="LX560" s="7"/>
      <c r="LY560" s="7"/>
      <c r="LZ560" s="7"/>
      <c r="MA560" s="7"/>
      <c r="MB560" s="7"/>
      <c r="MC560" s="7"/>
      <c r="MD560" s="7"/>
      <c r="ME560" s="7"/>
      <c r="MF560" s="7"/>
      <c r="MG560" s="7"/>
      <c r="MH560" s="7"/>
      <c r="MI560" s="7"/>
      <c r="MJ560" s="7"/>
    </row>
    <row r="561" spans="1:348" ht="15.75" customHeight="1" x14ac:dyDescent="0.25">
      <c r="A561" s="60"/>
      <c r="B561" s="60"/>
      <c r="C561" s="60"/>
      <c r="D561" s="60"/>
      <c r="E561" s="60"/>
      <c r="F561" s="60"/>
      <c r="G561" s="60"/>
      <c r="H561" s="60"/>
      <c r="I561" s="61"/>
      <c r="J561" s="61"/>
      <c r="K561" s="61"/>
      <c r="L561" s="61"/>
      <c r="M561" s="60"/>
      <c r="N561" s="60"/>
      <c r="O561" s="62"/>
      <c r="P561" s="62"/>
      <c r="Q561" s="62"/>
      <c r="R561" s="62"/>
      <c r="S561" s="62"/>
      <c r="T561" s="62"/>
      <c r="U561" s="62"/>
      <c r="V561" s="62"/>
      <c r="W561" s="62"/>
      <c r="X561" s="60"/>
      <c r="Y561" s="60"/>
      <c r="Z561" s="60"/>
      <c r="AA561" s="60"/>
      <c r="AB561" s="61"/>
      <c r="AC561" s="61"/>
      <c r="AD561" s="60"/>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7"/>
      <c r="HH561" s="7"/>
      <c r="HI561" s="7"/>
      <c r="HJ561" s="7"/>
      <c r="HK561" s="7"/>
      <c r="HL561" s="7"/>
      <c r="HM561" s="7"/>
      <c r="HN561" s="7"/>
      <c r="HO561" s="7"/>
      <c r="HP561" s="7"/>
      <c r="HQ561" s="7"/>
      <c r="HR561" s="7"/>
      <c r="HS561" s="7"/>
      <c r="HT561" s="7"/>
      <c r="HU561" s="7"/>
      <c r="HV561" s="7"/>
      <c r="HW561" s="7"/>
      <c r="HX561" s="7"/>
      <c r="HY561" s="7"/>
      <c r="HZ561" s="7"/>
      <c r="IA561" s="7"/>
      <c r="IB561" s="7"/>
      <c r="IC561" s="7"/>
      <c r="ID561" s="7"/>
      <c r="IE561" s="7"/>
      <c r="IF561" s="7"/>
      <c r="IG561" s="7"/>
      <c r="IH561" s="7"/>
      <c r="II561" s="7"/>
      <c r="IJ561" s="7"/>
      <c r="IK561" s="7"/>
      <c r="IL561" s="7"/>
      <c r="IM561" s="7"/>
      <c r="IN561" s="7"/>
      <c r="IO561" s="7"/>
      <c r="IP561" s="7"/>
      <c r="IQ561" s="7"/>
      <c r="IR561" s="7"/>
      <c r="IS561" s="7"/>
      <c r="IT561" s="7"/>
      <c r="IU561" s="7"/>
      <c r="IV561" s="7"/>
      <c r="IW561" s="7"/>
      <c r="IX561" s="7"/>
      <c r="IY561" s="7"/>
      <c r="IZ561" s="7"/>
      <c r="JA561" s="7"/>
      <c r="JB561" s="7"/>
      <c r="JC561" s="7"/>
      <c r="JD561" s="7"/>
      <c r="JE561" s="7"/>
      <c r="JF561" s="7"/>
      <c r="JG561" s="7"/>
      <c r="JH561" s="7"/>
      <c r="JI561" s="7"/>
      <c r="JJ561" s="7"/>
      <c r="JK561" s="7"/>
      <c r="JL561" s="7"/>
      <c r="JM561" s="7"/>
      <c r="JN561" s="7"/>
      <c r="JO561" s="7"/>
      <c r="JP561" s="7"/>
      <c r="JQ561" s="7"/>
      <c r="JR561" s="7"/>
      <c r="JS561" s="7"/>
      <c r="JT561" s="7"/>
      <c r="JU561" s="7"/>
      <c r="JV561" s="7"/>
      <c r="JW561" s="7"/>
      <c r="JX561" s="7"/>
      <c r="JY561" s="7"/>
      <c r="JZ561" s="7"/>
      <c r="KA561" s="7"/>
      <c r="KB561" s="7"/>
      <c r="KC561" s="7"/>
      <c r="KD561" s="7"/>
      <c r="KE561" s="7"/>
      <c r="KF561" s="7"/>
      <c r="KG561" s="7"/>
      <c r="KH561" s="7"/>
      <c r="KI561" s="7"/>
      <c r="KJ561" s="7"/>
      <c r="KK561" s="7"/>
      <c r="KL561" s="7"/>
      <c r="KM561" s="7"/>
      <c r="KN561" s="7"/>
      <c r="KO561" s="7"/>
      <c r="KP561" s="7"/>
      <c r="KQ561" s="7"/>
      <c r="KR561" s="7"/>
      <c r="KS561" s="7"/>
      <c r="KT561" s="7"/>
      <c r="KU561" s="7"/>
      <c r="KV561" s="7"/>
      <c r="KW561" s="7"/>
      <c r="KX561" s="7"/>
      <c r="KY561" s="7"/>
      <c r="KZ561" s="7"/>
      <c r="LA561" s="7"/>
      <c r="LB561" s="7"/>
      <c r="LC561" s="7"/>
      <c r="LD561" s="7"/>
      <c r="LE561" s="7"/>
      <c r="LF561" s="7"/>
      <c r="LG561" s="7"/>
      <c r="LH561" s="7"/>
      <c r="LI561" s="7"/>
      <c r="LJ561" s="7"/>
      <c r="LK561" s="7"/>
      <c r="LL561" s="7"/>
      <c r="LM561" s="7"/>
      <c r="LN561" s="7"/>
      <c r="LO561" s="7"/>
      <c r="LP561" s="7"/>
      <c r="LQ561" s="7"/>
      <c r="LR561" s="7"/>
      <c r="LS561" s="7"/>
      <c r="LT561" s="7"/>
      <c r="LU561" s="7"/>
      <c r="LV561" s="7"/>
      <c r="LW561" s="7"/>
      <c r="LX561" s="7"/>
      <c r="LY561" s="7"/>
      <c r="LZ561" s="7"/>
      <c r="MA561" s="7"/>
      <c r="MB561" s="7"/>
      <c r="MC561" s="7"/>
      <c r="MD561" s="7"/>
      <c r="ME561" s="7"/>
      <c r="MF561" s="7"/>
      <c r="MG561" s="7"/>
      <c r="MH561" s="7"/>
      <c r="MI561" s="7"/>
      <c r="MJ561" s="7"/>
    </row>
    <row r="562" spans="1:348" ht="15.75" customHeight="1" x14ac:dyDescent="0.25">
      <c r="A562" s="60"/>
      <c r="B562" s="60"/>
      <c r="C562" s="60"/>
      <c r="D562" s="60"/>
      <c r="E562" s="60"/>
      <c r="F562" s="60"/>
      <c r="G562" s="60"/>
      <c r="H562" s="60"/>
      <c r="I562" s="61"/>
      <c r="J562" s="61"/>
      <c r="K562" s="61"/>
      <c r="L562" s="61"/>
      <c r="M562" s="60"/>
      <c r="N562" s="60"/>
      <c r="O562" s="62"/>
      <c r="P562" s="62"/>
      <c r="Q562" s="62"/>
      <c r="R562" s="62"/>
      <c r="S562" s="62"/>
      <c r="T562" s="62"/>
      <c r="U562" s="62"/>
      <c r="V562" s="62"/>
      <c r="W562" s="62"/>
      <c r="X562" s="60"/>
      <c r="Y562" s="60"/>
      <c r="Z562" s="60"/>
      <c r="AA562" s="60"/>
      <c r="AB562" s="61"/>
      <c r="AC562" s="61"/>
      <c r="AD562" s="60"/>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c r="GV562" s="7"/>
      <c r="GW562" s="7"/>
      <c r="GX562" s="7"/>
      <c r="GY562" s="7"/>
      <c r="GZ562" s="7"/>
      <c r="HA562" s="7"/>
      <c r="HB562" s="7"/>
      <c r="HC562" s="7"/>
      <c r="HD562" s="7"/>
      <c r="HE562" s="7"/>
      <c r="HF562" s="7"/>
      <c r="HG562" s="7"/>
      <c r="HH562" s="7"/>
      <c r="HI562" s="7"/>
      <c r="HJ562" s="7"/>
      <c r="HK562" s="7"/>
      <c r="HL562" s="7"/>
      <c r="HM562" s="7"/>
      <c r="HN562" s="7"/>
      <c r="HO562" s="7"/>
      <c r="HP562" s="7"/>
      <c r="HQ562" s="7"/>
      <c r="HR562" s="7"/>
      <c r="HS562" s="7"/>
      <c r="HT562" s="7"/>
      <c r="HU562" s="7"/>
      <c r="HV562" s="7"/>
      <c r="HW562" s="7"/>
      <c r="HX562" s="7"/>
      <c r="HY562" s="7"/>
      <c r="HZ562" s="7"/>
      <c r="IA562" s="7"/>
      <c r="IB562" s="7"/>
      <c r="IC562" s="7"/>
      <c r="ID562" s="7"/>
      <c r="IE562" s="7"/>
      <c r="IF562" s="7"/>
      <c r="IG562" s="7"/>
      <c r="IH562" s="7"/>
      <c r="II562" s="7"/>
      <c r="IJ562" s="7"/>
      <c r="IK562" s="7"/>
      <c r="IL562" s="7"/>
      <c r="IM562" s="7"/>
      <c r="IN562" s="7"/>
      <c r="IO562" s="7"/>
      <c r="IP562" s="7"/>
      <c r="IQ562" s="7"/>
      <c r="IR562" s="7"/>
      <c r="IS562" s="7"/>
      <c r="IT562" s="7"/>
      <c r="IU562" s="7"/>
      <c r="IV562" s="7"/>
      <c r="IW562" s="7"/>
      <c r="IX562" s="7"/>
      <c r="IY562" s="7"/>
      <c r="IZ562" s="7"/>
      <c r="JA562" s="7"/>
      <c r="JB562" s="7"/>
      <c r="JC562" s="7"/>
      <c r="JD562" s="7"/>
      <c r="JE562" s="7"/>
      <c r="JF562" s="7"/>
      <c r="JG562" s="7"/>
      <c r="JH562" s="7"/>
      <c r="JI562" s="7"/>
      <c r="JJ562" s="7"/>
      <c r="JK562" s="7"/>
      <c r="JL562" s="7"/>
      <c r="JM562" s="7"/>
      <c r="JN562" s="7"/>
      <c r="JO562" s="7"/>
      <c r="JP562" s="7"/>
      <c r="JQ562" s="7"/>
      <c r="JR562" s="7"/>
      <c r="JS562" s="7"/>
      <c r="JT562" s="7"/>
      <c r="JU562" s="7"/>
      <c r="JV562" s="7"/>
      <c r="JW562" s="7"/>
      <c r="JX562" s="7"/>
      <c r="JY562" s="7"/>
      <c r="JZ562" s="7"/>
      <c r="KA562" s="7"/>
      <c r="KB562" s="7"/>
      <c r="KC562" s="7"/>
      <c r="KD562" s="7"/>
      <c r="KE562" s="7"/>
      <c r="KF562" s="7"/>
      <c r="KG562" s="7"/>
      <c r="KH562" s="7"/>
      <c r="KI562" s="7"/>
      <c r="KJ562" s="7"/>
      <c r="KK562" s="7"/>
      <c r="KL562" s="7"/>
      <c r="KM562" s="7"/>
      <c r="KN562" s="7"/>
      <c r="KO562" s="7"/>
      <c r="KP562" s="7"/>
      <c r="KQ562" s="7"/>
      <c r="KR562" s="7"/>
      <c r="KS562" s="7"/>
      <c r="KT562" s="7"/>
      <c r="KU562" s="7"/>
      <c r="KV562" s="7"/>
      <c r="KW562" s="7"/>
      <c r="KX562" s="7"/>
      <c r="KY562" s="7"/>
      <c r="KZ562" s="7"/>
      <c r="LA562" s="7"/>
      <c r="LB562" s="7"/>
      <c r="LC562" s="7"/>
      <c r="LD562" s="7"/>
      <c r="LE562" s="7"/>
      <c r="LF562" s="7"/>
      <c r="LG562" s="7"/>
      <c r="LH562" s="7"/>
      <c r="LI562" s="7"/>
      <c r="LJ562" s="7"/>
      <c r="LK562" s="7"/>
      <c r="LL562" s="7"/>
      <c r="LM562" s="7"/>
      <c r="LN562" s="7"/>
      <c r="LO562" s="7"/>
      <c r="LP562" s="7"/>
      <c r="LQ562" s="7"/>
      <c r="LR562" s="7"/>
      <c r="LS562" s="7"/>
      <c r="LT562" s="7"/>
      <c r="LU562" s="7"/>
      <c r="LV562" s="7"/>
      <c r="LW562" s="7"/>
      <c r="LX562" s="7"/>
      <c r="LY562" s="7"/>
      <c r="LZ562" s="7"/>
      <c r="MA562" s="7"/>
      <c r="MB562" s="7"/>
      <c r="MC562" s="7"/>
      <c r="MD562" s="7"/>
      <c r="ME562" s="7"/>
      <c r="MF562" s="7"/>
      <c r="MG562" s="7"/>
      <c r="MH562" s="7"/>
      <c r="MI562" s="7"/>
      <c r="MJ562" s="7"/>
    </row>
    <row r="563" spans="1:348" ht="15.75" customHeight="1" x14ac:dyDescent="0.25">
      <c r="A563" s="60"/>
      <c r="B563" s="60"/>
      <c r="C563" s="60"/>
      <c r="D563" s="60"/>
      <c r="E563" s="60"/>
      <c r="F563" s="60"/>
      <c r="G563" s="60"/>
      <c r="H563" s="60"/>
      <c r="I563" s="61"/>
      <c r="J563" s="61"/>
      <c r="K563" s="61"/>
      <c r="L563" s="61"/>
      <c r="M563" s="60"/>
      <c r="N563" s="60"/>
      <c r="O563" s="62"/>
      <c r="P563" s="62"/>
      <c r="Q563" s="62"/>
      <c r="R563" s="62"/>
      <c r="S563" s="62"/>
      <c r="T563" s="62"/>
      <c r="U563" s="62"/>
      <c r="V563" s="62"/>
      <c r="W563" s="62"/>
      <c r="X563" s="60"/>
      <c r="Y563" s="60"/>
      <c r="Z563" s="60"/>
      <c r="AA563" s="60"/>
      <c r="AB563" s="61"/>
      <c r="AC563" s="61"/>
      <c r="AD563" s="60"/>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c r="GV563" s="7"/>
      <c r="GW563" s="7"/>
      <c r="GX563" s="7"/>
      <c r="GY563" s="7"/>
      <c r="GZ563" s="7"/>
      <c r="HA563" s="7"/>
      <c r="HB563" s="7"/>
      <c r="HC563" s="7"/>
      <c r="HD563" s="7"/>
      <c r="HE563" s="7"/>
      <c r="HF563" s="7"/>
      <c r="HG563" s="7"/>
      <c r="HH563" s="7"/>
      <c r="HI563" s="7"/>
      <c r="HJ563" s="7"/>
      <c r="HK563" s="7"/>
      <c r="HL563" s="7"/>
      <c r="HM563" s="7"/>
      <c r="HN563" s="7"/>
      <c r="HO563" s="7"/>
      <c r="HP563" s="7"/>
      <c r="HQ563" s="7"/>
      <c r="HR563" s="7"/>
      <c r="HS563" s="7"/>
      <c r="HT563" s="7"/>
      <c r="HU563" s="7"/>
      <c r="HV563" s="7"/>
      <c r="HW563" s="7"/>
      <c r="HX563" s="7"/>
      <c r="HY563" s="7"/>
      <c r="HZ563" s="7"/>
      <c r="IA563" s="7"/>
      <c r="IB563" s="7"/>
      <c r="IC563" s="7"/>
      <c r="ID563" s="7"/>
      <c r="IE563" s="7"/>
      <c r="IF563" s="7"/>
      <c r="IG563" s="7"/>
      <c r="IH563" s="7"/>
      <c r="II563" s="7"/>
      <c r="IJ563" s="7"/>
      <c r="IK563" s="7"/>
      <c r="IL563" s="7"/>
      <c r="IM563" s="7"/>
      <c r="IN563" s="7"/>
      <c r="IO563" s="7"/>
      <c r="IP563" s="7"/>
      <c r="IQ563" s="7"/>
      <c r="IR563" s="7"/>
      <c r="IS563" s="7"/>
      <c r="IT563" s="7"/>
      <c r="IU563" s="7"/>
      <c r="IV563" s="7"/>
      <c r="IW563" s="7"/>
      <c r="IX563" s="7"/>
      <c r="IY563" s="7"/>
      <c r="IZ563" s="7"/>
      <c r="JA563" s="7"/>
      <c r="JB563" s="7"/>
      <c r="JC563" s="7"/>
      <c r="JD563" s="7"/>
      <c r="JE563" s="7"/>
      <c r="JF563" s="7"/>
      <c r="JG563" s="7"/>
      <c r="JH563" s="7"/>
      <c r="JI563" s="7"/>
      <c r="JJ563" s="7"/>
      <c r="JK563" s="7"/>
      <c r="JL563" s="7"/>
      <c r="JM563" s="7"/>
      <c r="JN563" s="7"/>
      <c r="JO563" s="7"/>
      <c r="JP563" s="7"/>
      <c r="JQ563" s="7"/>
      <c r="JR563" s="7"/>
      <c r="JS563" s="7"/>
      <c r="JT563" s="7"/>
      <c r="JU563" s="7"/>
      <c r="JV563" s="7"/>
      <c r="JW563" s="7"/>
      <c r="JX563" s="7"/>
      <c r="JY563" s="7"/>
      <c r="JZ563" s="7"/>
      <c r="KA563" s="7"/>
      <c r="KB563" s="7"/>
      <c r="KC563" s="7"/>
      <c r="KD563" s="7"/>
      <c r="KE563" s="7"/>
      <c r="KF563" s="7"/>
      <c r="KG563" s="7"/>
      <c r="KH563" s="7"/>
      <c r="KI563" s="7"/>
      <c r="KJ563" s="7"/>
      <c r="KK563" s="7"/>
      <c r="KL563" s="7"/>
      <c r="KM563" s="7"/>
      <c r="KN563" s="7"/>
      <c r="KO563" s="7"/>
      <c r="KP563" s="7"/>
      <c r="KQ563" s="7"/>
      <c r="KR563" s="7"/>
      <c r="KS563" s="7"/>
      <c r="KT563" s="7"/>
      <c r="KU563" s="7"/>
      <c r="KV563" s="7"/>
      <c r="KW563" s="7"/>
      <c r="KX563" s="7"/>
      <c r="KY563" s="7"/>
      <c r="KZ563" s="7"/>
      <c r="LA563" s="7"/>
      <c r="LB563" s="7"/>
      <c r="LC563" s="7"/>
      <c r="LD563" s="7"/>
      <c r="LE563" s="7"/>
      <c r="LF563" s="7"/>
      <c r="LG563" s="7"/>
      <c r="LH563" s="7"/>
      <c r="LI563" s="7"/>
      <c r="LJ563" s="7"/>
      <c r="LK563" s="7"/>
      <c r="LL563" s="7"/>
      <c r="LM563" s="7"/>
      <c r="LN563" s="7"/>
      <c r="LO563" s="7"/>
      <c r="LP563" s="7"/>
      <c r="LQ563" s="7"/>
      <c r="LR563" s="7"/>
      <c r="LS563" s="7"/>
      <c r="LT563" s="7"/>
      <c r="LU563" s="7"/>
      <c r="LV563" s="7"/>
      <c r="LW563" s="7"/>
      <c r="LX563" s="7"/>
      <c r="LY563" s="7"/>
      <c r="LZ563" s="7"/>
      <c r="MA563" s="7"/>
      <c r="MB563" s="7"/>
      <c r="MC563" s="7"/>
      <c r="MD563" s="7"/>
      <c r="ME563" s="7"/>
      <c r="MF563" s="7"/>
      <c r="MG563" s="7"/>
      <c r="MH563" s="7"/>
      <c r="MI563" s="7"/>
      <c r="MJ563" s="7"/>
    </row>
    <row r="564" spans="1:348" ht="15.75" customHeight="1" x14ac:dyDescent="0.25">
      <c r="A564" s="60"/>
      <c r="B564" s="60"/>
      <c r="C564" s="60"/>
      <c r="D564" s="60"/>
      <c r="E564" s="60"/>
      <c r="F564" s="60"/>
      <c r="G564" s="60"/>
      <c r="H564" s="60"/>
      <c r="I564" s="61"/>
      <c r="J564" s="61"/>
      <c r="K564" s="61"/>
      <c r="L564" s="61"/>
      <c r="M564" s="60"/>
      <c r="N564" s="60"/>
      <c r="O564" s="62"/>
      <c r="P564" s="62"/>
      <c r="Q564" s="62"/>
      <c r="R564" s="62"/>
      <c r="S564" s="62"/>
      <c r="T564" s="62"/>
      <c r="U564" s="62"/>
      <c r="V564" s="62"/>
      <c r="W564" s="62"/>
      <c r="X564" s="60"/>
      <c r="Y564" s="60"/>
      <c r="Z564" s="60"/>
      <c r="AA564" s="60"/>
      <c r="AB564" s="61"/>
      <c r="AC564" s="61"/>
      <c r="AD564" s="60"/>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c r="GZ564" s="7"/>
      <c r="HA564" s="7"/>
      <c r="HB564" s="7"/>
      <c r="HC564" s="7"/>
      <c r="HD564" s="7"/>
      <c r="HE564" s="7"/>
      <c r="HF564" s="7"/>
      <c r="HG564" s="7"/>
      <c r="HH564" s="7"/>
      <c r="HI564" s="7"/>
      <c r="HJ564" s="7"/>
      <c r="HK564" s="7"/>
      <c r="HL564" s="7"/>
      <c r="HM564" s="7"/>
      <c r="HN564" s="7"/>
      <c r="HO564" s="7"/>
      <c r="HP564" s="7"/>
      <c r="HQ564" s="7"/>
      <c r="HR564" s="7"/>
      <c r="HS564" s="7"/>
      <c r="HT564" s="7"/>
      <c r="HU564" s="7"/>
      <c r="HV564" s="7"/>
      <c r="HW564" s="7"/>
      <c r="HX564" s="7"/>
      <c r="HY564" s="7"/>
      <c r="HZ564" s="7"/>
      <c r="IA564" s="7"/>
      <c r="IB564" s="7"/>
      <c r="IC564" s="7"/>
      <c r="ID564" s="7"/>
      <c r="IE564" s="7"/>
      <c r="IF564" s="7"/>
      <c r="IG564" s="7"/>
      <c r="IH564" s="7"/>
      <c r="II564" s="7"/>
      <c r="IJ564" s="7"/>
      <c r="IK564" s="7"/>
      <c r="IL564" s="7"/>
      <c r="IM564" s="7"/>
      <c r="IN564" s="7"/>
      <c r="IO564" s="7"/>
      <c r="IP564" s="7"/>
      <c r="IQ564" s="7"/>
      <c r="IR564" s="7"/>
      <c r="IS564" s="7"/>
      <c r="IT564" s="7"/>
      <c r="IU564" s="7"/>
      <c r="IV564" s="7"/>
      <c r="IW564" s="7"/>
      <c r="IX564" s="7"/>
      <c r="IY564" s="7"/>
      <c r="IZ564" s="7"/>
      <c r="JA564" s="7"/>
      <c r="JB564" s="7"/>
      <c r="JC564" s="7"/>
      <c r="JD564" s="7"/>
      <c r="JE564" s="7"/>
      <c r="JF564" s="7"/>
      <c r="JG564" s="7"/>
      <c r="JH564" s="7"/>
      <c r="JI564" s="7"/>
      <c r="JJ564" s="7"/>
      <c r="JK564" s="7"/>
      <c r="JL564" s="7"/>
      <c r="JM564" s="7"/>
      <c r="JN564" s="7"/>
      <c r="JO564" s="7"/>
      <c r="JP564" s="7"/>
      <c r="JQ564" s="7"/>
      <c r="JR564" s="7"/>
      <c r="JS564" s="7"/>
      <c r="JT564" s="7"/>
      <c r="JU564" s="7"/>
      <c r="JV564" s="7"/>
      <c r="JW564" s="7"/>
      <c r="JX564" s="7"/>
      <c r="JY564" s="7"/>
      <c r="JZ564" s="7"/>
      <c r="KA564" s="7"/>
      <c r="KB564" s="7"/>
      <c r="KC564" s="7"/>
      <c r="KD564" s="7"/>
      <c r="KE564" s="7"/>
      <c r="KF564" s="7"/>
      <c r="KG564" s="7"/>
      <c r="KH564" s="7"/>
      <c r="KI564" s="7"/>
      <c r="KJ564" s="7"/>
      <c r="KK564" s="7"/>
      <c r="KL564" s="7"/>
      <c r="KM564" s="7"/>
      <c r="KN564" s="7"/>
      <c r="KO564" s="7"/>
      <c r="KP564" s="7"/>
      <c r="KQ564" s="7"/>
      <c r="KR564" s="7"/>
      <c r="KS564" s="7"/>
      <c r="KT564" s="7"/>
      <c r="KU564" s="7"/>
      <c r="KV564" s="7"/>
      <c r="KW564" s="7"/>
      <c r="KX564" s="7"/>
      <c r="KY564" s="7"/>
      <c r="KZ564" s="7"/>
      <c r="LA564" s="7"/>
      <c r="LB564" s="7"/>
      <c r="LC564" s="7"/>
      <c r="LD564" s="7"/>
      <c r="LE564" s="7"/>
      <c r="LF564" s="7"/>
      <c r="LG564" s="7"/>
      <c r="LH564" s="7"/>
      <c r="LI564" s="7"/>
      <c r="LJ564" s="7"/>
      <c r="LK564" s="7"/>
      <c r="LL564" s="7"/>
      <c r="LM564" s="7"/>
      <c r="LN564" s="7"/>
      <c r="LO564" s="7"/>
      <c r="LP564" s="7"/>
      <c r="LQ564" s="7"/>
      <c r="LR564" s="7"/>
      <c r="LS564" s="7"/>
      <c r="LT564" s="7"/>
      <c r="LU564" s="7"/>
      <c r="LV564" s="7"/>
      <c r="LW564" s="7"/>
      <c r="LX564" s="7"/>
      <c r="LY564" s="7"/>
      <c r="LZ564" s="7"/>
      <c r="MA564" s="7"/>
      <c r="MB564" s="7"/>
      <c r="MC564" s="7"/>
      <c r="MD564" s="7"/>
      <c r="ME564" s="7"/>
      <c r="MF564" s="7"/>
      <c r="MG564" s="7"/>
      <c r="MH564" s="7"/>
      <c r="MI564" s="7"/>
      <c r="MJ564" s="7"/>
    </row>
    <row r="565" spans="1:348" ht="15.75" customHeight="1" x14ac:dyDescent="0.25">
      <c r="A565" s="60"/>
      <c r="B565" s="60"/>
      <c r="C565" s="60"/>
      <c r="D565" s="60"/>
      <c r="E565" s="60"/>
      <c r="F565" s="60"/>
      <c r="G565" s="60"/>
      <c r="H565" s="60"/>
      <c r="I565" s="61"/>
      <c r="J565" s="61"/>
      <c r="K565" s="61"/>
      <c r="L565" s="61"/>
      <c r="M565" s="60"/>
      <c r="N565" s="60"/>
      <c r="O565" s="62"/>
      <c r="P565" s="62"/>
      <c r="Q565" s="62"/>
      <c r="R565" s="62"/>
      <c r="S565" s="62"/>
      <c r="T565" s="62"/>
      <c r="U565" s="62"/>
      <c r="V565" s="62"/>
      <c r="W565" s="62"/>
      <c r="X565" s="60"/>
      <c r="Y565" s="60"/>
      <c r="Z565" s="60"/>
      <c r="AA565" s="60"/>
      <c r="AB565" s="61"/>
      <c r="AC565" s="61"/>
      <c r="AD565" s="60"/>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7"/>
      <c r="IW565" s="7"/>
      <c r="IX565" s="7"/>
      <c r="IY565" s="7"/>
      <c r="IZ565" s="7"/>
      <c r="JA565" s="7"/>
      <c r="JB565" s="7"/>
      <c r="JC565" s="7"/>
      <c r="JD565" s="7"/>
      <c r="JE565" s="7"/>
      <c r="JF565" s="7"/>
      <c r="JG565" s="7"/>
      <c r="JH565" s="7"/>
      <c r="JI565" s="7"/>
      <c r="JJ565" s="7"/>
      <c r="JK565" s="7"/>
      <c r="JL565" s="7"/>
      <c r="JM565" s="7"/>
      <c r="JN565" s="7"/>
      <c r="JO565" s="7"/>
      <c r="JP565" s="7"/>
      <c r="JQ565" s="7"/>
      <c r="JR565" s="7"/>
      <c r="JS565" s="7"/>
      <c r="JT565" s="7"/>
      <c r="JU565" s="7"/>
      <c r="JV565" s="7"/>
      <c r="JW565" s="7"/>
      <c r="JX565" s="7"/>
      <c r="JY565" s="7"/>
      <c r="JZ565" s="7"/>
      <c r="KA565" s="7"/>
      <c r="KB565" s="7"/>
      <c r="KC565" s="7"/>
      <c r="KD565" s="7"/>
      <c r="KE565" s="7"/>
      <c r="KF565" s="7"/>
      <c r="KG565" s="7"/>
      <c r="KH565" s="7"/>
      <c r="KI565" s="7"/>
      <c r="KJ565" s="7"/>
      <c r="KK565" s="7"/>
      <c r="KL565" s="7"/>
      <c r="KM565" s="7"/>
      <c r="KN565" s="7"/>
      <c r="KO565" s="7"/>
      <c r="KP565" s="7"/>
      <c r="KQ565" s="7"/>
      <c r="KR565" s="7"/>
      <c r="KS565" s="7"/>
      <c r="KT565" s="7"/>
      <c r="KU565" s="7"/>
      <c r="KV565" s="7"/>
      <c r="KW565" s="7"/>
      <c r="KX565" s="7"/>
      <c r="KY565" s="7"/>
      <c r="KZ565" s="7"/>
      <c r="LA565" s="7"/>
      <c r="LB565" s="7"/>
      <c r="LC565" s="7"/>
      <c r="LD565" s="7"/>
      <c r="LE565" s="7"/>
      <c r="LF565" s="7"/>
      <c r="LG565" s="7"/>
      <c r="LH565" s="7"/>
      <c r="LI565" s="7"/>
      <c r="LJ565" s="7"/>
      <c r="LK565" s="7"/>
      <c r="LL565" s="7"/>
      <c r="LM565" s="7"/>
      <c r="LN565" s="7"/>
      <c r="LO565" s="7"/>
      <c r="LP565" s="7"/>
      <c r="LQ565" s="7"/>
      <c r="LR565" s="7"/>
      <c r="LS565" s="7"/>
      <c r="LT565" s="7"/>
      <c r="LU565" s="7"/>
      <c r="LV565" s="7"/>
      <c r="LW565" s="7"/>
      <c r="LX565" s="7"/>
      <c r="LY565" s="7"/>
      <c r="LZ565" s="7"/>
      <c r="MA565" s="7"/>
      <c r="MB565" s="7"/>
      <c r="MC565" s="7"/>
      <c r="MD565" s="7"/>
      <c r="ME565" s="7"/>
      <c r="MF565" s="7"/>
      <c r="MG565" s="7"/>
      <c r="MH565" s="7"/>
      <c r="MI565" s="7"/>
      <c r="MJ565" s="7"/>
    </row>
    <row r="566" spans="1:348" ht="15.75" customHeight="1" x14ac:dyDescent="0.25">
      <c r="A566" s="60"/>
      <c r="B566" s="60"/>
      <c r="C566" s="60"/>
      <c r="D566" s="60"/>
      <c r="E566" s="60"/>
      <c r="F566" s="60"/>
      <c r="G566" s="60"/>
      <c r="H566" s="60"/>
      <c r="I566" s="61"/>
      <c r="J566" s="61"/>
      <c r="K566" s="61"/>
      <c r="L566" s="61"/>
      <c r="M566" s="60"/>
      <c r="N566" s="60"/>
      <c r="O566" s="62"/>
      <c r="P566" s="62"/>
      <c r="Q566" s="62"/>
      <c r="R566" s="62"/>
      <c r="S566" s="62"/>
      <c r="T566" s="62"/>
      <c r="U566" s="62"/>
      <c r="V566" s="62"/>
      <c r="W566" s="62"/>
      <c r="X566" s="60"/>
      <c r="Y566" s="60"/>
      <c r="Z566" s="60"/>
      <c r="AA566" s="60"/>
      <c r="AB566" s="61"/>
      <c r="AC566" s="61"/>
      <c r="AD566" s="60"/>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c r="IW566" s="7"/>
      <c r="IX566" s="7"/>
      <c r="IY566" s="7"/>
      <c r="IZ566" s="7"/>
      <c r="JA566" s="7"/>
      <c r="JB566" s="7"/>
      <c r="JC566" s="7"/>
      <c r="JD566" s="7"/>
      <c r="JE566" s="7"/>
      <c r="JF566" s="7"/>
      <c r="JG566" s="7"/>
      <c r="JH566" s="7"/>
      <c r="JI566" s="7"/>
      <c r="JJ566" s="7"/>
      <c r="JK566" s="7"/>
      <c r="JL566" s="7"/>
      <c r="JM566" s="7"/>
      <c r="JN566" s="7"/>
      <c r="JO566" s="7"/>
      <c r="JP566" s="7"/>
      <c r="JQ566" s="7"/>
      <c r="JR566" s="7"/>
      <c r="JS566" s="7"/>
      <c r="JT566" s="7"/>
      <c r="JU566" s="7"/>
      <c r="JV566" s="7"/>
      <c r="JW566" s="7"/>
      <c r="JX566" s="7"/>
      <c r="JY566" s="7"/>
      <c r="JZ566" s="7"/>
      <c r="KA566" s="7"/>
      <c r="KB566" s="7"/>
      <c r="KC566" s="7"/>
      <c r="KD566" s="7"/>
      <c r="KE566" s="7"/>
      <c r="KF566" s="7"/>
      <c r="KG566" s="7"/>
      <c r="KH566" s="7"/>
      <c r="KI566" s="7"/>
      <c r="KJ566" s="7"/>
      <c r="KK566" s="7"/>
      <c r="KL566" s="7"/>
      <c r="KM566" s="7"/>
      <c r="KN566" s="7"/>
      <c r="KO566" s="7"/>
      <c r="KP566" s="7"/>
      <c r="KQ566" s="7"/>
      <c r="KR566" s="7"/>
      <c r="KS566" s="7"/>
      <c r="KT566" s="7"/>
      <c r="KU566" s="7"/>
      <c r="KV566" s="7"/>
      <c r="KW566" s="7"/>
      <c r="KX566" s="7"/>
      <c r="KY566" s="7"/>
      <c r="KZ566" s="7"/>
      <c r="LA566" s="7"/>
      <c r="LB566" s="7"/>
      <c r="LC566" s="7"/>
      <c r="LD566" s="7"/>
      <c r="LE566" s="7"/>
      <c r="LF566" s="7"/>
      <c r="LG566" s="7"/>
      <c r="LH566" s="7"/>
      <c r="LI566" s="7"/>
      <c r="LJ566" s="7"/>
      <c r="LK566" s="7"/>
      <c r="LL566" s="7"/>
      <c r="LM566" s="7"/>
      <c r="LN566" s="7"/>
      <c r="LO566" s="7"/>
      <c r="LP566" s="7"/>
      <c r="LQ566" s="7"/>
      <c r="LR566" s="7"/>
      <c r="LS566" s="7"/>
      <c r="LT566" s="7"/>
      <c r="LU566" s="7"/>
      <c r="LV566" s="7"/>
      <c r="LW566" s="7"/>
      <c r="LX566" s="7"/>
      <c r="LY566" s="7"/>
      <c r="LZ566" s="7"/>
      <c r="MA566" s="7"/>
      <c r="MB566" s="7"/>
      <c r="MC566" s="7"/>
      <c r="MD566" s="7"/>
      <c r="ME566" s="7"/>
      <c r="MF566" s="7"/>
      <c r="MG566" s="7"/>
      <c r="MH566" s="7"/>
      <c r="MI566" s="7"/>
      <c r="MJ566" s="7"/>
    </row>
    <row r="567" spans="1:348" ht="15.75" customHeight="1" x14ac:dyDescent="0.25">
      <c r="A567" s="60"/>
      <c r="B567" s="60"/>
      <c r="C567" s="60"/>
      <c r="D567" s="60"/>
      <c r="E567" s="60"/>
      <c r="F567" s="60"/>
      <c r="G567" s="60"/>
      <c r="H567" s="60"/>
      <c r="I567" s="61"/>
      <c r="J567" s="61"/>
      <c r="K567" s="61"/>
      <c r="L567" s="61"/>
      <c r="M567" s="60"/>
      <c r="N567" s="60"/>
      <c r="O567" s="62"/>
      <c r="P567" s="62"/>
      <c r="Q567" s="62"/>
      <c r="R567" s="62"/>
      <c r="S567" s="62"/>
      <c r="T567" s="62"/>
      <c r="U567" s="62"/>
      <c r="V567" s="62"/>
      <c r="W567" s="62"/>
      <c r="X567" s="60"/>
      <c r="Y567" s="60"/>
      <c r="Z567" s="60"/>
      <c r="AA567" s="60"/>
      <c r="AB567" s="61"/>
      <c r="AC567" s="61"/>
      <c r="AD567" s="60"/>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c r="IW567" s="7"/>
      <c r="IX567" s="7"/>
      <c r="IY567" s="7"/>
      <c r="IZ567" s="7"/>
      <c r="JA567" s="7"/>
      <c r="JB567" s="7"/>
      <c r="JC567" s="7"/>
      <c r="JD567" s="7"/>
      <c r="JE567" s="7"/>
      <c r="JF567" s="7"/>
      <c r="JG567" s="7"/>
      <c r="JH567" s="7"/>
      <c r="JI567" s="7"/>
      <c r="JJ567" s="7"/>
      <c r="JK567" s="7"/>
      <c r="JL567" s="7"/>
      <c r="JM567" s="7"/>
      <c r="JN567" s="7"/>
      <c r="JO567" s="7"/>
      <c r="JP567" s="7"/>
      <c r="JQ567" s="7"/>
      <c r="JR567" s="7"/>
      <c r="JS567" s="7"/>
      <c r="JT567" s="7"/>
      <c r="JU567" s="7"/>
      <c r="JV567" s="7"/>
      <c r="JW567" s="7"/>
      <c r="JX567" s="7"/>
      <c r="JY567" s="7"/>
      <c r="JZ567" s="7"/>
      <c r="KA567" s="7"/>
      <c r="KB567" s="7"/>
      <c r="KC567" s="7"/>
      <c r="KD567" s="7"/>
      <c r="KE567" s="7"/>
      <c r="KF567" s="7"/>
      <c r="KG567" s="7"/>
      <c r="KH567" s="7"/>
      <c r="KI567" s="7"/>
      <c r="KJ567" s="7"/>
      <c r="KK567" s="7"/>
      <c r="KL567" s="7"/>
      <c r="KM567" s="7"/>
      <c r="KN567" s="7"/>
      <c r="KO567" s="7"/>
      <c r="KP567" s="7"/>
      <c r="KQ567" s="7"/>
      <c r="KR567" s="7"/>
      <c r="KS567" s="7"/>
      <c r="KT567" s="7"/>
      <c r="KU567" s="7"/>
      <c r="KV567" s="7"/>
      <c r="KW567" s="7"/>
      <c r="KX567" s="7"/>
      <c r="KY567" s="7"/>
      <c r="KZ567" s="7"/>
      <c r="LA567" s="7"/>
      <c r="LB567" s="7"/>
      <c r="LC567" s="7"/>
      <c r="LD567" s="7"/>
      <c r="LE567" s="7"/>
      <c r="LF567" s="7"/>
      <c r="LG567" s="7"/>
      <c r="LH567" s="7"/>
      <c r="LI567" s="7"/>
      <c r="LJ567" s="7"/>
      <c r="LK567" s="7"/>
      <c r="LL567" s="7"/>
      <c r="LM567" s="7"/>
      <c r="LN567" s="7"/>
      <c r="LO567" s="7"/>
      <c r="LP567" s="7"/>
      <c r="LQ567" s="7"/>
      <c r="LR567" s="7"/>
      <c r="LS567" s="7"/>
      <c r="LT567" s="7"/>
      <c r="LU567" s="7"/>
      <c r="LV567" s="7"/>
      <c r="LW567" s="7"/>
      <c r="LX567" s="7"/>
      <c r="LY567" s="7"/>
      <c r="LZ567" s="7"/>
      <c r="MA567" s="7"/>
      <c r="MB567" s="7"/>
      <c r="MC567" s="7"/>
      <c r="MD567" s="7"/>
      <c r="ME567" s="7"/>
      <c r="MF567" s="7"/>
      <c r="MG567" s="7"/>
      <c r="MH567" s="7"/>
      <c r="MI567" s="7"/>
      <c r="MJ567" s="7"/>
    </row>
    <row r="568" spans="1:348" ht="15.75" customHeight="1" x14ac:dyDescent="0.25">
      <c r="A568" s="60"/>
      <c r="B568" s="60"/>
      <c r="C568" s="60"/>
      <c r="D568" s="60"/>
      <c r="E568" s="60"/>
      <c r="F568" s="60"/>
      <c r="G568" s="60"/>
      <c r="H568" s="60"/>
      <c r="I568" s="61"/>
      <c r="J568" s="61"/>
      <c r="K568" s="61"/>
      <c r="L568" s="61"/>
      <c r="M568" s="60"/>
      <c r="N568" s="60"/>
      <c r="O568" s="62"/>
      <c r="P568" s="62"/>
      <c r="Q568" s="62"/>
      <c r="R568" s="62"/>
      <c r="S568" s="62"/>
      <c r="T568" s="62"/>
      <c r="U568" s="62"/>
      <c r="V568" s="62"/>
      <c r="W568" s="62"/>
      <c r="X568" s="60"/>
      <c r="Y568" s="60"/>
      <c r="Z568" s="60"/>
      <c r="AA568" s="60"/>
      <c r="AB568" s="61"/>
      <c r="AC568" s="61"/>
      <c r="AD568" s="60"/>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c r="IW568" s="7"/>
      <c r="IX568" s="7"/>
      <c r="IY568" s="7"/>
      <c r="IZ568" s="7"/>
      <c r="JA568" s="7"/>
      <c r="JB568" s="7"/>
      <c r="JC568" s="7"/>
      <c r="JD568" s="7"/>
      <c r="JE568" s="7"/>
      <c r="JF568" s="7"/>
      <c r="JG568" s="7"/>
      <c r="JH568" s="7"/>
      <c r="JI568" s="7"/>
      <c r="JJ568" s="7"/>
      <c r="JK568" s="7"/>
      <c r="JL568" s="7"/>
      <c r="JM568" s="7"/>
      <c r="JN568" s="7"/>
      <c r="JO568" s="7"/>
      <c r="JP568" s="7"/>
      <c r="JQ568" s="7"/>
      <c r="JR568" s="7"/>
      <c r="JS568" s="7"/>
      <c r="JT568" s="7"/>
      <c r="JU568" s="7"/>
      <c r="JV568" s="7"/>
      <c r="JW568" s="7"/>
      <c r="JX568" s="7"/>
      <c r="JY568" s="7"/>
      <c r="JZ568" s="7"/>
      <c r="KA568" s="7"/>
      <c r="KB568" s="7"/>
      <c r="KC568" s="7"/>
      <c r="KD568" s="7"/>
      <c r="KE568" s="7"/>
      <c r="KF568" s="7"/>
      <c r="KG568" s="7"/>
      <c r="KH568" s="7"/>
      <c r="KI568" s="7"/>
      <c r="KJ568" s="7"/>
      <c r="KK568" s="7"/>
      <c r="KL568" s="7"/>
      <c r="KM568" s="7"/>
      <c r="KN568" s="7"/>
      <c r="KO568" s="7"/>
      <c r="KP568" s="7"/>
      <c r="KQ568" s="7"/>
      <c r="KR568" s="7"/>
      <c r="KS568" s="7"/>
      <c r="KT568" s="7"/>
      <c r="KU568" s="7"/>
      <c r="KV568" s="7"/>
      <c r="KW568" s="7"/>
      <c r="KX568" s="7"/>
      <c r="KY568" s="7"/>
      <c r="KZ568" s="7"/>
      <c r="LA568" s="7"/>
      <c r="LB568" s="7"/>
      <c r="LC568" s="7"/>
      <c r="LD568" s="7"/>
      <c r="LE568" s="7"/>
      <c r="LF568" s="7"/>
      <c r="LG568" s="7"/>
      <c r="LH568" s="7"/>
      <c r="LI568" s="7"/>
      <c r="LJ568" s="7"/>
      <c r="LK568" s="7"/>
      <c r="LL568" s="7"/>
      <c r="LM568" s="7"/>
      <c r="LN568" s="7"/>
      <c r="LO568" s="7"/>
      <c r="LP568" s="7"/>
      <c r="LQ568" s="7"/>
      <c r="LR568" s="7"/>
      <c r="LS568" s="7"/>
      <c r="LT568" s="7"/>
      <c r="LU568" s="7"/>
      <c r="LV568" s="7"/>
      <c r="LW568" s="7"/>
      <c r="LX568" s="7"/>
      <c r="LY568" s="7"/>
      <c r="LZ568" s="7"/>
      <c r="MA568" s="7"/>
      <c r="MB568" s="7"/>
      <c r="MC568" s="7"/>
      <c r="MD568" s="7"/>
      <c r="ME568" s="7"/>
      <c r="MF568" s="7"/>
      <c r="MG568" s="7"/>
      <c r="MH568" s="7"/>
      <c r="MI568" s="7"/>
      <c r="MJ568" s="7"/>
    </row>
    <row r="569" spans="1:348" ht="15.75" customHeight="1" x14ac:dyDescent="0.25">
      <c r="A569" s="60"/>
      <c r="B569" s="60"/>
      <c r="C569" s="60"/>
      <c r="D569" s="60"/>
      <c r="E569" s="60"/>
      <c r="F569" s="60"/>
      <c r="G569" s="60"/>
      <c r="H569" s="60"/>
      <c r="I569" s="61"/>
      <c r="J569" s="61"/>
      <c r="K569" s="61"/>
      <c r="L569" s="61"/>
      <c r="M569" s="60"/>
      <c r="N569" s="60"/>
      <c r="O569" s="62"/>
      <c r="P569" s="62"/>
      <c r="Q569" s="62"/>
      <c r="R569" s="62"/>
      <c r="S569" s="62"/>
      <c r="T569" s="62"/>
      <c r="U569" s="62"/>
      <c r="V569" s="62"/>
      <c r="W569" s="62"/>
      <c r="X569" s="60"/>
      <c r="Y569" s="60"/>
      <c r="Z569" s="60"/>
      <c r="AA569" s="60"/>
      <c r="AB569" s="61"/>
      <c r="AC569" s="61"/>
      <c r="AD569" s="60"/>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c r="IW569" s="7"/>
      <c r="IX569" s="7"/>
      <c r="IY569" s="7"/>
      <c r="IZ569" s="7"/>
      <c r="JA569" s="7"/>
      <c r="JB569" s="7"/>
      <c r="JC569" s="7"/>
      <c r="JD569" s="7"/>
      <c r="JE569" s="7"/>
      <c r="JF569" s="7"/>
      <c r="JG569" s="7"/>
      <c r="JH569" s="7"/>
      <c r="JI569" s="7"/>
      <c r="JJ569" s="7"/>
      <c r="JK569" s="7"/>
      <c r="JL569" s="7"/>
      <c r="JM569" s="7"/>
      <c r="JN569" s="7"/>
      <c r="JO569" s="7"/>
      <c r="JP569" s="7"/>
      <c r="JQ569" s="7"/>
      <c r="JR569" s="7"/>
      <c r="JS569" s="7"/>
      <c r="JT569" s="7"/>
      <c r="JU569" s="7"/>
      <c r="JV569" s="7"/>
      <c r="JW569" s="7"/>
      <c r="JX569" s="7"/>
      <c r="JY569" s="7"/>
      <c r="JZ569" s="7"/>
      <c r="KA569" s="7"/>
      <c r="KB569" s="7"/>
      <c r="KC569" s="7"/>
      <c r="KD569" s="7"/>
      <c r="KE569" s="7"/>
      <c r="KF569" s="7"/>
      <c r="KG569" s="7"/>
      <c r="KH569" s="7"/>
      <c r="KI569" s="7"/>
      <c r="KJ569" s="7"/>
      <c r="KK569" s="7"/>
      <c r="KL569" s="7"/>
      <c r="KM569" s="7"/>
      <c r="KN569" s="7"/>
      <c r="KO569" s="7"/>
      <c r="KP569" s="7"/>
      <c r="KQ569" s="7"/>
      <c r="KR569" s="7"/>
      <c r="KS569" s="7"/>
      <c r="KT569" s="7"/>
      <c r="KU569" s="7"/>
      <c r="KV569" s="7"/>
      <c r="KW569" s="7"/>
      <c r="KX569" s="7"/>
      <c r="KY569" s="7"/>
      <c r="KZ569" s="7"/>
      <c r="LA569" s="7"/>
      <c r="LB569" s="7"/>
      <c r="LC569" s="7"/>
      <c r="LD569" s="7"/>
      <c r="LE569" s="7"/>
      <c r="LF569" s="7"/>
      <c r="LG569" s="7"/>
      <c r="LH569" s="7"/>
      <c r="LI569" s="7"/>
      <c r="LJ569" s="7"/>
      <c r="LK569" s="7"/>
      <c r="LL569" s="7"/>
      <c r="LM569" s="7"/>
      <c r="LN569" s="7"/>
      <c r="LO569" s="7"/>
      <c r="LP569" s="7"/>
      <c r="LQ569" s="7"/>
      <c r="LR569" s="7"/>
      <c r="LS569" s="7"/>
      <c r="LT569" s="7"/>
      <c r="LU569" s="7"/>
      <c r="LV569" s="7"/>
      <c r="LW569" s="7"/>
      <c r="LX569" s="7"/>
      <c r="LY569" s="7"/>
      <c r="LZ569" s="7"/>
      <c r="MA569" s="7"/>
      <c r="MB569" s="7"/>
      <c r="MC569" s="7"/>
      <c r="MD569" s="7"/>
      <c r="ME569" s="7"/>
      <c r="MF569" s="7"/>
      <c r="MG569" s="7"/>
      <c r="MH569" s="7"/>
      <c r="MI569" s="7"/>
      <c r="MJ569" s="7"/>
    </row>
    <row r="570" spans="1:348" ht="15.75" customHeight="1" x14ac:dyDescent="0.25">
      <c r="A570" s="60"/>
      <c r="B570" s="60"/>
      <c r="C570" s="60"/>
      <c r="D570" s="60"/>
      <c r="E570" s="60"/>
      <c r="F570" s="60"/>
      <c r="G570" s="60"/>
      <c r="H570" s="60"/>
      <c r="I570" s="61"/>
      <c r="J570" s="61"/>
      <c r="K570" s="61"/>
      <c r="L570" s="61"/>
      <c r="M570" s="60"/>
      <c r="N570" s="60"/>
      <c r="O570" s="62"/>
      <c r="P570" s="62"/>
      <c r="Q570" s="62"/>
      <c r="R570" s="62"/>
      <c r="S570" s="62"/>
      <c r="T570" s="62"/>
      <c r="U570" s="62"/>
      <c r="V570" s="62"/>
      <c r="W570" s="62"/>
      <c r="X570" s="60"/>
      <c r="Y570" s="60"/>
      <c r="Z570" s="60"/>
      <c r="AA570" s="60"/>
      <c r="AB570" s="61"/>
      <c r="AC570" s="61"/>
      <c r="AD570" s="60"/>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c r="IW570" s="7"/>
      <c r="IX570" s="7"/>
      <c r="IY570" s="7"/>
      <c r="IZ570" s="7"/>
      <c r="JA570" s="7"/>
      <c r="JB570" s="7"/>
      <c r="JC570" s="7"/>
      <c r="JD570" s="7"/>
      <c r="JE570" s="7"/>
      <c r="JF570" s="7"/>
      <c r="JG570" s="7"/>
      <c r="JH570" s="7"/>
      <c r="JI570" s="7"/>
      <c r="JJ570" s="7"/>
      <c r="JK570" s="7"/>
      <c r="JL570" s="7"/>
      <c r="JM570" s="7"/>
      <c r="JN570" s="7"/>
      <c r="JO570" s="7"/>
      <c r="JP570" s="7"/>
      <c r="JQ570" s="7"/>
      <c r="JR570" s="7"/>
      <c r="JS570" s="7"/>
      <c r="JT570" s="7"/>
      <c r="JU570" s="7"/>
      <c r="JV570" s="7"/>
      <c r="JW570" s="7"/>
      <c r="JX570" s="7"/>
      <c r="JY570" s="7"/>
      <c r="JZ570" s="7"/>
      <c r="KA570" s="7"/>
      <c r="KB570" s="7"/>
      <c r="KC570" s="7"/>
      <c r="KD570" s="7"/>
      <c r="KE570" s="7"/>
      <c r="KF570" s="7"/>
      <c r="KG570" s="7"/>
      <c r="KH570" s="7"/>
      <c r="KI570" s="7"/>
      <c r="KJ570" s="7"/>
      <c r="KK570" s="7"/>
      <c r="KL570" s="7"/>
      <c r="KM570" s="7"/>
      <c r="KN570" s="7"/>
      <c r="KO570" s="7"/>
      <c r="KP570" s="7"/>
      <c r="KQ570" s="7"/>
      <c r="KR570" s="7"/>
      <c r="KS570" s="7"/>
      <c r="KT570" s="7"/>
      <c r="KU570" s="7"/>
      <c r="KV570" s="7"/>
      <c r="KW570" s="7"/>
      <c r="KX570" s="7"/>
      <c r="KY570" s="7"/>
      <c r="KZ570" s="7"/>
      <c r="LA570" s="7"/>
      <c r="LB570" s="7"/>
      <c r="LC570" s="7"/>
      <c r="LD570" s="7"/>
      <c r="LE570" s="7"/>
      <c r="LF570" s="7"/>
      <c r="LG570" s="7"/>
      <c r="LH570" s="7"/>
      <c r="LI570" s="7"/>
      <c r="LJ570" s="7"/>
      <c r="LK570" s="7"/>
      <c r="LL570" s="7"/>
      <c r="LM570" s="7"/>
      <c r="LN570" s="7"/>
      <c r="LO570" s="7"/>
      <c r="LP570" s="7"/>
      <c r="LQ570" s="7"/>
      <c r="LR570" s="7"/>
      <c r="LS570" s="7"/>
      <c r="LT570" s="7"/>
      <c r="LU570" s="7"/>
      <c r="LV570" s="7"/>
      <c r="LW570" s="7"/>
      <c r="LX570" s="7"/>
      <c r="LY570" s="7"/>
      <c r="LZ570" s="7"/>
      <c r="MA570" s="7"/>
      <c r="MB570" s="7"/>
      <c r="MC570" s="7"/>
      <c r="MD570" s="7"/>
      <c r="ME570" s="7"/>
      <c r="MF570" s="7"/>
      <c r="MG570" s="7"/>
      <c r="MH570" s="7"/>
      <c r="MI570" s="7"/>
      <c r="MJ570" s="7"/>
    </row>
    <row r="571" spans="1:348" ht="15.75" customHeight="1" x14ac:dyDescent="0.25">
      <c r="A571" s="60"/>
      <c r="B571" s="60"/>
      <c r="C571" s="60"/>
      <c r="D571" s="60"/>
      <c r="E571" s="60"/>
      <c r="F571" s="60"/>
      <c r="G571" s="60"/>
      <c r="H571" s="60"/>
      <c r="I571" s="61"/>
      <c r="J571" s="61"/>
      <c r="K571" s="61"/>
      <c r="L571" s="61"/>
      <c r="M571" s="60"/>
      <c r="N571" s="60"/>
      <c r="O571" s="62"/>
      <c r="P571" s="62"/>
      <c r="Q571" s="62"/>
      <c r="R571" s="62"/>
      <c r="S571" s="62"/>
      <c r="T571" s="62"/>
      <c r="U571" s="62"/>
      <c r="V571" s="62"/>
      <c r="W571" s="62"/>
      <c r="X571" s="60"/>
      <c r="Y571" s="60"/>
      <c r="Z571" s="60"/>
      <c r="AA571" s="60"/>
      <c r="AB571" s="61"/>
      <c r="AC571" s="61"/>
      <c r="AD571" s="60"/>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c r="IW571" s="7"/>
      <c r="IX571" s="7"/>
      <c r="IY571" s="7"/>
      <c r="IZ571" s="7"/>
      <c r="JA571" s="7"/>
      <c r="JB571" s="7"/>
      <c r="JC571" s="7"/>
      <c r="JD571" s="7"/>
      <c r="JE571" s="7"/>
      <c r="JF571" s="7"/>
      <c r="JG571" s="7"/>
      <c r="JH571" s="7"/>
      <c r="JI571" s="7"/>
      <c r="JJ571" s="7"/>
      <c r="JK571" s="7"/>
      <c r="JL571" s="7"/>
      <c r="JM571" s="7"/>
      <c r="JN571" s="7"/>
      <c r="JO571" s="7"/>
      <c r="JP571" s="7"/>
      <c r="JQ571" s="7"/>
      <c r="JR571" s="7"/>
      <c r="JS571" s="7"/>
      <c r="JT571" s="7"/>
      <c r="JU571" s="7"/>
      <c r="JV571" s="7"/>
      <c r="JW571" s="7"/>
      <c r="JX571" s="7"/>
      <c r="JY571" s="7"/>
      <c r="JZ571" s="7"/>
      <c r="KA571" s="7"/>
      <c r="KB571" s="7"/>
      <c r="KC571" s="7"/>
      <c r="KD571" s="7"/>
      <c r="KE571" s="7"/>
      <c r="KF571" s="7"/>
      <c r="KG571" s="7"/>
      <c r="KH571" s="7"/>
      <c r="KI571" s="7"/>
      <c r="KJ571" s="7"/>
      <c r="KK571" s="7"/>
      <c r="KL571" s="7"/>
      <c r="KM571" s="7"/>
      <c r="KN571" s="7"/>
      <c r="KO571" s="7"/>
      <c r="KP571" s="7"/>
      <c r="KQ571" s="7"/>
      <c r="KR571" s="7"/>
      <c r="KS571" s="7"/>
      <c r="KT571" s="7"/>
      <c r="KU571" s="7"/>
      <c r="KV571" s="7"/>
      <c r="KW571" s="7"/>
      <c r="KX571" s="7"/>
      <c r="KY571" s="7"/>
      <c r="KZ571" s="7"/>
      <c r="LA571" s="7"/>
      <c r="LB571" s="7"/>
      <c r="LC571" s="7"/>
      <c r="LD571" s="7"/>
      <c r="LE571" s="7"/>
      <c r="LF571" s="7"/>
      <c r="LG571" s="7"/>
      <c r="LH571" s="7"/>
      <c r="LI571" s="7"/>
      <c r="LJ571" s="7"/>
      <c r="LK571" s="7"/>
      <c r="LL571" s="7"/>
      <c r="LM571" s="7"/>
      <c r="LN571" s="7"/>
      <c r="LO571" s="7"/>
      <c r="LP571" s="7"/>
      <c r="LQ571" s="7"/>
      <c r="LR571" s="7"/>
      <c r="LS571" s="7"/>
      <c r="LT571" s="7"/>
      <c r="LU571" s="7"/>
      <c r="LV571" s="7"/>
      <c r="LW571" s="7"/>
      <c r="LX571" s="7"/>
      <c r="LY571" s="7"/>
      <c r="LZ571" s="7"/>
      <c r="MA571" s="7"/>
      <c r="MB571" s="7"/>
      <c r="MC571" s="7"/>
      <c r="MD571" s="7"/>
      <c r="ME571" s="7"/>
      <c r="MF571" s="7"/>
      <c r="MG571" s="7"/>
      <c r="MH571" s="7"/>
      <c r="MI571" s="7"/>
      <c r="MJ571" s="7"/>
    </row>
    <row r="572" spans="1:348" ht="15.75" customHeight="1" x14ac:dyDescent="0.25">
      <c r="A572" s="60"/>
      <c r="B572" s="60"/>
      <c r="C572" s="60"/>
      <c r="D572" s="60"/>
      <c r="E572" s="60"/>
      <c r="F572" s="60"/>
      <c r="G572" s="60"/>
      <c r="H572" s="60"/>
      <c r="I572" s="61"/>
      <c r="J572" s="61"/>
      <c r="K572" s="61"/>
      <c r="L572" s="61"/>
      <c r="M572" s="60"/>
      <c r="N572" s="60"/>
      <c r="O572" s="62"/>
      <c r="P572" s="62"/>
      <c r="Q572" s="62"/>
      <c r="R572" s="62"/>
      <c r="S572" s="62"/>
      <c r="T572" s="62"/>
      <c r="U572" s="62"/>
      <c r="V572" s="62"/>
      <c r="W572" s="62"/>
      <c r="X572" s="60"/>
      <c r="Y572" s="60"/>
      <c r="Z572" s="60"/>
      <c r="AA572" s="60"/>
      <c r="AB572" s="61"/>
      <c r="AC572" s="61"/>
      <c r="AD572" s="60"/>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c r="IW572" s="7"/>
      <c r="IX572" s="7"/>
      <c r="IY572" s="7"/>
      <c r="IZ572" s="7"/>
      <c r="JA572" s="7"/>
      <c r="JB572" s="7"/>
      <c r="JC572" s="7"/>
      <c r="JD572" s="7"/>
      <c r="JE572" s="7"/>
      <c r="JF572" s="7"/>
      <c r="JG572" s="7"/>
      <c r="JH572" s="7"/>
      <c r="JI572" s="7"/>
      <c r="JJ572" s="7"/>
      <c r="JK572" s="7"/>
      <c r="JL572" s="7"/>
      <c r="JM572" s="7"/>
      <c r="JN572" s="7"/>
      <c r="JO572" s="7"/>
      <c r="JP572" s="7"/>
      <c r="JQ572" s="7"/>
      <c r="JR572" s="7"/>
      <c r="JS572" s="7"/>
      <c r="JT572" s="7"/>
      <c r="JU572" s="7"/>
      <c r="JV572" s="7"/>
      <c r="JW572" s="7"/>
      <c r="JX572" s="7"/>
      <c r="JY572" s="7"/>
      <c r="JZ572" s="7"/>
      <c r="KA572" s="7"/>
      <c r="KB572" s="7"/>
      <c r="KC572" s="7"/>
      <c r="KD572" s="7"/>
      <c r="KE572" s="7"/>
      <c r="KF572" s="7"/>
      <c r="KG572" s="7"/>
      <c r="KH572" s="7"/>
      <c r="KI572" s="7"/>
      <c r="KJ572" s="7"/>
      <c r="KK572" s="7"/>
      <c r="KL572" s="7"/>
      <c r="KM572" s="7"/>
      <c r="KN572" s="7"/>
      <c r="KO572" s="7"/>
      <c r="KP572" s="7"/>
      <c r="KQ572" s="7"/>
      <c r="KR572" s="7"/>
      <c r="KS572" s="7"/>
      <c r="KT572" s="7"/>
      <c r="KU572" s="7"/>
      <c r="KV572" s="7"/>
      <c r="KW572" s="7"/>
      <c r="KX572" s="7"/>
      <c r="KY572" s="7"/>
      <c r="KZ572" s="7"/>
      <c r="LA572" s="7"/>
      <c r="LB572" s="7"/>
      <c r="LC572" s="7"/>
      <c r="LD572" s="7"/>
      <c r="LE572" s="7"/>
      <c r="LF572" s="7"/>
      <c r="LG572" s="7"/>
      <c r="LH572" s="7"/>
      <c r="LI572" s="7"/>
      <c r="LJ572" s="7"/>
      <c r="LK572" s="7"/>
      <c r="LL572" s="7"/>
      <c r="LM572" s="7"/>
      <c r="LN572" s="7"/>
      <c r="LO572" s="7"/>
      <c r="LP572" s="7"/>
      <c r="LQ572" s="7"/>
      <c r="LR572" s="7"/>
      <c r="LS572" s="7"/>
      <c r="LT572" s="7"/>
      <c r="LU572" s="7"/>
      <c r="LV572" s="7"/>
      <c r="LW572" s="7"/>
      <c r="LX572" s="7"/>
      <c r="LY572" s="7"/>
      <c r="LZ572" s="7"/>
      <c r="MA572" s="7"/>
      <c r="MB572" s="7"/>
      <c r="MC572" s="7"/>
      <c r="MD572" s="7"/>
      <c r="ME572" s="7"/>
      <c r="MF572" s="7"/>
      <c r="MG572" s="7"/>
      <c r="MH572" s="7"/>
      <c r="MI572" s="7"/>
      <c r="MJ572" s="7"/>
    </row>
    <row r="573" spans="1:348" ht="15.75" customHeight="1" x14ac:dyDescent="0.25">
      <c r="A573" s="60"/>
      <c r="B573" s="60"/>
      <c r="C573" s="60"/>
      <c r="D573" s="60"/>
      <c r="E573" s="60"/>
      <c r="F573" s="60"/>
      <c r="G573" s="60"/>
      <c r="H573" s="60"/>
      <c r="I573" s="61"/>
      <c r="J573" s="61"/>
      <c r="K573" s="61"/>
      <c r="L573" s="61"/>
      <c r="M573" s="60"/>
      <c r="N573" s="60"/>
      <c r="O573" s="62"/>
      <c r="P573" s="62"/>
      <c r="Q573" s="62"/>
      <c r="R573" s="62"/>
      <c r="S573" s="62"/>
      <c r="T573" s="62"/>
      <c r="U573" s="62"/>
      <c r="V573" s="62"/>
      <c r="W573" s="62"/>
      <c r="X573" s="60"/>
      <c r="Y573" s="60"/>
      <c r="Z573" s="60"/>
      <c r="AA573" s="60"/>
      <c r="AB573" s="61"/>
      <c r="AC573" s="61"/>
      <c r="AD573" s="60"/>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c r="IW573" s="7"/>
      <c r="IX573" s="7"/>
      <c r="IY573" s="7"/>
      <c r="IZ573" s="7"/>
      <c r="JA573" s="7"/>
      <c r="JB573" s="7"/>
      <c r="JC573" s="7"/>
      <c r="JD573" s="7"/>
      <c r="JE573" s="7"/>
      <c r="JF573" s="7"/>
      <c r="JG573" s="7"/>
      <c r="JH573" s="7"/>
      <c r="JI573" s="7"/>
      <c r="JJ573" s="7"/>
      <c r="JK573" s="7"/>
      <c r="JL573" s="7"/>
      <c r="JM573" s="7"/>
      <c r="JN573" s="7"/>
      <c r="JO573" s="7"/>
      <c r="JP573" s="7"/>
      <c r="JQ573" s="7"/>
      <c r="JR573" s="7"/>
      <c r="JS573" s="7"/>
      <c r="JT573" s="7"/>
      <c r="JU573" s="7"/>
      <c r="JV573" s="7"/>
      <c r="JW573" s="7"/>
      <c r="JX573" s="7"/>
      <c r="JY573" s="7"/>
      <c r="JZ573" s="7"/>
      <c r="KA573" s="7"/>
      <c r="KB573" s="7"/>
      <c r="KC573" s="7"/>
      <c r="KD573" s="7"/>
      <c r="KE573" s="7"/>
      <c r="KF573" s="7"/>
      <c r="KG573" s="7"/>
      <c r="KH573" s="7"/>
      <c r="KI573" s="7"/>
      <c r="KJ573" s="7"/>
      <c r="KK573" s="7"/>
      <c r="KL573" s="7"/>
      <c r="KM573" s="7"/>
      <c r="KN573" s="7"/>
      <c r="KO573" s="7"/>
      <c r="KP573" s="7"/>
      <c r="KQ573" s="7"/>
      <c r="KR573" s="7"/>
      <c r="KS573" s="7"/>
      <c r="KT573" s="7"/>
      <c r="KU573" s="7"/>
      <c r="KV573" s="7"/>
      <c r="KW573" s="7"/>
      <c r="KX573" s="7"/>
      <c r="KY573" s="7"/>
      <c r="KZ573" s="7"/>
      <c r="LA573" s="7"/>
      <c r="LB573" s="7"/>
      <c r="LC573" s="7"/>
      <c r="LD573" s="7"/>
      <c r="LE573" s="7"/>
      <c r="LF573" s="7"/>
      <c r="LG573" s="7"/>
      <c r="LH573" s="7"/>
      <c r="LI573" s="7"/>
      <c r="LJ573" s="7"/>
      <c r="LK573" s="7"/>
      <c r="LL573" s="7"/>
      <c r="LM573" s="7"/>
      <c r="LN573" s="7"/>
      <c r="LO573" s="7"/>
      <c r="LP573" s="7"/>
      <c r="LQ573" s="7"/>
      <c r="LR573" s="7"/>
      <c r="LS573" s="7"/>
      <c r="LT573" s="7"/>
      <c r="LU573" s="7"/>
      <c r="LV573" s="7"/>
      <c r="LW573" s="7"/>
      <c r="LX573" s="7"/>
      <c r="LY573" s="7"/>
      <c r="LZ573" s="7"/>
      <c r="MA573" s="7"/>
      <c r="MB573" s="7"/>
      <c r="MC573" s="7"/>
      <c r="MD573" s="7"/>
      <c r="ME573" s="7"/>
      <c r="MF573" s="7"/>
      <c r="MG573" s="7"/>
      <c r="MH573" s="7"/>
      <c r="MI573" s="7"/>
      <c r="MJ573" s="7"/>
    </row>
    <row r="574" spans="1:348" ht="15.75" customHeight="1" x14ac:dyDescent="0.25">
      <c r="A574" s="60"/>
      <c r="B574" s="60"/>
      <c r="C574" s="60"/>
      <c r="D574" s="60"/>
      <c r="E574" s="60"/>
      <c r="F574" s="60"/>
      <c r="G574" s="60"/>
      <c r="H574" s="60"/>
      <c r="I574" s="61"/>
      <c r="J574" s="61"/>
      <c r="K574" s="61"/>
      <c r="L574" s="61"/>
      <c r="M574" s="60"/>
      <c r="N574" s="60"/>
      <c r="O574" s="62"/>
      <c r="P574" s="62"/>
      <c r="Q574" s="62"/>
      <c r="R574" s="62"/>
      <c r="S574" s="62"/>
      <c r="T574" s="62"/>
      <c r="U574" s="62"/>
      <c r="V574" s="62"/>
      <c r="W574" s="62"/>
      <c r="X574" s="60"/>
      <c r="Y574" s="60"/>
      <c r="Z574" s="60"/>
      <c r="AA574" s="60"/>
      <c r="AB574" s="61"/>
      <c r="AC574" s="61"/>
      <c r="AD574" s="60"/>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c r="IW574" s="7"/>
      <c r="IX574" s="7"/>
      <c r="IY574" s="7"/>
      <c r="IZ574" s="7"/>
      <c r="JA574" s="7"/>
      <c r="JB574" s="7"/>
      <c r="JC574" s="7"/>
      <c r="JD574" s="7"/>
      <c r="JE574" s="7"/>
      <c r="JF574" s="7"/>
      <c r="JG574" s="7"/>
      <c r="JH574" s="7"/>
      <c r="JI574" s="7"/>
      <c r="JJ574" s="7"/>
      <c r="JK574" s="7"/>
      <c r="JL574" s="7"/>
      <c r="JM574" s="7"/>
      <c r="JN574" s="7"/>
      <c r="JO574" s="7"/>
      <c r="JP574" s="7"/>
      <c r="JQ574" s="7"/>
      <c r="JR574" s="7"/>
      <c r="JS574" s="7"/>
      <c r="JT574" s="7"/>
      <c r="JU574" s="7"/>
      <c r="JV574" s="7"/>
      <c r="JW574" s="7"/>
      <c r="JX574" s="7"/>
      <c r="JY574" s="7"/>
      <c r="JZ574" s="7"/>
      <c r="KA574" s="7"/>
      <c r="KB574" s="7"/>
      <c r="KC574" s="7"/>
      <c r="KD574" s="7"/>
      <c r="KE574" s="7"/>
      <c r="KF574" s="7"/>
      <c r="KG574" s="7"/>
      <c r="KH574" s="7"/>
      <c r="KI574" s="7"/>
      <c r="KJ574" s="7"/>
      <c r="KK574" s="7"/>
      <c r="KL574" s="7"/>
      <c r="KM574" s="7"/>
      <c r="KN574" s="7"/>
      <c r="KO574" s="7"/>
      <c r="KP574" s="7"/>
      <c r="KQ574" s="7"/>
      <c r="KR574" s="7"/>
      <c r="KS574" s="7"/>
      <c r="KT574" s="7"/>
      <c r="KU574" s="7"/>
      <c r="KV574" s="7"/>
      <c r="KW574" s="7"/>
      <c r="KX574" s="7"/>
      <c r="KY574" s="7"/>
      <c r="KZ574" s="7"/>
      <c r="LA574" s="7"/>
      <c r="LB574" s="7"/>
      <c r="LC574" s="7"/>
      <c r="LD574" s="7"/>
      <c r="LE574" s="7"/>
      <c r="LF574" s="7"/>
      <c r="LG574" s="7"/>
      <c r="LH574" s="7"/>
      <c r="LI574" s="7"/>
      <c r="LJ574" s="7"/>
      <c r="LK574" s="7"/>
      <c r="LL574" s="7"/>
      <c r="LM574" s="7"/>
      <c r="LN574" s="7"/>
      <c r="LO574" s="7"/>
      <c r="LP574" s="7"/>
      <c r="LQ574" s="7"/>
      <c r="LR574" s="7"/>
      <c r="LS574" s="7"/>
      <c r="LT574" s="7"/>
      <c r="LU574" s="7"/>
      <c r="LV574" s="7"/>
      <c r="LW574" s="7"/>
      <c r="LX574" s="7"/>
      <c r="LY574" s="7"/>
      <c r="LZ574" s="7"/>
      <c r="MA574" s="7"/>
      <c r="MB574" s="7"/>
      <c r="MC574" s="7"/>
      <c r="MD574" s="7"/>
      <c r="ME574" s="7"/>
      <c r="MF574" s="7"/>
      <c r="MG574" s="7"/>
      <c r="MH574" s="7"/>
      <c r="MI574" s="7"/>
      <c r="MJ574" s="7"/>
    </row>
    <row r="575" spans="1:348" ht="15.75" customHeight="1" x14ac:dyDescent="0.25">
      <c r="A575" s="60"/>
      <c r="B575" s="60"/>
      <c r="C575" s="60"/>
      <c r="D575" s="60"/>
      <c r="E575" s="60"/>
      <c r="F575" s="60"/>
      <c r="G575" s="60"/>
      <c r="H575" s="60"/>
      <c r="I575" s="61"/>
      <c r="J575" s="61"/>
      <c r="K575" s="61"/>
      <c r="L575" s="61"/>
      <c r="M575" s="60"/>
      <c r="N575" s="60"/>
      <c r="O575" s="62"/>
      <c r="P575" s="62"/>
      <c r="Q575" s="62"/>
      <c r="R575" s="62"/>
      <c r="S575" s="62"/>
      <c r="T575" s="62"/>
      <c r="U575" s="62"/>
      <c r="V575" s="62"/>
      <c r="W575" s="62"/>
      <c r="X575" s="60"/>
      <c r="Y575" s="60"/>
      <c r="Z575" s="60"/>
      <c r="AA575" s="60"/>
      <c r="AB575" s="61"/>
      <c r="AC575" s="61"/>
      <c r="AD575" s="60"/>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c r="IW575" s="7"/>
      <c r="IX575" s="7"/>
      <c r="IY575" s="7"/>
      <c r="IZ575" s="7"/>
      <c r="JA575" s="7"/>
      <c r="JB575" s="7"/>
      <c r="JC575" s="7"/>
      <c r="JD575" s="7"/>
      <c r="JE575" s="7"/>
      <c r="JF575" s="7"/>
      <c r="JG575" s="7"/>
      <c r="JH575" s="7"/>
      <c r="JI575" s="7"/>
      <c r="JJ575" s="7"/>
      <c r="JK575" s="7"/>
      <c r="JL575" s="7"/>
      <c r="JM575" s="7"/>
      <c r="JN575" s="7"/>
      <c r="JO575" s="7"/>
      <c r="JP575" s="7"/>
      <c r="JQ575" s="7"/>
      <c r="JR575" s="7"/>
      <c r="JS575" s="7"/>
      <c r="JT575" s="7"/>
      <c r="JU575" s="7"/>
      <c r="JV575" s="7"/>
      <c r="JW575" s="7"/>
      <c r="JX575" s="7"/>
      <c r="JY575" s="7"/>
      <c r="JZ575" s="7"/>
      <c r="KA575" s="7"/>
      <c r="KB575" s="7"/>
      <c r="KC575" s="7"/>
      <c r="KD575" s="7"/>
      <c r="KE575" s="7"/>
      <c r="KF575" s="7"/>
      <c r="KG575" s="7"/>
      <c r="KH575" s="7"/>
      <c r="KI575" s="7"/>
      <c r="KJ575" s="7"/>
      <c r="KK575" s="7"/>
      <c r="KL575" s="7"/>
      <c r="KM575" s="7"/>
      <c r="KN575" s="7"/>
      <c r="KO575" s="7"/>
      <c r="KP575" s="7"/>
      <c r="KQ575" s="7"/>
      <c r="KR575" s="7"/>
      <c r="KS575" s="7"/>
      <c r="KT575" s="7"/>
      <c r="KU575" s="7"/>
      <c r="KV575" s="7"/>
      <c r="KW575" s="7"/>
      <c r="KX575" s="7"/>
      <c r="KY575" s="7"/>
      <c r="KZ575" s="7"/>
      <c r="LA575" s="7"/>
      <c r="LB575" s="7"/>
      <c r="LC575" s="7"/>
      <c r="LD575" s="7"/>
      <c r="LE575" s="7"/>
      <c r="LF575" s="7"/>
      <c r="LG575" s="7"/>
      <c r="LH575" s="7"/>
      <c r="LI575" s="7"/>
      <c r="LJ575" s="7"/>
      <c r="LK575" s="7"/>
      <c r="LL575" s="7"/>
      <c r="LM575" s="7"/>
      <c r="LN575" s="7"/>
      <c r="LO575" s="7"/>
      <c r="LP575" s="7"/>
      <c r="LQ575" s="7"/>
      <c r="LR575" s="7"/>
      <c r="LS575" s="7"/>
      <c r="LT575" s="7"/>
      <c r="LU575" s="7"/>
      <c r="LV575" s="7"/>
      <c r="LW575" s="7"/>
      <c r="LX575" s="7"/>
      <c r="LY575" s="7"/>
      <c r="LZ575" s="7"/>
      <c r="MA575" s="7"/>
      <c r="MB575" s="7"/>
      <c r="MC575" s="7"/>
      <c r="MD575" s="7"/>
      <c r="ME575" s="7"/>
      <c r="MF575" s="7"/>
      <c r="MG575" s="7"/>
      <c r="MH575" s="7"/>
      <c r="MI575" s="7"/>
      <c r="MJ575" s="7"/>
    </row>
    <row r="576" spans="1:348" ht="15.75" customHeight="1" x14ac:dyDescent="0.25">
      <c r="A576" s="60"/>
      <c r="B576" s="60"/>
      <c r="C576" s="60"/>
      <c r="D576" s="60"/>
      <c r="E576" s="60"/>
      <c r="F576" s="60"/>
      <c r="G576" s="60"/>
      <c r="H576" s="60"/>
      <c r="I576" s="61"/>
      <c r="J576" s="61"/>
      <c r="K576" s="61"/>
      <c r="L576" s="61"/>
      <c r="M576" s="60"/>
      <c r="N576" s="60"/>
      <c r="O576" s="62"/>
      <c r="P576" s="62"/>
      <c r="Q576" s="62"/>
      <c r="R576" s="62"/>
      <c r="S576" s="62"/>
      <c r="T576" s="62"/>
      <c r="U576" s="62"/>
      <c r="V576" s="62"/>
      <c r="W576" s="62"/>
      <c r="X576" s="60"/>
      <c r="Y576" s="60"/>
      <c r="Z576" s="60"/>
      <c r="AA576" s="60"/>
      <c r="AB576" s="61"/>
      <c r="AC576" s="61"/>
      <c r="AD576" s="60"/>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c r="IW576" s="7"/>
      <c r="IX576" s="7"/>
      <c r="IY576" s="7"/>
      <c r="IZ576" s="7"/>
      <c r="JA576" s="7"/>
      <c r="JB576" s="7"/>
      <c r="JC576" s="7"/>
      <c r="JD576" s="7"/>
      <c r="JE576" s="7"/>
      <c r="JF576" s="7"/>
      <c r="JG576" s="7"/>
      <c r="JH576" s="7"/>
      <c r="JI576" s="7"/>
      <c r="JJ576" s="7"/>
      <c r="JK576" s="7"/>
      <c r="JL576" s="7"/>
      <c r="JM576" s="7"/>
      <c r="JN576" s="7"/>
      <c r="JO576" s="7"/>
      <c r="JP576" s="7"/>
      <c r="JQ576" s="7"/>
      <c r="JR576" s="7"/>
      <c r="JS576" s="7"/>
      <c r="JT576" s="7"/>
      <c r="JU576" s="7"/>
      <c r="JV576" s="7"/>
      <c r="JW576" s="7"/>
      <c r="JX576" s="7"/>
      <c r="JY576" s="7"/>
      <c r="JZ576" s="7"/>
      <c r="KA576" s="7"/>
      <c r="KB576" s="7"/>
      <c r="KC576" s="7"/>
      <c r="KD576" s="7"/>
      <c r="KE576" s="7"/>
      <c r="KF576" s="7"/>
      <c r="KG576" s="7"/>
      <c r="KH576" s="7"/>
      <c r="KI576" s="7"/>
      <c r="KJ576" s="7"/>
      <c r="KK576" s="7"/>
      <c r="KL576" s="7"/>
      <c r="KM576" s="7"/>
      <c r="KN576" s="7"/>
      <c r="KO576" s="7"/>
      <c r="KP576" s="7"/>
      <c r="KQ576" s="7"/>
      <c r="KR576" s="7"/>
      <c r="KS576" s="7"/>
      <c r="KT576" s="7"/>
      <c r="KU576" s="7"/>
      <c r="KV576" s="7"/>
      <c r="KW576" s="7"/>
      <c r="KX576" s="7"/>
      <c r="KY576" s="7"/>
      <c r="KZ576" s="7"/>
      <c r="LA576" s="7"/>
      <c r="LB576" s="7"/>
      <c r="LC576" s="7"/>
      <c r="LD576" s="7"/>
      <c r="LE576" s="7"/>
      <c r="LF576" s="7"/>
      <c r="LG576" s="7"/>
      <c r="LH576" s="7"/>
      <c r="LI576" s="7"/>
      <c r="LJ576" s="7"/>
      <c r="LK576" s="7"/>
      <c r="LL576" s="7"/>
      <c r="LM576" s="7"/>
      <c r="LN576" s="7"/>
      <c r="LO576" s="7"/>
      <c r="LP576" s="7"/>
      <c r="LQ576" s="7"/>
      <c r="LR576" s="7"/>
      <c r="LS576" s="7"/>
      <c r="LT576" s="7"/>
      <c r="LU576" s="7"/>
      <c r="LV576" s="7"/>
      <c r="LW576" s="7"/>
      <c r="LX576" s="7"/>
      <c r="LY576" s="7"/>
      <c r="LZ576" s="7"/>
      <c r="MA576" s="7"/>
      <c r="MB576" s="7"/>
      <c r="MC576" s="7"/>
      <c r="MD576" s="7"/>
      <c r="ME576" s="7"/>
      <c r="MF576" s="7"/>
      <c r="MG576" s="7"/>
      <c r="MH576" s="7"/>
      <c r="MI576" s="7"/>
      <c r="MJ576" s="7"/>
    </row>
    <row r="577" spans="1:348" ht="15.75" customHeight="1" x14ac:dyDescent="0.25">
      <c r="A577" s="60"/>
      <c r="B577" s="60"/>
      <c r="C577" s="60"/>
      <c r="D577" s="60"/>
      <c r="E577" s="60"/>
      <c r="F577" s="60"/>
      <c r="G577" s="60"/>
      <c r="H577" s="60"/>
      <c r="I577" s="61"/>
      <c r="J577" s="61"/>
      <c r="K577" s="61"/>
      <c r="L577" s="61"/>
      <c r="M577" s="60"/>
      <c r="N577" s="60"/>
      <c r="O577" s="62"/>
      <c r="P577" s="62"/>
      <c r="Q577" s="62"/>
      <c r="R577" s="62"/>
      <c r="S577" s="62"/>
      <c r="T577" s="62"/>
      <c r="U577" s="62"/>
      <c r="V577" s="62"/>
      <c r="W577" s="62"/>
      <c r="X577" s="60"/>
      <c r="Y577" s="60"/>
      <c r="Z577" s="60"/>
      <c r="AA577" s="60"/>
      <c r="AB577" s="61"/>
      <c r="AC577" s="61"/>
      <c r="AD577" s="60"/>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7"/>
      <c r="IW577" s="7"/>
      <c r="IX577" s="7"/>
      <c r="IY577" s="7"/>
      <c r="IZ577" s="7"/>
      <c r="JA577" s="7"/>
      <c r="JB577" s="7"/>
      <c r="JC577" s="7"/>
      <c r="JD577" s="7"/>
      <c r="JE577" s="7"/>
      <c r="JF577" s="7"/>
      <c r="JG577" s="7"/>
      <c r="JH577" s="7"/>
      <c r="JI577" s="7"/>
      <c r="JJ577" s="7"/>
      <c r="JK577" s="7"/>
      <c r="JL577" s="7"/>
      <c r="JM577" s="7"/>
      <c r="JN577" s="7"/>
      <c r="JO577" s="7"/>
      <c r="JP577" s="7"/>
      <c r="JQ577" s="7"/>
      <c r="JR577" s="7"/>
      <c r="JS577" s="7"/>
      <c r="JT577" s="7"/>
      <c r="JU577" s="7"/>
      <c r="JV577" s="7"/>
      <c r="JW577" s="7"/>
      <c r="JX577" s="7"/>
      <c r="JY577" s="7"/>
      <c r="JZ577" s="7"/>
      <c r="KA577" s="7"/>
      <c r="KB577" s="7"/>
      <c r="KC577" s="7"/>
      <c r="KD577" s="7"/>
      <c r="KE577" s="7"/>
      <c r="KF577" s="7"/>
      <c r="KG577" s="7"/>
      <c r="KH577" s="7"/>
      <c r="KI577" s="7"/>
      <c r="KJ577" s="7"/>
      <c r="KK577" s="7"/>
      <c r="KL577" s="7"/>
      <c r="KM577" s="7"/>
      <c r="KN577" s="7"/>
      <c r="KO577" s="7"/>
      <c r="KP577" s="7"/>
      <c r="KQ577" s="7"/>
      <c r="KR577" s="7"/>
      <c r="KS577" s="7"/>
      <c r="KT577" s="7"/>
      <c r="KU577" s="7"/>
      <c r="KV577" s="7"/>
      <c r="KW577" s="7"/>
      <c r="KX577" s="7"/>
      <c r="KY577" s="7"/>
      <c r="KZ577" s="7"/>
      <c r="LA577" s="7"/>
      <c r="LB577" s="7"/>
      <c r="LC577" s="7"/>
      <c r="LD577" s="7"/>
      <c r="LE577" s="7"/>
      <c r="LF577" s="7"/>
      <c r="LG577" s="7"/>
      <c r="LH577" s="7"/>
      <c r="LI577" s="7"/>
      <c r="LJ577" s="7"/>
      <c r="LK577" s="7"/>
      <c r="LL577" s="7"/>
      <c r="LM577" s="7"/>
      <c r="LN577" s="7"/>
      <c r="LO577" s="7"/>
      <c r="LP577" s="7"/>
      <c r="LQ577" s="7"/>
      <c r="LR577" s="7"/>
      <c r="LS577" s="7"/>
      <c r="LT577" s="7"/>
      <c r="LU577" s="7"/>
      <c r="LV577" s="7"/>
      <c r="LW577" s="7"/>
      <c r="LX577" s="7"/>
      <c r="LY577" s="7"/>
      <c r="LZ577" s="7"/>
      <c r="MA577" s="7"/>
      <c r="MB577" s="7"/>
      <c r="MC577" s="7"/>
      <c r="MD577" s="7"/>
      <c r="ME577" s="7"/>
      <c r="MF577" s="7"/>
      <c r="MG577" s="7"/>
      <c r="MH577" s="7"/>
      <c r="MI577" s="7"/>
      <c r="MJ577" s="7"/>
    </row>
    <row r="578" spans="1:348" ht="15.75" customHeight="1" x14ac:dyDescent="0.25">
      <c r="A578" s="60"/>
      <c r="B578" s="60"/>
      <c r="C578" s="60"/>
      <c r="D578" s="60"/>
      <c r="E578" s="60"/>
      <c r="F578" s="60"/>
      <c r="G578" s="60"/>
      <c r="H578" s="60"/>
      <c r="I578" s="61"/>
      <c r="J578" s="61"/>
      <c r="K578" s="61"/>
      <c r="L578" s="61"/>
      <c r="M578" s="60"/>
      <c r="N578" s="60"/>
      <c r="O578" s="62"/>
      <c r="P578" s="62"/>
      <c r="Q578" s="62"/>
      <c r="R578" s="62"/>
      <c r="S578" s="62"/>
      <c r="T578" s="62"/>
      <c r="U578" s="62"/>
      <c r="V578" s="62"/>
      <c r="W578" s="62"/>
      <c r="X578" s="60"/>
      <c r="Y578" s="60"/>
      <c r="Z578" s="60"/>
      <c r="AA578" s="60"/>
      <c r="AB578" s="61"/>
      <c r="AC578" s="61"/>
      <c r="AD578" s="60"/>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7"/>
      <c r="IW578" s="7"/>
      <c r="IX578" s="7"/>
      <c r="IY578" s="7"/>
      <c r="IZ578" s="7"/>
      <c r="JA578" s="7"/>
      <c r="JB578" s="7"/>
      <c r="JC578" s="7"/>
      <c r="JD578" s="7"/>
      <c r="JE578" s="7"/>
      <c r="JF578" s="7"/>
      <c r="JG578" s="7"/>
      <c r="JH578" s="7"/>
      <c r="JI578" s="7"/>
      <c r="JJ578" s="7"/>
      <c r="JK578" s="7"/>
      <c r="JL578" s="7"/>
      <c r="JM578" s="7"/>
      <c r="JN578" s="7"/>
      <c r="JO578" s="7"/>
      <c r="JP578" s="7"/>
      <c r="JQ578" s="7"/>
      <c r="JR578" s="7"/>
      <c r="JS578" s="7"/>
      <c r="JT578" s="7"/>
      <c r="JU578" s="7"/>
      <c r="JV578" s="7"/>
      <c r="JW578" s="7"/>
      <c r="JX578" s="7"/>
      <c r="JY578" s="7"/>
      <c r="JZ578" s="7"/>
      <c r="KA578" s="7"/>
      <c r="KB578" s="7"/>
      <c r="KC578" s="7"/>
      <c r="KD578" s="7"/>
      <c r="KE578" s="7"/>
      <c r="KF578" s="7"/>
      <c r="KG578" s="7"/>
      <c r="KH578" s="7"/>
      <c r="KI578" s="7"/>
      <c r="KJ578" s="7"/>
      <c r="KK578" s="7"/>
      <c r="KL578" s="7"/>
      <c r="KM578" s="7"/>
      <c r="KN578" s="7"/>
      <c r="KO578" s="7"/>
      <c r="KP578" s="7"/>
      <c r="KQ578" s="7"/>
      <c r="KR578" s="7"/>
      <c r="KS578" s="7"/>
      <c r="KT578" s="7"/>
      <c r="KU578" s="7"/>
      <c r="KV578" s="7"/>
      <c r="KW578" s="7"/>
      <c r="KX578" s="7"/>
      <c r="KY578" s="7"/>
      <c r="KZ578" s="7"/>
      <c r="LA578" s="7"/>
      <c r="LB578" s="7"/>
      <c r="LC578" s="7"/>
      <c r="LD578" s="7"/>
      <c r="LE578" s="7"/>
      <c r="LF578" s="7"/>
      <c r="LG578" s="7"/>
      <c r="LH578" s="7"/>
      <c r="LI578" s="7"/>
      <c r="LJ578" s="7"/>
      <c r="LK578" s="7"/>
      <c r="LL578" s="7"/>
      <c r="LM578" s="7"/>
      <c r="LN578" s="7"/>
      <c r="LO578" s="7"/>
      <c r="LP578" s="7"/>
      <c r="LQ578" s="7"/>
      <c r="LR578" s="7"/>
      <c r="LS578" s="7"/>
      <c r="LT578" s="7"/>
      <c r="LU578" s="7"/>
      <c r="LV578" s="7"/>
      <c r="LW578" s="7"/>
      <c r="LX578" s="7"/>
      <c r="LY578" s="7"/>
      <c r="LZ578" s="7"/>
      <c r="MA578" s="7"/>
      <c r="MB578" s="7"/>
      <c r="MC578" s="7"/>
      <c r="MD578" s="7"/>
      <c r="ME578" s="7"/>
      <c r="MF578" s="7"/>
      <c r="MG578" s="7"/>
      <c r="MH578" s="7"/>
      <c r="MI578" s="7"/>
      <c r="MJ578" s="7"/>
    </row>
    <row r="579" spans="1:348" ht="15.75" customHeight="1" x14ac:dyDescent="0.25">
      <c r="A579" s="60"/>
      <c r="B579" s="60"/>
      <c r="C579" s="60"/>
      <c r="D579" s="60"/>
      <c r="E579" s="60"/>
      <c r="F579" s="60"/>
      <c r="G579" s="60"/>
      <c r="H579" s="60"/>
      <c r="I579" s="61"/>
      <c r="J579" s="61"/>
      <c r="K579" s="61"/>
      <c r="L579" s="61"/>
      <c r="M579" s="60"/>
      <c r="N579" s="60"/>
      <c r="O579" s="62"/>
      <c r="P579" s="62"/>
      <c r="Q579" s="62"/>
      <c r="R579" s="62"/>
      <c r="S579" s="62"/>
      <c r="T579" s="62"/>
      <c r="U579" s="62"/>
      <c r="V579" s="62"/>
      <c r="W579" s="62"/>
      <c r="X579" s="60"/>
      <c r="Y579" s="60"/>
      <c r="Z579" s="60"/>
      <c r="AA579" s="60"/>
      <c r="AB579" s="61"/>
      <c r="AC579" s="61"/>
      <c r="AD579" s="60"/>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7"/>
      <c r="IW579" s="7"/>
      <c r="IX579" s="7"/>
      <c r="IY579" s="7"/>
      <c r="IZ579" s="7"/>
      <c r="JA579" s="7"/>
      <c r="JB579" s="7"/>
      <c r="JC579" s="7"/>
      <c r="JD579" s="7"/>
      <c r="JE579" s="7"/>
      <c r="JF579" s="7"/>
      <c r="JG579" s="7"/>
      <c r="JH579" s="7"/>
      <c r="JI579" s="7"/>
      <c r="JJ579" s="7"/>
      <c r="JK579" s="7"/>
      <c r="JL579" s="7"/>
      <c r="JM579" s="7"/>
      <c r="JN579" s="7"/>
      <c r="JO579" s="7"/>
      <c r="JP579" s="7"/>
      <c r="JQ579" s="7"/>
      <c r="JR579" s="7"/>
      <c r="JS579" s="7"/>
      <c r="JT579" s="7"/>
      <c r="JU579" s="7"/>
      <c r="JV579" s="7"/>
      <c r="JW579" s="7"/>
      <c r="JX579" s="7"/>
      <c r="JY579" s="7"/>
      <c r="JZ579" s="7"/>
      <c r="KA579" s="7"/>
      <c r="KB579" s="7"/>
      <c r="KC579" s="7"/>
      <c r="KD579" s="7"/>
      <c r="KE579" s="7"/>
      <c r="KF579" s="7"/>
      <c r="KG579" s="7"/>
      <c r="KH579" s="7"/>
      <c r="KI579" s="7"/>
      <c r="KJ579" s="7"/>
      <c r="KK579" s="7"/>
      <c r="KL579" s="7"/>
      <c r="KM579" s="7"/>
      <c r="KN579" s="7"/>
      <c r="KO579" s="7"/>
      <c r="KP579" s="7"/>
      <c r="KQ579" s="7"/>
      <c r="KR579" s="7"/>
      <c r="KS579" s="7"/>
      <c r="KT579" s="7"/>
      <c r="KU579" s="7"/>
      <c r="KV579" s="7"/>
      <c r="KW579" s="7"/>
      <c r="KX579" s="7"/>
      <c r="KY579" s="7"/>
      <c r="KZ579" s="7"/>
      <c r="LA579" s="7"/>
      <c r="LB579" s="7"/>
      <c r="LC579" s="7"/>
      <c r="LD579" s="7"/>
      <c r="LE579" s="7"/>
      <c r="LF579" s="7"/>
      <c r="LG579" s="7"/>
      <c r="LH579" s="7"/>
      <c r="LI579" s="7"/>
      <c r="LJ579" s="7"/>
      <c r="LK579" s="7"/>
      <c r="LL579" s="7"/>
      <c r="LM579" s="7"/>
      <c r="LN579" s="7"/>
      <c r="LO579" s="7"/>
      <c r="LP579" s="7"/>
      <c r="LQ579" s="7"/>
      <c r="LR579" s="7"/>
      <c r="LS579" s="7"/>
      <c r="LT579" s="7"/>
      <c r="LU579" s="7"/>
      <c r="LV579" s="7"/>
      <c r="LW579" s="7"/>
      <c r="LX579" s="7"/>
      <c r="LY579" s="7"/>
      <c r="LZ579" s="7"/>
      <c r="MA579" s="7"/>
      <c r="MB579" s="7"/>
      <c r="MC579" s="7"/>
      <c r="MD579" s="7"/>
      <c r="ME579" s="7"/>
      <c r="MF579" s="7"/>
      <c r="MG579" s="7"/>
      <c r="MH579" s="7"/>
      <c r="MI579" s="7"/>
      <c r="MJ579" s="7"/>
    </row>
    <row r="580" spans="1:348" ht="15.75" customHeight="1" x14ac:dyDescent="0.25">
      <c r="A580" s="60"/>
      <c r="B580" s="60"/>
      <c r="C580" s="60"/>
      <c r="D580" s="60"/>
      <c r="E580" s="60"/>
      <c r="F580" s="60"/>
      <c r="G580" s="60"/>
      <c r="H580" s="60"/>
      <c r="I580" s="61"/>
      <c r="J580" s="61"/>
      <c r="K580" s="61"/>
      <c r="L580" s="61"/>
      <c r="M580" s="60"/>
      <c r="N580" s="60"/>
      <c r="O580" s="62"/>
      <c r="P580" s="62"/>
      <c r="Q580" s="62"/>
      <c r="R580" s="62"/>
      <c r="S580" s="62"/>
      <c r="T580" s="62"/>
      <c r="U580" s="62"/>
      <c r="V580" s="62"/>
      <c r="W580" s="62"/>
      <c r="X580" s="60"/>
      <c r="Y580" s="60"/>
      <c r="Z580" s="60"/>
      <c r="AA580" s="60"/>
      <c r="AB580" s="61"/>
      <c r="AC580" s="61"/>
      <c r="AD580" s="60"/>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7"/>
      <c r="IW580" s="7"/>
      <c r="IX580" s="7"/>
      <c r="IY580" s="7"/>
      <c r="IZ580" s="7"/>
      <c r="JA580" s="7"/>
      <c r="JB580" s="7"/>
      <c r="JC580" s="7"/>
      <c r="JD580" s="7"/>
      <c r="JE580" s="7"/>
      <c r="JF580" s="7"/>
      <c r="JG580" s="7"/>
      <c r="JH580" s="7"/>
      <c r="JI580" s="7"/>
      <c r="JJ580" s="7"/>
      <c r="JK580" s="7"/>
      <c r="JL580" s="7"/>
      <c r="JM580" s="7"/>
      <c r="JN580" s="7"/>
      <c r="JO580" s="7"/>
      <c r="JP580" s="7"/>
      <c r="JQ580" s="7"/>
      <c r="JR580" s="7"/>
      <c r="JS580" s="7"/>
      <c r="JT580" s="7"/>
      <c r="JU580" s="7"/>
      <c r="JV580" s="7"/>
      <c r="JW580" s="7"/>
      <c r="JX580" s="7"/>
      <c r="JY580" s="7"/>
      <c r="JZ580" s="7"/>
      <c r="KA580" s="7"/>
      <c r="KB580" s="7"/>
      <c r="KC580" s="7"/>
      <c r="KD580" s="7"/>
      <c r="KE580" s="7"/>
      <c r="KF580" s="7"/>
      <c r="KG580" s="7"/>
      <c r="KH580" s="7"/>
      <c r="KI580" s="7"/>
      <c r="KJ580" s="7"/>
      <c r="KK580" s="7"/>
      <c r="KL580" s="7"/>
      <c r="KM580" s="7"/>
      <c r="KN580" s="7"/>
      <c r="KO580" s="7"/>
      <c r="KP580" s="7"/>
      <c r="KQ580" s="7"/>
      <c r="KR580" s="7"/>
      <c r="KS580" s="7"/>
      <c r="KT580" s="7"/>
      <c r="KU580" s="7"/>
      <c r="KV580" s="7"/>
      <c r="KW580" s="7"/>
      <c r="KX580" s="7"/>
      <c r="KY580" s="7"/>
      <c r="KZ580" s="7"/>
      <c r="LA580" s="7"/>
      <c r="LB580" s="7"/>
      <c r="LC580" s="7"/>
      <c r="LD580" s="7"/>
      <c r="LE580" s="7"/>
      <c r="LF580" s="7"/>
      <c r="LG580" s="7"/>
      <c r="LH580" s="7"/>
      <c r="LI580" s="7"/>
      <c r="LJ580" s="7"/>
      <c r="LK580" s="7"/>
      <c r="LL580" s="7"/>
      <c r="LM580" s="7"/>
      <c r="LN580" s="7"/>
      <c r="LO580" s="7"/>
      <c r="LP580" s="7"/>
      <c r="LQ580" s="7"/>
      <c r="LR580" s="7"/>
      <c r="LS580" s="7"/>
      <c r="LT580" s="7"/>
      <c r="LU580" s="7"/>
      <c r="LV580" s="7"/>
      <c r="LW580" s="7"/>
      <c r="LX580" s="7"/>
      <c r="LY580" s="7"/>
      <c r="LZ580" s="7"/>
      <c r="MA580" s="7"/>
      <c r="MB580" s="7"/>
      <c r="MC580" s="7"/>
      <c r="MD580" s="7"/>
      <c r="ME580" s="7"/>
      <c r="MF580" s="7"/>
      <c r="MG580" s="7"/>
      <c r="MH580" s="7"/>
      <c r="MI580" s="7"/>
      <c r="MJ580" s="7"/>
    </row>
    <row r="581" spans="1:348" ht="15.75" customHeight="1" x14ac:dyDescent="0.25">
      <c r="A581" s="60"/>
      <c r="B581" s="60"/>
      <c r="C581" s="60"/>
      <c r="D581" s="60"/>
      <c r="E581" s="60"/>
      <c r="F581" s="60"/>
      <c r="G581" s="60"/>
      <c r="H581" s="60"/>
      <c r="I581" s="61"/>
      <c r="J581" s="61"/>
      <c r="K581" s="61"/>
      <c r="L581" s="61"/>
      <c r="M581" s="60"/>
      <c r="N581" s="60"/>
      <c r="O581" s="62"/>
      <c r="P581" s="62"/>
      <c r="Q581" s="62"/>
      <c r="R581" s="62"/>
      <c r="S581" s="62"/>
      <c r="T581" s="62"/>
      <c r="U581" s="62"/>
      <c r="V581" s="62"/>
      <c r="W581" s="62"/>
      <c r="X581" s="60"/>
      <c r="Y581" s="60"/>
      <c r="Z581" s="60"/>
      <c r="AA581" s="60"/>
      <c r="AB581" s="61"/>
      <c r="AC581" s="61"/>
      <c r="AD581" s="60"/>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7"/>
      <c r="IW581" s="7"/>
      <c r="IX581" s="7"/>
      <c r="IY581" s="7"/>
      <c r="IZ581" s="7"/>
      <c r="JA581" s="7"/>
      <c r="JB581" s="7"/>
      <c r="JC581" s="7"/>
      <c r="JD581" s="7"/>
      <c r="JE581" s="7"/>
      <c r="JF581" s="7"/>
      <c r="JG581" s="7"/>
      <c r="JH581" s="7"/>
      <c r="JI581" s="7"/>
      <c r="JJ581" s="7"/>
      <c r="JK581" s="7"/>
      <c r="JL581" s="7"/>
      <c r="JM581" s="7"/>
      <c r="JN581" s="7"/>
      <c r="JO581" s="7"/>
      <c r="JP581" s="7"/>
      <c r="JQ581" s="7"/>
      <c r="JR581" s="7"/>
      <c r="JS581" s="7"/>
      <c r="JT581" s="7"/>
      <c r="JU581" s="7"/>
      <c r="JV581" s="7"/>
      <c r="JW581" s="7"/>
      <c r="JX581" s="7"/>
      <c r="JY581" s="7"/>
      <c r="JZ581" s="7"/>
      <c r="KA581" s="7"/>
      <c r="KB581" s="7"/>
      <c r="KC581" s="7"/>
      <c r="KD581" s="7"/>
      <c r="KE581" s="7"/>
      <c r="KF581" s="7"/>
      <c r="KG581" s="7"/>
      <c r="KH581" s="7"/>
      <c r="KI581" s="7"/>
      <c r="KJ581" s="7"/>
      <c r="KK581" s="7"/>
      <c r="KL581" s="7"/>
      <c r="KM581" s="7"/>
      <c r="KN581" s="7"/>
      <c r="KO581" s="7"/>
      <c r="KP581" s="7"/>
      <c r="KQ581" s="7"/>
      <c r="KR581" s="7"/>
      <c r="KS581" s="7"/>
      <c r="KT581" s="7"/>
      <c r="KU581" s="7"/>
      <c r="KV581" s="7"/>
      <c r="KW581" s="7"/>
      <c r="KX581" s="7"/>
      <c r="KY581" s="7"/>
      <c r="KZ581" s="7"/>
      <c r="LA581" s="7"/>
      <c r="LB581" s="7"/>
      <c r="LC581" s="7"/>
      <c r="LD581" s="7"/>
      <c r="LE581" s="7"/>
      <c r="LF581" s="7"/>
      <c r="LG581" s="7"/>
      <c r="LH581" s="7"/>
      <c r="LI581" s="7"/>
      <c r="LJ581" s="7"/>
      <c r="LK581" s="7"/>
      <c r="LL581" s="7"/>
      <c r="LM581" s="7"/>
      <c r="LN581" s="7"/>
      <c r="LO581" s="7"/>
      <c r="LP581" s="7"/>
      <c r="LQ581" s="7"/>
      <c r="LR581" s="7"/>
      <c r="LS581" s="7"/>
      <c r="LT581" s="7"/>
      <c r="LU581" s="7"/>
      <c r="LV581" s="7"/>
      <c r="LW581" s="7"/>
      <c r="LX581" s="7"/>
      <c r="LY581" s="7"/>
      <c r="LZ581" s="7"/>
      <c r="MA581" s="7"/>
      <c r="MB581" s="7"/>
      <c r="MC581" s="7"/>
      <c r="MD581" s="7"/>
      <c r="ME581" s="7"/>
      <c r="MF581" s="7"/>
      <c r="MG581" s="7"/>
      <c r="MH581" s="7"/>
      <c r="MI581" s="7"/>
      <c r="MJ581" s="7"/>
    </row>
    <row r="582" spans="1:348" ht="15.75" customHeight="1" x14ac:dyDescent="0.25">
      <c r="A582" s="60"/>
      <c r="B582" s="60"/>
      <c r="C582" s="60"/>
      <c r="D582" s="60"/>
      <c r="E582" s="60"/>
      <c r="F582" s="60"/>
      <c r="G582" s="60"/>
      <c r="H582" s="60"/>
      <c r="I582" s="61"/>
      <c r="J582" s="61"/>
      <c r="K582" s="61"/>
      <c r="L582" s="61"/>
      <c r="M582" s="60"/>
      <c r="N582" s="60"/>
      <c r="O582" s="62"/>
      <c r="P582" s="62"/>
      <c r="Q582" s="62"/>
      <c r="R582" s="62"/>
      <c r="S582" s="62"/>
      <c r="T582" s="62"/>
      <c r="U582" s="62"/>
      <c r="V582" s="62"/>
      <c r="W582" s="62"/>
      <c r="X582" s="60"/>
      <c r="Y582" s="60"/>
      <c r="Z582" s="60"/>
      <c r="AA582" s="60"/>
      <c r="AB582" s="61"/>
      <c r="AC582" s="61"/>
      <c r="AD582" s="60"/>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7"/>
      <c r="IW582" s="7"/>
      <c r="IX582" s="7"/>
      <c r="IY582" s="7"/>
      <c r="IZ582" s="7"/>
      <c r="JA582" s="7"/>
      <c r="JB582" s="7"/>
      <c r="JC582" s="7"/>
      <c r="JD582" s="7"/>
      <c r="JE582" s="7"/>
      <c r="JF582" s="7"/>
      <c r="JG582" s="7"/>
      <c r="JH582" s="7"/>
      <c r="JI582" s="7"/>
      <c r="JJ582" s="7"/>
      <c r="JK582" s="7"/>
      <c r="JL582" s="7"/>
      <c r="JM582" s="7"/>
      <c r="JN582" s="7"/>
      <c r="JO582" s="7"/>
      <c r="JP582" s="7"/>
      <c r="JQ582" s="7"/>
      <c r="JR582" s="7"/>
      <c r="JS582" s="7"/>
      <c r="JT582" s="7"/>
      <c r="JU582" s="7"/>
      <c r="JV582" s="7"/>
      <c r="JW582" s="7"/>
      <c r="JX582" s="7"/>
      <c r="JY582" s="7"/>
      <c r="JZ582" s="7"/>
      <c r="KA582" s="7"/>
      <c r="KB582" s="7"/>
      <c r="KC582" s="7"/>
      <c r="KD582" s="7"/>
      <c r="KE582" s="7"/>
      <c r="KF582" s="7"/>
      <c r="KG582" s="7"/>
      <c r="KH582" s="7"/>
      <c r="KI582" s="7"/>
      <c r="KJ582" s="7"/>
      <c r="KK582" s="7"/>
      <c r="KL582" s="7"/>
      <c r="KM582" s="7"/>
      <c r="KN582" s="7"/>
      <c r="KO582" s="7"/>
      <c r="KP582" s="7"/>
      <c r="KQ582" s="7"/>
      <c r="KR582" s="7"/>
      <c r="KS582" s="7"/>
      <c r="KT582" s="7"/>
      <c r="KU582" s="7"/>
      <c r="KV582" s="7"/>
      <c r="KW582" s="7"/>
      <c r="KX582" s="7"/>
      <c r="KY582" s="7"/>
      <c r="KZ582" s="7"/>
      <c r="LA582" s="7"/>
      <c r="LB582" s="7"/>
      <c r="LC582" s="7"/>
      <c r="LD582" s="7"/>
      <c r="LE582" s="7"/>
      <c r="LF582" s="7"/>
      <c r="LG582" s="7"/>
      <c r="LH582" s="7"/>
      <c r="LI582" s="7"/>
      <c r="LJ582" s="7"/>
      <c r="LK582" s="7"/>
      <c r="LL582" s="7"/>
      <c r="LM582" s="7"/>
      <c r="LN582" s="7"/>
      <c r="LO582" s="7"/>
      <c r="LP582" s="7"/>
      <c r="LQ582" s="7"/>
      <c r="LR582" s="7"/>
      <c r="LS582" s="7"/>
      <c r="LT582" s="7"/>
      <c r="LU582" s="7"/>
      <c r="LV582" s="7"/>
      <c r="LW582" s="7"/>
      <c r="LX582" s="7"/>
      <c r="LY582" s="7"/>
      <c r="LZ582" s="7"/>
      <c r="MA582" s="7"/>
      <c r="MB582" s="7"/>
      <c r="MC582" s="7"/>
      <c r="MD582" s="7"/>
      <c r="ME582" s="7"/>
      <c r="MF582" s="7"/>
      <c r="MG582" s="7"/>
      <c r="MH582" s="7"/>
      <c r="MI582" s="7"/>
      <c r="MJ582" s="7"/>
    </row>
    <row r="583" spans="1:348" ht="15.75" customHeight="1" x14ac:dyDescent="0.25">
      <c r="A583" s="60"/>
      <c r="B583" s="60"/>
      <c r="C583" s="60"/>
      <c r="D583" s="60"/>
      <c r="E583" s="60"/>
      <c r="F583" s="60"/>
      <c r="G583" s="60"/>
      <c r="H583" s="60"/>
      <c r="I583" s="61"/>
      <c r="J583" s="61"/>
      <c r="K583" s="61"/>
      <c r="L583" s="61"/>
      <c r="M583" s="60"/>
      <c r="N583" s="60"/>
      <c r="O583" s="62"/>
      <c r="P583" s="62"/>
      <c r="Q583" s="62"/>
      <c r="R583" s="62"/>
      <c r="S583" s="62"/>
      <c r="T583" s="62"/>
      <c r="U583" s="62"/>
      <c r="V583" s="62"/>
      <c r="W583" s="62"/>
      <c r="X583" s="60"/>
      <c r="Y583" s="60"/>
      <c r="Z583" s="60"/>
      <c r="AA583" s="60"/>
      <c r="AB583" s="61"/>
      <c r="AC583" s="61"/>
      <c r="AD583" s="60"/>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7"/>
      <c r="IW583" s="7"/>
      <c r="IX583" s="7"/>
      <c r="IY583" s="7"/>
      <c r="IZ583" s="7"/>
      <c r="JA583" s="7"/>
      <c r="JB583" s="7"/>
      <c r="JC583" s="7"/>
      <c r="JD583" s="7"/>
      <c r="JE583" s="7"/>
      <c r="JF583" s="7"/>
      <c r="JG583" s="7"/>
      <c r="JH583" s="7"/>
      <c r="JI583" s="7"/>
      <c r="JJ583" s="7"/>
      <c r="JK583" s="7"/>
      <c r="JL583" s="7"/>
      <c r="JM583" s="7"/>
      <c r="JN583" s="7"/>
      <c r="JO583" s="7"/>
      <c r="JP583" s="7"/>
      <c r="JQ583" s="7"/>
      <c r="JR583" s="7"/>
      <c r="JS583" s="7"/>
      <c r="JT583" s="7"/>
      <c r="JU583" s="7"/>
      <c r="JV583" s="7"/>
      <c r="JW583" s="7"/>
      <c r="JX583" s="7"/>
      <c r="JY583" s="7"/>
      <c r="JZ583" s="7"/>
      <c r="KA583" s="7"/>
      <c r="KB583" s="7"/>
      <c r="KC583" s="7"/>
      <c r="KD583" s="7"/>
      <c r="KE583" s="7"/>
      <c r="KF583" s="7"/>
      <c r="KG583" s="7"/>
      <c r="KH583" s="7"/>
      <c r="KI583" s="7"/>
      <c r="KJ583" s="7"/>
      <c r="KK583" s="7"/>
      <c r="KL583" s="7"/>
      <c r="KM583" s="7"/>
      <c r="KN583" s="7"/>
      <c r="KO583" s="7"/>
      <c r="KP583" s="7"/>
      <c r="KQ583" s="7"/>
      <c r="KR583" s="7"/>
      <c r="KS583" s="7"/>
      <c r="KT583" s="7"/>
      <c r="KU583" s="7"/>
      <c r="KV583" s="7"/>
      <c r="KW583" s="7"/>
      <c r="KX583" s="7"/>
      <c r="KY583" s="7"/>
      <c r="KZ583" s="7"/>
      <c r="LA583" s="7"/>
      <c r="LB583" s="7"/>
      <c r="LC583" s="7"/>
      <c r="LD583" s="7"/>
      <c r="LE583" s="7"/>
      <c r="LF583" s="7"/>
      <c r="LG583" s="7"/>
      <c r="LH583" s="7"/>
      <c r="LI583" s="7"/>
      <c r="LJ583" s="7"/>
      <c r="LK583" s="7"/>
      <c r="LL583" s="7"/>
      <c r="LM583" s="7"/>
      <c r="LN583" s="7"/>
      <c r="LO583" s="7"/>
      <c r="LP583" s="7"/>
      <c r="LQ583" s="7"/>
      <c r="LR583" s="7"/>
      <c r="LS583" s="7"/>
      <c r="LT583" s="7"/>
      <c r="LU583" s="7"/>
      <c r="LV583" s="7"/>
      <c r="LW583" s="7"/>
      <c r="LX583" s="7"/>
      <c r="LY583" s="7"/>
      <c r="LZ583" s="7"/>
      <c r="MA583" s="7"/>
      <c r="MB583" s="7"/>
      <c r="MC583" s="7"/>
      <c r="MD583" s="7"/>
      <c r="ME583" s="7"/>
      <c r="MF583" s="7"/>
      <c r="MG583" s="7"/>
      <c r="MH583" s="7"/>
      <c r="MI583" s="7"/>
      <c r="MJ583" s="7"/>
    </row>
    <row r="584" spans="1:348" ht="15.75" customHeight="1" x14ac:dyDescent="0.25">
      <c r="A584" s="60"/>
      <c r="B584" s="60"/>
      <c r="C584" s="60"/>
      <c r="D584" s="60"/>
      <c r="E584" s="60"/>
      <c r="F584" s="60"/>
      <c r="G584" s="60"/>
      <c r="H584" s="60"/>
      <c r="I584" s="61"/>
      <c r="J584" s="61"/>
      <c r="K584" s="61"/>
      <c r="L584" s="61"/>
      <c r="M584" s="60"/>
      <c r="N584" s="60"/>
      <c r="O584" s="62"/>
      <c r="P584" s="62"/>
      <c r="Q584" s="62"/>
      <c r="R584" s="62"/>
      <c r="S584" s="62"/>
      <c r="T584" s="62"/>
      <c r="U584" s="62"/>
      <c r="V584" s="62"/>
      <c r="W584" s="62"/>
      <c r="X584" s="60"/>
      <c r="Y584" s="60"/>
      <c r="Z584" s="60"/>
      <c r="AA584" s="60"/>
      <c r="AB584" s="61"/>
      <c r="AC584" s="61"/>
      <c r="AD584" s="60"/>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7"/>
      <c r="IW584" s="7"/>
      <c r="IX584" s="7"/>
      <c r="IY584" s="7"/>
      <c r="IZ584" s="7"/>
      <c r="JA584" s="7"/>
      <c r="JB584" s="7"/>
      <c r="JC584" s="7"/>
      <c r="JD584" s="7"/>
      <c r="JE584" s="7"/>
      <c r="JF584" s="7"/>
      <c r="JG584" s="7"/>
      <c r="JH584" s="7"/>
      <c r="JI584" s="7"/>
      <c r="JJ584" s="7"/>
      <c r="JK584" s="7"/>
      <c r="JL584" s="7"/>
      <c r="JM584" s="7"/>
      <c r="JN584" s="7"/>
      <c r="JO584" s="7"/>
      <c r="JP584" s="7"/>
      <c r="JQ584" s="7"/>
      <c r="JR584" s="7"/>
      <c r="JS584" s="7"/>
      <c r="JT584" s="7"/>
      <c r="JU584" s="7"/>
      <c r="JV584" s="7"/>
      <c r="JW584" s="7"/>
      <c r="JX584" s="7"/>
      <c r="JY584" s="7"/>
      <c r="JZ584" s="7"/>
      <c r="KA584" s="7"/>
      <c r="KB584" s="7"/>
      <c r="KC584" s="7"/>
      <c r="KD584" s="7"/>
      <c r="KE584" s="7"/>
      <c r="KF584" s="7"/>
      <c r="KG584" s="7"/>
      <c r="KH584" s="7"/>
      <c r="KI584" s="7"/>
      <c r="KJ584" s="7"/>
      <c r="KK584" s="7"/>
      <c r="KL584" s="7"/>
      <c r="KM584" s="7"/>
      <c r="KN584" s="7"/>
      <c r="KO584" s="7"/>
      <c r="KP584" s="7"/>
      <c r="KQ584" s="7"/>
      <c r="KR584" s="7"/>
      <c r="KS584" s="7"/>
      <c r="KT584" s="7"/>
      <c r="KU584" s="7"/>
      <c r="KV584" s="7"/>
      <c r="KW584" s="7"/>
      <c r="KX584" s="7"/>
      <c r="KY584" s="7"/>
      <c r="KZ584" s="7"/>
      <c r="LA584" s="7"/>
      <c r="LB584" s="7"/>
      <c r="LC584" s="7"/>
      <c r="LD584" s="7"/>
      <c r="LE584" s="7"/>
      <c r="LF584" s="7"/>
      <c r="LG584" s="7"/>
      <c r="LH584" s="7"/>
      <c r="LI584" s="7"/>
      <c r="LJ584" s="7"/>
      <c r="LK584" s="7"/>
      <c r="LL584" s="7"/>
      <c r="LM584" s="7"/>
      <c r="LN584" s="7"/>
      <c r="LO584" s="7"/>
      <c r="LP584" s="7"/>
      <c r="LQ584" s="7"/>
      <c r="LR584" s="7"/>
      <c r="LS584" s="7"/>
      <c r="LT584" s="7"/>
      <c r="LU584" s="7"/>
      <c r="LV584" s="7"/>
      <c r="LW584" s="7"/>
      <c r="LX584" s="7"/>
      <c r="LY584" s="7"/>
      <c r="LZ584" s="7"/>
      <c r="MA584" s="7"/>
      <c r="MB584" s="7"/>
      <c r="MC584" s="7"/>
      <c r="MD584" s="7"/>
      <c r="ME584" s="7"/>
      <c r="MF584" s="7"/>
      <c r="MG584" s="7"/>
      <c r="MH584" s="7"/>
      <c r="MI584" s="7"/>
      <c r="MJ584" s="7"/>
    </row>
    <row r="585" spans="1:348" ht="15.75" customHeight="1" x14ac:dyDescent="0.25">
      <c r="A585" s="60"/>
      <c r="B585" s="60"/>
      <c r="C585" s="60"/>
      <c r="D585" s="60"/>
      <c r="E585" s="60"/>
      <c r="F585" s="60"/>
      <c r="G585" s="60"/>
      <c r="H585" s="60"/>
      <c r="I585" s="61"/>
      <c r="J585" s="61"/>
      <c r="K585" s="61"/>
      <c r="L585" s="61"/>
      <c r="M585" s="60"/>
      <c r="N585" s="60"/>
      <c r="O585" s="62"/>
      <c r="P585" s="62"/>
      <c r="Q585" s="62"/>
      <c r="R585" s="62"/>
      <c r="S585" s="62"/>
      <c r="T585" s="62"/>
      <c r="U585" s="62"/>
      <c r="V585" s="62"/>
      <c r="W585" s="62"/>
      <c r="X585" s="60"/>
      <c r="Y585" s="60"/>
      <c r="Z585" s="60"/>
      <c r="AA585" s="60"/>
      <c r="AB585" s="61"/>
      <c r="AC585" s="61"/>
      <c r="AD585" s="60"/>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c r="GV585" s="7"/>
      <c r="GW585" s="7"/>
      <c r="GX585" s="7"/>
      <c r="GY585" s="7"/>
      <c r="GZ585" s="7"/>
      <c r="HA585" s="7"/>
      <c r="HB585" s="7"/>
      <c r="HC585" s="7"/>
      <c r="HD585" s="7"/>
      <c r="HE585" s="7"/>
      <c r="HF585" s="7"/>
      <c r="HG585" s="7"/>
      <c r="HH585" s="7"/>
      <c r="HI585" s="7"/>
      <c r="HJ585" s="7"/>
      <c r="HK585" s="7"/>
      <c r="HL585" s="7"/>
      <c r="HM585" s="7"/>
      <c r="HN585" s="7"/>
      <c r="HO585" s="7"/>
      <c r="HP585" s="7"/>
      <c r="HQ585" s="7"/>
      <c r="HR585" s="7"/>
      <c r="HS585" s="7"/>
      <c r="HT585" s="7"/>
      <c r="HU585" s="7"/>
      <c r="HV585" s="7"/>
      <c r="HW585" s="7"/>
      <c r="HX585" s="7"/>
      <c r="HY585" s="7"/>
      <c r="HZ585" s="7"/>
      <c r="IA585" s="7"/>
      <c r="IB585" s="7"/>
      <c r="IC585" s="7"/>
      <c r="ID585" s="7"/>
      <c r="IE585" s="7"/>
      <c r="IF585" s="7"/>
      <c r="IG585" s="7"/>
      <c r="IH585" s="7"/>
      <c r="II585" s="7"/>
      <c r="IJ585" s="7"/>
      <c r="IK585" s="7"/>
      <c r="IL585" s="7"/>
      <c r="IM585" s="7"/>
      <c r="IN585" s="7"/>
      <c r="IO585" s="7"/>
      <c r="IP585" s="7"/>
      <c r="IQ585" s="7"/>
      <c r="IR585" s="7"/>
      <c r="IS585" s="7"/>
      <c r="IT585" s="7"/>
      <c r="IU585" s="7"/>
      <c r="IV585" s="7"/>
      <c r="IW585" s="7"/>
      <c r="IX585" s="7"/>
      <c r="IY585" s="7"/>
      <c r="IZ585" s="7"/>
      <c r="JA585" s="7"/>
      <c r="JB585" s="7"/>
      <c r="JC585" s="7"/>
      <c r="JD585" s="7"/>
      <c r="JE585" s="7"/>
      <c r="JF585" s="7"/>
      <c r="JG585" s="7"/>
      <c r="JH585" s="7"/>
      <c r="JI585" s="7"/>
      <c r="JJ585" s="7"/>
      <c r="JK585" s="7"/>
      <c r="JL585" s="7"/>
      <c r="JM585" s="7"/>
      <c r="JN585" s="7"/>
      <c r="JO585" s="7"/>
      <c r="JP585" s="7"/>
      <c r="JQ585" s="7"/>
      <c r="JR585" s="7"/>
      <c r="JS585" s="7"/>
      <c r="JT585" s="7"/>
      <c r="JU585" s="7"/>
      <c r="JV585" s="7"/>
      <c r="JW585" s="7"/>
      <c r="JX585" s="7"/>
      <c r="JY585" s="7"/>
      <c r="JZ585" s="7"/>
      <c r="KA585" s="7"/>
      <c r="KB585" s="7"/>
      <c r="KC585" s="7"/>
      <c r="KD585" s="7"/>
      <c r="KE585" s="7"/>
      <c r="KF585" s="7"/>
      <c r="KG585" s="7"/>
      <c r="KH585" s="7"/>
      <c r="KI585" s="7"/>
      <c r="KJ585" s="7"/>
      <c r="KK585" s="7"/>
      <c r="KL585" s="7"/>
      <c r="KM585" s="7"/>
      <c r="KN585" s="7"/>
      <c r="KO585" s="7"/>
      <c r="KP585" s="7"/>
      <c r="KQ585" s="7"/>
      <c r="KR585" s="7"/>
      <c r="KS585" s="7"/>
      <c r="KT585" s="7"/>
      <c r="KU585" s="7"/>
      <c r="KV585" s="7"/>
      <c r="KW585" s="7"/>
      <c r="KX585" s="7"/>
      <c r="KY585" s="7"/>
      <c r="KZ585" s="7"/>
      <c r="LA585" s="7"/>
      <c r="LB585" s="7"/>
      <c r="LC585" s="7"/>
      <c r="LD585" s="7"/>
      <c r="LE585" s="7"/>
      <c r="LF585" s="7"/>
      <c r="LG585" s="7"/>
      <c r="LH585" s="7"/>
      <c r="LI585" s="7"/>
      <c r="LJ585" s="7"/>
      <c r="LK585" s="7"/>
      <c r="LL585" s="7"/>
      <c r="LM585" s="7"/>
      <c r="LN585" s="7"/>
      <c r="LO585" s="7"/>
      <c r="LP585" s="7"/>
      <c r="LQ585" s="7"/>
      <c r="LR585" s="7"/>
      <c r="LS585" s="7"/>
      <c r="LT585" s="7"/>
      <c r="LU585" s="7"/>
      <c r="LV585" s="7"/>
      <c r="LW585" s="7"/>
      <c r="LX585" s="7"/>
      <c r="LY585" s="7"/>
      <c r="LZ585" s="7"/>
      <c r="MA585" s="7"/>
      <c r="MB585" s="7"/>
      <c r="MC585" s="7"/>
      <c r="MD585" s="7"/>
      <c r="ME585" s="7"/>
      <c r="MF585" s="7"/>
      <c r="MG585" s="7"/>
      <c r="MH585" s="7"/>
      <c r="MI585" s="7"/>
      <c r="MJ585" s="7"/>
    </row>
    <row r="586" spans="1:348" ht="15.75" customHeight="1" x14ac:dyDescent="0.25">
      <c r="A586" s="60"/>
      <c r="B586" s="60"/>
      <c r="C586" s="60"/>
      <c r="D586" s="60"/>
      <c r="E586" s="60"/>
      <c r="F586" s="60"/>
      <c r="G586" s="60"/>
      <c r="H586" s="60"/>
      <c r="I586" s="61"/>
      <c r="J586" s="61"/>
      <c r="K586" s="61"/>
      <c r="L586" s="61"/>
      <c r="M586" s="60"/>
      <c r="N586" s="60"/>
      <c r="O586" s="62"/>
      <c r="P586" s="62"/>
      <c r="Q586" s="62"/>
      <c r="R586" s="62"/>
      <c r="S586" s="62"/>
      <c r="T586" s="62"/>
      <c r="U586" s="62"/>
      <c r="V586" s="62"/>
      <c r="W586" s="62"/>
      <c r="X586" s="60"/>
      <c r="Y586" s="60"/>
      <c r="Z586" s="60"/>
      <c r="AA586" s="60"/>
      <c r="AB586" s="61"/>
      <c r="AC586" s="61"/>
      <c r="AD586" s="60"/>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7"/>
      <c r="IW586" s="7"/>
      <c r="IX586" s="7"/>
      <c r="IY586" s="7"/>
      <c r="IZ586" s="7"/>
      <c r="JA586" s="7"/>
      <c r="JB586" s="7"/>
      <c r="JC586" s="7"/>
      <c r="JD586" s="7"/>
      <c r="JE586" s="7"/>
      <c r="JF586" s="7"/>
      <c r="JG586" s="7"/>
      <c r="JH586" s="7"/>
      <c r="JI586" s="7"/>
      <c r="JJ586" s="7"/>
      <c r="JK586" s="7"/>
      <c r="JL586" s="7"/>
      <c r="JM586" s="7"/>
      <c r="JN586" s="7"/>
      <c r="JO586" s="7"/>
      <c r="JP586" s="7"/>
      <c r="JQ586" s="7"/>
      <c r="JR586" s="7"/>
      <c r="JS586" s="7"/>
      <c r="JT586" s="7"/>
      <c r="JU586" s="7"/>
      <c r="JV586" s="7"/>
      <c r="JW586" s="7"/>
      <c r="JX586" s="7"/>
      <c r="JY586" s="7"/>
      <c r="JZ586" s="7"/>
      <c r="KA586" s="7"/>
      <c r="KB586" s="7"/>
      <c r="KC586" s="7"/>
      <c r="KD586" s="7"/>
      <c r="KE586" s="7"/>
      <c r="KF586" s="7"/>
      <c r="KG586" s="7"/>
      <c r="KH586" s="7"/>
      <c r="KI586" s="7"/>
      <c r="KJ586" s="7"/>
      <c r="KK586" s="7"/>
      <c r="KL586" s="7"/>
      <c r="KM586" s="7"/>
      <c r="KN586" s="7"/>
      <c r="KO586" s="7"/>
      <c r="KP586" s="7"/>
      <c r="KQ586" s="7"/>
      <c r="KR586" s="7"/>
      <c r="KS586" s="7"/>
      <c r="KT586" s="7"/>
      <c r="KU586" s="7"/>
      <c r="KV586" s="7"/>
      <c r="KW586" s="7"/>
      <c r="KX586" s="7"/>
      <c r="KY586" s="7"/>
      <c r="KZ586" s="7"/>
      <c r="LA586" s="7"/>
      <c r="LB586" s="7"/>
      <c r="LC586" s="7"/>
      <c r="LD586" s="7"/>
      <c r="LE586" s="7"/>
      <c r="LF586" s="7"/>
      <c r="LG586" s="7"/>
      <c r="LH586" s="7"/>
      <c r="LI586" s="7"/>
      <c r="LJ586" s="7"/>
      <c r="LK586" s="7"/>
      <c r="LL586" s="7"/>
      <c r="LM586" s="7"/>
      <c r="LN586" s="7"/>
      <c r="LO586" s="7"/>
      <c r="LP586" s="7"/>
      <c r="LQ586" s="7"/>
      <c r="LR586" s="7"/>
      <c r="LS586" s="7"/>
      <c r="LT586" s="7"/>
      <c r="LU586" s="7"/>
      <c r="LV586" s="7"/>
      <c r="LW586" s="7"/>
      <c r="LX586" s="7"/>
      <c r="LY586" s="7"/>
      <c r="LZ586" s="7"/>
      <c r="MA586" s="7"/>
      <c r="MB586" s="7"/>
      <c r="MC586" s="7"/>
      <c r="MD586" s="7"/>
      <c r="ME586" s="7"/>
      <c r="MF586" s="7"/>
      <c r="MG586" s="7"/>
      <c r="MH586" s="7"/>
      <c r="MI586" s="7"/>
      <c r="MJ586" s="7"/>
    </row>
    <row r="587" spans="1:348" ht="15.75" customHeight="1" x14ac:dyDescent="0.25">
      <c r="A587" s="60"/>
      <c r="B587" s="60"/>
      <c r="C587" s="60"/>
      <c r="D587" s="60"/>
      <c r="E587" s="60"/>
      <c r="F587" s="60"/>
      <c r="G587" s="60"/>
      <c r="H587" s="60"/>
      <c r="I587" s="61"/>
      <c r="J587" s="61"/>
      <c r="K587" s="61"/>
      <c r="L587" s="61"/>
      <c r="M587" s="60"/>
      <c r="N587" s="60"/>
      <c r="O587" s="62"/>
      <c r="P587" s="62"/>
      <c r="Q587" s="62"/>
      <c r="R587" s="62"/>
      <c r="S587" s="62"/>
      <c r="T587" s="62"/>
      <c r="U587" s="62"/>
      <c r="V587" s="62"/>
      <c r="W587" s="62"/>
      <c r="X587" s="60"/>
      <c r="Y587" s="60"/>
      <c r="Z587" s="60"/>
      <c r="AA587" s="60"/>
      <c r="AB587" s="61"/>
      <c r="AC587" s="61"/>
      <c r="AD587" s="60"/>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7"/>
      <c r="IW587" s="7"/>
      <c r="IX587" s="7"/>
      <c r="IY587" s="7"/>
      <c r="IZ587" s="7"/>
      <c r="JA587" s="7"/>
      <c r="JB587" s="7"/>
      <c r="JC587" s="7"/>
      <c r="JD587" s="7"/>
      <c r="JE587" s="7"/>
      <c r="JF587" s="7"/>
      <c r="JG587" s="7"/>
      <c r="JH587" s="7"/>
      <c r="JI587" s="7"/>
      <c r="JJ587" s="7"/>
      <c r="JK587" s="7"/>
      <c r="JL587" s="7"/>
      <c r="JM587" s="7"/>
      <c r="JN587" s="7"/>
      <c r="JO587" s="7"/>
      <c r="JP587" s="7"/>
      <c r="JQ587" s="7"/>
      <c r="JR587" s="7"/>
      <c r="JS587" s="7"/>
      <c r="JT587" s="7"/>
      <c r="JU587" s="7"/>
      <c r="JV587" s="7"/>
      <c r="JW587" s="7"/>
      <c r="JX587" s="7"/>
      <c r="JY587" s="7"/>
      <c r="JZ587" s="7"/>
      <c r="KA587" s="7"/>
      <c r="KB587" s="7"/>
      <c r="KC587" s="7"/>
      <c r="KD587" s="7"/>
      <c r="KE587" s="7"/>
      <c r="KF587" s="7"/>
      <c r="KG587" s="7"/>
      <c r="KH587" s="7"/>
      <c r="KI587" s="7"/>
      <c r="KJ587" s="7"/>
      <c r="KK587" s="7"/>
      <c r="KL587" s="7"/>
      <c r="KM587" s="7"/>
      <c r="KN587" s="7"/>
      <c r="KO587" s="7"/>
      <c r="KP587" s="7"/>
      <c r="KQ587" s="7"/>
      <c r="KR587" s="7"/>
      <c r="KS587" s="7"/>
      <c r="KT587" s="7"/>
      <c r="KU587" s="7"/>
      <c r="KV587" s="7"/>
      <c r="KW587" s="7"/>
      <c r="KX587" s="7"/>
      <c r="KY587" s="7"/>
      <c r="KZ587" s="7"/>
      <c r="LA587" s="7"/>
      <c r="LB587" s="7"/>
      <c r="LC587" s="7"/>
      <c r="LD587" s="7"/>
      <c r="LE587" s="7"/>
      <c r="LF587" s="7"/>
      <c r="LG587" s="7"/>
      <c r="LH587" s="7"/>
      <c r="LI587" s="7"/>
      <c r="LJ587" s="7"/>
      <c r="LK587" s="7"/>
      <c r="LL587" s="7"/>
      <c r="LM587" s="7"/>
      <c r="LN587" s="7"/>
      <c r="LO587" s="7"/>
      <c r="LP587" s="7"/>
      <c r="LQ587" s="7"/>
      <c r="LR587" s="7"/>
      <c r="LS587" s="7"/>
      <c r="LT587" s="7"/>
      <c r="LU587" s="7"/>
      <c r="LV587" s="7"/>
      <c r="LW587" s="7"/>
      <c r="LX587" s="7"/>
      <c r="LY587" s="7"/>
      <c r="LZ587" s="7"/>
      <c r="MA587" s="7"/>
      <c r="MB587" s="7"/>
      <c r="MC587" s="7"/>
      <c r="MD587" s="7"/>
      <c r="ME587" s="7"/>
      <c r="MF587" s="7"/>
      <c r="MG587" s="7"/>
      <c r="MH587" s="7"/>
      <c r="MI587" s="7"/>
      <c r="MJ587" s="7"/>
    </row>
    <row r="588" spans="1:348" ht="15.75" customHeight="1" x14ac:dyDescent="0.25">
      <c r="A588" s="60"/>
      <c r="B588" s="60"/>
      <c r="C588" s="60"/>
      <c r="D588" s="60"/>
      <c r="E588" s="60"/>
      <c r="F588" s="60"/>
      <c r="G588" s="60"/>
      <c r="H588" s="60"/>
      <c r="I588" s="61"/>
      <c r="J588" s="61"/>
      <c r="K588" s="61"/>
      <c r="L588" s="61"/>
      <c r="M588" s="60"/>
      <c r="N588" s="60"/>
      <c r="O588" s="62"/>
      <c r="P588" s="62"/>
      <c r="Q588" s="62"/>
      <c r="R588" s="62"/>
      <c r="S588" s="62"/>
      <c r="T588" s="62"/>
      <c r="U588" s="62"/>
      <c r="V588" s="62"/>
      <c r="W588" s="62"/>
      <c r="X588" s="60"/>
      <c r="Y588" s="60"/>
      <c r="Z588" s="60"/>
      <c r="AA588" s="60"/>
      <c r="AB588" s="61"/>
      <c r="AC588" s="61"/>
      <c r="AD588" s="60"/>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7"/>
      <c r="IW588" s="7"/>
      <c r="IX588" s="7"/>
      <c r="IY588" s="7"/>
      <c r="IZ588" s="7"/>
      <c r="JA588" s="7"/>
      <c r="JB588" s="7"/>
      <c r="JC588" s="7"/>
      <c r="JD588" s="7"/>
      <c r="JE588" s="7"/>
      <c r="JF588" s="7"/>
      <c r="JG588" s="7"/>
      <c r="JH588" s="7"/>
      <c r="JI588" s="7"/>
      <c r="JJ588" s="7"/>
      <c r="JK588" s="7"/>
      <c r="JL588" s="7"/>
      <c r="JM588" s="7"/>
      <c r="JN588" s="7"/>
      <c r="JO588" s="7"/>
      <c r="JP588" s="7"/>
      <c r="JQ588" s="7"/>
      <c r="JR588" s="7"/>
      <c r="JS588" s="7"/>
      <c r="JT588" s="7"/>
      <c r="JU588" s="7"/>
      <c r="JV588" s="7"/>
      <c r="JW588" s="7"/>
      <c r="JX588" s="7"/>
      <c r="JY588" s="7"/>
      <c r="JZ588" s="7"/>
      <c r="KA588" s="7"/>
      <c r="KB588" s="7"/>
      <c r="KC588" s="7"/>
      <c r="KD588" s="7"/>
      <c r="KE588" s="7"/>
      <c r="KF588" s="7"/>
      <c r="KG588" s="7"/>
      <c r="KH588" s="7"/>
      <c r="KI588" s="7"/>
      <c r="KJ588" s="7"/>
      <c r="KK588" s="7"/>
      <c r="KL588" s="7"/>
      <c r="KM588" s="7"/>
      <c r="KN588" s="7"/>
      <c r="KO588" s="7"/>
      <c r="KP588" s="7"/>
      <c r="KQ588" s="7"/>
      <c r="KR588" s="7"/>
      <c r="KS588" s="7"/>
      <c r="KT588" s="7"/>
      <c r="KU588" s="7"/>
      <c r="KV588" s="7"/>
      <c r="KW588" s="7"/>
      <c r="KX588" s="7"/>
      <c r="KY588" s="7"/>
      <c r="KZ588" s="7"/>
      <c r="LA588" s="7"/>
      <c r="LB588" s="7"/>
      <c r="LC588" s="7"/>
      <c r="LD588" s="7"/>
      <c r="LE588" s="7"/>
      <c r="LF588" s="7"/>
      <c r="LG588" s="7"/>
      <c r="LH588" s="7"/>
      <c r="LI588" s="7"/>
      <c r="LJ588" s="7"/>
      <c r="LK588" s="7"/>
      <c r="LL588" s="7"/>
      <c r="LM588" s="7"/>
      <c r="LN588" s="7"/>
      <c r="LO588" s="7"/>
      <c r="LP588" s="7"/>
      <c r="LQ588" s="7"/>
      <c r="LR588" s="7"/>
      <c r="LS588" s="7"/>
      <c r="LT588" s="7"/>
      <c r="LU588" s="7"/>
      <c r="LV588" s="7"/>
      <c r="LW588" s="7"/>
      <c r="LX588" s="7"/>
      <c r="LY588" s="7"/>
      <c r="LZ588" s="7"/>
      <c r="MA588" s="7"/>
      <c r="MB588" s="7"/>
      <c r="MC588" s="7"/>
      <c r="MD588" s="7"/>
      <c r="ME588" s="7"/>
      <c r="MF588" s="7"/>
      <c r="MG588" s="7"/>
      <c r="MH588" s="7"/>
      <c r="MI588" s="7"/>
      <c r="MJ588" s="7"/>
    </row>
    <row r="589" spans="1:348" ht="15.75" customHeight="1" x14ac:dyDescent="0.25">
      <c r="A589" s="60"/>
      <c r="B589" s="60"/>
      <c r="C589" s="60"/>
      <c r="D589" s="60"/>
      <c r="E589" s="60"/>
      <c r="F589" s="60"/>
      <c r="G589" s="60"/>
      <c r="H589" s="60"/>
      <c r="I589" s="61"/>
      <c r="J589" s="61"/>
      <c r="K589" s="61"/>
      <c r="L589" s="61"/>
      <c r="M589" s="60"/>
      <c r="N589" s="60"/>
      <c r="O589" s="62"/>
      <c r="P589" s="62"/>
      <c r="Q589" s="62"/>
      <c r="R589" s="62"/>
      <c r="S589" s="62"/>
      <c r="T589" s="62"/>
      <c r="U589" s="62"/>
      <c r="V589" s="62"/>
      <c r="W589" s="62"/>
      <c r="X589" s="60"/>
      <c r="Y589" s="60"/>
      <c r="Z589" s="60"/>
      <c r="AA589" s="60"/>
      <c r="AB589" s="61"/>
      <c r="AC589" s="61"/>
      <c r="AD589" s="60"/>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7"/>
      <c r="IW589" s="7"/>
      <c r="IX589" s="7"/>
      <c r="IY589" s="7"/>
      <c r="IZ589" s="7"/>
      <c r="JA589" s="7"/>
      <c r="JB589" s="7"/>
      <c r="JC589" s="7"/>
      <c r="JD589" s="7"/>
      <c r="JE589" s="7"/>
      <c r="JF589" s="7"/>
      <c r="JG589" s="7"/>
      <c r="JH589" s="7"/>
      <c r="JI589" s="7"/>
      <c r="JJ589" s="7"/>
      <c r="JK589" s="7"/>
      <c r="JL589" s="7"/>
      <c r="JM589" s="7"/>
      <c r="JN589" s="7"/>
      <c r="JO589" s="7"/>
      <c r="JP589" s="7"/>
      <c r="JQ589" s="7"/>
      <c r="JR589" s="7"/>
      <c r="JS589" s="7"/>
      <c r="JT589" s="7"/>
      <c r="JU589" s="7"/>
      <c r="JV589" s="7"/>
      <c r="JW589" s="7"/>
      <c r="JX589" s="7"/>
      <c r="JY589" s="7"/>
      <c r="JZ589" s="7"/>
      <c r="KA589" s="7"/>
      <c r="KB589" s="7"/>
      <c r="KC589" s="7"/>
      <c r="KD589" s="7"/>
      <c r="KE589" s="7"/>
      <c r="KF589" s="7"/>
      <c r="KG589" s="7"/>
      <c r="KH589" s="7"/>
      <c r="KI589" s="7"/>
      <c r="KJ589" s="7"/>
      <c r="KK589" s="7"/>
      <c r="KL589" s="7"/>
      <c r="KM589" s="7"/>
      <c r="KN589" s="7"/>
      <c r="KO589" s="7"/>
      <c r="KP589" s="7"/>
      <c r="KQ589" s="7"/>
      <c r="KR589" s="7"/>
      <c r="KS589" s="7"/>
      <c r="KT589" s="7"/>
      <c r="KU589" s="7"/>
      <c r="KV589" s="7"/>
      <c r="KW589" s="7"/>
      <c r="KX589" s="7"/>
      <c r="KY589" s="7"/>
      <c r="KZ589" s="7"/>
      <c r="LA589" s="7"/>
      <c r="LB589" s="7"/>
      <c r="LC589" s="7"/>
      <c r="LD589" s="7"/>
      <c r="LE589" s="7"/>
      <c r="LF589" s="7"/>
      <c r="LG589" s="7"/>
      <c r="LH589" s="7"/>
      <c r="LI589" s="7"/>
      <c r="LJ589" s="7"/>
      <c r="LK589" s="7"/>
      <c r="LL589" s="7"/>
      <c r="LM589" s="7"/>
      <c r="LN589" s="7"/>
      <c r="LO589" s="7"/>
      <c r="LP589" s="7"/>
      <c r="LQ589" s="7"/>
      <c r="LR589" s="7"/>
      <c r="LS589" s="7"/>
      <c r="LT589" s="7"/>
      <c r="LU589" s="7"/>
      <c r="LV589" s="7"/>
      <c r="LW589" s="7"/>
      <c r="LX589" s="7"/>
      <c r="LY589" s="7"/>
      <c r="LZ589" s="7"/>
      <c r="MA589" s="7"/>
      <c r="MB589" s="7"/>
      <c r="MC589" s="7"/>
      <c r="MD589" s="7"/>
      <c r="ME589" s="7"/>
      <c r="MF589" s="7"/>
      <c r="MG589" s="7"/>
      <c r="MH589" s="7"/>
      <c r="MI589" s="7"/>
      <c r="MJ589" s="7"/>
    </row>
    <row r="590" spans="1:348" ht="15.75" customHeight="1" x14ac:dyDescent="0.25">
      <c r="A590" s="60"/>
      <c r="B590" s="60"/>
      <c r="C590" s="60"/>
      <c r="D590" s="60"/>
      <c r="E590" s="60"/>
      <c r="F590" s="60"/>
      <c r="G590" s="60"/>
      <c r="H590" s="60"/>
      <c r="I590" s="61"/>
      <c r="J590" s="61"/>
      <c r="K590" s="61"/>
      <c r="L590" s="61"/>
      <c r="M590" s="60"/>
      <c r="N590" s="60"/>
      <c r="O590" s="62"/>
      <c r="P590" s="62"/>
      <c r="Q590" s="62"/>
      <c r="R590" s="62"/>
      <c r="S590" s="62"/>
      <c r="T590" s="62"/>
      <c r="U590" s="62"/>
      <c r="V590" s="62"/>
      <c r="W590" s="62"/>
      <c r="X590" s="60"/>
      <c r="Y590" s="60"/>
      <c r="Z590" s="60"/>
      <c r="AA590" s="60"/>
      <c r="AB590" s="61"/>
      <c r="AC590" s="61"/>
      <c r="AD590" s="60"/>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7"/>
      <c r="IW590" s="7"/>
      <c r="IX590" s="7"/>
      <c r="IY590" s="7"/>
      <c r="IZ590" s="7"/>
      <c r="JA590" s="7"/>
      <c r="JB590" s="7"/>
      <c r="JC590" s="7"/>
      <c r="JD590" s="7"/>
      <c r="JE590" s="7"/>
      <c r="JF590" s="7"/>
      <c r="JG590" s="7"/>
      <c r="JH590" s="7"/>
      <c r="JI590" s="7"/>
      <c r="JJ590" s="7"/>
      <c r="JK590" s="7"/>
      <c r="JL590" s="7"/>
      <c r="JM590" s="7"/>
      <c r="JN590" s="7"/>
      <c r="JO590" s="7"/>
      <c r="JP590" s="7"/>
      <c r="JQ590" s="7"/>
      <c r="JR590" s="7"/>
      <c r="JS590" s="7"/>
      <c r="JT590" s="7"/>
      <c r="JU590" s="7"/>
      <c r="JV590" s="7"/>
      <c r="JW590" s="7"/>
      <c r="JX590" s="7"/>
      <c r="JY590" s="7"/>
      <c r="JZ590" s="7"/>
      <c r="KA590" s="7"/>
      <c r="KB590" s="7"/>
      <c r="KC590" s="7"/>
      <c r="KD590" s="7"/>
      <c r="KE590" s="7"/>
      <c r="KF590" s="7"/>
      <c r="KG590" s="7"/>
      <c r="KH590" s="7"/>
      <c r="KI590" s="7"/>
      <c r="KJ590" s="7"/>
      <c r="KK590" s="7"/>
      <c r="KL590" s="7"/>
      <c r="KM590" s="7"/>
      <c r="KN590" s="7"/>
      <c r="KO590" s="7"/>
      <c r="KP590" s="7"/>
      <c r="KQ590" s="7"/>
      <c r="KR590" s="7"/>
      <c r="KS590" s="7"/>
      <c r="KT590" s="7"/>
      <c r="KU590" s="7"/>
      <c r="KV590" s="7"/>
      <c r="KW590" s="7"/>
      <c r="KX590" s="7"/>
      <c r="KY590" s="7"/>
      <c r="KZ590" s="7"/>
      <c r="LA590" s="7"/>
      <c r="LB590" s="7"/>
      <c r="LC590" s="7"/>
      <c r="LD590" s="7"/>
      <c r="LE590" s="7"/>
      <c r="LF590" s="7"/>
      <c r="LG590" s="7"/>
      <c r="LH590" s="7"/>
      <c r="LI590" s="7"/>
      <c r="LJ590" s="7"/>
      <c r="LK590" s="7"/>
      <c r="LL590" s="7"/>
      <c r="LM590" s="7"/>
      <c r="LN590" s="7"/>
      <c r="LO590" s="7"/>
      <c r="LP590" s="7"/>
      <c r="LQ590" s="7"/>
      <c r="LR590" s="7"/>
      <c r="LS590" s="7"/>
      <c r="LT590" s="7"/>
      <c r="LU590" s="7"/>
      <c r="LV590" s="7"/>
      <c r="LW590" s="7"/>
      <c r="LX590" s="7"/>
      <c r="LY590" s="7"/>
      <c r="LZ590" s="7"/>
      <c r="MA590" s="7"/>
      <c r="MB590" s="7"/>
      <c r="MC590" s="7"/>
      <c r="MD590" s="7"/>
      <c r="ME590" s="7"/>
      <c r="MF590" s="7"/>
      <c r="MG590" s="7"/>
      <c r="MH590" s="7"/>
      <c r="MI590" s="7"/>
      <c r="MJ590" s="7"/>
    </row>
    <row r="591" spans="1:348" ht="15.75" customHeight="1" x14ac:dyDescent="0.25">
      <c r="A591" s="60"/>
      <c r="B591" s="60"/>
      <c r="C591" s="60"/>
      <c r="D591" s="60"/>
      <c r="E591" s="60"/>
      <c r="F591" s="60"/>
      <c r="G591" s="60"/>
      <c r="H591" s="60"/>
      <c r="I591" s="61"/>
      <c r="J591" s="61"/>
      <c r="K591" s="61"/>
      <c r="L591" s="61"/>
      <c r="M591" s="60"/>
      <c r="N591" s="60"/>
      <c r="O591" s="62"/>
      <c r="P591" s="62"/>
      <c r="Q591" s="62"/>
      <c r="R591" s="62"/>
      <c r="S591" s="62"/>
      <c r="T591" s="62"/>
      <c r="U591" s="62"/>
      <c r="V591" s="62"/>
      <c r="W591" s="62"/>
      <c r="X591" s="60"/>
      <c r="Y591" s="60"/>
      <c r="Z591" s="60"/>
      <c r="AA591" s="60"/>
      <c r="AB591" s="61"/>
      <c r="AC591" s="61"/>
      <c r="AD591" s="60"/>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7"/>
      <c r="IW591" s="7"/>
      <c r="IX591" s="7"/>
      <c r="IY591" s="7"/>
      <c r="IZ591" s="7"/>
      <c r="JA591" s="7"/>
      <c r="JB591" s="7"/>
      <c r="JC591" s="7"/>
      <c r="JD591" s="7"/>
      <c r="JE591" s="7"/>
      <c r="JF591" s="7"/>
      <c r="JG591" s="7"/>
      <c r="JH591" s="7"/>
      <c r="JI591" s="7"/>
      <c r="JJ591" s="7"/>
      <c r="JK591" s="7"/>
      <c r="JL591" s="7"/>
      <c r="JM591" s="7"/>
      <c r="JN591" s="7"/>
      <c r="JO591" s="7"/>
      <c r="JP591" s="7"/>
      <c r="JQ591" s="7"/>
      <c r="JR591" s="7"/>
      <c r="JS591" s="7"/>
      <c r="JT591" s="7"/>
      <c r="JU591" s="7"/>
      <c r="JV591" s="7"/>
      <c r="JW591" s="7"/>
      <c r="JX591" s="7"/>
      <c r="JY591" s="7"/>
      <c r="JZ591" s="7"/>
      <c r="KA591" s="7"/>
      <c r="KB591" s="7"/>
      <c r="KC591" s="7"/>
      <c r="KD591" s="7"/>
      <c r="KE591" s="7"/>
      <c r="KF591" s="7"/>
      <c r="KG591" s="7"/>
      <c r="KH591" s="7"/>
      <c r="KI591" s="7"/>
      <c r="KJ591" s="7"/>
      <c r="KK591" s="7"/>
      <c r="KL591" s="7"/>
      <c r="KM591" s="7"/>
      <c r="KN591" s="7"/>
      <c r="KO591" s="7"/>
      <c r="KP591" s="7"/>
      <c r="KQ591" s="7"/>
      <c r="KR591" s="7"/>
      <c r="KS591" s="7"/>
      <c r="KT591" s="7"/>
      <c r="KU591" s="7"/>
      <c r="KV591" s="7"/>
      <c r="KW591" s="7"/>
      <c r="KX591" s="7"/>
      <c r="KY591" s="7"/>
      <c r="KZ591" s="7"/>
      <c r="LA591" s="7"/>
      <c r="LB591" s="7"/>
      <c r="LC591" s="7"/>
      <c r="LD591" s="7"/>
      <c r="LE591" s="7"/>
      <c r="LF591" s="7"/>
      <c r="LG591" s="7"/>
      <c r="LH591" s="7"/>
      <c r="LI591" s="7"/>
      <c r="LJ591" s="7"/>
      <c r="LK591" s="7"/>
      <c r="LL591" s="7"/>
      <c r="LM591" s="7"/>
      <c r="LN591" s="7"/>
      <c r="LO591" s="7"/>
      <c r="LP591" s="7"/>
      <c r="LQ591" s="7"/>
      <c r="LR591" s="7"/>
      <c r="LS591" s="7"/>
      <c r="LT591" s="7"/>
      <c r="LU591" s="7"/>
      <c r="LV591" s="7"/>
      <c r="LW591" s="7"/>
      <c r="LX591" s="7"/>
      <c r="LY591" s="7"/>
      <c r="LZ591" s="7"/>
      <c r="MA591" s="7"/>
      <c r="MB591" s="7"/>
      <c r="MC591" s="7"/>
      <c r="MD591" s="7"/>
      <c r="ME591" s="7"/>
      <c r="MF591" s="7"/>
      <c r="MG591" s="7"/>
      <c r="MH591" s="7"/>
      <c r="MI591" s="7"/>
      <c r="MJ591" s="7"/>
    </row>
    <row r="592" spans="1:348" ht="15.75" customHeight="1" x14ac:dyDescent="0.25">
      <c r="A592" s="60"/>
      <c r="B592" s="60"/>
      <c r="C592" s="60"/>
      <c r="D592" s="60"/>
      <c r="E592" s="60"/>
      <c r="F592" s="60"/>
      <c r="G592" s="60"/>
      <c r="H592" s="60"/>
      <c r="I592" s="61"/>
      <c r="J592" s="61"/>
      <c r="K592" s="61"/>
      <c r="L592" s="61"/>
      <c r="M592" s="60"/>
      <c r="N592" s="60"/>
      <c r="O592" s="62"/>
      <c r="P592" s="62"/>
      <c r="Q592" s="62"/>
      <c r="R592" s="62"/>
      <c r="S592" s="62"/>
      <c r="T592" s="62"/>
      <c r="U592" s="62"/>
      <c r="V592" s="62"/>
      <c r="W592" s="62"/>
      <c r="X592" s="60"/>
      <c r="Y592" s="60"/>
      <c r="Z592" s="60"/>
      <c r="AA592" s="60"/>
      <c r="AB592" s="61"/>
      <c r="AC592" s="61"/>
      <c r="AD592" s="60"/>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7"/>
      <c r="IW592" s="7"/>
      <c r="IX592" s="7"/>
      <c r="IY592" s="7"/>
      <c r="IZ592" s="7"/>
      <c r="JA592" s="7"/>
      <c r="JB592" s="7"/>
      <c r="JC592" s="7"/>
      <c r="JD592" s="7"/>
      <c r="JE592" s="7"/>
      <c r="JF592" s="7"/>
      <c r="JG592" s="7"/>
      <c r="JH592" s="7"/>
      <c r="JI592" s="7"/>
      <c r="JJ592" s="7"/>
      <c r="JK592" s="7"/>
      <c r="JL592" s="7"/>
      <c r="JM592" s="7"/>
      <c r="JN592" s="7"/>
      <c r="JO592" s="7"/>
      <c r="JP592" s="7"/>
      <c r="JQ592" s="7"/>
      <c r="JR592" s="7"/>
      <c r="JS592" s="7"/>
      <c r="JT592" s="7"/>
      <c r="JU592" s="7"/>
      <c r="JV592" s="7"/>
      <c r="JW592" s="7"/>
      <c r="JX592" s="7"/>
      <c r="JY592" s="7"/>
      <c r="JZ592" s="7"/>
      <c r="KA592" s="7"/>
      <c r="KB592" s="7"/>
      <c r="KC592" s="7"/>
      <c r="KD592" s="7"/>
      <c r="KE592" s="7"/>
      <c r="KF592" s="7"/>
      <c r="KG592" s="7"/>
      <c r="KH592" s="7"/>
      <c r="KI592" s="7"/>
      <c r="KJ592" s="7"/>
      <c r="KK592" s="7"/>
      <c r="KL592" s="7"/>
      <c r="KM592" s="7"/>
      <c r="KN592" s="7"/>
      <c r="KO592" s="7"/>
      <c r="KP592" s="7"/>
      <c r="KQ592" s="7"/>
      <c r="KR592" s="7"/>
      <c r="KS592" s="7"/>
      <c r="KT592" s="7"/>
      <c r="KU592" s="7"/>
      <c r="KV592" s="7"/>
      <c r="KW592" s="7"/>
      <c r="KX592" s="7"/>
      <c r="KY592" s="7"/>
      <c r="KZ592" s="7"/>
      <c r="LA592" s="7"/>
      <c r="LB592" s="7"/>
      <c r="LC592" s="7"/>
      <c r="LD592" s="7"/>
      <c r="LE592" s="7"/>
      <c r="LF592" s="7"/>
      <c r="LG592" s="7"/>
      <c r="LH592" s="7"/>
      <c r="LI592" s="7"/>
      <c r="LJ592" s="7"/>
      <c r="LK592" s="7"/>
      <c r="LL592" s="7"/>
      <c r="LM592" s="7"/>
      <c r="LN592" s="7"/>
      <c r="LO592" s="7"/>
      <c r="LP592" s="7"/>
      <c r="LQ592" s="7"/>
      <c r="LR592" s="7"/>
      <c r="LS592" s="7"/>
      <c r="LT592" s="7"/>
      <c r="LU592" s="7"/>
      <c r="LV592" s="7"/>
      <c r="LW592" s="7"/>
      <c r="LX592" s="7"/>
      <c r="LY592" s="7"/>
      <c r="LZ592" s="7"/>
      <c r="MA592" s="7"/>
      <c r="MB592" s="7"/>
      <c r="MC592" s="7"/>
      <c r="MD592" s="7"/>
      <c r="ME592" s="7"/>
      <c r="MF592" s="7"/>
      <c r="MG592" s="7"/>
      <c r="MH592" s="7"/>
      <c r="MI592" s="7"/>
      <c r="MJ592" s="7"/>
    </row>
    <row r="593" spans="1:348" ht="15.75" customHeight="1" x14ac:dyDescent="0.25">
      <c r="A593" s="60"/>
      <c r="B593" s="60"/>
      <c r="C593" s="60"/>
      <c r="D593" s="60"/>
      <c r="E593" s="60"/>
      <c r="F593" s="60"/>
      <c r="G593" s="60"/>
      <c r="H593" s="60"/>
      <c r="I593" s="61"/>
      <c r="J593" s="61"/>
      <c r="K593" s="61"/>
      <c r="L593" s="61"/>
      <c r="M593" s="60"/>
      <c r="N593" s="60"/>
      <c r="O593" s="62"/>
      <c r="P593" s="62"/>
      <c r="Q593" s="62"/>
      <c r="R593" s="62"/>
      <c r="S593" s="62"/>
      <c r="T593" s="62"/>
      <c r="U593" s="62"/>
      <c r="V593" s="62"/>
      <c r="W593" s="62"/>
      <c r="X593" s="60"/>
      <c r="Y593" s="60"/>
      <c r="Z593" s="60"/>
      <c r="AA593" s="60"/>
      <c r="AB593" s="61"/>
      <c r="AC593" s="61"/>
      <c r="AD593" s="60"/>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7"/>
      <c r="IW593" s="7"/>
      <c r="IX593" s="7"/>
      <c r="IY593" s="7"/>
      <c r="IZ593" s="7"/>
      <c r="JA593" s="7"/>
      <c r="JB593" s="7"/>
      <c r="JC593" s="7"/>
      <c r="JD593" s="7"/>
      <c r="JE593" s="7"/>
      <c r="JF593" s="7"/>
      <c r="JG593" s="7"/>
      <c r="JH593" s="7"/>
      <c r="JI593" s="7"/>
      <c r="JJ593" s="7"/>
      <c r="JK593" s="7"/>
      <c r="JL593" s="7"/>
      <c r="JM593" s="7"/>
      <c r="JN593" s="7"/>
      <c r="JO593" s="7"/>
      <c r="JP593" s="7"/>
      <c r="JQ593" s="7"/>
      <c r="JR593" s="7"/>
      <c r="JS593" s="7"/>
      <c r="JT593" s="7"/>
      <c r="JU593" s="7"/>
      <c r="JV593" s="7"/>
      <c r="JW593" s="7"/>
      <c r="JX593" s="7"/>
      <c r="JY593" s="7"/>
      <c r="JZ593" s="7"/>
      <c r="KA593" s="7"/>
      <c r="KB593" s="7"/>
      <c r="KC593" s="7"/>
      <c r="KD593" s="7"/>
      <c r="KE593" s="7"/>
      <c r="KF593" s="7"/>
      <c r="KG593" s="7"/>
      <c r="KH593" s="7"/>
      <c r="KI593" s="7"/>
      <c r="KJ593" s="7"/>
      <c r="KK593" s="7"/>
      <c r="KL593" s="7"/>
      <c r="KM593" s="7"/>
      <c r="KN593" s="7"/>
      <c r="KO593" s="7"/>
      <c r="KP593" s="7"/>
      <c r="KQ593" s="7"/>
      <c r="KR593" s="7"/>
      <c r="KS593" s="7"/>
      <c r="KT593" s="7"/>
      <c r="KU593" s="7"/>
      <c r="KV593" s="7"/>
      <c r="KW593" s="7"/>
      <c r="KX593" s="7"/>
      <c r="KY593" s="7"/>
      <c r="KZ593" s="7"/>
      <c r="LA593" s="7"/>
      <c r="LB593" s="7"/>
      <c r="LC593" s="7"/>
      <c r="LD593" s="7"/>
      <c r="LE593" s="7"/>
      <c r="LF593" s="7"/>
      <c r="LG593" s="7"/>
      <c r="LH593" s="7"/>
      <c r="LI593" s="7"/>
      <c r="LJ593" s="7"/>
      <c r="LK593" s="7"/>
      <c r="LL593" s="7"/>
      <c r="LM593" s="7"/>
      <c r="LN593" s="7"/>
      <c r="LO593" s="7"/>
      <c r="LP593" s="7"/>
      <c r="LQ593" s="7"/>
      <c r="LR593" s="7"/>
      <c r="LS593" s="7"/>
      <c r="LT593" s="7"/>
      <c r="LU593" s="7"/>
      <c r="LV593" s="7"/>
      <c r="LW593" s="7"/>
      <c r="LX593" s="7"/>
      <c r="LY593" s="7"/>
      <c r="LZ593" s="7"/>
      <c r="MA593" s="7"/>
      <c r="MB593" s="7"/>
      <c r="MC593" s="7"/>
      <c r="MD593" s="7"/>
      <c r="ME593" s="7"/>
      <c r="MF593" s="7"/>
      <c r="MG593" s="7"/>
      <c r="MH593" s="7"/>
      <c r="MI593" s="7"/>
      <c r="MJ593" s="7"/>
    </row>
    <row r="594" spans="1:348" ht="15.75" customHeight="1" x14ac:dyDescent="0.25">
      <c r="A594" s="60"/>
      <c r="B594" s="60"/>
      <c r="C594" s="60"/>
      <c r="D594" s="60"/>
      <c r="E594" s="60"/>
      <c r="F594" s="60"/>
      <c r="G594" s="60"/>
      <c r="H594" s="60"/>
      <c r="I594" s="61"/>
      <c r="J594" s="61"/>
      <c r="K594" s="61"/>
      <c r="L594" s="61"/>
      <c r="M594" s="60"/>
      <c r="N594" s="60"/>
      <c r="O594" s="62"/>
      <c r="P594" s="62"/>
      <c r="Q594" s="62"/>
      <c r="R594" s="62"/>
      <c r="S594" s="62"/>
      <c r="T594" s="62"/>
      <c r="U594" s="62"/>
      <c r="V594" s="62"/>
      <c r="W594" s="62"/>
      <c r="X594" s="60"/>
      <c r="Y594" s="60"/>
      <c r="Z594" s="60"/>
      <c r="AA594" s="60"/>
      <c r="AB594" s="61"/>
      <c r="AC594" s="61"/>
      <c r="AD594" s="60"/>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7"/>
      <c r="IW594" s="7"/>
      <c r="IX594" s="7"/>
      <c r="IY594" s="7"/>
      <c r="IZ594" s="7"/>
      <c r="JA594" s="7"/>
      <c r="JB594" s="7"/>
      <c r="JC594" s="7"/>
      <c r="JD594" s="7"/>
      <c r="JE594" s="7"/>
      <c r="JF594" s="7"/>
      <c r="JG594" s="7"/>
      <c r="JH594" s="7"/>
      <c r="JI594" s="7"/>
      <c r="JJ594" s="7"/>
      <c r="JK594" s="7"/>
      <c r="JL594" s="7"/>
      <c r="JM594" s="7"/>
      <c r="JN594" s="7"/>
      <c r="JO594" s="7"/>
      <c r="JP594" s="7"/>
      <c r="JQ594" s="7"/>
      <c r="JR594" s="7"/>
      <c r="JS594" s="7"/>
      <c r="JT594" s="7"/>
      <c r="JU594" s="7"/>
      <c r="JV594" s="7"/>
      <c r="JW594" s="7"/>
      <c r="JX594" s="7"/>
      <c r="JY594" s="7"/>
      <c r="JZ594" s="7"/>
      <c r="KA594" s="7"/>
      <c r="KB594" s="7"/>
      <c r="KC594" s="7"/>
      <c r="KD594" s="7"/>
      <c r="KE594" s="7"/>
      <c r="KF594" s="7"/>
      <c r="KG594" s="7"/>
      <c r="KH594" s="7"/>
      <c r="KI594" s="7"/>
      <c r="KJ594" s="7"/>
      <c r="KK594" s="7"/>
      <c r="KL594" s="7"/>
      <c r="KM594" s="7"/>
      <c r="KN594" s="7"/>
      <c r="KO594" s="7"/>
      <c r="KP594" s="7"/>
      <c r="KQ594" s="7"/>
      <c r="KR594" s="7"/>
      <c r="KS594" s="7"/>
      <c r="KT594" s="7"/>
      <c r="KU594" s="7"/>
      <c r="KV594" s="7"/>
      <c r="KW594" s="7"/>
      <c r="KX594" s="7"/>
      <c r="KY594" s="7"/>
      <c r="KZ594" s="7"/>
      <c r="LA594" s="7"/>
      <c r="LB594" s="7"/>
      <c r="LC594" s="7"/>
      <c r="LD594" s="7"/>
      <c r="LE594" s="7"/>
      <c r="LF594" s="7"/>
      <c r="LG594" s="7"/>
      <c r="LH594" s="7"/>
      <c r="LI594" s="7"/>
      <c r="LJ594" s="7"/>
      <c r="LK594" s="7"/>
      <c r="LL594" s="7"/>
      <c r="LM594" s="7"/>
      <c r="LN594" s="7"/>
      <c r="LO594" s="7"/>
      <c r="LP594" s="7"/>
      <c r="LQ594" s="7"/>
      <c r="LR594" s="7"/>
      <c r="LS594" s="7"/>
      <c r="LT594" s="7"/>
      <c r="LU594" s="7"/>
      <c r="LV594" s="7"/>
      <c r="LW594" s="7"/>
      <c r="LX594" s="7"/>
      <c r="LY594" s="7"/>
      <c r="LZ594" s="7"/>
      <c r="MA594" s="7"/>
      <c r="MB594" s="7"/>
      <c r="MC594" s="7"/>
      <c r="MD594" s="7"/>
      <c r="ME594" s="7"/>
      <c r="MF594" s="7"/>
      <c r="MG594" s="7"/>
      <c r="MH594" s="7"/>
      <c r="MI594" s="7"/>
      <c r="MJ594" s="7"/>
    </row>
    <row r="595" spans="1:348" ht="15.75" customHeight="1" x14ac:dyDescent="0.25">
      <c r="A595" s="60"/>
      <c r="B595" s="60"/>
      <c r="C595" s="60"/>
      <c r="D595" s="60"/>
      <c r="E595" s="60"/>
      <c r="F595" s="60"/>
      <c r="G595" s="60"/>
      <c r="H595" s="60"/>
      <c r="I595" s="61"/>
      <c r="J595" s="61"/>
      <c r="K595" s="61"/>
      <c r="L595" s="61"/>
      <c r="M595" s="60"/>
      <c r="N595" s="60"/>
      <c r="O595" s="62"/>
      <c r="P595" s="62"/>
      <c r="Q595" s="62"/>
      <c r="R595" s="62"/>
      <c r="S595" s="62"/>
      <c r="T595" s="62"/>
      <c r="U595" s="62"/>
      <c r="V595" s="62"/>
      <c r="W595" s="62"/>
      <c r="X595" s="60"/>
      <c r="Y595" s="60"/>
      <c r="Z595" s="60"/>
      <c r="AA595" s="60"/>
      <c r="AB595" s="61"/>
      <c r="AC595" s="61"/>
      <c r="AD595" s="60"/>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c r="GV595" s="7"/>
      <c r="GW595" s="7"/>
      <c r="GX595" s="7"/>
      <c r="GY595" s="7"/>
      <c r="GZ595" s="7"/>
      <c r="HA595" s="7"/>
      <c r="HB595" s="7"/>
      <c r="HC595" s="7"/>
      <c r="HD595" s="7"/>
      <c r="HE595" s="7"/>
      <c r="HF595" s="7"/>
      <c r="HG595" s="7"/>
      <c r="HH595" s="7"/>
      <c r="HI595" s="7"/>
      <c r="HJ595" s="7"/>
      <c r="HK595" s="7"/>
      <c r="HL595" s="7"/>
      <c r="HM595" s="7"/>
      <c r="HN595" s="7"/>
      <c r="HO595" s="7"/>
      <c r="HP595" s="7"/>
      <c r="HQ595" s="7"/>
      <c r="HR595" s="7"/>
      <c r="HS595" s="7"/>
      <c r="HT595" s="7"/>
      <c r="HU595" s="7"/>
      <c r="HV595" s="7"/>
      <c r="HW595" s="7"/>
      <c r="HX595" s="7"/>
      <c r="HY595" s="7"/>
      <c r="HZ595" s="7"/>
      <c r="IA595" s="7"/>
      <c r="IB595" s="7"/>
      <c r="IC595" s="7"/>
      <c r="ID595" s="7"/>
      <c r="IE595" s="7"/>
      <c r="IF595" s="7"/>
      <c r="IG595" s="7"/>
      <c r="IH595" s="7"/>
      <c r="II595" s="7"/>
      <c r="IJ595" s="7"/>
      <c r="IK595" s="7"/>
      <c r="IL595" s="7"/>
      <c r="IM595" s="7"/>
      <c r="IN595" s="7"/>
      <c r="IO595" s="7"/>
      <c r="IP595" s="7"/>
      <c r="IQ595" s="7"/>
      <c r="IR595" s="7"/>
      <c r="IS595" s="7"/>
      <c r="IT595" s="7"/>
      <c r="IU595" s="7"/>
      <c r="IV595" s="7"/>
      <c r="IW595" s="7"/>
      <c r="IX595" s="7"/>
      <c r="IY595" s="7"/>
      <c r="IZ595" s="7"/>
      <c r="JA595" s="7"/>
      <c r="JB595" s="7"/>
      <c r="JC595" s="7"/>
      <c r="JD595" s="7"/>
      <c r="JE595" s="7"/>
      <c r="JF595" s="7"/>
      <c r="JG595" s="7"/>
      <c r="JH595" s="7"/>
      <c r="JI595" s="7"/>
      <c r="JJ595" s="7"/>
      <c r="JK595" s="7"/>
      <c r="JL595" s="7"/>
      <c r="JM595" s="7"/>
      <c r="JN595" s="7"/>
      <c r="JO595" s="7"/>
      <c r="JP595" s="7"/>
      <c r="JQ595" s="7"/>
      <c r="JR595" s="7"/>
      <c r="JS595" s="7"/>
      <c r="JT595" s="7"/>
      <c r="JU595" s="7"/>
      <c r="JV595" s="7"/>
      <c r="JW595" s="7"/>
      <c r="JX595" s="7"/>
      <c r="JY595" s="7"/>
      <c r="JZ595" s="7"/>
      <c r="KA595" s="7"/>
      <c r="KB595" s="7"/>
      <c r="KC595" s="7"/>
      <c r="KD595" s="7"/>
      <c r="KE595" s="7"/>
      <c r="KF595" s="7"/>
      <c r="KG595" s="7"/>
      <c r="KH595" s="7"/>
      <c r="KI595" s="7"/>
      <c r="KJ595" s="7"/>
      <c r="KK595" s="7"/>
      <c r="KL595" s="7"/>
      <c r="KM595" s="7"/>
      <c r="KN595" s="7"/>
      <c r="KO595" s="7"/>
      <c r="KP595" s="7"/>
      <c r="KQ595" s="7"/>
      <c r="KR595" s="7"/>
      <c r="KS595" s="7"/>
      <c r="KT595" s="7"/>
      <c r="KU595" s="7"/>
      <c r="KV595" s="7"/>
      <c r="KW595" s="7"/>
      <c r="KX595" s="7"/>
      <c r="KY595" s="7"/>
      <c r="KZ595" s="7"/>
      <c r="LA595" s="7"/>
      <c r="LB595" s="7"/>
      <c r="LC595" s="7"/>
      <c r="LD595" s="7"/>
      <c r="LE595" s="7"/>
      <c r="LF595" s="7"/>
      <c r="LG595" s="7"/>
      <c r="LH595" s="7"/>
      <c r="LI595" s="7"/>
      <c r="LJ595" s="7"/>
      <c r="LK595" s="7"/>
      <c r="LL595" s="7"/>
      <c r="LM595" s="7"/>
      <c r="LN595" s="7"/>
      <c r="LO595" s="7"/>
      <c r="LP595" s="7"/>
      <c r="LQ595" s="7"/>
      <c r="LR595" s="7"/>
      <c r="LS595" s="7"/>
      <c r="LT595" s="7"/>
      <c r="LU595" s="7"/>
      <c r="LV595" s="7"/>
      <c r="LW595" s="7"/>
      <c r="LX595" s="7"/>
      <c r="LY595" s="7"/>
      <c r="LZ595" s="7"/>
      <c r="MA595" s="7"/>
      <c r="MB595" s="7"/>
      <c r="MC595" s="7"/>
      <c r="MD595" s="7"/>
      <c r="ME595" s="7"/>
      <c r="MF595" s="7"/>
      <c r="MG595" s="7"/>
      <c r="MH595" s="7"/>
      <c r="MI595" s="7"/>
      <c r="MJ595" s="7"/>
    </row>
    <row r="596" spans="1:348" ht="15.75" customHeight="1" x14ac:dyDescent="0.25">
      <c r="A596" s="60"/>
      <c r="B596" s="60"/>
      <c r="C596" s="60"/>
      <c r="D596" s="60"/>
      <c r="E596" s="60"/>
      <c r="F596" s="60"/>
      <c r="G596" s="60"/>
      <c r="H596" s="60"/>
      <c r="I596" s="61"/>
      <c r="J596" s="61"/>
      <c r="K596" s="61"/>
      <c r="L596" s="61"/>
      <c r="M596" s="60"/>
      <c r="N596" s="60"/>
      <c r="O596" s="62"/>
      <c r="P596" s="62"/>
      <c r="Q596" s="62"/>
      <c r="R596" s="62"/>
      <c r="S596" s="62"/>
      <c r="T596" s="62"/>
      <c r="U596" s="62"/>
      <c r="V596" s="62"/>
      <c r="W596" s="62"/>
      <c r="X596" s="60"/>
      <c r="Y596" s="60"/>
      <c r="Z596" s="60"/>
      <c r="AA596" s="60"/>
      <c r="AB596" s="61"/>
      <c r="AC596" s="61"/>
      <c r="AD596" s="60"/>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c r="IW596" s="7"/>
      <c r="IX596" s="7"/>
      <c r="IY596" s="7"/>
      <c r="IZ596" s="7"/>
      <c r="JA596" s="7"/>
      <c r="JB596" s="7"/>
      <c r="JC596" s="7"/>
      <c r="JD596" s="7"/>
      <c r="JE596" s="7"/>
      <c r="JF596" s="7"/>
      <c r="JG596" s="7"/>
      <c r="JH596" s="7"/>
      <c r="JI596" s="7"/>
      <c r="JJ596" s="7"/>
      <c r="JK596" s="7"/>
      <c r="JL596" s="7"/>
      <c r="JM596" s="7"/>
      <c r="JN596" s="7"/>
      <c r="JO596" s="7"/>
      <c r="JP596" s="7"/>
      <c r="JQ596" s="7"/>
      <c r="JR596" s="7"/>
      <c r="JS596" s="7"/>
      <c r="JT596" s="7"/>
      <c r="JU596" s="7"/>
      <c r="JV596" s="7"/>
      <c r="JW596" s="7"/>
      <c r="JX596" s="7"/>
      <c r="JY596" s="7"/>
      <c r="JZ596" s="7"/>
      <c r="KA596" s="7"/>
      <c r="KB596" s="7"/>
      <c r="KC596" s="7"/>
      <c r="KD596" s="7"/>
      <c r="KE596" s="7"/>
      <c r="KF596" s="7"/>
      <c r="KG596" s="7"/>
      <c r="KH596" s="7"/>
      <c r="KI596" s="7"/>
      <c r="KJ596" s="7"/>
      <c r="KK596" s="7"/>
      <c r="KL596" s="7"/>
      <c r="KM596" s="7"/>
      <c r="KN596" s="7"/>
      <c r="KO596" s="7"/>
      <c r="KP596" s="7"/>
      <c r="KQ596" s="7"/>
      <c r="KR596" s="7"/>
      <c r="KS596" s="7"/>
      <c r="KT596" s="7"/>
      <c r="KU596" s="7"/>
      <c r="KV596" s="7"/>
      <c r="KW596" s="7"/>
      <c r="KX596" s="7"/>
      <c r="KY596" s="7"/>
      <c r="KZ596" s="7"/>
      <c r="LA596" s="7"/>
      <c r="LB596" s="7"/>
      <c r="LC596" s="7"/>
      <c r="LD596" s="7"/>
      <c r="LE596" s="7"/>
      <c r="LF596" s="7"/>
      <c r="LG596" s="7"/>
      <c r="LH596" s="7"/>
      <c r="LI596" s="7"/>
      <c r="LJ596" s="7"/>
      <c r="LK596" s="7"/>
      <c r="LL596" s="7"/>
      <c r="LM596" s="7"/>
      <c r="LN596" s="7"/>
      <c r="LO596" s="7"/>
      <c r="LP596" s="7"/>
      <c r="LQ596" s="7"/>
      <c r="LR596" s="7"/>
      <c r="LS596" s="7"/>
      <c r="LT596" s="7"/>
      <c r="LU596" s="7"/>
      <c r="LV596" s="7"/>
      <c r="LW596" s="7"/>
      <c r="LX596" s="7"/>
      <c r="LY596" s="7"/>
      <c r="LZ596" s="7"/>
      <c r="MA596" s="7"/>
      <c r="MB596" s="7"/>
      <c r="MC596" s="7"/>
      <c r="MD596" s="7"/>
      <c r="ME596" s="7"/>
      <c r="MF596" s="7"/>
      <c r="MG596" s="7"/>
      <c r="MH596" s="7"/>
      <c r="MI596" s="7"/>
      <c r="MJ596" s="7"/>
    </row>
    <row r="597" spans="1:348" ht="15.75" customHeight="1" x14ac:dyDescent="0.25">
      <c r="A597" s="60"/>
      <c r="B597" s="60"/>
      <c r="C597" s="60"/>
      <c r="D597" s="60"/>
      <c r="E597" s="60"/>
      <c r="F597" s="60"/>
      <c r="G597" s="60"/>
      <c r="H597" s="60"/>
      <c r="I597" s="61"/>
      <c r="J597" s="61"/>
      <c r="K597" s="61"/>
      <c r="L597" s="61"/>
      <c r="M597" s="60"/>
      <c r="N597" s="60"/>
      <c r="O597" s="62"/>
      <c r="P597" s="62"/>
      <c r="Q597" s="62"/>
      <c r="R597" s="62"/>
      <c r="S597" s="62"/>
      <c r="T597" s="62"/>
      <c r="U597" s="62"/>
      <c r="V597" s="62"/>
      <c r="W597" s="62"/>
      <c r="X597" s="60"/>
      <c r="Y597" s="60"/>
      <c r="Z597" s="60"/>
      <c r="AA597" s="60"/>
      <c r="AB597" s="61"/>
      <c r="AC597" s="61"/>
      <c r="AD597" s="60"/>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c r="IW597" s="7"/>
      <c r="IX597" s="7"/>
      <c r="IY597" s="7"/>
      <c r="IZ597" s="7"/>
      <c r="JA597" s="7"/>
      <c r="JB597" s="7"/>
      <c r="JC597" s="7"/>
      <c r="JD597" s="7"/>
      <c r="JE597" s="7"/>
      <c r="JF597" s="7"/>
      <c r="JG597" s="7"/>
      <c r="JH597" s="7"/>
      <c r="JI597" s="7"/>
      <c r="JJ597" s="7"/>
      <c r="JK597" s="7"/>
      <c r="JL597" s="7"/>
      <c r="JM597" s="7"/>
      <c r="JN597" s="7"/>
      <c r="JO597" s="7"/>
      <c r="JP597" s="7"/>
      <c r="JQ597" s="7"/>
      <c r="JR597" s="7"/>
      <c r="JS597" s="7"/>
      <c r="JT597" s="7"/>
      <c r="JU597" s="7"/>
      <c r="JV597" s="7"/>
      <c r="JW597" s="7"/>
      <c r="JX597" s="7"/>
      <c r="JY597" s="7"/>
      <c r="JZ597" s="7"/>
      <c r="KA597" s="7"/>
      <c r="KB597" s="7"/>
      <c r="KC597" s="7"/>
      <c r="KD597" s="7"/>
      <c r="KE597" s="7"/>
      <c r="KF597" s="7"/>
      <c r="KG597" s="7"/>
      <c r="KH597" s="7"/>
      <c r="KI597" s="7"/>
      <c r="KJ597" s="7"/>
      <c r="KK597" s="7"/>
      <c r="KL597" s="7"/>
      <c r="KM597" s="7"/>
      <c r="KN597" s="7"/>
      <c r="KO597" s="7"/>
      <c r="KP597" s="7"/>
      <c r="KQ597" s="7"/>
      <c r="KR597" s="7"/>
      <c r="KS597" s="7"/>
      <c r="KT597" s="7"/>
      <c r="KU597" s="7"/>
      <c r="KV597" s="7"/>
      <c r="KW597" s="7"/>
      <c r="KX597" s="7"/>
      <c r="KY597" s="7"/>
      <c r="KZ597" s="7"/>
      <c r="LA597" s="7"/>
      <c r="LB597" s="7"/>
      <c r="LC597" s="7"/>
      <c r="LD597" s="7"/>
      <c r="LE597" s="7"/>
      <c r="LF597" s="7"/>
      <c r="LG597" s="7"/>
      <c r="LH597" s="7"/>
      <c r="LI597" s="7"/>
      <c r="LJ597" s="7"/>
      <c r="LK597" s="7"/>
      <c r="LL597" s="7"/>
      <c r="LM597" s="7"/>
      <c r="LN597" s="7"/>
      <c r="LO597" s="7"/>
      <c r="LP597" s="7"/>
      <c r="LQ597" s="7"/>
      <c r="LR597" s="7"/>
      <c r="LS597" s="7"/>
      <c r="LT597" s="7"/>
      <c r="LU597" s="7"/>
      <c r="LV597" s="7"/>
      <c r="LW597" s="7"/>
      <c r="LX597" s="7"/>
      <c r="LY597" s="7"/>
      <c r="LZ597" s="7"/>
      <c r="MA597" s="7"/>
      <c r="MB597" s="7"/>
      <c r="MC597" s="7"/>
      <c r="MD597" s="7"/>
      <c r="ME597" s="7"/>
      <c r="MF597" s="7"/>
      <c r="MG597" s="7"/>
      <c r="MH597" s="7"/>
      <c r="MI597" s="7"/>
      <c r="MJ597" s="7"/>
    </row>
    <row r="598" spans="1:348" ht="15.75" customHeight="1" x14ac:dyDescent="0.25">
      <c r="A598" s="60"/>
      <c r="B598" s="60"/>
      <c r="C598" s="60"/>
      <c r="D598" s="60"/>
      <c r="E598" s="60"/>
      <c r="F598" s="60"/>
      <c r="G598" s="60"/>
      <c r="H598" s="60"/>
      <c r="I598" s="61"/>
      <c r="J598" s="61"/>
      <c r="K598" s="61"/>
      <c r="L598" s="61"/>
      <c r="M598" s="60"/>
      <c r="N598" s="60"/>
      <c r="O598" s="62"/>
      <c r="P598" s="62"/>
      <c r="Q598" s="62"/>
      <c r="R598" s="62"/>
      <c r="S598" s="62"/>
      <c r="T598" s="62"/>
      <c r="U598" s="62"/>
      <c r="V598" s="62"/>
      <c r="W598" s="62"/>
      <c r="X598" s="60"/>
      <c r="Y598" s="60"/>
      <c r="Z598" s="60"/>
      <c r="AA598" s="60"/>
      <c r="AB598" s="61"/>
      <c r="AC598" s="61"/>
      <c r="AD598" s="60"/>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7"/>
      <c r="IW598" s="7"/>
      <c r="IX598" s="7"/>
      <c r="IY598" s="7"/>
      <c r="IZ598" s="7"/>
      <c r="JA598" s="7"/>
      <c r="JB598" s="7"/>
      <c r="JC598" s="7"/>
      <c r="JD598" s="7"/>
      <c r="JE598" s="7"/>
      <c r="JF598" s="7"/>
      <c r="JG598" s="7"/>
      <c r="JH598" s="7"/>
      <c r="JI598" s="7"/>
      <c r="JJ598" s="7"/>
      <c r="JK598" s="7"/>
      <c r="JL598" s="7"/>
      <c r="JM598" s="7"/>
      <c r="JN598" s="7"/>
      <c r="JO598" s="7"/>
      <c r="JP598" s="7"/>
      <c r="JQ598" s="7"/>
      <c r="JR598" s="7"/>
      <c r="JS598" s="7"/>
      <c r="JT598" s="7"/>
      <c r="JU598" s="7"/>
      <c r="JV598" s="7"/>
      <c r="JW598" s="7"/>
      <c r="JX598" s="7"/>
      <c r="JY598" s="7"/>
      <c r="JZ598" s="7"/>
      <c r="KA598" s="7"/>
      <c r="KB598" s="7"/>
      <c r="KC598" s="7"/>
      <c r="KD598" s="7"/>
      <c r="KE598" s="7"/>
      <c r="KF598" s="7"/>
      <c r="KG598" s="7"/>
      <c r="KH598" s="7"/>
      <c r="KI598" s="7"/>
      <c r="KJ598" s="7"/>
      <c r="KK598" s="7"/>
      <c r="KL598" s="7"/>
      <c r="KM598" s="7"/>
      <c r="KN598" s="7"/>
      <c r="KO598" s="7"/>
      <c r="KP598" s="7"/>
      <c r="KQ598" s="7"/>
      <c r="KR598" s="7"/>
      <c r="KS598" s="7"/>
      <c r="KT598" s="7"/>
      <c r="KU598" s="7"/>
      <c r="KV598" s="7"/>
      <c r="KW598" s="7"/>
      <c r="KX598" s="7"/>
      <c r="KY598" s="7"/>
      <c r="KZ598" s="7"/>
      <c r="LA598" s="7"/>
      <c r="LB598" s="7"/>
      <c r="LC598" s="7"/>
      <c r="LD598" s="7"/>
      <c r="LE598" s="7"/>
      <c r="LF598" s="7"/>
      <c r="LG598" s="7"/>
      <c r="LH598" s="7"/>
      <c r="LI598" s="7"/>
      <c r="LJ598" s="7"/>
      <c r="LK598" s="7"/>
      <c r="LL598" s="7"/>
      <c r="LM598" s="7"/>
      <c r="LN598" s="7"/>
      <c r="LO598" s="7"/>
      <c r="LP598" s="7"/>
      <c r="LQ598" s="7"/>
      <c r="LR598" s="7"/>
      <c r="LS598" s="7"/>
      <c r="LT598" s="7"/>
      <c r="LU598" s="7"/>
      <c r="LV598" s="7"/>
      <c r="LW598" s="7"/>
      <c r="LX598" s="7"/>
      <c r="LY598" s="7"/>
      <c r="LZ598" s="7"/>
      <c r="MA598" s="7"/>
      <c r="MB598" s="7"/>
      <c r="MC598" s="7"/>
      <c r="MD598" s="7"/>
      <c r="ME598" s="7"/>
      <c r="MF598" s="7"/>
      <c r="MG598" s="7"/>
      <c r="MH598" s="7"/>
      <c r="MI598" s="7"/>
      <c r="MJ598" s="7"/>
    </row>
    <row r="599" spans="1:348" ht="15.75" customHeight="1" x14ac:dyDescent="0.25">
      <c r="A599" s="60"/>
      <c r="B599" s="60"/>
      <c r="C599" s="60"/>
      <c r="D599" s="60"/>
      <c r="E599" s="60"/>
      <c r="F599" s="60"/>
      <c r="G599" s="60"/>
      <c r="H599" s="60"/>
      <c r="I599" s="61"/>
      <c r="J599" s="61"/>
      <c r="K599" s="61"/>
      <c r="L599" s="61"/>
      <c r="M599" s="60"/>
      <c r="N599" s="60"/>
      <c r="O599" s="62"/>
      <c r="P599" s="62"/>
      <c r="Q599" s="62"/>
      <c r="R599" s="62"/>
      <c r="S599" s="62"/>
      <c r="T599" s="62"/>
      <c r="U599" s="62"/>
      <c r="V599" s="62"/>
      <c r="W599" s="62"/>
      <c r="X599" s="60"/>
      <c r="Y599" s="60"/>
      <c r="Z599" s="60"/>
      <c r="AA599" s="60"/>
      <c r="AB599" s="61"/>
      <c r="AC599" s="61"/>
      <c r="AD599" s="60"/>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7"/>
      <c r="IW599" s="7"/>
      <c r="IX599" s="7"/>
      <c r="IY599" s="7"/>
      <c r="IZ599" s="7"/>
      <c r="JA599" s="7"/>
      <c r="JB599" s="7"/>
      <c r="JC599" s="7"/>
      <c r="JD599" s="7"/>
      <c r="JE599" s="7"/>
      <c r="JF599" s="7"/>
      <c r="JG599" s="7"/>
      <c r="JH599" s="7"/>
      <c r="JI599" s="7"/>
      <c r="JJ599" s="7"/>
      <c r="JK599" s="7"/>
      <c r="JL599" s="7"/>
      <c r="JM599" s="7"/>
      <c r="JN599" s="7"/>
      <c r="JO599" s="7"/>
      <c r="JP599" s="7"/>
      <c r="JQ599" s="7"/>
      <c r="JR599" s="7"/>
      <c r="JS599" s="7"/>
      <c r="JT599" s="7"/>
      <c r="JU599" s="7"/>
      <c r="JV599" s="7"/>
      <c r="JW599" s="7"/>
      <c r="JX599" s="7"/>
      <c r="JY599" s="7"/>
      <c r="JZ599" s="7"/>
      <c r="KA599" s="7"/>
      <c r="KB599" s="7"/>
      <c r="KC599" s="7"/>
      <c r="KD599" s="7"/>
      <c r="KE599" s="7"/>
      <c r="KF599" s="7"/>
      <c r="KG599" s="7"/>
      <c r="KH599" s="7"/>
      <c r="KI599" s="7"/>
      <c r="KJ599" s="7"/>
      <c r="KK599" s="7"/>
      <c r="KL599" s="7"/>
      <c r="KM599" s="7"/>
      <c r="KN599" s="7"/>
      <c r="KO599" s="7"/>
      <c r="KP599" s="7"/>
      <c r="KQ599" s="7"/>
      <c r="KR599" s="7"/>
      <c r="KS599" s="7"/>
      <c r="KT599" s="7"/>
      <c r="KU599" s="7"/>
      <c r="KV599" s="7"/>
      <c r="KW599" s="7"/>
      <c r="KX599" s="7"/>
      <c r="KY599" s="7"/>
      <c r="KZ599" s="7"/>
      <c r="LA599" s="7"/>
      <c r="LB599" s="7"/>
      <c r="LC599" s="7"/>
      <c r="LD599" s="7"/>
      <c r="LE599" s="7"/>
      <c r="LF599" s="7"/>
      <c r="LG599" s="7"/>
      <c r="LH599" s="7"/>
      <c r="LI599" s="7"/>
      <c r="LJ599" s="7"/>
      <c r="LK599" s="7"/>
      <c r="LL599" s="7"/>
      <c r="LM599" s="7"/>
      <c r="LN599" s="7"/>
      <c r="LO599" s="7"/>
      <c r="LP599" s="7"/>
      <c r="LQ599" s="7"/>
      <c r="LR599" s="7"/>
      <c r="LS599" s="7"/>
      <c r="LT599" s="7"/>
      <c r="LU599" s="7"/>
      <c r="LV599" s="7"/>
      <c r="LW599" s="7"/>
      <c r="LX599" s="7"/>
      <c r="LY599" s="7"/>
      <c r="LZ599" s="7"/>
      <c r="MA599" s="7"/>
      <c r="MB599" s="7"/>
      <c r="MC599" s="7"/>
      <c r="MD599" s="7"/>
      <c r="ME599" s="7"/>
      <c r="MF599" s="7"/>
      <c r="MG599" s="7"/>
      <c r="MH599" s="7"/>
      <c r="MI599" s="7"/>
      <c r="MJ599" s="7"/>
    </row>
    <row r="600" spans="1:348" ht="15.75" customHeight="1" x14ac:dyDescent="0.25">
      <c r="A600" s="60"/>
      <c r="B600" s="60"/>
      <c r="C600" s="60"/>
      <c r="D600" s="60"/>
      <c r="E600" s="60"/>
      <c r="F600" s="60"/>
      <c r="G600" s="60"/>
      <c r="H600" s="60"/>
      <c r="I600" s="61"/>
      <c r="J600" s="61"/>
      <c r="K600" s="61"/>
      <c r="L600" s="61"/>
      <c r="M600" s="60"/>
      <c r="N600" s="60"/>
      <c r="O600" s="62"/>
      <c r="P600" s="62"/>
      <c r="Q600" s="62"/>
      <c r="R600" s="62"/>
      <c r="S600" s="62"/>
      <c r="T600" s="62"/>
      <c r="U600" s="62"/>
      <c r="V600" s="62"/>
      <c r="W600" s="62"/>
      <c r="X600" s="60"/>
      <c r="Y600" s="60"/>
      <c r="Z600" s="60"/>
      <c r="AA600" s="60"/>
      <c r="AB600" s="61"/>
      <c r="AC600" s="61"/>
      <c r="AD600" s="60"/>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7"/>
      <c r="IW600" s="7"/>
      <c r="IX600" s="7"/>
      <c r="IY600" s="7"/>
      <c r="IZ600" s="7"/>
      <c r="JA600" s="7"/>
      <c r="JB600" s="7"/>
      <c r="JC600" s="7"/>
      <c r="JD600" s="7"/>
      <c r="JE600" s="7"/>
      <c r="JF600" s="7"/>
      <c r="JG600" s="7"/>
      <c r="JH600" s="7"/>
      <c r="JI600" s="7"/>
      <c r="JJ600" s="7"/>
      <c r="JK600" s="7"/>
      <c r="JL600" s="7"/>
      <c r="JM600" s="7"/>
      <c r="JN600" s="7"/>
      <c r="JO600" s="7"/>
      <c r="JP600" s="7"/>
      <c r="JQ600" s="7"/>
      <c r="JR600" s="7"/>
      <c r="JS600" s="7"/>
      <c r="JT600" s="7"/>
      <c r="JU600" s="7"/>
      <c r="JV600" s="7"/>
      <c r="JW600" s="7"/>
      <c r="JX600" s="7"/>
      <c r="JY600" s="7"/>
      <c r="JZ600" s="7"/>
      <c r="KA600" s="7"/>
      <c r="KB600" s="7"/>
      <c r="KC600" s="7"/>
      <c r="KD600" s="7"/>
      <c r="KE600" s="7"/>
      <c r="KF600" s="7"/>
      <c r="KG600" s="7"/>
      <c r="KH600" s="7"/>
      <c r="KI600" s="7"/>
      <c r="KJ600" s="7"/>
      <c r="KK600" s="7"/>
      <c r="KL600" s="7"/>
      <c r="KM600" s="7"/>
      <c r="KN600" s="7"/>
      <c r="KO600" s="7"/>
      <c r="KP600" s="7"/>
      <c r="KQ600" s="7"/>
      <c r="KR600" s="7"/>
      <c r="KS600" s="7"/>
      <c r="KT600" s="7"/>
      <c r="KU600" s="7"/>
      <c r="KV600" s="7"/>
      <c r="KW600" s="7"/>
      <c r="KX600" s="7"/>
      <c r="KY600" s="7"/>
      <c r="KZ600" s="7"/>
      <c r="LA600" s="7"/>
      <c r="LB600" s="7"/>
      <c r="LC600" s="7"/>
      <c r="LD600" s="7"/>
      <c r="LE600" s="7"/>
      <c r="LF600" s="7"/>
      <c r="LG600" s="7"/>
      <c r="LH600" s="7"/>
      <c r="LI600" s="7"/>
      <c r="LJ600" s="7"/>
      <c r="LK600" s="7"/>
      <c r="LL600" s="7"/>
      <c r="LM600" s="7"/>
      <c r="LN600" s="7"/>
      <c r="LO600" s="7"/>
      <c r="LP600" s="7"/>
      <c r="LQ600" s="7"/>
      <c r="LR600" s="7"/>
      <c r="LS600" s="7"/>
      <c r="LT600" s="7"/>
      <c r="LU600" s="7"/>
      <c r="LV600" s="7"/>
      <c r="LW600" s="7"/>
      <c r="LX600" s="7"/>
      <c r="LY600" s="7"/>
      <c r="LZ600" s="7"/>
      <c r="MA600" s="7"/>
      <c r="MB600" s="7"/>
      <c r="MC600" s="7"/>
      <c r="MD600" s="7"/>
      <c r="ME600" s="7"/>
      <c r="MF600" s="7"/>
      <c r="MG600" s="7"/>
      <c r="MH600" s="7"/>
      <c r="MI600" s="7"/>
      <c r="MJ600" s="7"/>
    </row>
    <row r="601" spans="1:348" ht="15.75" customHeight="1" x14ac:dyDescent="0.25">
      <c r="A601" s="60"/>
      <c r="B601" s="60"/>
      <c r="C601" s="60"/>
      <c r="D601" s="60"/>
      <c r="E601" s="60"/>
      <c r="F601" s="60"/>
      <c r="G601" s="60"/>
      <c r="H601" s="60"/>
      <c r="I601" s="61"/>
      <c r="J601" s="61"/>
      <c r="K601" s="61"/>
      <c r="L601" s="61"/>
      <c r="M601" s="60"/>
      <c r="N601" s="60"/>
      <c r="O601" s="62"/>
      <c r="P601" s="62"/>
      <c r="Q601" s="62"/>
      <c r="R601" s="62"/>
      <c r="S601" s="62"/>
      <c r="T601" s="62"/>
      <c r="U601" s="62"/>
      <c r="V601" s="62"/>
      <c r="W601" s="62"/>
      <c r="X601" s="60"/>
      <c r="Y601" s="60"/>
      <c r="Z601" s="60"/>
      <c r="AA601" s="60"/>
      <c r="AB601" s="61"/>
      <c r="AC601" s="61"/>
      <c r="AD601" s="60"/>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7"/>
      <c r="IW601" s="7"/>
      <c r="IX601" s="7"/>
      <c r="IY601" s="7"/>
      <c r="IZ601" s="7"/>
      <c r="JA601" s="7"/>
      <c r="JB601" s="7"/>
      <c r="JC601" s="7"/>
      <c r="JD601" s="7"/>
      <c r="JE601" s="7"/>
      <c r="JF601" s="7"/>
      <c r="JG601" s="7"/>
      <c r="JH601" s="7"/>
      <c r="JI601" s="7"/>
      <c r="JJ601" s="7"/>
      <c r="JK601" s="7"/>
      <c r="JL601" s="7"/>
      <c r="JM601" s="7"/>
      <c r="JN601" s="7"/>
      <c r="JO601" s="7"/>
      <c r="JP601" s="7"/>
      <c r="JQ601" s="7"/>
      <c r="JR601" s="7"/>
      <c r="JS601" s="7"/>
      <c r="JT601" s="7"/>
      <c r="JU601" s="7"/>
      <c r="JV601" s="7"/>
      <c r="JW601" s="7"/>
      <c r="JX601" s="7"/>
      <c r="JY601" s="7"/>
      <c r="JZ601" s="7"/>
      <c r="KA601" s="7"/>
      <c r="KB601" s="7"/>
      <c r="KC601" s="7"/>
      <c r="KD601" s="7"/>
      <c r="KE601" s="7"/>
      <c r="KF601" s="7"/>
      <c r="KG601" s="7"/>
      <c r="KH601" s="7"/>
      <c r="KI601" s="7"/>
      <c r="KJ601" s="7"/>
      <c r="KK601" s="7"/>
      <c r="KL601" s="7"/>
      <c r="KM601" s="7"/>
      <c r="KN601" s="7"/>
      <c r="KO601" s="7"/>
      <c r="KP601" s="7"/>
      <c r="KQ601" s="7"/>
      <c r="KR601" s="7"/>
      <c r="KS601" s="7"/>
      <c r="KT601" s="7"/>
      <c r="KU601" s="7"/>
      <c r="KV601" s="7"/>
      <c r="KW601" s="7"/>
      <c r="KX601" s="7"/>
      <c r="KY601" s="7"/>
      <c r="KZ601" s="7"/>
      <c r="LA601" s="7"/>
      <c r="LB601" s="7"/>
      <c r="LC601" s="7"/>
      <c r="LD601" s="7"/>
      <c r="LE601" s="7"/>
      <c r="LF601" s="7"/>
      <c r="LG601" s="7"/>
      <c r="LH601" s="7"/>
      <c r="LI601" s="7"/>
      <c r="LJ601" s="7"/>
      <c r="LK601" s="7"/>
      <c r="LL601" s="7"/>
      <c r="LM601" s="7"/>
      <c r="LN601" s="7"/>
      <c r="LO601" s="7"/>
      <c r="LP601" s="7"/>
      <c r="LQ601" s="7"/>
      <c r="LR601" s="7"/>
      <c r="LS601" s="7"/>
      <c r="LT601" s="7"/>
      <c r="LU601" s="7"/>
      <c r="LV601" s="7"/>
      <c r="LW601" s="7"/>
      <c r="LX601" s="7"/>
      <c r="LY601" s="7"/>
      <c r="LZ601" s="7"/>
      <c r="MA601" s="7"/>
      <c r="MB601" s="7"/>
      <c r="MC601" s="7"/>
      <c r="MD601" s="7"/>
      <c r="ME601" s="7"/>
      <c r="MF601" s="7"/>
      <c r="MG601" s="7"/>
      <c r="MH601" s="7"/>
      <c r="MI601" s="7"/>
      <c r="MJ601" s="7"/>
    </row>
    <row r="602" spans="1:348" ht="15.75" customHeight="1" x14ac:dyDescent="0.25">
      <c r="A602" s="60"/>
      <c r="B602" s="60"/>
      <c r="C602" s="60"/>
      <c r="D602" s="60"/>
      <c r="E602" s="60"/>
      <c r="F602" s="60"/>
      <c r="G602" s="60"/>
      <c r="H602" s="60"/>
      <c r="I602" s="61"/>
      <c r="J602" s="61"/>
      <c r="K602" s="61"/>
      <c r="L602" s="61"/>
      <c r="M602" s="60"/>
      <c r="N602" s="60"/>
      <c r="O602" s="62"/>
      <c r="P602" s="62"/>
      <c r="Q602" s="62"/>
      <c r="R602" s="62"/>
      <c r="S602" s="62"/>
      <c r="T602" s="62"/>
      <c r="U602" s="62"/>
      <c r="V602" s="62"/>
      <c r="W602" s="62"/>
      <c r="X602" s="60"/>
      <c r="Y602" s="60"/>
      <c r="Z602" s="60"/>
      <c r="AA602" s="60"/>
      <c r="AB602" s="61"/>
      <c r="AC602" s="61"/>
      <c r="AD602" s="60"/>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7"/>
      <c r="IW602" s="7"/>
      <c r="IX602" s="7"/>
      <c r="IY602" s="7"/>
      <c r="IZ602" s="7"/>
      <c r="JA602" s="7"/>
      <c r="JB602" s="7"/>
      <c r="JC602" s="7"/>
      <c r="JD602" s="7"/>
      <c r="JE602" s="7"/>
      <c r="JF602" s="7"/>
      <c r="JG602" s="7"/>
      <c r="JH602" s="7"/>
      <c r="JI602" s="7"/>
      <c r="JJ602" s="7"/>
      <c r="JK602" s="7"/>
      <c r="JL602" s="7"/>
      <c r="JM602" s="7"/>
      <c r="JN602" s="7"/>
      <c r="JO602" s="7"/>
      <c r="JP602" s="7"/>
      <c r="JQ602" s="7"/>
      <c r="JR602" s="7"/>
      <c r="JS602" s="7"/>
      <c r="JT602" s="7"/>
      <c r="JU602" s="7"/>
      <c r="JV602" s="7"/>
      <c r="JW602" s="7"/>
      <c r="JX602" s="7"/>
      <c r="JY602" s="7"/>
      <c r="JZ602" s="7"/>
      <c r="KA602" s="7"/>
      <c r="KB602" s="7"/>
      <c r="KC602" s="7"/>
      <c r="KD602" s="7"/>
      <c r="KE602" s="7"/>
      <c r="KF602" s="7"/>
      <c r="KG602" s="7"/>
      <c r="KH602" s="7"/>
      <c r="KI602" s="7"/>
      <c r="KJ602" s="7"/>
      <c r="KK602" s="7"/>
      <c r="KL602" s="7"/>
      <c r="KM602" s="7"/>
      <c r="KN602" s="7"/>
      <c r="KO602" s="7"/>
      <c r="KP602" s="7"/>
      <c r="KQ602" s="7"/>
      <c r="KR602" s="7"/>
      <c r="KS602" s="7"/>
      <c r="KT602" s="7"/>
      <c r="KU602" s="7"/>
      <c r="KV602" s="7"/>
      <c r="KW602" s="7"/>
      <c r="KX602" s="7"/>
      <c r="KY602" s="7"/>
      <c r="KZ602" s="7"/>
      <c r="LA602" s="7"/>
      <c r="LB602" s="7"/>
      <c r="LC602" s="7"/>
      <c r="LD602" s="7"/>
      <c r="LE602" s="7"/>
      <c r="LF602" s="7"/>
      <c r="LG602" s="7"/>
      <c r="LH602" s="7"/>
      <c r="LI602" s="7"/>
      <c r="LJ602" s="7"/>
      <c r="LK602" s="7"/>
      <c r="LL602" s="7"/>
      <c r="LM602" s="7"/>
      <c r="LN602" s="7"/>
      <c r="LO602" s="7"/>
      <c r="LP602" s="7"/>
      <c r="LQ602" s="7"/>
      <c r="LR602" s="7"/>
      <c r="LS602" s="7"/>
      <c r="LT602" s="7"/>
      <c r="LU602" s="7"/>
      <c r="LV602" s="7"/>
      <c r="LW602" s="7"/>
      <c r="LX602" s="7"/>
      <c r="LY602" s="7"/>
      <c r="LZ602" s="7"/>
      <c r="MA602" s="7"/>
      <c r="MB602" s="7"/>
      <c r="MC602" s="7"/>
      <c r="MD602" s="7"/>
      <c r="ME602" s="7"/>
      <c r="MF602" s="7"/>
      <c r="MG602" s="7"/>
      <c r="MH602" s="7"/>
      <c r="MI602" s="7"/>
      <c r="MJ602" s="7"/>
    </row>
    <row r="603" spans="1:348" ht="15.75" customHeight="1" x14ac:dyDescent="0.25">
      <c r="A603" s="60"/>
      <c r="B603" s="60"/>
      <c r="C603" s="60"/>
      <c r="D603" s="60"/>
      <c r="E603" s="60"/>
      <c r="F603" s="60"/>
      <c r="G603" s="60"/>
      <c r="H603" s="60"/>
      <c r="I603" s="61"/>
      <c r="J603" s="61"/>
      <c r="K603" s="61"/>
      <c r="L603" s="61"/>
      <c r="M603" s="60"/>
      <c r="N603" s="60"/>
      <c r="O603" s="62"/>
      <c r="P603" s="62"/>
      <c r="Q603" s="62"/>
      <c r="R603" s="62"/>
      <c r="S603" s="62"/>
      <c r="T603" s="62"/>
      <c r="U603" s="62"/>
      <c r="V603" s="62"/>
      <c r="W603" s="62"/>
      <c r="X603" s="60"/>
      <c r="Y603" s="60"/>
      <c r="Z603" s="60"/>
      <c r="AA603" s="60"/>
      <c r="AB603" s="61"/>
      <c r="AC603" s="61"/>
      <c r="AD603" s="60"/>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7"/>
      <c r="IW603" s="7"/>
      <c r="IX603" s="7"/>
      <c r="IY603" s="7"/>
      <c r="IZ603" s="7"/>
      <c r="JA603" s="7"/>
      <c r="JB603" s="7"/>
      <c r="JC603" s="7"/>
      <c r="JD603" s="7"/>
      <c r="JE603" s="7"/>
      <c r="JF603" s="7"/>
      <c r="JG603" s="7"/>
      <c r="JH603" s="7"/>
      <c r="JI603" s="7"/>
      <c r="JJ603" s="7"/>
      <c r="JK603" s="7"/>
      <c r="JL603" s="7"/>
      <c r="JM603" s="7"/>
      <c r="JN603" s="7"/>
      <c r="JO603" s="7"/>
      <c r="JP603" s="7"/>
      <c r="JQ603" s="7"/>
      <c r="JR603" s="7"/>
      <c r="JS603" s="7"/>
      <c r="JT603" s="7"/>
      <c r="JU603" s="7"/>
      <c r="JV603" s="7"/>
      <c r="JW603" s="7"/>
      <c r="JX603" s="7"/>
      <c r="JY603" s="7"/>
      <c r="JZ603" s="7"/>
      <c r="KA603" s="7"/>
      <c r="KB603" s="7"/>
      <c r="KC603" s="7"/>
      <c r="KD603" s="7"/>
      <c r="KE603" s="7"/>
      <c r="KF603" s="7"/>
      <c r="KG603" s="7"/>
      <c r="KH603" s="7"/>
      <c r="KI603" s="7"/>
      <c r="KJ603" s="7"/>
      <c r="KK603" s="7"/>
      <c r="KL603" s="7"/>
      <c r="KM603" s="7"/>
      <c r="KN603" s="7"/>
      <c r="KO603" s="7"/>
      <c r="KP603" s="7"/>
      <c r="KQ603" s="7"/>
      <c r="KR603" s="7"/>
      <c r="KS603" s="7"/>
      <c r="KT603" s="7"/>
      <c r="KU603" s="7"/>
      <c r="KV603" s="7"/>
      <c r="KW603" s="7"/>
      <c r="KX603" s="7"/>
      <c r="KY603" s="7"/>
      <c r="KZ603" s="7"/>
      <c r="LA603" s="7"/>
      <c r="LB603" s="7"/>
      <c r="LC603" s="7"/>
      <c r="LD603" s="7"/>
      <c r="LE603" s="7"/>
      <c r="LF603" s="7"/>
      <c r="LG603" s="7"/>
      <c r="LH603" s="7"/>
      <c r="LI603" s="7"/>
      <c r="LJ603" s="7"/>
      <c r="LK603" s="7"/>
      <c r="LL603" s="7"/>
      <c r="LM603" s="7"/>
      <c r="LN603" s="7"/>
      <c r="LO603" s="7"/>
      <c r="LP603" s="7"/>
      <c r="LQ603" s="7"/>
      <c r="LR603" s="7"/>
      <c r="LS603" s="7"/>
      <c r="LT603" s="7"/>
      <c r="LU603" s="7"/>
      <c r="LV603" s="7"/>
      <c r="LW603" s="7"/>
      <c r="LX603" s="7"/>
      <c r="LY603" s="7"/>
      <c r="LZ603" s="7"/>
      <c r="MA603" s="7"/>
      <c r="MB603" s="7"/>
      <c r="MC603" s="7"/>
      <c r="MD603" s="7"/>
      <c r="ME603" s="7"/>
      <c r="MF603" s="7"/>
      <c r="MG603" s="7"/>
      <c r="MH603" s="7"/>
      <c r="MI603" s="7"/>
      <c r="MJ603" s="7"/>
    </row>
    <row r="604" spans="1:348" ht="15.75" customHeight="1" x14ac:dyDescent="0.25">
      <c r="A604" s="60"/>
      <c r="B604" s="60"/>
      <c r="C604" s="60"/>
      <c r="D604" s="60"/>
      <c r="E604" s="60"/>
      <c r="F604" s="60"/>
      <c r="G604" s="60"/>
      <c r="H604" s="60"/>
      <c r="I604" s="61"/>
      <c r="J604" s="61"/>
      <c r="K604" s="61"/>
      <c r="L604" s="61"/>
      <c r="M604" s="60"/>
      <c r="N604" s="60"/>
      <c r="O604" s="62"/>
      <c r="P604" s="62"/>
      <c r="Q604" s="62"/>
      <c r="R604" s="62"/>
      <c r="S604" s="62"/>
      <c r="T604" s="62"/>
      <c r="U604" s="62"/>
      <c r="V604" s="62"/>
      <c r="W604" s="62"/>
      <c r="X604" s="60"/>
      <c r="Y604" s="60"/>
      <c r="Z604" s="60"/>
      <c r="AA604" s="60"/>
      <c r="AB604" s="61"/>
      <c r="AC604" s="61"/>
      <c r="AD604" s="60"/>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7"/>
      <c r="IW604" s="7"/>
      <c r="IX604" s="7"/>
      <c r="IY604" s="7"/>
      <c r="IZ604" s="7"/>
      <c r="JA604" s="7"/>
      <c r="JB604" s="7"/>
      <c r="JC604" s="7"/>
      <c r="JD604" s="7"/>
      <c r="JE604" s="7"/>
      <c r="JF604" s="7"/>
      <c r="JG604" s="7"/>
      <c r="JH604" s="7"/>
      <c r="JI604" s="7"/>
      <c r="JJ604" s="7"/>
      <c r="JK604" s="7"/>
      <c r="JL604" s="7"/>
      <c r="JM604" s="7"/>
      <c r="JN604" s="7"/>
      <c r="JO604" s="7"/>
      <c r="JP604" s="7"/>
      <c r="JQ604" s="7"/>
      <c r="JR604" s="7"/>
      <c r="JS604" s="7"/>
      <c r="JT604" s="7"/>
      <c r="JU604" s="7"/>
      <c r="JV604" s="7"/>
      <c r="JW604" s="7"/>
      <c r="JX604" s="7"/>
      <c r="JY604" s="7"/>
      <c r="JZ604" s="7"/>
      <c r="KA604" s="7"/>
      <c r="KB604" s="7"/>
      <c r="KC604" s="7"/>
      <c r="KD604" s="7"/>
      <c r="KE604" s="7"/>
      <c r="KF604" s="7"/>
      <c r="KG604" s="7"/>
      <c r="KH604" s="7"/>
      <c r="KI604" s="7"/>
      <c r="KJ604" s="7"/>
      <c r="KK604" s="7"/>
      <c r="KL604" s="7"/>
      <c r="KM604" s="7"/>
      <c r="KN604" s="7"/>
      <c r="KO604" s="7"/>
      <c r="KP604" s="7"/>
      <c r="KQ604" s="7"/>
      <c r="KR604" s="7"/>
      <c r="KS604" s="7"/>
      <c r="KT604" s="7"/>
      <c r="KU604" s="7"/>
      <c r="KV604" s="7"/>
      <c r="KW604" s="7"/>
      <c r="KX604" s="7"/>
      <c r="KY604" s="7"/>
      <c r="KZ604" s="7"/>
      <c r="LA604" s="7"/>
      <c r="LB604" s="7"/>
      <c r="LC604" s="7"/>
      <c r="LD604" s="7"/>
      <c r="LE604" s="7"/>
      <c r="LF604" s="7"/>
      <c r="LG604" s="7"/>
      <c r="LH604" s="7"/>
      <c r="LI604" s="7"/>
      <c r="LJ604" s="7"/>
      <c r="LK604" s="7"/>
      <c r="LL604" s="7"/>
      <c r="LM604" s="7"/>
      <c r="LN604" s="7"/>
      <c r="LO604" s="7"/>
      <c r="LP604" s="7"/>
      <c r="LQ604" s="7"/>
      <c r="LR604" s="7"/>
      <c r="LS604" s="7"/>
      <c r="LT604" s="7"/>
      <c r="LU604" s="7"/>
      <c r="LV604" s="7"/>
      <c r="LW604" s="7"/>
      <c r="LX604" s="7"/>
      <c r="LY604" s="7"/>
      <c r="LZ604" s="7"/>
      <c r="MA604" s="7"/>
      <c r="MB604" s="7"/>
      <c r="MC604" s="7"/>
      <c r="MD604" s="7"/>
      <c r="ME604" s="7"/>
      <c r="MF604" s="7"/>
      <c r="MG604" s="7"/>
      <c r="MH604" s="7"/>
      <c r="MI604" s="7"/>
      <c r="MJ604" s="7"/>
    </row>
    <row r="605" spans="1:348" ht="15.75" customHeight="1" x14ac:dyDescent="0.25">
      <c r="A605" s="60"/>
      <c r="B605" s="60"/>
      <c r="C605" s="60"/>
      <c r="D605" s="60"/>
      <c r="E605" s="60"/>
      <c r="F605" s="60"/>
      <c r="G605" s="60"/>
      <c r="H605" s="60"/>
      <c r="I605" s="61"/>
      <c r="J605" s="61"/>
      <c r="K605" s="61"/>
      <c r="L605" s="61"/>
      <c r="M605" s="60"/>
      <c r="N605" s="60"/>
      <c r="O605" s="62"/>
      <c r="P605" s="62"/>
      <c r="Q605" s="62"/>
      <c r="R605" s="62"/>
      <c r="S605" s="62"/>
      <c r="T605" s="62"/>
      <c r="U605" s="62"/>
      <c r="V605" s="62"/>
      <c r="W605" s="62"/>
      <c r="X605" s="60"/>
      <c r="Y605" s="60"/>
      <c r="Z605" s="60"/>
      <c r="AA605" s="60"/>
      <c r="AB605" s="61"/>
      <c r="AC605" s="61"/>
      <c r="AD605" s="60"/>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7"/>
      <c r="IW605" s="7"/>
      <c r="IX605" s="7"/>
      <c r="IY605" s="7"/>
      <c r="IZ605" s="7"/>
      <c r="JA605" s="7"/>
      <c r="JB605" s="7"/>
      <c r="JC605" s="7"/>
      <c r="JD605" s="7"/>
      <c r="JE605" s="7"/>
      <c r="JF605" s="7"/>
      <c r="JG605" s="7"/>
      <c r="JH605" s="7"/>
      <c r="JI605" s="7"/>
      <c r="JJ605" s="7"/>
      <c r="JK605" s="7"/>
      <c r="JL605" s="7"/>
      <c r="JM605" s="7"/>
      <c r="JN605" s="7"/>
      <c r="JO605" s="7"/>
      <c r="JP605" s="7"/>
      <c r="JQ605" s="7"/>
      <c r="JR605" s="7"/>
      <c r="JS605" s="7"/>
      <c r="JT605" s="7"/>
      <c r="JU605" s="7"/>
      <c r="JV605" s="7"/>
      <c r="JW605" s="7"/>
      <c r="JX605" s="7"/>
      <c r="JY605" s="7"/>
      <c r="JZ605" s="7"/>
      <c r="KA605" s="7"/>
      <c r="KB605" s="7"/>
      <c r="KC605" s="7"/>
      <c r="KD605" s="7"/>
      <c r="KE605" s="7"/>
      <c r="KF605" s="7"/>
      <c r="KG605" s="7"/>
      <c r="KH605" s="7"/>
      <c r="KI605" s="7"/>
      <c r="KJ605" s="7"/>
      <c r="KK605" s="7"/>
      <c r="KL605" s="7"/>
      <c r="KM605" s="7"/>
      <c r="KN605" s="7"/>
      <c r="KO605" s="7"/>
      <c r="KP605" s="7"/>
      <c r="KQ605" s="7"/>
      <c r="KR605" s="7"/>
      <c r="KS605" s="7"/>
      <c r="KT605" s="7"/>
      <c r="KU605" s="7"/>
      <c r="KV605" s="7"/>
      <c r="KW605" s="7"/>
      <c r="KX605" s="7"/>
      <c r="KY605" s="7"/>
      <c r="KZ605" s="7"/>
      <c r="LA605" s="7"/>
      <c r="LB605" s="7"/>
      <c r="LC605" s="7"/>
      <c r="LD605" s="7"/>
      <c r="LE605" s="7"/>
      <c r="LF605" s="7"/>
      <c r="LG605" s="7"/>
      <c r="LH605" s="7"/>
      <c r="LI605" s="7"/>
      <c r="LJ605" s="7"/>
      <c r="LK605" s="7"/>
      <c r="LL605" s="7"/>
      <c r="LM605" s="7"/>
      <c r="LN605" s="7"/>
      <c r="LO605" s="7"/>
      <c r="LP605" s="7"/>
      <c r="LQ605" s="7"/>
      <c r="LR605" s="7"/>
      <c r="LS605" s="7"/>
      <c r="LT605" s="7"/>
      <c r="LU605" s="7"/>
      <c r="LV605" s="7"/>
      <c r="LW605" s="7"/>
      <c r="LX605" s="7"/>
      <c r="LY605" s="7"/>
      <c r="LZ605" s="7"/>
      <c r="MA605" s="7"/>
      <c r="MB605" s="7"/>
      <c r="MC605" s="7"/>
      <c r="MD605" s="7"/>
      <c r="ME605" s="7"/>
      <c r="MF605" s="7"/>
      <c r="MG605" s="7"/>
      <c r="MH605" s="7"/>
      <c r="MI605" s="7"/>
      <c r="MJ605" s="7"/>
    </row>
    <row r="606" spans="1:348" ht="15.75" customHeight="1" x14ac:dyDescent="0.25">
      <c r="A606" s="60"/>
      <c r="B606" s="60"/>
      <c r="C606" s="60"/>
      <c r="D606" s="60"/>
      <c r="E606" s="60"/>
      <c r="F606" s="60"/>
      <c r="G606" s="60"/>
      <c r="H606" s="60"/>
      <c r="I606" s="61"/>
      <c r="J606" s="61"/>
      <c r="K606" s="61"/>
      <c r="L606" s="61"/>
      <c r="M606" s="60"/>
      <c r="N606" s="60"/>
      <c r="O606" s="62"/>
      <c r="P606" s="62"/>
      <c r="Q606" s="62"/>
      <c r="R606" s="62"/>
      <c r="S606" s="62"/>
      <c r="T606" s="62"/>
      <c r="U606" s="62"/>
      <c r="V606" s="62"/>
      <c r="W606" s="62"/>
      <c r="X606" s="60"/>
      <c r="Y606" s="60"/>
      <c r="Z606" s="60"/>
      <c r="AA606" s="60"/>
      <c r="AB606" s="61"/>
      <c r="AC606" s="61"/>
      <c r="AD606" s="60"/>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7"/>
      <c r="IW606" s="7"/>
      <c r="IX606" s="7"/>
      <c r="IY606" s="7"/>
      <c r="IZ606" s="7"/>
      <c r="JA606" s="7"/>
      <c r="JB606" s="7"/>
      <c r="JC606" s="7"/>
      <c r="JD606" s="7"/>
      <c r="JE606" s="7"/>
      <c r="JF606" s="7"/>
      <c r="JG606" s="7"/>
      <c r="JH606" s="7"/>
      <c r="JI606" s="7"/>
      <c r="JJ606" s="7"/>
      <c r="JK606" s="7"/>
      <c r="JL606" s="7"/>
      <c r="JM606" s="7"/>
      <c r="JN606" s="7"/>
      <c r="JO606" s="7"/>
      <c r="JP606" s="7"/>
      <c r="JQ606" s="7"/>
      <c r="JR606" s="7"/>
      <c r="JS606" s="7"/>
      <c r="JT606" s="7"/>
      <c r="JU606" s="7"/>
      <c r="JV606" s="7"/>
      <c r="JW606" s="7"/>
      <c r="JX606" s="7"/>
      <c r="JY606" s="7"/>
      <c r="JZ606" s="7"/>
      <c r="KA606" s="7"/>
      <c r="KB606" s="7"/>
      <c r="KC606" s="7"/>
      <c r="KD606" s="7"/>
      <c r="KE606" s="7"/>
      <c r="KF606" s="7"/>
      <c r="KG606" s="7"/>
      <c r="KH606" s="7"/>
      <c r="KI606" s="7"/>
      <c r="KJ606" s="7"/>
      <c r="KK606" s="7"/>
      <c r="KL606" s="7"/>
      <c r="KM606" s="7"/>
      <c r="KN606" s="7"/>
      <c r="KO606" s="7"/>
      <c r="KP606" s="7"/>
      <c r="KQ606" s="7"/>
      <c r="KR606" s="7"/>
      <c r="KS606" s="7"/>
      <c r="KT606" s="7"/>
      <c r="KU606" s="7"/>
      <c r="KV606" s="7"/>
      <c r="KW606" s="7"/>
      <c r="KX606" s="7"/>
      <c r="KY606" s="7"/>
      <c r="KZ606" s="7"/>
      <c r="LA606" s="7"/>
      <c r="LB606" s="7"/>
      <c r="LC606" s="7"/>
      <c r="LD606" s="7"/>
      <c r="LE606" s="7"/>
      <c r="LF606" s="7"/>
      <c r="LG606" s="7"/>
      <c r="LH606" s="7"/>
      <c r="LI606" s="7"/>
      <c r="LJ606" s="7"/>
      <c r="LK606" s="7"/>
      <c r="LL606" s="7"/>
      <c r="LM606" s="7"/>
      <c r="LN606" s="7"/>
      <c r="LO606" s="7"/>
      <c r="LP606" s="7"/>
      <c r="LQ606" s="7"/>
      <c r="LR606" s="7"/>
      <c r="LS606" s="7"/>
      <c r="LT606" s="7"/>
      <c r="LU606" s="7"/>
      <c r="LV606" s="7"/>
      <c r="LW606" s="7"/>
      <c r="LX606" s="7"/>
      <c r="LY606" s="7"/>
      <c r="LZ606" s="7"/>
      <c r="MA606" s="7"/>
      <c r="MB606" s="7"/>
      <c r="MC606" s="7"/>
      <c r="MD606" s="7"/>
      <c r="ME606" s="7"/>
      <c r="MF606" s="7"/>
      <c r="MG606" s="7"/>
      <c r="MH606" s="7"/>
      <c r="MI606" s="7"/>
      <c r="MJ606" s="7"/>
    </row>
    <row r="607" spans="1:348" ht="15.75" customHeight="1" x14ac:dyDescent="0.25">
      <c r="A607" s="60"/>
      <c r="B607" s="60"/>
      <c r="C607" s="60"/>
      <c r="D607" s="60"/>
      <c r="E607" s="60"/>
      <c r="F607" s="60"/>
      <c r="G607" s="60"/>
      <c r="H607" s="60"/>
      <c r="I607" s="61"/>
      <c r="J607" s="61"/>
      <c r="K607" s="61"/>
      <c r="L607" s="61"/>
      <c r="M607" s="60"/>
      <c r="N607" s="60"/>
      <c r="O607" s="62"/>
      <c r="P607" s="62"/>
      <c r="Q607" s="62"/>
      <c r="R607" s="62"/>
      <c r="S607" s="62"/>
      <c r="T607" s="62"/>
      <c r="U607" s="62"/>
      <c r="V607" s="62"/>
      <c r="W607" s="62"/>
      <c r="X607" s="60"/>
      <c r="Y607" s="60"/>
      <c r="Z607" s="60"/>
      <c r="AA607" s="60"/>
      <c r="AB607" s="61"/>
      <c r="AC607" s="61"/>
      <c r="AD607" s="60"/>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7"/>
      <c r="IW607" s="7"/>
      <c r="IX607" s="7"/>
      <c r="IY607" s="7"/>
      <c r="IZ607" s="7"/>
      <c r="JA607" s="7"/>
      <c r="JB607" s="7"/>
      <c r="JC607" s="7"/>
      <c r="JD607" s="7"/>
      <c r="JE607" s="7"/>
      <c r="JF607" s="7"/>
      <c r="JG607" s="7"/>
      <c r="JH607" s="7"/>
      <c r="JI607" s="7"/>
      <c r="JJ607" s="7"/>
      <c r="JK607" s="7"/>
      <c r="JL607" s="7"/>
      <c r="JM607" s="7"/>
      <c r="JN607" s="7"/>
      <c r="JO607" s="7"/>
      <c r="JP607" s="7"/>
      <c r="JQ607" s="7"/>
      <c r="JR607" s="7"/>
      <c r="JS607" s="7"/>
      <c r="JT607" s="7"/>
      <c r="JU607" s="7"/>
      <c r="JV607" s="7"/>
      <c r="JW607" s="7"/>
      <c r="JX607" s="7"/>
      <c r="JY607" s="7"/>
      <c r="JZ607" s="7"/>
      <c r="KA607" s="7"/>
      <c r="KB607" s="7"/>
      <c r="KC607" s="7"/>
      <c r="KD607" s="7"/>
      <c r="KE607" s="7"/>
      <c r="KF607" s="7"/>
      <c r="KG607" s="7"/>
      <c r="KH607" s="7"/>
      <c r="KI607" s="7"/>
      <c r="KJ607" s="7"/>
      <c r="KK607" s="7"/>
      <c r="KL607" s="7"/>
      <c r="KM607" s="7"/>
      <c r="KN607" s="7"/>
      <c r="KO607" s="7"/>
      <c r="KP607" s="7"/>
      <c r="KQ607" s="7"/>
      <c r="KR607" s="7"/>
      <c r="KS607" s="7"/>
      <c r="KT607" s="7"/>
      <c r="KU607" s="7"/>
      <c r="KV607" s="7"/>
      <c r="KW607" s="7"/>
      <c r="KX607" s="7"/>
      <c r="KY607" s="7"/>
      <c r="KZ607" s="7"/>
      <c r="LA607" s="7"/>
      <c r="LB607" s="7"/>
      <c r="LC607" s="7"/>
      <c r="LD607" s="7"/>
      <c r="LE607" s="7"/>
      <c r="LF607" s="7"/>
      <c r="LG607" s="7"/>
      <c r="LH607" s="7"/>
      <c r="LI607" s="7"/>
      <c r="LJ607" s="7"/>
      <c r="LK607" s="7"/>
      <c r="LL607" s="7"/>
      <c r="LM607" s="7"/>
      <c r="LN607" s="7"/>
      <c r="LO607" s="7"/>
      <c r="LP607" s="7"/>
      <c r="LQ607" s="7"/>
      <c r="LR607" s="7"/>
      <c r="LS607" s="7"/>
      <c r="LT607" s="7"/>
      <c r="LU607" s="7"/>
      <c r="LV607" s="7"/>
      <c r="LW607" s="7"/>
      <c r="LX607" s="7"/>
      <c r="LY607" s="7"/>
      <c r="LZ607" s="7"/>
      <c r="MA607" s="7"/>
      <c r="MB607" s="7"/>
      <c r="MC607" s="7"/>
      <c r="MD607" s="7"/>
      <c r="ME607" s="7"/>
      <c r="MF607" s="7"/>
      <c r="MG607" s="7"/>
      <c r="MH607" s="7"/>
      <c r="MI607" s="7"/>
      <c r="MJ607" s="7"/>
    </row>
    <row r="608" spans="1:348" ht="15.75" customHeight="1" x14ac:dyDescent="0.25">
      <c r="A608" s="60"/>
      <c r="B608" s="60"/>
      <c r="C608" s="60"/>
      <c r="D608" s="60"/>
      <c r="E608" s="60"/>
      <c r="F608" s="60"/>
      <c r="G608" s="60"/>
      <c r="H608" s="60"/>
      <c r="I608" s="61"/>
      <c r="J608" s="61"/>
      <c r="K608" s="61"/>
      <c r="L608" s="61"/>
      <c r="M608" s="60"/>
      <c r="N608" s="60"/>
      <c r="O608" s="62"/>
      <c r="P608" s="62"/>
      <c r="Q608" s="62"/>
      <c r="R608" s="62"/>
      <c r="S608" s="62"/>
      <c r="T608" s="62"/>
      <c r="U608" s="62"/>
      <c r="V608" s="62"/>
      <c r="W608" s="62"/>
      <c r="X608" s="60"/>
      <c r="Y608" s="60"/>
      <c r="Z608" s="60"/>
      <c r="AA608" s="60"/>
      <c r="AB608" s="61"/>
      <c r="AC608" s="61"/>
      <c r="AD608" s="60"/>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7"/>
      <c r="IW608" s="7"/>
      <c r="IX608" s="7"/>
      <c r="IY608" s="7"/>
      <c r="IZ608" s="7"/>
      <c r="JA608" s="7"/>
      <c r="JB608" s="7"/>
      <c r="JC608" s="7"/>
      <c r="JD608" s="7"/>
      <c r="JE608" s="7"/>
      <c r="JF608" s="7"/>
      <c r="JG608" s="7"/>
      <c r="JH608" s="7"/>
      <c r="JI608" s="7"/>
      <c r="JJ608" s="7"/>
      <c r="JK608" s="7"/>
      <c r="JL608" s="7"/>
      <c r="JM608" s="7"/>
      <c r="JN608" s="7"/>
      <c r="JO608" s="7"/>
      <c r="JP608" s="7"/>
      <c r="JQ608" s="7"/>
      <c r="JR608" s="7"/>
      <c r="JS608" s="7"/>
      <c r="JT608" s="7"/>
      <c r="JU608" s="7"/>
      <c r="JV608" s="7"/>
      <c r="JW608" s="7"/>
      <c r="JX608" s="7"/>
      <c r="JY608" s="7"/>
      <c r="JZ608" s="7"/>
      <c r="KA608" s="7"/>
      <c r="KB608" s="7"/>
      <c r="KC608" s="7"/>
      <c r="KD608" s="7"/>
      <c r="KE608" s="7"/>
      <c r="KF608" s="7"/>
      <c r="KG608" s="7"/>
      <c r="KH608" s="7"/>
      <c r="KI608" s="7"/>
      <c r="KJ608" s="7"/>
      <c r="KK608" s="7"/>
      <c r="KL608" s="7"/>
      <c r="KM608" s="7"/>
      <c r="KN608" s="7"/>
      <c r="KO608" s="7"/>
      <c r="KP608" s="7"/>
      <c r="KQ608" s="7"/>
      <c r="KR608" s="7"/>
      <c r="KS608" s="7"/>
      <c r="KT608" s="7"/>
      <c r="KU608" s="7"/>
      <c r="KV608" s="7"/>
      <c r="KW608" s="7"/>
      <c r="KX608" s="7"/>
      <c r="KY608" s="7"/>
      <c r="KZ608" s="7"/>
      <c r="LA608" s="7"/>
      <c r="LB608" s="7"/>
      <c r="LC608" s="7"/>
      <c r="LD608" s="7"/>
      <c r="LE608" s="7"/>
      <c r="LF608" s="7"/>
      <c r="LG608" s="7"/>
      <c r="LH608" s="7"/>
      <c r="LI608" s="7"/>
      <c r="LJ608" s="7"/>
      <c r="LK608" s="7"/>
      <c r="LL608" s="7"/>
      <c r="LM608" s="7"/>
      <c r="LN608" s="7"/>
      <c r="LO608" s="7"/>
      <c r="LP608" s="7"/>
      <c r="LQ608" s="7"/>
      <c r="LR608" s="7"/>
      <c r="LS608" s="7"/>
      <c r="LT608" s="7"/>
      <c r="LU608" s="7"/>
      <c r="LV608" s="7"/>
      <c r="LW608" s="7"/>
      <c r="LX608" s="7"/>
      <c r="LY608" s="7"/>
      <c r="LZ608" s="7"/>
      <c r="MA608" s="7"/>
      <c r="MB608" s="7"/>
      <c r="MC608" s="7"/>
      <c r="MD608" s="7"/>
      <c r="ME608" s="7"/>
      <c r="MF608" s="7"/>
      <c r="MG608" s="7"/>
      <c r="MH608" s="7"/>
      <c r="MI608" s="7"/>
      <c r="MJ608" s="7"/>
    </row>
    <row r="609" spans="1:348" ht="15.75" customHeight="1" x14ac:dyDescent="0.25">
      <c r="A609" s="60"/>
      <c r="B609" s="60"/>
      <c r="C609" s="60"/>
      <c r="D609" s="60"/>
      <c r="E609" s="60"/>
      <c r="F609" s="60"/>
      <c r="G609" s="60"/>
      <c r="H609" s="60"/>
      <c r="I609" s="61"/>
      <c r="J609" s="61"/>
      <c r="K609" s="61"/>
      <c r="L609" s="61"/>
      <c r="M609" s="60"/>
      <c r="N609" s="60"/>
      <c r="O609" s="62"/>
      <c r="P609" s="62"/>
      <c r="Q609" s="62"/>
      <c r="R609" s="62"/>
      <c r="S609" s="62"/>
      <c r="T609" s="62"/>
      <c r="U609" s="62"/>
      <c r="V609" s="62"/>
      <c r="W609" s="62"/>
      <c r="X609" s="60"/>
      <c r="Y609" s="60"/>
      <c r="Z609" s="60"/>
      <c r="AA609" s="60"/>
      <c r="AB609" s="61"/>
      <c r="AC609" s="61"/>
      <c r="AD609" s="60"/>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c r="IW609" s="7"/>
      <c r="IX609" s="7"/>
      <c r="IY609" s="7"/>
      <c r="IZ609" s="7"/>
      <c r="JA609" s="7"/>
      <c r="JB609" s="7"/>
      <c r="JC609" s="7"/>
      <c r="JD609" s="7"/>
      <c r="JE609" s="7"/>
      <c r="JF609" s="7"/>
      <c r="JG609" s="7"/>
      <c r="JH609" s="7"/>
      <c r="JI609" s="7"/>
      <c r="JJ609" s="7"/>
      <c r="JK609" s="7"/>
      <c r="JL609" s="7"/>
      <c r="JM609" s="7"/>
      <c r="JN609" s="7"/>
      <c r="JO609" s="7"/>
      <c r="JP609" s="7"/>
      <c r="JQ609" s="7"/>
      <c r="JR609" s="7"/>
      <c r="JS609" s="7"/>
      <c r="JT609" s="7"/>
      <c r="JU609" s="7"/>
      <c r="JV609" s="7"/>
      <c r="JW609" s="7"/>
      <c r="JX609" s="7"/>
      <c r="JY609" s="7"/>
      <c r="JZ609" s="7"/>
      <c r="KA609" s="7"/>
      <c r="KB609" s="7"/>
      <c r="KC609" s="7"/>
      <c r="KD609" s="7"/>
      <c r="KE609" s="7"/>
      <c r="KF609" s="7"/>
      <c r="KG609" s="7"/>
      <c r="KH609" s="7"/>
      <c r="KI609" s="7"/>
      <c r="KJ609" s="7"/>
      <c r="KK609" s="7"/>
      <c r="KL609" s="7"/>
      <c r="KM609" s="7"/>
      <c r="KN609" s="7"/>
      <c r="KO609" s="7"/>
      <c r="KP609" s="7"/>
      <c r="KQ609" s="7"/>
      <c r="KR609" s="7"/>
      <c r="KS609" s="7"/>
      <c r="KT609" s="7"/>
      <c r="KU609" s="7"/>
      <c r="KV609" s="7"/>
      <c r="KW609" s="7"/>
      <c r="KX609" s="7"/>
      <c r="KY609" s="7"/>
      <c r="KZ609" s="7"/>
      <c r="LA609" s="7"/>
      <c r="LB609" s="7"/>
      <c r="LC609" s="7"/>
      <c r="LD609" s="7"/>
      <c r="LE609" s="7"/>
      <c r="LF609" s="7"/>
      <c r="LG609" s="7"/>
      <c r="LH609" s="7"/>
      <c r="LI609" s="7"/>
      <c r="LJ609" s="7"/>
      <c r="LK609" s="7"/>
      <c r="LL609" s="7"/>
      <c r="LM609" s="7"/>
      <c r="LN609" s="7"/>
      <c r="LO609" s="7"/>
      <c r="LP609" s="7"/>
      <c r="LQ609" s="7"/>
      <c r="LR609" s="7"/>
      <c r="LS609" s="7"/>
      <c r="LT609" s="7"/>
      <c r="LU609" s="7"/>
      <c r="LV609" s="7"/>
      <c r="LW609" s="7"/>
      <c r="LX609" s="7"/>
      <c r="LY609" s="7"/>
      <c r="LZ609" s="7"/>
      <c r="MA609" s="7"/>
      <c r="MB609" s="7"/>
      <c r="MC609" s="7"/>
      <c r="MD609" s="7"/>
      <c r="ME609" s="7"/>
      <c r="MF609" s="7"/>
      <c r="MG609" s="7"/>
      <c r="MH609" s="7"/>
      <c r="MI609" s="7"/>
      <c r="MJ609" s="7"/>
    </row>
    <row r="610" spans="1:348" ht="15.75" customHeight="1" x14ac:dyDescent="0.25">
      <c r="A610" s="60"/>
      <c r="B610" s="60"/>
      <c r="C610" s="60"/>
      <c r="D610" s="60"/>
      <c r="E610" s="60"/>
      <c r="F610" s="60"/>
      <c r="G610" s="60"/>
      <c r="H610" s="60"/>
      <c r="I610" s="61"/>
      <c r="J610" s="61"/>
      <c r="K610" s="61"/>
      <c r="L610" s="61"/>
      <c r="M610" s="60"/>
      <c r="N610" s="60"/>
      <c r="O610" s="62"/>
      <c r="P610" s="62"/>
      <c r="Q610" s="62"/>
      <c r="R610" s="62"/>
      <c r="S610" s="62"/>
      <c r="T610" s="62"/>
      <c r="U610" s="62"/>
      <c r="V610" s="62"/>
      <c r="W610" s="62"/>
      <c r="X610" s="60"/>
      <c r="Y610" s="60"/>
      <c r="Z610" s="60"/>
      <c r="AA610" s="60"/>
      <c r="AB610" s="61"/>
      <c r="AC610" s="61"/>
      <c r="AD610" s="60"/>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c r="IW610" s="7"/>
      <c r="IX610" s="7"/>
      <c r="IY610" s="7"/>
      <c r="IZ610" s="7"/>
      <c r="JA610" s="7"/>
      <c r="JB610" s="7"/>
      <c r="JC610" s="7"/>
      <c r="JD610" s="7"/>
      <c r="JE610" s="7"/>
      <c r="JF610" s="7"/>
      <c r="JG610" s="7"/>
      <c r="JH610" s="7"/>
      <c r="JI610" s="7"/>
      <c r="JJ610" s="7"/>
      <c r="JK610" s="7"/>
      <c r="JL610" s="7"/>
      <c r="JM610" s="7"/>
      <c r="JN610" s="7"/>
      <c r="JO610" s="7"/>
      <c r="JP610" s="7"/>
      <c r="JQ610" s="7"/>
      <c r="JR610" s="7"/>
      <c r="JS610" s="7"/>
      <c r="JT610" s="7"/>
      <c r="JU610" s="7"/>
      <c r="JV610" s="7"/>
      <c r="JW610" s="7"/>
      <c r="JX610" s="7"/>
      <c r="JY610" s="7"/>
      <c r="JZ610" s="7"/>
      <c r="KA610" s="7"/>
      <c r="KB610" s="7"/>
      <c r="KC610" s="7"/>
      <c r="KD610" s="7"/>
      <c r="KE610" s="7"/>
      <c r="KF610" s="7"/>
      <c r="KG610" s="7"/>
      <c r="KH610" s="7"/>
      <c r="KI610" s="7"/>
      <c r="KJ610" s="7"/>
      <c r="KK610" s="7"/>
      <c r="KL610" s="7"/>
      <c r="KM610" s="7"/>
      <c r="KN610" s="7"/>
      <c r="KO610" s="7"/>
      <c r="KP610" s="7"/>
      <c r="KQ610" s="7"/>
      <c r="KR610" s="7"/>
      <c r="KS610" s="7"/>
      <c r="KT610" s="7"/>
      <c r="KU610" s="7"/>
      <c r="KV610" s="7"/>
      <c r="KW610" s="7"/>
      <c r="KX610" s="7"/>
      <c r="KY610" s="7"/>
      <c r="KZ610" s="7"/>
      <c r="LA610" s="7"/>
      <c r="LB610" s="7"/>
      <c r="LC610" s="7"/>
      <c r="LD610" s="7"/>
      <c r="LE610" s="7"/>
      <c r="LF610" s="7"/>
      <c r="LG610" s="7"/>
      <c r="LH610" s="7"/>
      <c r="LI610" s="7"/>
      <c r="LJ610" s="7"/>
      <c r="LK610" s="7"/>
      <c r="LL610" s="7"/>
      <c r="LM610" s="7"/>
      <c r="LN610" s="7"/>
      <c r="LO610" s="7"/>
      <c r="LP610" s="7"/>
      <c r="LQ610" s="7"/>
      <c r="LR610" s="7"/>
      <c r="LS610" s="7"/>
      <c r="LT610" s="7"/>
      <c r="LU610" s="7"/>
      <c r="LV610" s="7"/>
      <c r="LW610" s="7"/>
      <c r="LX610" s="7"/>
      <c r="LY610" s="7"/>
      <c r="LZ610" s="7"/>
      <c r="MA610" s="7"/>
      <c r="MB610" s="7"/>
      <c r="MC610" s="7"/>
      <c r="MD610" s="7"/>
      <c r="ME610" s="7"/>
      <c r="MF610" s="7"/>
      <c r="MG610" s="7"/>
      <c r="MH610" s="7"/>
      <c r="MI610" s="7"/>
      <c r="MJ610" s="7"/>
    </row>
    <row r="611" spans="1:348" ht="15.75" customHeight="1" x14ac:dyDescent="0.25">
      <c r="A611" s="60"/>
      <c r="B611" s="60"/>
      <c r="C611" s="60"/>
      <c r="D611" s="60"/>
      <c r="E611" s="60"/>
      <c r="F611" s="60"/>
      <c r="G611" s="60"/>
      <c r="H611" s="60"/>
      <c r="I611" s="61"/>
      <c r="J611" s="61"/>
      <c r="K611" s="61"/>
      <c r="L611" s="61"/>
      <c r="M611" s="60"/>
      <c r="N611" s="60"/>
      <c r="O611" s="62"/>
      <c r="P611" s="62"/>
      <c r="Q611" s="62"/>
      <c r="R611" s="62"/>
      <c r="S611" s="62"/>
      <c r="T611" s="62"/>
      <c r="U611" s="62"/>
      <c r="V611" s="62"/>
      <c r="W611" s="62"/>
      <c r="X611" s="60"/>
      <c r="Y611" s="60"/>
      <c r="Z611" s="60"/>
      <c r="AA611" s="60"/>
      <c r="AB611" s="61"/>
      <c r="AC611" s="61"/>
      <c r="AD611" s="60"/>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c r="IW611" s="7"/>
      <c r="IX611" s="7"/>
      <c r="IY611" s="7"/>
      <c r="IZ611" s="7"/>
      <c r="JA611" s="7"/>
      <c r="JB611" s="7"/>
      <c r="JC611" s="7"/>
      <c r="JD611" s="7"/>
      <c r="JE611" s="7"/>
      <c r="JF611" s="7"/>
      <c r="JG611" s="7"/>
      <c r="JH611" s="7"/>
      <c r="JI611" s="7"/>
      <c r="JJ611" s="7"/>
      <c r="JK611" s="7"/>
      <c r="JL611" s="7"/>
      <c r="JM611" s="7"/>
      <c r="JN611" s="7"/>
      <c r="JO611" s="7"/>
      <c r="JP611" s="7"/>
      <c r="JQ611" s="7"/>
      <c r="JR611" s="7"/>
      <c r="JS611" s="7"/>
      <c r="JT611" s="7"/>
      <c r="JU611" s="7"/>
      <c r="JV611" s="7"/>
      <c r="JW611" s="7"/>
      <c r="JX611" s="7"/>
      <c r="JY611" s="7"/>
      <c r="JZ611" s="7"/>
      <c r="KA611" s="7"/>
      <c r="KB611" s="7"/>
      <c r="KC611" s="7"/>
      <c r="KD611" s="7"/>
      <c r="KE611" s="7"/>
      <c r="KF611" s="7"/>
      <c r="KG611" s="7"/>
      <c r="KH611" s="7"/>
      <c r="KI611" s="7"/>
      <c r="KJ611" s="7"/>
      <c r="KK611" s="7"/>
      <c r="KL611" s="7"/>
      <c r="KM611" s="7"/>
      <c r="KN611" s="7"/>
      <c r="KO611" s="7"/>
      <c r="KP611" s="7"/>
      <c r="KQ611" s="7"/>
      <c r="KR611" s="7"/>
      <c r="KS611" s="7"/>
      <c r="KT611" s="7"/>
      <c r="KU611" s="7"/>
      <c r="KV611" s="7"/>
      <c r="KW611" s="7"/>
      <c r="KX611" s="7"/>
      <c r="KY611" s="7"/>
      <c r="KZ611" s="7"/>
      <c r="LA611" s="7"/>
      <c r="LB611" s="7"/>
      <c r="LC611" s="7"/>
      <c r="LD611" s="7"/>
      <c r="LE611" s="7"/>
      <c r="LF611" s="7"/>
      <c r="LG611" s="7"/>
      <c r="LH611" s="7"/>
      <c r="LI611" s="7"/>
      <c r="LJ611" s="7"/>
      <c r="LK611" s="7"/>
      <c r="LL611" s="7"/>
      <c r="LM611" s="7"/>
      <c r="LN611" s="7"/>
      <c r="LO611" s="7"/>
      <c r="LP611" s="7"/>
      <c r="LQ611" s="7"/>
      <c r="LR611" s="7"/>
      <c r="LS611" s="7"/>
      <c r="LT611" s="7"/>
      <c r="LU611" s="7"/>
      <c r="LV611" s="7"/>
      <c r="LW611" s="7"/>
      <c r="LX611" s="7"/>
      <c r="LY611" s="7"/>
      <c r="LZ611" s="7"/>
      <c r="MA611" s="7"/>
      <c r="MB611" s="7"/>
      <c r="MC611" s="7"/>
      <c r="MD611" s="7"/>
      <c r="ME611" s="7"/>
      <c r="MF611" s="7"/>
      <c r="MG611" s="7"/>
      <c r="MH611" s="7"/>
      <c r="MI611" s="7"/>
      <c r="MJ611" s="7"/>
    </row>
    <row r="612" spans="1:348" ht="15.75" customHeight="1" x14ac:dyDescent="0.25">
      <c r="A612" s="60"/>
      <c r="B612" s="60"/>
      <c r="C612" s="60"/>
      <c r="D612" s="60"/>
      <c r="E612" s="60"/>
      <c r="F612" s="60"/>
      <c r="G612" s="60"/>
      <c r="H612" s="60"/>
      <c r="I612" s="61"/>
      <c r="J612" s="61"/>
      <c r="K612" s="61"/>
      <c r="L612" s="61"/>
      <c r="M612" s="60"/>
      <c r="N612" s="60"/>
      <c r="O612" s="62"/>
      <c r="P612" s="62"/>
      <c r="Q612" s="62"/>
      <c r="R612" s="62"/>
      <c r="S612" s="62"/>
      <c r="T612" s="62"/>
      <c r="U612" s="62"/>
      <c r="V612" s="62"/>
      <c r="W612" s="62"/>
      <c r="X612" s="60"/>
      <c r="Y612" s="60"/>
      <c r="Z612" s="60"/>
      <c r="AA612" s="60"/>
      <c r="AB612" s="61"/>
      <c r="AC612" s="61"/>
      <c r="AD612" s="60"/>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c r="IW612" s="7"/>
      <c r="IX612" s="7"/>
      <c r="IY612" s="7"/>
      <c r="IZ612" s="7"/>
      <c r="JA612" s="7"/>
      <c r="JB612" s="7"/>
      <c r="JC612" s="7"/>
      <c r="JD612" s="7"/>
      <c r="JE612" s="7"/>
      <c r="JF612" s="7"/>
      <c r="JG612" s="7"/>
      <c r="JH612" s="7"/>
      <c r="JI612" s="7"/>
      <c r="JJ612" s="7"/>
      <c r="JK612" s="7"/>
      <c r="JL612" s="7"/>
      <c r="JM612" s="7"/>
      <c r="JN612" s="7"/>
      <c r="JO612" s="7"/>
      <c r="JP612" s="7"/>
      <c r="JQ612" s="7"/>
      <c r="JR612" s="7"/>
      <c r="JS612" s="7"/>
      <c r="JT612" s="7"/>
      <c r="JU612" s="7"/>
      <c r="JV612" s="7"/>
      <c r="JW612" s="7"/>
      <c r="JX612" s="7"/>
      <c r="JY612" s="7"/>
      <c r="JZ612" s="7"/>
      <c r="KA612" s="7"/>
      <c r="KB612" s="7"/>
      <c r="KC612" s="7"/>
      <c r="KD612" s="7"/>
      <c r="KE612" s="7"/>
      <c r="KF612" s="7"/>
      <c r="KG612" s="7"/>
      <c r="KH612" s="7"/>
      <c r="KI612" s="7"/>
      <c r="KJ612" s="7"/>
      <c r="KK612" s="7"/>
      <c r="KL612" s="7"/>
      <c r="KM612" s="7"/>
      <c r="KN612" s="7"/>
      <c r="KO612" s="7"/>
      <c r="KP612" s="7"/>
      <c r="KQ612" s="7"/>
      <c r="KR612" s="7"/>
      <c r="KS612" s="7"/>
      <c r="KT612" s="7"/>
      <c r="KU612" s="7"/>
      <c r="KV612" s="7"/>
      <c r="KW612" s="7"/>
      <c r="KX612" s="7"/>
      <c r="KY612" s="7"/>
      <c r="KZ612" s="7"/>
      <c r="LA612" s="7"/>
      <c r="LB612" s="7"/>
      <c r="LC612" s="7"/>
      <c r="LD612" s="7"/>
      <c r="LE612" s="7"/>
      <c r="LF612" s="7"/>
      <c r="LG612" s="7"/>
      <c r="LH612" s="7"/>
      <c r="LI612" s="7"/>
      <c r="LJ612" s="7"/>
      <c r="LK612" s="7"/>
      <c r="LL612" s="7"/>
      <c r="LM612" s="7"/>
      <c r="LN612" s="7"/>
      <c r="LO612" s="7"/>
      <c r="LP612" s="7"/>
      <c r="LQ612" s="7"/>
      <c r="LR612" s="7"/>
      <c r="LS612" s="7"/>
      <c r="LT612" s="7"/>
      <c r="LU612" s="7"/>
      <c r="LV612" s="7"/>
      <c r="LW612" s="7"/>
      <c r="LX612" s="7"/>
      <c r="LY612" s="7"/>
      <c r="LZ612" s="7"/>
      <c r="MA612" s="7"/>
      <c r="MB612" s="7"/>
      <c r="MC612" s="7"/>
      <c r="MD612" s="7"/>
      <c r="ME612" s="7"/>
      <c r="MF612" s="7"/>
      <c r="MG612" s="7"/>
      <c r="MH612" s="7"/>
      <c r="MI612" s="7"/>
      <c r="MJ612" s="7"/>
    </row>
    <row r="613" spans="1:348" ht="15.75" customHeight="1" x14ac:dyDescent="0.25">
      <c r="A613" s="60"/>
      <c r="B613" s="60"/>
      <c r="C613" s="60"/>
      <c r="D613" s="60"/>
      <c r="E613" s="60"/>
      <c r="F613" s="60"/>
      <c r="G613" s="60"/>
      <c r="H613" s="60"/>
      <c r="I613" s="61"/>
      <c r="J613" s="61"/>
      <c r="K613" s="61"/>
      <c r="L613" s="61"/>
      <c r="M613" s="60"/>
      <c r="N613" s="60"/>
      <c r="O613" s="62"/>
      <c r="P613" s="62"/>
      <c r="Q613" s="62"/>
      <c r="R613" s="62"/>
      <c r="S613" s="62"/>
      <c r="T613" s="62"/>
      <c r="U613" s="62"/>
      <c r="V613" s="62"/>
      <c r="W613" s="62"/>
      <c r="X613" s="60"/>
      <c r="Y613" s="60"/>
      <c r="Z613" s="60"/>
      <c r="AA613" s="60"/>
      <c r="AB613" s="61"/>
      <c r="AC613" s="61"/>
      <c r="AD613" s="60"/>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c r="IW613" s="7"/>
      <c r="IX613" s="7"/>
      <c r="IY613" s="7"/>
      <c r="IZ613" s="7"/>
      <c r="JA613" s="7"/>
      <c r="JB613" s="7"/>
      <c r="JC613" s="7"/>
      <c r="JD613" s="7"/>
      <c r="JE613" s="7"/>
      <c r="JF613" s="7"/>
      <c r="JG613" s="7"/>
      <c r="JH613" s="7"/>
      <c r="JI613" s="7"/>
      <c r="JJ613" s="7"/>
      <c r="JK613" s="7"/>
      <c r="JL613" s="7"/>
      <c r="JM613" s="7"/>
      <c r="JN613" s="7"/>
      <c r="JO613" s="7"/>
      <c r="JP613" s="7"/>
      <c r="JQ613" s="7"/>
      <c r="JR613" s="7"/>
      <c r="JS613" s="7"/>
      <c r="JT613" s="7"/>
      <c r="JU613" s="7"/>
      <c r="JV613" s="7"/>
      <c r="JW613" s="7"/>
      <c r="JX613" s="7"/>
      <c r="JY613" s="7"/>
      <c r="JZ613" s="7"/>
      <c r="KA613" s="7"/>
      <c r="KB613" s="7"/>
      <c r="KC613" s="7"/>
      <c r="KD613" s="7"/>
      <c r="KE613" s="7"/>
      <c r="KF613" s="7"/>
      <c r="KG613" s="7"/>
      <c r="KH613" s="7"/>
      <c r="KI613" s="7"/>
      <c r="KJ613" s="7"/>
      <c r="KK613" s="7"/>
      <c r="KL613" s="7"/>
      <c r="KM613" s="7"/>
      <c r="KN613" s="7"/>
      <c r="KO613" s="7"/>
      <c r="KP613" s="7"/>
      <c r="KQ613" s="7"/>
      <c r="KR613" s="7"/>
      <c r="KS613" s="7"/>
      <c r="KT613" s="7"/>
      <c r="KU613" s="7"/>
      <c r="KV613" s="7"/>
      <c r="KW613" s="7"/>
      <c r="KX613" s="7"/>
      <c r="KY613" s="7"/>
      <c r="KZ613" s="7"/>
      <c r="LA613" s="7"/>
      <c r="LB613" s="7"/>
      <c r="LC613" s="7"/>
      <c r="LD613" s="7"/>
      <c r="LE613" s="7"/>
      <c r="LF613" s="7"/>
      <c r="LG613" s="7"/>
      <c r="LH613" s="7"/>
      <c r="LI613" s="7"/>
      <c r="LJ613" s="7"/>
      <c r="LK613" s="7"/>
      <c r="LL613" s="7"/>
      <c r="LM613" s="7"/>
      <c r="LN613" s="7"/>
      <c r="LO613" s="7"/>
      <c r="LP613" s="7"/>
      <c r="LQ613" s="7"/>
      <c r="LR613" s="7"/>
      <c r="LS613" s="7"/>
      <c r="LT613" s="7"/>
      <c r="LU613" s="7"/>
      <c r="LV613" s="7"/>
      <c r="LW613" s="7"/>
      <c r="LX613" s="7"/>
      <c r="LY613" s="7"/>
      <c r="LZ613" s="7"/>
      <c r="MA613" s="7"/>
      <c r="MB613" s="7"/>
      <c r="MC613" s="7"/>
      <c r="MD613" s="7"/>
      <c r="ME613" s="7"/>
      <c r="MF613" s="7"/>
      <c r="MG613" s="7"/>
      <c r="MH613" s="7"/>
      <c r="MI613" s="7"/>
      <c r="MJ613" s="7"/>
    </row>
    <row r="614" spans="1:348" ht="15.75" customHeight="1" x14ac:dyDescent="0.25">
      <c r="A614" s="60"/>
      <c r="B614" s="60"/>
      <c r="C614" s="60"/>
      <c r="D614" s="60"/>
      <c r="E614" s="60"/>
      <c r="F614" s="60"/>
      <c r="G614" s="60"/>
      <c r="H614" s="60"/>
      <c r="I614" s="61"/>
      <c r="J614" s="61"/>
      <c r="K614" s="61"/>
      <c r="L614" s="61"/>
      <c r="M614" s="60"/>
      <c r="N614" s="60"/>
      <c r="O614" s="62"/>
      <c r="P614" s="62"/>
      <c r="Q614" s="62"/>
      <c r="R614" s="62"/>
      <c r="S614" s="62"/>
      <c r="T614" s="62"/>
      <c r="U614" s="62"/>
      <c r="V614" s="62"/>
      <c r="W614" s="62"/>
      <c r="X614" s="60"/>
      <c r="Y614" s="60"/>
      <c r="Z614" s="60"/>
      <c r="AA614" s="60"/>
      <c r="AB614" s="61"/>
      <c r="AC614" s="61"/>
      <c r="AD614" s="60"/>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c r="IW614" s="7"/>
      <c r="IX614" s="7"/>
      <c r="IY614" s="7"/>
      <c r="IZ614" s="7"/>
      <c r="JA614" s="7"/>
      <c r="JB614" s="7"/>
      <c r="JC614" s="7"/>
      <c r="JD614" s="7"/>
      <c r="JE614" s="7"/>
      <c r="JF614" s="7"/>
      <c r="JG614" s="7"/>
      <c r="JH614" s="7"/>
      <c r="JI614" s="7"/>
      <c r="JJ614" s="7"/>
      <c r="JK614" s="7"/>
      <c r="JL614" s="7"/>
      <c r="JM614" s="7"/>
      <c r="JN614" s="7"/>
      <c r="JO614" s="7"/>
      <c r="JP614" s="7"/>
      <c r="JQ614" s="7"/>
      <c r="JR614" s="7"/>
      <c r="JS614" s="7"/>
      <c r="JT614" s="7"/>
      <c r="JU614" s="7"/>
      <c r="JV614" s="7"/>
      <c r="JW614" s="7"/>
      <c r="JX614" s="7"/>
      <c r="JY614" s="7"/>
      <c r="JZ614" s="7"/>
      <c r="KA614" s="7"/>
      <c r="KB614" s="7"/>
      <c r="KC614" s="7"/>
      <c r="KD614" s="7"/>
      <c r="KE614" s="7"/>
      <c r="KF614" s="7"/>
      <c r="KG614" s="7"/>
      <c r="KH614" s="7"/>
      <c r="KI614" s="7"/>
      <c r="KJ614" s="7"/>
      <c r="KK614" s="7"/>
      <c r="KL614" s="7"/>
      <c r="KM614" s="7"/>
      <c r="KN614" s="7"/>
      <c r="KO614" s="7"/>
      <c r="KP614" s="7"/>
      <c r="KQ614" s="7"/>
      <c r="KR614" s="7"/>
      <c r="KS614" s="7"/>
      <c r="KT614" s="7"/>
      <c r="KU614" s="7"/>
      <c r="KV614" s="7"/>
      <c r="KW614" s="7"/>
      <c r="KX614" s="7"/>
      <c r="KY614" s="7"/>
      <c r="KZ614" s="7"/>
      <c r="LA614" s="7"/>
      <c r="LB614" s="7"/>
      <c r="LC614" s="7"/>
      <c r="LD614" s="7"/>
      <c r="LE614" s="7"/>
      <c r="LF614" s="7"/>
      <c r="LG614" s="7"/>
      <c r="LH614" s="7"/>
      <c r="LI614" s="7"/>
      <c r="LJ614" s="7"/>
      <c r="LK614" s="7"/>
      <c r="LL614" s="7"/>
      <c r="LM614" s="7"/>
      <c r="LN614" s="7"/>
      <c r="LO614" s="7"/>
      <c r="LP614" s="7"/>
      <c r="LQ614" s="7"/>
      <c r="LR614" s="7"/>
      <c r="LS614" s="7"/>
      <c r="LT614" s="7"/>
      <c r="LU614" s="7"/>
      <c r="LV614" s="7"/>
      <c r="LW614" s="7"/>
      <c r="LX614" s="7"/>
      <c r="LY614" s="7"/>
      <c r="LZ614" s="7"/>
      <c r="MA614" s="7"/>
      <c r="MB614" s="7"/>
      <c r="MC614" s="7"/>
      <c r="MD614" s="7"/>
      <c r="ME614" s="7"/>
      <c r="MF614" s="7"/>
      <c r="MG614" s="7"/>
      <c r="MH614" s="7"/>
      <c r="MI614" s="7"/>
      <c r="MJ614" s="7"/>
    </row>
    <row r="615" spans="1:348" ht="15.75" customHeight="1" x14ac:dyDescent="0.25">
      <c r="A615" s="60"/>
      <c r="B615" s="60"/>
      <c r="C615" s="60"/>
      <c r="D615" s="60"/>
      <c r="E615" s="60"/>
      <c r="F615" s="60"/>
      <c r="G615" s="60"/>
      <c r="H615" s="60"/>
      <c r="I615" s="61"/>
      <c r="J615" s="61"/>
      <c r="K615" s="61"/>
      <c r="L615" s="61"/>
      <c r="M615" s="60"/>
      <c r="N615" s="60"/>
      <c r="O615" s="62"/>
      <c r="P615" s="62"/>
      <c r="Q615" s="62"/>
      <c r="R615" s="62"/>
      <c r="S615" s="62"/>
      <c r="T615" s="62"/>
      <c r="U615" s="62"/>
      <c r="V615" s="62"/>
      <c r="W615" s="62"/>
      <c r="X615" s="60"/>
      <c r="Y615" s="60"/>
      <c r="Z615" s="60"/>
      <c r="AA615" s="60"/>
      <c r="AB615" s="61"/>
      <c r="AC615" s="61"/>
      <c r="AD615" s="60"/>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c r="IW615" s="7"/>
      <c r="IX615" s="7"/>
      <c r="IY615" s="7"/>
      <c r="IZ615" s="7"/>
      <c r="JA615" s="7"/>
      <c r="JB615" s="7"/>
      <c r="JC615" s="7"/>
      <c r="JD615" s="7"/>
      <c r="JE615" s="7"/>
      <c r="JF615" s="7"/>
      <c r="JG615" s="7"/>
      <c r="JH615" s="7"/>
      <c r="JI615" s="7"/>
      <c r="JJ615" s="7"/>
      <c r="JK615" s="7"/>
      <c r="JL615" s="7"/>
      <c r="JM615" s="7"/>
      <c r="JN615" s="7"/>
      <c r="JO615" s="7"/>
      <c r="JP615" s="7"/>
      <c r="JQ615" s="7"/>
      <c r="JR615" s="7"/>
      <c r="JS615" s="7"/>
      <c r="JT615" s="7"/>
      <c r="JU615" s="7"/>
      <c r="JV615" s="7"/>
      <c r="JW615" s="7"/>
      <c r="JX615" s="7"/>
      <c r="JY615" s="7"/>
      <c r="JZ615" s="7"/>
      <c r="KA615" s="7"/>
      <c r="KB615" s="7"/>
      <c r="KC615" s="7"/>
      <c r="KD615" s="7"/>
      <c r="KE615" s="7"/>
      <c r="KF615" s="7"/>
      <c r="KG615" s="7"/>
      <c r="KH615" s="7"/>
      <c r="KI615" s="7"/>
      <c r="KJ615" s="7"/>
      <c r="KK615" s="7"/>
      <c r="KL615" s="7"/>
      <c r="KM615" s="7"/>
      <c r="KN615" s="7"/>
      <c r="KO615" s="7"/>
      <c r="KP615" s="7"/>
      <c r="KQ615" s="7"/>
      <c r="KR615" s="7"/>
      <c r="KS615" s="7"/>
      <c r="KT615" s="7"/>
      <c r="KU615" s="7"/>
      <c r="KV615" s="7"/>
      <c r="KW615" s="7"/>
      <c r="KX615" s="7"/>
      <c r="KY615" s="7"/>
      <c r="KZ615" s="7"/>
      <c r="LA615" s="7"/>
      <c r="LB615" s="7"/>
      <c r="LC615" s="7"/>
      <c r="LD615" s="7"/>
      <c r="LE615" s="7"/>
      <c r="LF615" s="7"/>
      <c r="LG615" s="7"/>
      <c r="LH615" s="7"/>
      <c r="LI615" s="7"/>
      <c r="LJ615" s="7"/>
      <c r="LK615" s="7"/>
      <c r="LL615" s="7"/>
      <c r="LM615" s="7"/>
      <c r="LN615" s="7"/>
      <c r="LO615" s="7"/>
      <c r="LP615" s="7"/>
      <c r="LQ615" s="7"/>
      <c r="LR615" s="7"/>
      <c r="LS615" s="7"/>
      <c r="LT615" s="7"/>
      <c r="LU615" s="7"/>
      <c r="LV615" s="7"/>
      <c r="LW615" s="7"/>
      <c r="LX615" s="7"/>
      <c r="LY615" s="7"/>
      <c r="LZ615" s="7"/>
      <c r="MA615" s="7"/>
      <c r="MB615" s="7"/>
      <c r="MC615" s="7"/>
      <c r="MD615" s="7"/>
      <c r="ME615" s="7"/>
      <c r="MF615" s="7"/>
      <c r="MG615" s="7"/>
      <c r="MH615" s="7"/>
      <c r="MI615" s="7"/>
      <c r="MJ615" s="7"/>
    </row>
    <row r="616" spans="1:348" ht="15.75" customHeight="1" x14ac:dyDescent="0.25">
      <c r="A616" s="60"/>
      <c r="B616" s="60"/>
      <c r="C616" s="60"/>
      <c r="D616" s="60"/>
      <c r="E616" s="60"/>
      <c r="F616" s="60"/>
      <c r="G616" s="60"/>
      <c r="H616" s="60"/>
      <c r="I616" s="61"/>
      <c r="J616" s="61"/>
      <c r="K616" s="61"/>
      <c r="L616" s="61"/>
      <c r="M616" s="60"/>
      <c r="N616" s="60"/>
      <c r="O616" s="62"/>
      <c r="P616" s="62"/>
      <c r="Q616" s="62"/>
      <c r="R616" s="62"/>
      <c r="S616" s="62"/>
      <c r="T616" s="62"/>
      <c r="U616" s="62"/>
      <c r="V616" s="62"/>
      <c r="W616" s="62"/>
      <c r="X616" s="60"/>
      <c r="Y616" s="60"/>
      <c r="Z616" s="60"/>
      <c r="AA616" s="60"/>
      <c r="AB616" s="61"/>
      <c r="AC616" s="61"/>
      <c r="AD616" s="60"/>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c r="IW616" s="7"/>
      <c r="IX616" s="7"/>
      <c r="IY616" s="7"/>
      <c r="IZ616" s="7"/>
      <c r="JA616" s="7"/>
      <c r="JB616" s="7"/>
      <c r="JC616" s="7"/>
      <c r="JD616" s="7"/>
      <c r="JE616" s="7"/>
      <c r="JF616" s="7"/>
      <c r="JG616" s="7"/>
      <c r="JH616" s="7"/>
      <c r="JI616" s="7"/>
      <c r="JJ616" s="7"/>
      <c r="JK616" s="7"/>
      <c r="JL616" s="7"/>
      <c r="JM616" s="7"/>
      <c r="JN616" s="7"/>
      <c r="JO616" s="7"/>
      <c r="JP616" s="7"/>
      <c r="JQ616" s="7"/>
      <c r="JR616" s="7"/>
      <c r="JS616" s="7"/>
      <c r="JT616" s="7"/>
      <c r="JU616" s="7"/>
      <c r="JV616" s="7"/>
      <c r="JW616" s="7"/>
      <c r="JX616" s="7"/>
      <c r="JY616" s="7"/>
      <c r="JZ616" s="7"/>
      <c r="KA616" s="7"/>
      <c r="KB616" s="7"/>
      <c r="KC616" s="7"/>
      <c r="KD616" s="7"/>
      <c r="KE616" s="7"/>
      <c r="KF616" s="7"/>
      <c r="KG616" s="7"/>
      <c r="KH616" s="7"/>
      <c r="KI616" s="7"/>
      <c r="KJ616" s="7"/>
      <c r="KK616" s="7"/>
      <c r="KL616" s="7"/>
      <c r="KM616" s="7"/>
      <c r="KN616" s="7"/>
      <c r="KO616" s="7"/>
      <c r="KP616" s="7"/>
      <c r="KQ616" s="7"/>
      <c r="KR616" s="7"/>
      <c r="KS616" s="7"/>
      <c r="KT616" s="7"/>
      <c r="KU616" s="7"/>
      <c r="KV616" s="7"/>
      <c r="KW616" s="7"/>
      <c r="KX616" s="7"/>
      <c r="KY616" s="7"/>
      <c r="KZ616" s="7"/>
      <c r="LA616" s="7"/>
      <c r="LB616" s="7"/>
      <c r="LC616" s="7"/>
      <c r="LD616" s="7"/>
      <c r="LE616" s="7"/>
      <c r="LF616" s="7"/>
      <c r="LG616" s="7"/>
      <c r="LH616" s="7"/>
      <c r="LI616" s="7"/>
      <c r="LJ616" s="7"/>
      <c r="LK616" s="7"/>
      <c r="LL616" s="7"/>
      <c r="LM616" s="7"/>
      <c r="LN616" s="7"/>
      <c r="LO616" s="7"/>
      <c r="LP616" s="7"/>
      <c r="LQ616" s="7"/>
      <c r="LR616" s="7"/>
      <c r="LS616" s="7"/>
      <c r="LT616" s="7"/>
      <c r="LU616" s="7"/>
      <c r="LV616" s="7"/>
      <c r="LW616" s="7"/>
      <c r="LX616" s="7"/>
      <c r="LY616" s="7"/>
      <c r="LZ616" s="7"/>
      <c r="MA616" s="7"/>
      <c r="MB616" s="7"/>
      <c r="MC616" s="7"/>
      <c r="MD616" s="7"/>
      <c r="ME616" s="7"/>
      <c r="MF616" s="7"/>
      <c r="MG616" s="7"/>
      <c r="MH616" s="7"/>
      <c r="MI616" s="7"/>
      <c r="MJ616" s="7"/>
    </row>
    <row r="617" spans="1:348" ht="15.75" customHeight="1" x14ac:dyDescent="0.25">
      <c r="A617" s="60"/>
      <c r="B617" s="60"/>
      <c r="C617" s="60"/>
      <c r="D617" s="60"/>
      <c r="E617" s="60"/>
      <c r="F617" s="60"/>
      <c r="G617" s="60"/>
      <c r="H617" s="60"/>
      <c r="I617" s="61"/>
      <c r="J617" s="61"/>
      <c r="K617" s="61"/>
      <c r="L617" s="61"/>
      <c r="M617" s="60"/>
      <c r="N617" s="60"/>
      <c r="O617" s="62"/>
      <c r="P617" s="62"/>
      <c r="Q617" s="62"/>
      <c r="R617" s="62"/>
      <c r="S617" s="62"/>
      <c r="T617" s="62"/>
      <c r="U617" s="62"/>
      <c r="V617" s="62"/>
      <c r="W617" s="62"/>
      <c r="X617" s="60"/>
      <c r="Y617" s="60"/>
      <c r="Z617" s="60"/>
      <c r="AA617" s="60"/>
      <c r="AB617" s="61"/>
      <c r="AC617" s="61"/>
      <c r="AD617" s="60"/>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c r="IW617" s="7"/>
      <c r="IX617" s="7"/>
      <c r="IY617" s="7"/>
      <c r="IZ617" s="7"/>
      <c r="JA617" s="7"/>
      <c r="JB617" s="7"/>
      <c r="JC617" s="7"/>
      <c r="JD617" s="7"/>
      <c r="JE617" s="7"/>
      <c r="JF617" s="7"/>
      <c r="JG617" s="7"/>
      <c r="JH617" s="7"/>
      <c r="JI617" s="7"/>
      <c r="JJ617" s="7"/>
      <c r="JK617" s="7"/>
      <c r="JL617" s="7"/>
      <c r="JM617" s="7"/>
      <c r="JN617" s="7"/>
      <c r="JO617" s="7"/>
      <c r="JP617" s="7"/>
      <c r="JQ617" s="7"/>
      <c r="JR617" s="7"/>
      <c r="JS617" s="7"/>
      <c r="JT617" s="7"/>
      <c r="JU617" s="7"/>
      <c r="JV617" s="7"/>
      <c r="JW617" s="7"/>
      <c r="JX617" s="7"/>
      <c r="JY617" s="7"/>
      <c r="JZ617" s="7"/>
      <c r="KA617" s="7"/>
      <c r="KB617" s="7"/>
      <c r="KC617" s="7"/>
      <c r="KD617" s="7"/>
      <c r="KE617" s="7"/>
      <c r="KF617" s="7"/>
      <c r="KG617" s="7"/>
      <c r="KH617" s="7"/>
      <c r="KI617" s="7"/>
      <c r="KJ617" s="7"/>
      <c r="KK617" s="7"/>
      <c r="KL617" s="7"/>
      <c r="KM617" s="7"/>
      <c r="KN617" s="7"/>
      <c r="KO617" s="7"/>
      <c r="KP617" s="7"/>
      <c r="KQ617" s="7"/>
      <c r="KR617" s="7"/>
      <c r="KS617" s="7"/>
      <c r="KT617" s="7"/>
      <c r="KU617" s="7"/>
      <c r="KV617" s="7"/>
      <c r="KW617" s="7"/>
      <c r="KX617" s="7"/>
      <c r="KY617" s="7"/>
      <c r="KZ617" s="7"/>
      <c r="LA617" s="7"/>
      <c r="LB617" s="7"/>
      <c r="LC617" s="7"/>
      <c r="LD617" s="7"/>
      <c r="LE617" s="7"/>
      <c r="LF617" s="7"/>
      <c r="LG617" s="7"/>
      <c r="LH617" s="7"/>
      <c r="LI617" s="7"/>
      <c r="LJ617" s="7"/>
      <c r="LK617" s="7"/>
      <c r="LL617" s="7"/>
      <c r="LM617" s="7"/>
      <c r="LN617" s="7"/>
      <c r="LO617" s="7"/>
      <c r="LP617" s="7"/>
      <c r="LQ617" s="7"/>
      <c r="LR617" s="7"/>
      <c r="LS617" s="7"/>
      <c r="LT617" s="7"/>
      <c r="LU617" s="7"/>
      <c r="LV617" s="7"/>
      <c r="LW617" s="7"/>
      <c r="LX617" s="7"/>
      <c r="LY617" s="7"/>
      <c r="LZ617" s="7"/>
      <c r="MA617" s="7"/>
      <c r="MB617" s="7"/>
      <c r="MC617" s="7"/>
      <c r="MD617" s="7"/>
      <c r="ME617" s="7"/>
      <c r="MF617" s="7"/>
      <c r="MG617" s="7"/>
      <c r="MH617" s="7"/>
      <c r="MI617" s="7"/>
      <c r="MJ617" s="7"/>
    </row>
    <row r="618" spans="1:348" ht="15.75" customHeight="1" x14ac:dyDescent="0.25">
      <c r="A618" s="60"/>
      <c r="B618" s="60"/>
      <c r="C618" s="60"/>
      <c r="D618" s="60"/>
      <c r="E618" s="60"/>
      <c r="F618" s="60"/>
      <c r="G618" s="60"/>
      <c r="H618" s="60"/>
      <c r="I618" s="61"/>
      <c r="J618" s="61"/>
      <c r="K618" s="61"/>
      <c r="L618" s="61"/>
      <c r="M618" s="60"/>
      <c r="N618" s="60"/>
      <c r="O618" s="62"/>
      <c r="P618" s="62"/>
      <c r="Q618" s="62"/>
      <c r="R618" s="62"/>
      <c r="S618" s="62"/>
      <c r="T618" s="62"/>
      <c r="U618" s="62"/>
      <c r="V618" s="62"/>
      <c r="W618" s="62"/>
      <c r="X618" s="60"/>
      <c r="Y618" s="60"/>
      <c r="Z618" s="60"/>
      <c r="AA618" s="60"/>
      <c r="AB618" s="61"/>
      <c r="AC618" s="61"/>
      <c r="AD618" s="60"/>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c r="IW618" s="7"/>
      <c r="IX618" s="7"/>
      <c r="IY618" s="7"/>
      <c r="IZ618" s="7"/>
      <c r="JA618" s="7"/>
      <c r="JB618" s="7"/>
      <c r="JC618" s="7"/>
      <c r="JD618" s="7"/>
      <c r="JE618" s="7"/>
      <c r="JF618" s="7"/>
      <c r="JG618" s="7"/>
      <c r="JH618" s="7"/>
      <c r="JI618" s="7"/>
      <c r="JJ618" s="7"/>
      <c r="JK618" s="7"/>
      <c r="JL618" s="7"/>
      <c r="JM618" s="7"/>
      <c r="JN618" s="7"/>
      <c r="JO618" s="7"/>
      <c r="JP618" s="7"/>
      <c r="JQ618" s="7"/>
      <c r="JR618" s="7"/>
      <c r="JS618" s="7"/>
      <c r="JT618" s="7"/>
      <c r="JU618" s="7"/>
      <c r="JV618" s="7"/>
      <c r="JW618" s="7"/>
      <c r="JX618" s="7"/>
      <c r="JY618" s="7"/>
      <c r="JZ618" s="7"/>
      <c r="KA618" s="7"/>
      <c r="KB618" s="7"/>
      <c r="KC618" s="7"/>
      <c r="KD618" s="7"/>
      <c r="KE618" s="7"/>
      <c r="KF618" s="7"/>
      <c r="KG618" s="7"/>
      <c r="KH618" s="7"/>
      <c r="KI618" s="7"/>
      <c r="KJ618" s="7"/>
      <c r="KK618" s="7"/>
      <c r="KL618" s="7"/>
      <c r="KM618" s="7"/>
      <c r="KN618" s="7"/>
      <c r="KO618" s="7"/>
      <c r="KP618" s="7"/>
      <c r="KQ618" s="7"/>
      <c r="KR618" s="7"/>
      <c r="KS618" s="7"/>
      <c r="KT618" s="7"/>
      <c r="KU618" s="7"/>
      <c r="KV618" s="7"/>
      <c r="KW618" s="7"/>
      <c r="KX618" s="7"/>
      <c r="KY618" s="7"/>
      <c r="KZ618" s="7"/>
      <c r="LA618" s="7"/>
      <c r="LB618" s="7"/>
      <c r="LC618" s="7"/>
      <c r="LD618" s="7"/>
      <c r="LE618" s="7"/>
      <c r="LF618" s="7"/>
      <c r="LG618" s="7"/>
      <c r="LH618" s="7"/>
      <c r="LI618" s="7"/>
      <c r="LJ618" s="7"/>
      <c r="LK618" s="7"/>
      <c r="LL618" s="7"/>
      <c r="LM618" s="7"/>
      <c r="LN618" s="7"/>
      <c r="LO618" s="7"/>
      <c r="LP618" s="7"/>
      <c r="LQ618" s="7"/>
      <c r="LR618" s="7"/>
      <c r="LS618" s="7"/>
      <c r="LT618" s="7"/>
      <c r="LU618" s="7"/>
      <c r="LV618" s="7"/>
      <c r="LW618" s="7"/>
      <c r="LX618" s="7"/>
      <c r="LY618" s="7"/>
      <c r="LZ618" s="7"/>
      <c r="MA618" s="7"/>
      <c r="MB618" s="7"/>
      <c r="MC618" s="7"/>
      <c r="MD618" s="7"/>
      <c r="ME618" s="7"/>
      <c r="MF618" s="7"/>
      <c r="MG618" s="7"/>
      <c r="MH618" s="7"/>
      <c r="MI618" s="7"/>
      <c r="MJ618" s="7"/>
    </row>
    <row r="619" spans="1:348" ht="15.75" customHeight="1" x14ac:dyDescent="0.25">
      <c r="A619" s="60"/>
      <c r="B619" s="60"/>
      <c r="C619" s="60"/>
      <c r="D619" s="60"/>
      <c r="E619" s="60"/>
      <c r="F619" s="60"/>
      <c r="G619" s="60"/>
      <c r="H619" s="60"/>
      <c r="I619" s="61"/>
      <c r="J619" s="61"/>
      <c r="K619" s="61"/>
      <c r="L619" s="61"/>
      <c r="M619" s="60"/>
      <c r="N619" s="60"/>
      <c r="O619" s="62"/>
      <c r="P619" s="62"/>
      <c r="Q619" s="62"/>
      <c r="R619" s="62"/>
      <c r="S619" s="62"/>
      <c r="T619" s="62"/>
      <c r="U619" s="62"/>
      <c r="V619" s="62"/>
      <c r="W619" s="62"/>
      <c r="X619" s="60"/>
      <c r="Y619" s="60"/>
      <c r="Z619" s="60"/>
      <c r="AA619" s="60"/>
      <c r="AB619" s="61"/>
      <c r="AC619" s="61"/>
      <c r="AD619" s="60"/>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c r="IW619" s="7"/>
      <c r="IX619" s="7"/>
      <c r="IY619" s="7"/>
      <c r="IZ619" s="7"/>
      <c r="JA619" s="7"/>
      <c r="JB619" s="7"/>
      <c r="JC619" s="7"/>
      <c r="JD619" s="7"/>
      <c r="JE619" s="7"/>
      <c r="JF619" s="7"/>
      <c r="JG619" s="7"/>
      <c r="JH619" s="7"/>
      <c r="JI619" s="7"/>
      <c r="JJ619" s="7"/>
      <c r="JK619" s="7"/>
      <c r="JL619" s="7"/>
      <c r="JM619" s="7"/>
      <c r="JN619" s="7"/>
      <c r="JO619" s="7"/>
      <c r="JP619" s="7"/>
      <c r="JQ619" s="7"/>
      <c r="JR619" s="7"/>
      <c r="JS619" s="7"/>
      <c r="JT619" s="7"/>
      <c r="JU619" s="7"/>
      <c r="JV619" s="7"/>
      <c r="JW619" s="7"/>
      <c r="JX619" s="7"/>
      <c r="JY619" s="7"/>
      <c r="JZ619" s="7"/>
      <c r="KA619" s="7"/>
      <c r="KB619" s="7"/>
      <c r="KC619" s="7"/>
      <c r="KD619" s="7"/>
      <c r="KE619" s="7"/>
      <c r="KF619" s="7"/>
      <c r="KG619" s="7"/>
      <c r="KH619" s="7"/>
      <c r="KI619" s="7"/>
      <c r="KJ619" s="7"/>
      <c r="KK619" s="7"/>
      <c r="KL619" s="7"/>
      <c r="KM619" s="7"/>
      <c r="KN619" s="7"/>
      <c r="KO619" s="7"/>
      <c r="KP619" s="7"/>
      <c r="KQ619" s="7"/>
      <c r="KR619" s="7"/>
      <c r="KS619" s="7"/>
      <c r="KT619" s="7"/>
      <c r="KU619" s="7"/>
      <c r="KV619" s="7"/>
      <c r="KW619" s="7"/>
      <c r="KX619" s="7"/>
      <c r="KY619" s="7"/>
      <c r="KZ619" s="7"/>
      <c r="LA619" s="7"/>
      <c r="LB619" s="7"/>
      <c r="LC619" s="7"/>
      <c r="LD619" s="7"/>
      <c r="LE619" s="7"/>
      <c r="LF619" s="7"/>
      <c r="LG619" s="7"/>
      <c r="LH619" s="7"/>
      <c r="LI619" s="7"/>
      <c r="LJ619" s="7"/>
      <c r="LK619" s="7"/>
      <c r="LL619" s="7"/>
      <c r="LM619" s="7"/>
      <c r="LN619" s="7"/>
      <c r="LO619" s="7"/>
      <c r="LP619" s="7"/>
      <c r="LQ619" s="7"/>
      <c r="LR619" s="7"/>
      <c r="LS619" s="7"/>
      <c r="LT619" s="7"/>
      <c r="LU619" s="7"/>
      <c r="LV619" s="7"/>
      <c r="LW619" s="7"/>
      <c r="LX619" s="7"/>
      <c r="LY619" s="7"/>
      <c r="LZ619" s="7"/>
      <c r="MA619" s="7"/>
      <c r="MB619" s="7"/>
      <c r="MC619" s="7"/>
      <c r="MD619" s="7"/>
      <c r="ME619" s="7"/>
      <c r="MF619" s="7"/>
      <c r="MG619" s="7"/>
      <c r="MH619" s="7"/>
      <c r="MI619" s="7"/>
      <c r="MJ619" s="7"/>
    </row>
    <row r="620" spans="1:348" ht="15.75" customHeight="1" x14ac:dyDescent="0.25">
      <c r="A620" s="60"/>
      <c r="B620" s="60"/>
      <c r="C620" s="60"/>
      <c r="D620" s="60"/>
      <c r="E620" s="60"/>
      <c r="F620" s="60"/>
      <c r="G620" s="60"/>
      <c r="H620" s="60"/>
      <c r="I620" s="61"/>
      <c r="J620" s="61"/>
      <c r="K620" s="61"/>
      <c r="L620" s="61"/>
      <c r="M620" s="60"/>
      <c r="N620" s="60"/>
      <c r="O620" s="62"/>
      <c r="P620" s="62"/>
      <c r="Q620" s="62"/>
      <c r="R620" s="62"/>
      <c r="S620" s="62"/>
      <c r="T620" s="62"/>
      <c r="U620" s="62"/>
      <c r="V620" s="62"/>
      <c r="W620" s="62"/>
      <c r="X620" s="60"/>
      <c r="Y620" s="60"/>
      <c r="Z620" s="60"/>
      <c r="AA620" s="60"/>
      <c r="AB620" s="61"/>
      <c r="AC620" s="61"/>
      <c r="AD620" s="60"/>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c r="IW620" s="7"/>
      <c r="IX620" s="7"/>
      <c r="IY620" s="7"/>
      <c r="IZ620" s="7"/>
      <c r="JA620" s="7"/>
      <c r="JB620" s="7"/>
      <c r="JC620" s="7"/>
      <c r="JD620" s="7"/>
      <c r="JE620" s="7"/>
      <c r="JF620" s="7"/>
      <c r="JG620" s="7"/>
      <c r="JH620" s="7"/>
      <c r="JI620" s="7"/>
      <c r="JJ620" s="7"/>
      <c r="JK620" s="7"/>
      <c r="JL620" s="7"/>
      <c r="JM620" s="7"/>
      <c r="JN620" s="7"/>
      <c r="JO620" s="7"/>
      <c r="JP620" s="7"/>
      <c r="JQ620" s="7"/>
      <c r="JR620" s="7"/>
      <c r="JS620" s="7"/>
      <c r="JT620" s="7"/>
      <c r="JU620" s="7"/>
      <c r="JV620" s="7"/>
      <c r="JW620" s="7"/>
      <c r="JX620" s="7"/>
      <c r="JY620" s="7"/>
      <c r="JZ620" s="7"/>
      <c r="KA620" s="7"/>
      <c r="KB620" s="7"/>
      <c r="KC620" s="7"/>
      <c r="KD620" s="7"/>
      <c r="KE620" s="7"/>
      <c r="KF620" s="7"/>
      <c r="KG620" s="7"/>
      <c r="KH620" s="7"/>
      <c r="KI620" s="7"/>
      <c r="KJ620" s="7"/>
      <c r="KK620" s="7"/>
      <c r="KL620" s="7"/>
      <c r="KM620" s="7"/>
      <c r="KN620" s="7"/>
      <c r="KO620" s="7"/>
      <c r="KP620" s="7"/>
      <c r="KQ620" s="7"/>
      <c r="KR620" s="7"/>
      <c r="KS620" s="7"/>
      <c r="KT620" s="7"/>
      <c r="KU620" s="7"/>
      <c r="KV620" s="7"/>
      <c r="KW620" s="7"/>
      <c r="KX620" s="7"/>
      <c r="KY620" s="7"/>
      <c r="KZ620" s="7"/>
      <c r="LA620" s="7"/>
      <c r="LB620" s="7"/>
      <c r="LC620" s="7"/>
      <c r="LD620" s="7"/>
      <c r="LE620" s="7"/>
      <c r="LF620" s="7"/>
      <c r="LG620" s="7"/>
      <c r="LH620" s="7"/>
      <c r="LI620" s="7"/>
      <c r="LJ620" s="7"/>
      <c r="LK620" s="7"/>
      <c r="LL620" s="7"/>
      <c r="LM620" s="7"/>
      <c r="LN620" s="7"/>
      <c r="LO620" s="7"/>
      <c r="LP620" s="7"/>
      <c r="LQ620" s="7"/>
      <c r="LR620" s="7"/>
      <c r="LS620" s="7"/>
      <c r="LT620" s="7"/>
      <c r="LU620" s="7"/>
      <c r="LV620" s="7"/>
      <c r="LW620" s="7"/>
      <c r="LX620" s="7"/>
      <c r="LY620" s="7"/>
      <c r="LZ620" s="7"/>
      <c r="MA620" s="7"/>
      <c r="MB620" s="7"/>
      <c r="MC620" s="7"/>
      <c r="MD620" s="7"/>
      <c r="ME620" s="7"/>
      <c r="MF620" s="7"/>
      <c r="MG620" s="7"/>
      <c r="MH620" s="7"/>
      <c r="MI620" s="7"/>
      <c r="MJ620" s="7"/>
    </row>
    <row r="621" spans="1:348" ht="15.75" customHeight="1" x14ac:dyDescent="0.25">
      <c r="A621" s="60"/>
      <c r="B621" s="60"/>
      <c r="C621" s="60"/>
      <c r="D621" s="60"/>
      <c r="E621" s="60"/>
      <c r="F621" s="60"/>
      <c r="G621" s="60"/>
      <c r="H621" s="60"/>
      <c r="I621" s="61"/>
      <c r="J621" s="61"/>
      <c r="K621" s="61"/>
      <c r="L621" s="61"/>
      <c r="M621" s="60"/>
      <c r="N621" s="60"/>
      <c r="O621" s="62"/>
      <c r="P621" s="62"/>
      <c r="Q621" s="62"/>
      <c r="R621" s="62"/>
      <c r="S621" s="62"/>
      <c r="T621" s="62"/>
      <c r="U621" s="62"/>
      <c r="V621" s="62"/>
      <c r="W621" s="62"/>
      <c r="X621" s="60"/>
      <c r="Y621" s="60"/>
      <c r="Z621" s="60"/>
      <c r="AA621" s="60"/>
      <c r="AB621" s="61"/>
      <c r="AC621" s="61"/>
      <c r="AD621" s="60"/>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c r="IW621" s="7"/>
      <c r="IX621" s="7"/>
      <c r="IY621" s="7"/>
      <c r="IZ621" s="7"/>
      <c r="JA621" s="7"/>
      <c r="JB621" s="7"/>
      <c r="JC621" s="7"/>
      <c r="JD621" s="7"/>
      <c r="JE621" s="7"/>
      <c r="JF621" s="7"/>
      <c r="JG621" s="7"/>
      <c r="JH621" s="7"/>
      <c r="JI621" s="7"/>
      <c r="JJ621" s="7"/>
      <c r="JK621" s="7"/>
      <c r="JL621" s="7"/>
      <c r="JM621" s="7"/>
      <c r="JN621" s="7"/>
      <c r="JO621" s="7"/>
      <c r="JP621" s="7"/>
      <c r="JQ621" s="7"/>
      <c r="JR621" s="7"/>
      <c r="JS621" s="7"/>
      <c r="JT621" s="7"/>
      <c r="JU621" s="7"/>
      <c r="JV621" s="7"/>
      <c r="JW621" s="7"/>
      <c r="JX621" s="7"/>
      <c r="JY621" s="7"/>
      <c r="JZ621" s="7"/>
      <c r="KA621" s="7"/>
      <c r="KB621" s="7"/>
      <c r="KC621" s="7"/>
      <c r="KD621" s="7"/>
      <c r="KE621" s="7"/>
      <c r="KF621" s="7"/>
      <c r="KG621" s="7"/>
      <c r="KH621" s="7"/>
      <c r="KI621" s="7"/>
      <c r="KJ621" s="7"/>
      <c r="KK621" s="7"/>
      <c r="KL621" s="7"/>
      <c r="KM621" s="7"/>
      <c r="KN621" s="7"/>
      <c r="KO621" s="7"/>
      <c r="KP621" s="7"/>
      <c r="KQ621" s="7"/>
      <c r="KR621" s="7"/>
      <c r="KS621" s="7"/>
      <c r="KT621" s="7"/>
      <c r="KU621" s="7"/>
      <c r="KV621" s="7"/>
      <c r="KW621" s="7"/>
      <c r="KX621" s="7"/>
      <c r="KY621" s="7"/>
      <c r="KZ621" s="7"/>
      <c r="LA621" s="7"/>
      <c r="LB621" s="7"/>
      <c r="LC621" s="7"/>
      <c r="LD621" s="7"/>
      <c r="LE621" s="7"/>
      <c r="LF621" s="7"/>
      <c r="LG621" s="7"/>
      <c r="LH621" s="7"/>
      <c r="LI621" s="7"/>
      <c r="LJ621" s="7"/>
      <c r="LK621" s="7"/>
      <c r="LL621" s="7"/>
      <c r="LM621" s="7"/>
      <c r="LN621" s="7"/>
      <c r="LO621" s="7"/>
      <c r="LP621" s="7"/>
      <c r="LQ621" s="7"/>
      <c r="LR621" s="7"/>
      <c r="LS621" s="7"/>
      <c r="LT621" s="7"/>
      <c r="LU621" s="7"/>
      <c r="LV621" s="7"/>
      <c r="LW621" s="7"/>
      <c r="LX621" s="7"/>
      <c r="LY621" s="7"/>
      <c r="LZ621" s="7"/>
      <c r="MA621" s="7"/>
      <c r="MB621" s="7"/>
      <c r="MC621" s="7"/>
      <c r="MD621" s="7"/>
      <c r="ME621" s="7"/>
      <c r="MF621" s="7"/>
      <c r="MG621" s="7"/>
      <c r="MH621" s="7"/>
      <c r="MI621" s="7"/>
      <c r="MJ621" s="7"/>
    </row>
    <row r="622" spans="1:348" ht="15.75" customHeight="1" x14ac:dyDescent="0.25">
      <c r="A622" s="60"/>
      <c r="B622" s="60"/>
      <c r="C622" s="60"/>
      <c r="D622" s="60"/>
      <c r="E622" s="60"/>
      <c r="F622" s="60"/>
      <c r="G622" s="60"/>
      <c r="H622" s="60"/>
      <c r="I622" s="61"/>
      <c r="J622" s="61"/>
      <c r="K622" s="61"/>
      <c r="L622" s="61"/>
      <c r="M622" s="60"/>
      <c r="N622" s="60"/>
      <c r="O622" s="62"/>
      <c r="P622" s="62"/>
      <c r="Q622" s="62"/>
      <c r="R622" s="62"/>
      <c r="S622" s="62"/>
      <c r="T622" s="62"/>
      <c r="U622" s="62"/>
      <c r="V622" s="62"/>
      <c r="W622" s="62"/>
      <c r="X622" s="60"/>
      <c r="Y622" s="60"/>
      <c r="Z622" s="60"/>
      <c r="AA622" s="60"/>
      <c r="AB622" s="61"/>
      <c r="AC622" s="61"/>
      <c r="AD622" s="60"/>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7"/>
      <c r="IW622" s="7"/>
      <c r="IX622" s="7"/>
      <c r="IY622" s="7"/>
      <c r="IZ622" s="7"/>
      <c r="JA622" s="7"/>
      <c r="JB622" s="7"/>
      <c r="JC622" s="7"/>
      <c r="JD622" s="7"/>
      <c r="JE622" s="7"/>
      <c r="JF622" s="7"/>
      <c r="JG622" s="7"/>
      <c r="JH622" s="7"/>
      <c r="JI622" s="7"/>
      <c r="JJ622" s="7"/>
      <c r="JK622" s="7"/>
      <c r="JL622" s="7"/>
      <c r="JM622" s="7"/>
      <c r="JN622" s="7"/>
      <c r="JO622" s="7"/>
      <c r="JP622" s="7"/>
      <c r="JQ622" s="7"/>
      <c r="JR622" s="7"/>
      <c r="JS622" s="7"/>
      <c r="JT622" s="7"/>
      <c r="JU622" s="7"/>
      <c r="JV622" s="7"/>
      <c r="JW622" s="7"/>
      <c r="JX622" s="7"/>
      <c r="JY622" s="7"/>
      <c r="JZ622" s="7"/>
      <c r="KA622" s="7"/>
      <c r="KB622" s="7"/>
      <c r="KC622" s="7"/>
      <c r="KD622" s="7"/>
      <c r="KE622" s="7"/>
      <c r="KF622" s="7"/>
      <c r="KG622" s="7"/>
      <c r="KH622" s="7"/>
      <c r="KI622" s="7"/>
      <c r="KJ622" s="7"/>
      <c r="KK622" s="7"/>
      <c r="KL622" s="7"/>
      <c r="KM622" s="7"/>
      <c r="KN622" s="7"/>
      <c r="KO622" s="7"/>
      <c r="KP622" s="7"/>
      <c r="KQ622" s="7"/>
      <c r="KR622" s="7"/>
      <c r="KS622" s="7"/>
      <c r="KT622" s="7"/>
      <c r="KU622" s="7"/>
      <c r="KV622" s="7"/>
      <c r="KW622" s="7"/>
      <c r="KX622" s="7"/>
      <c r="KY622" s="7"/>
      <c r="KZ622" s="7"/>
      <c r="LA622" s="7"/>
      <c r="LB622" s="7"/>
      <c r="LC622" s="7"/>
      <c r="LD622" s="7"/>
      <c r="LE622" s="7"/>
      <c r="LF622" s="7"/>
      <c r="LG622" s="7"/>
      <c r="LH622" s="7"/>
      <c r="LI622" s="7"/>
      <c r="LJ622" s="7"/>
      <c r="LK622" s="7"/>
      <c r="LL622" s="7"/>
      <c r="LM622" s="7"/>
      <c r="LN622" s="7"/>
      <c r="LO622" s="7"/>
      <c r="LP622" s="7"/>
      <c r="LQ622" s="7"/>
      <c r="LR622" s="7"/>
      <c r="LS622" s="7"/>
      <c r="LT622" s="7"/>
      <c r="LU622" s="7"/>
      <c r="LV622" s="7"/>
      <c r="LW622" s="7"/>
      <c r="LX622" s="7"/>
      <c r="LY622" s="7"/>
      <c r="LZ622" s="7"/>
      <c r="MA622" s="7"/>
      <c r="MB622" s="7"/>
      <c r="MC622" s="7"/>
      <c r="MD622" s="7"/>
      <c r="ME622" s="7"/>
      <c r="MF622" s="7"/>
      <c r="MG622" s="7"/>
      <c r="MH622" s="7"/>
      <c r="MI622" s="7"/>
      <c r="MJ622" s="7"/>
    </row>
    <row r="623" spans="1:348" ht="15.75" customHeight="1" x14ac:dyDescent="0.25">
      <c r="A623" s="60"/>
      <c r="B623" s="60"/>
      <c r="C623" s="60"/>
      <c r="D623" s="60"/>
      <c r="E623" s="60"/>
      <c r="F623" s="60"/>
      <c r="G623" s="60"/>
      <c r="H623" s="60"/>
      <c r="I623" s="61"/>
      <c r="J623" s="61"/>
      <c r="K623" s="61"/>
      <c r="L623" s="61"/>
      <c r="M623" s="60"/>
      <c r="N623" s="60"/>
      <c r="O623" s="62"/>
      <c r="P623" s="62"/>
      <c r="Q623" s="62"/>
      <c r="R623" s="62"/>
      <c r="S623" s="62"/>
      <c r="T623" s="62"/>
      <c r="U623" s="62"/>
      <c r="V623" s="62"/>
      <c r="W623" s="62"/>
      <c r="X623" s="60"/>
      <c r="Y623" s="60"/>
      <c r="Z623" s="60"/>
      <c r="AA623" s="60"/>
      <c r="AB623" s="61"/>
      <c r="AC623" s="61"/>
      <c r="AD623" s="60"/>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7"/>
      <c r="IW623" s="7"/>
      <c r="IX623" s="7"/>
      <c r="IY623" s="7"/>
      <c r="IZ623" s="7"/>
      <c r="JA623" s="7"/>
      <c r="JB623" s="7"/>
      <c r="JC623" s="7"/>
      <c r="JD623" s="7"/>
      <c r="JE623" s="7"/>
      <c r="JF623" s="7"/>
      <c r="JG623" s="7"/>
      <c r="JH623" s="7"/>
      <c r="JI623" s="7"/>
      <c r="JJ623" s="7"/>
      <c r="JK623" s="7"/>
      <c r="JL623" s="7"/>
      <c r="JM623" s="7"/>
      <c r="JN623" s="7"/>
      <c r="JO623" s="7"/>
      <c r="JP623" s="7"/>
      <c r="JQ623" s="7"/>
      <c r="JR623" s="7"/>
      <c r="JS623" s="7"/>
      <c r="JT623" s="7"/>
      <c r="JU623" s="7"/>
      <c r="JV623" s="7"/>
      <c r="JW623" s="7"/>
      <c r="JX623" s="7"/>
      <c r="JY623" s="7"/>
      <c r="JZ623" s="7"/>
      <c r="KA623" s="7"/>
      <c r="KB623" s="7"/>
      <c r="KC623" s="7"/>
      <c r="KD623" s="7"/>
      <c r="KE623" s="7"/>
      <c r="KF623" s="7"/>
      <c r="KG623" s="7"/>
      <c r="KH623" s="7"/>
      <c r="KI623" s="7"/>
      <c r="KJ623" s="7"/>
      <c r="KK623" s="7"/>
      <c r="KL623" s="7"/>
      <c r="KM623" s="7"/>
      <c r="KN623" s="7"/>
      <c r="KO623" s="7"/>
      <c r="KP623" s="7"/>
      <c r="KQ623" s="7"/>
      <c r="KR623" s="7"/>
      <c r="KS623" s="7"/>
      <c r="KT623" s="7"/>
      <c r="KU623" s="7"/>
      <c r="KV623" s="7"/>
      <c r="KW623" s="7"/>
      <c r="KX623" s="7"/>
      <c r="KY623" s="7"/>
      <c r="KZ623" s="7"/>
      <c r="LA623" s="7"/>
      <c r="LB623" s="7"/>
      <c r="LC623" s="7"/>
      <c r="LD623" s="7"/>
      <c r="LE623" s="7"/>
      <c r="LF623" s="7"/>
      <c r="LG623" s="7"/>
      <c r="LH623" s="7"/>
      <c r="LI623" s="7"/>
      <c r="LJ623" s="7"/>
      <c r="LK623" s="7"/>
      <c r="LL623" s="7"/>
      <c r="LM623" s="7"/>
      <c r="LN623" s="7"/>
      <c r="LO623" s="7"/>
      <c r="LP623" s="7"/>
      <c r="LQ623" s="7"/>
      <c r="LR623" s="7"/>
      <c r="LS623" s="7"/>
      <c r="LT623" s="7"/>
      <c r="LU623" s="7"/>
      <c r="LV623" s="7"/>
      <c r="LW623" s="7"/>
      <c r="LX623" s="7"/>
      <c r="LY623" s="7"/>
      <c r="LZ623" s="7"/>
      <c r="MA623" s="7"/>
      <c r="MB623" s="7"/>
      <c r="MC623" s="7"/>
      <c r="MD623" s="7"/>
      <c r="ME623" s="7"/>
      <c r="MF623" s="7"/>
      <c r="MG623" s="7"/>
      <c r="MH623" s="7"/>
      <c r="MI623" s="7"/>
      <c r="MJ623" s="7"/>
    </row>
    <row r="624" spans="1:348" ht="15.75" customHeight="1" x14ac:dyDescent="0.25">
      <c r="A624" s="60"/>
      <c r="B624" s="60"/>
      <c r="C624" s="60"/>
      <c r="D624" s="60"/>
      <c r="E624" s="60"/>
      <c r="F624" s="60"/>
      <c r="G624" s="60"/>
      <c r="H624" s="60"/>
      <c r="I624" s="61"/>
      <c r="J624" s="61"/>
      <c r="K624" s="61"/>
      <c r="L624" s="61"/>
      <c r="M624" s="60"/>
      <c r="N624" s="60"/>
      <c r="O624" s="62"/>
      <c r="P624" s="62"/>
      <c r="Q624" s="62"/>
      <c r="R624" s="62"/>
      <c r="S624" s="62"/>
      <c r="T624" s="62"/>
      <c r="U624" s="62"/>
      <c r="V624" s="62"/>
      <c r="W624" s="62"/>
      <c r="X624" s="60"/>
      <c r="Y624" s="60"/>
      <c r="Z624" s="60"/>
      <c r="AA624" s="60"/>
      <c r="AB624" s="61"/>
      <c r="AC624" s="61"/>
      <c r="AD624" s="60"/>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7"/>
      <c r="IW624" s="7"/>
      <c r="IX624" s="7"/>
      <c r="IY624" s="7"/>
      <c r="IZ624" s="7"/>
      <c r="JA624" s="7"/>
      <c r="JB624" s="7"/>
      <c r="JC624" s="7"/>
      <c r="JD624" s="7"/>
      <c r="JE624" s="7"/>
      <c r="JF624" s="7"/>
      <c r="JG624" s="7"/>
      <c r="JH624" s="7"/>
      <c r="JI624" s="7"/>
      <c r="JJ624" s="7"/>
      <c r="JK624" s="7"/>
      <c r="JL624" s="7"/>
      <c r="JM624" s="7"/>
      <c r="JN624" s="7"/>
      <c r="JO624" s="7"/>
      <c r="JP624" s="7"/>
      <c r="JQ624" s="7"/>
      <c r="JR624" s="7"/>
      <c r="JS624" s="7"/>
      <c r="JT624" s="7"/>
      <c r="JU624" s="7"/>
      <c r="JV624" s="7"/>
      <c r="JW624" s="7"/>
      <c r="JX624" s="7"/>
      <c r="JY624" s="7"/>
      <c r="JZ624" s="7"/>
      <c r="KA624" s="7"/>
      <c r="KB624" s="7"/>
      <c r="KC624" s="7"/>
      <c r="KD624" s="7"/>
      <c r="KE624" s="7"/>
      <c r="KF624" s="7"/>
      <c r="KG624" s="7"/>
      <c r="KH624" s="7"/>
      <c r="KI624" s="7"/>
      <c r="KJ624" s="7"/>
      <c r="KK624" s="7"/>
      <c r="KL624" s="7"/>
      <c r="KM624" s="7"/>
      <c r="KN624" s="7"/>
      <c r="KO624" s="7"/>
      <c r="KP624" s="7"/>
      <c r="KQ624" s="7"/>
      <c r="KR624" s="7"/>
      <c r="KS624" s="7"/>
      <c r="KT624" s="7"/>
      <c r="KU624" s="7"/>
      <c r="KV624" s="7"/>
      <c r="KW624" s="7"/>
      <c r="KX624" s="7"/>
      <c r="KY624" s="7"/>
      <c r="KZ624" s="7"/>
      <c r="LA624" s="7"/>
      <c r="LB624" s="7"/>
      <c r="LC624" s="7"/>
      <c r="LD624" s="7"/>
      <c r="LE624" s="7"/>
      <c r="LF624" s="7"/>
      <c r="LG624" s="7"/>
      <c r="LH624" s="7"/>
      <c r="LI624" s="7"/>
      <c r="LJ624" s="7"/>
      <c r="LK624" s="7"/>
      <c r="LL624" s="7"/>
      <c r="LM624" s="7"/>
      <c r="LN624" s="7"/>
      <c r="LO624" s="7"/>
      <c r="LP624" s="7"/>
      <c r="LQ624" s="7"/>
      <c r="LR624" s="7"/>
      <c r="LS624" s="7"/>
      <c r="LT624" s="7"/>
      <c r="LU624" s="7"/>
      <c r="LV624" s="7"/>
      <c r="LW624" s="7"/>
      <c r="LX624" s="7"/>
      <c r="LY624" s="7"/>
      <c r="LZ624" s="7"/>
      <c r="MA624" s="7"/>
      <c r="MB624" s="7"/>
      <c r="MC624" s="7"/>
      <c r="MD624" s="7"/>
      <c r="ME624" s="7"/>
      <c r="MF624" s="7"/>
      <c r="MG624" s="7"/>
      <c r="MH624" s="7"/>
      <c r="MI624" s="7"/>
      <c r="MJ624" s="7"/>
    </row>
    <row r="625" spans="1:348" ht="15.75" customHeight="1" x14ac:dyDescent="0.25">
      <c r="A625" s="60"/>
      <c r="B625" s="60"/>
      <c r="C625" s="60"/>
      <c r="D625" s="60"/>
      <c r="E625" s="60"/>
      <c r="F625" s="60"/>
      <c r="G625" s="60"/>
      <c r="H625" s="60"/>
      <c r="I625" s="61"/>
      <c r="J625" s="61"/>
      <c r="K625" s="61"/>
      <c r="L625" s="61"/>
      <c r="M625" s="60"/>
      <c r="N625" s="60"/>
      <c r="O625" s="62"/>
      <c r="P625" s="62"/>
      <c r="Q625" s="62"/>
      <c r="R625" s="62"/>
      <c r="S625" s="62"/>
      <c r="T625" s="62"/>
      <c r="U625" s="62"/>
      <c r="V625" s="62"/>
      <c r="W625" s="62"/>
      <c r="X625" s="60"/>
      <c r="Y625" s="60"/>
      <c r="Z625" s="60"/>
      <c r="AA625" s="60"/>
      <c r="AB625" s="61"/>
      <c r="AC625" s="61"/>
      <c r="AD625" s="60"/>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7"/>
      <c r="IW625" s="7"/>
      <c r="IX625" s="7"/>
      <c r="IY625" s="7"/>
      <c r="IZ625" s="7"/>
      <c r="JA625" s="7"/>
      <c r="JB625" s="7"/>
      <c r="JC625" s="7"/>
      <c r="JD625" s="7"/>
      <c r="JE625" s="7"/>
      <c r="JF625" s="7"/>
      <c r="JG625" s="7"/>
      <c r="JH625" s="7"/>
      <c r="JI625" s="7"/>
      <c r="JJ625" s="7"/>
      <c r="JK625" s="7"/>
      <c r="JL625" s="7"/>
      <c r="JM625" s="7"/>
      <c r="JN625" s="7"/>
      <c r="JO625" s="7"/>
      <c r="JP625" s="7"/>
      <c r="JQ625" s="7"/>
      <c r="JR625" s="7"/>
      <c r="JS625" s="7"/>
      <c r="JT625" s="7"/>
      <c r="JU625" s="7"/>
      <c r="JV625" s="7"/>
      <c r="JW625" s="7"/>
      <c r="JX625" s="7"/>
      <c r="JY625" s="7"/>
      <c r="JZ625" s="7"/>
      <c r="KA625" s="7"/>
      <c r="KB625" s="7"/>
      <c r="KC625" s="7"/>
      <c r="KD625" s="7"/>
      <c r="KE625" s="7"/>
      <c r="KF625" s="7"/>
      <c r="KG625" s="7"/>
      <c r="KH625" s="7"/>
      <c r="KI625" s="7"/>
      <c r="KJ625" s="7"/>
      <c r="KK625" s="7"/>
      <c r="KL625" s="7"/>
      <c r="KM625" s="7"/>
      <c r="KN625" s="7"/>
      <c r="KO625" s="7"/>
      <c r="KP625" s="7"/>
      <c r="KQ625" s="7"/>
      <c r="KR625" s="7"/>
      <c r="KS625" s="7"/>
      <c r="KT625" s="7"/>
      <c r="KU625" s="7"/>
      <c r="KV625" s="7"/>
      <c r="KW625" s="7"/>
      <c r="KX625" s="7"/>
      <c r="KY625" s="7"/>
      <c r="KZ625" s="7"/>
      <c r="LA625" s="7"/>
      <c r="LB625" s="7"/>
      <c r="LC625" s="7"/>
      <c r="LD625" s="7"/>
      <c r="LE625" s="7"/>
      <c r="LF625" s="7"/>
      <c r="LG625" s="7"/>
      <c r="LH625" s="7"/>
      <c r="LI625" s="7"/>
      <c r="LJ625" s="7"/>
      <c r="LK625" s="7"/>
      <c r="LL625" s="7"/>
      <c r="LM625" s="7"/>
      <c r="LN625" s="7"/>
      <c r="LO625" s="7"/>
      <c r="LP625" s="7"/>
      <c r="LQ625" s="7"/>
      <c r="LR625" s="7"/>
      <c r="LS625" s="7"/>
      <c r="LT625" s="7"/>
      <c r="LU625" s="7"/>
      <c r="LV625" s="7"/>
      <c r="LW625" s="7"/>
      <c r="LX625" s="7"/>
      <c r="LY625" s="7"/>
      <c r="LZ625" s="7"/>
      <c r="MA625" s="7"/>
      <c r="MB625" s="7"/>
      <c r="MC625" s="7"/>
      <c r="MD625" s="7"/>
      <c r="ME625" s="7"/>
      <c r="MF625" s="7"/>
      <c r="MG625" s="7"/>
      <c r="MH625" s="7"/>
      <c r="MI625" s="7"/>
      <c r="MJ625" s="7"/>
    </row>
    <row r="626" spans="1:348" ht="15.75" customHeight="1" x14ac:dyDescent="0.25">
      <c r="A626" s="60"/>
      <c r="B626" s="60"/>
      <c r="C626" s="60"/>
      <c r="D626" s="60"/>
      <c r="E626" s="60"/>
      <c r="F626" s="60"/>
      <c r="G626" s="60"/>
      <c r="H626" s="60"/>
      <c r="I626" s="61"/>
      <c r="J626" s="61"/>
      <c r="K626" s="61"/>
      <c r="L626" s="61"/>
      <c r="M626" s="60"/>
      <c r="N626" s="60"/>
      <c r="O626" s="62"/>
      <c r="P626" s="62"/>
      <c r="Q626" s="62"/>
      <c r="R626" s="62"/>
      <c r="S626" s="62"/>
      <c r="T626" s="62"/>
      <c r="U626" s="62"/>
      <c r="V626" s="62"/>
      <c r="W626" s="62"/>
      <c r="X626" s="60"/>
      <c r="Y626" s="60"/>
      <c r="Z626" s="60"/>
      <c r="AA626" s="60"/>
      <c r="AB626" s="61"/>
      <c r="AC626" s="61"/>
      <c r="AD626" s="60"/>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7"/>
      <c r="IW626" s="7"/>
      <c r="IX626" s="7"/>
      <c r="IY626" s="7"/>
      <c r="IZ626" s="7"/>
      <c r="JA626" s="7"/>
      <c r="JB626" s="7"/>
      <c r="JC626" s="7"/>
      <c r="JD626" s="7"/>
      <c r="JE626" s="7"/>
      <c r="JF626" s="7"/>
      <c r="JG626" s="7"/>
      <c r="JH626" s="7"/>
      <c r="JI626" s="7"/>
      <c r="JJ626" s="7"/>
      <c r="JK626" s="7"/>
      <c r="JL626" s="7"/>
      <c r="JM626" s="7"/>
      <c r="JN626" s="7"/>
      <c r="JO626" s="7"/>
      <c r="JP626" s="7"/>
      <c r="JQ626" s="7"/>
      <c r="JR626" s="7"/>
      <c r="JS626" s="7"/>
      <c r="JT626" s="7"/>
      <c r="JU626" s="7"/>
      <c r="JV626" s="7"/>
      <c r="JW626" s="7"/>
      <c r="JX626" s="7"/>
      <c r="JY626" s="7"/>
      <c r="JZ626" s="7"/>
      <c r="KA626" s="7"/>
      <c r="KB626" s="7"/>
      <c r="KC626" s="7"/>
      <c r="KD626" s="7"/>
      <c r="KE626" s="7"/>
      <c r="KF626" s="7"/>
      <c r="KG626" s="7"/>
      <c r="KH626" s="7"/>
      <c r="KI626" s="7"/>
      <c r="KJ626" s="7"/>
      <c r="KK626" s="7"/>
      <c r="KL626" s="7"/>
      <c r="KM626" s="7"/>
      <c r="KN626" s="7"/>
      <c r="KO626" s="7"/>
      <c r="KP626" s="7"/>
      <c r="KQ626" s="7"/>
      <c r="KR626" s="7"/>
      <c r="KS626" s="7"/>
      <c r="KT626" s="7"/>
      <c r="KU626" s="7"/>
      <c r="KV626" s="7"/>
      <c r="KW626" s="7"/>
      <c r="KX626" s="7"/>
      <c r="KY626" s="7"/>
      <c r="KZ626" s="7"/>
      <c r="LA626" s="7"/>
      <c r="LB626" s="7"/>
      <c r="LC626" s="7"/>
      <c r="LD626" s="7"/>
      <c r="LE626" s="7"/>
      <c r="LF626" s="7"/>
      <c r="LG626" s="7"/>
      <c r="LH626" s="7"/>
      <c r="LI626" s="7"/>
      <c r="LJ626" s="7"/>
      <c r="LK626" s="7"/>
      <c r="LL626" s="7"/>
      <c r="LM626" s="7"/>
      <c r="LN626" s="7"/>
      <c r="LO626" s="7"/>
      <c r="LP626" s="7"/>
      <c r="LQ626" s="7"/>
      <c r="LR626" s="7"/>
      <c r="LS626" s="7"/>
      <c r="LT626" s="7"/>
      <c r="LU626" s="7"/>
      <c r="LV626" s="7"/>
      <c r="LW626" s="7"/>
      <c r="LX626" s="7"/>
      <c r="LY626" s="7"/>
      <c r="LZ626" s="7"/>
      <c r="MA626" s="7"/>
      <c r="MB626" s="7"/>
      <c r="MC626" s="7"/>
      <c r="MD626" s="7"/>
      <c r="ME626" s="7"/>
      <c r="MF626" s="7"/>
      <c r="MG626" s="7"/>
      <c r="MH626" s="7"/>
      <c r="MI626" s="7"/>
      <c r="MJ626" s="7"/>
    </row>
    <row r="627" spans="1:348" ht="15.75" customHeight="1" x14ac:dyDescent="0.25">
      <c r="A627" s="60"/>
      <c r="B627" s="60"/>
      <c r="C627" s="60"/>
      <c r="D627" s="60"/>
      <c r="E627" s="60"/>
      <c r="F627" s="60"/>
      <c r="G627" s="60"/>
      <c r="H627" s="60"/>
      <c r="I627" s="61"/>
      <c r="J627" s="61"/>
      <c r="K627" s="61"/>
      <c r="L627" s="61"/>
      <c r="M627" s="60"/>
      <c r="N627" s="60"/>
      <c r="O627" s="62"/>
      <c r="P627" s="62"/>
      <c r="Q627" s="62"/>
      <c r="R627" s="62"/>
      <c r="S627" s="62"/>
      <c r="T627" s="62"/>
      <c r="U627" s="62"/>
      <c r="V627" s="62"/>
      <c r="W627" s="62"/>
      <c r="X627" s="60"/>
      <c r="Y627" s="60"/>
      <c r="Z627" s="60"/>
      <c r="AA627" s="60"/>
      <c r="AB627" s="61"/>
      <c r="AC627" s="61"/>
      <c r="AD627" s="60"/>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7"/>
      <c r="IW627" s="7"/>
      <c r="IX627" s="7"/>
      <c r="IY627" s="7"/>
      <c r="IZ627" s="7"/>
      <c r="JA627" s="7"/>
      <c r="JB627" s="7"/>
      <c r="JC627" s="7"/>
      <c r="JD627" s="7"/>
      <c r="JE627" s="7"/>
      <c r="JF627" s="7"/>
      <c r="JG627" s="7"/>
      <c r="JH627" s="7"/>
      <c r="JI627" s="7"/>
      <c r="JJ627" s="7"/>
      <c r="JK627" s="7"/>
      <c r="JL627" s="7"/>
      <c r="JM627" s="7"/>
      <c r="JN627" s="7"/>
      <c r="JO627" s="7"/>
      <c r="JP627" s="7"/>
      <c r="JQ627" s="7"/>
      <c r="JR627" s="7"/>
      <c r="JS627" s="7"/>
      <c r="JT627" s="7"/>
      <c r="JU627" s="7"/>
      <c r="JV627" s="7"/>
      <c r="JW627" s="7"/>
      <c r="JX627" s="7"/>
      <c r="JY627" s="7"/>
      <c r="JZ627" s="7"/>
      <c r="KA627" s="7"/>
      <c r="KB627" s="7"/>
      <c r="KC627" s="7"/>
      <c r="KD627" s="7"/>
      <c r="KE627" s="7"/>
      <c r="KF627" s="7"/>
      <c r="KG627" s="7"/>
      <c r="KH627" s="7"/>
      <c r="KI627" s="7"/>
      <c r="KJ627" s="7"/>
      <c r="KK627" s="7"/>
      <c r="KL627" s="7"/>
      <c r="KM627" s="7"/>
      <c r="KN627" s="7"/>
      <c r="KO627" s="7"/>
      <c r="KP627" s="7"/>
      <c r="KQ627" s="7"/>
      <c r="KR627" s="7"/>
      <c r="KS627" s="7"/>
      <c r="KT627" s="7"/>
      <c r="KU627" s="7"/>
      <c r="KV627" s="7"/>
      <c r="KW627" s="7"/>
      <c r="KX627" s="7"/>
      <c r="KY627" s="7"/>
      <c r="KZ627" s="7"/>
      <c r="LA627" s="7"/>
      <c r="LB627" s="7"/>
      <c r="LC627" s="7"/>
      <c r="LD627" s="7"/>
      <c r="LE627" s="7"/>
      <c r="LF627" s="7"/>
      <c r="LG627" s="7"/>
      <c r="LH627" s="7"/>
      <c r="LI627" s="7"/>
      <c r="LJ627" s="7"/>
      <c r="LK627" s="7"/>
      <c r="LL627" s="7"/>
      <c r="LM627" s="7"/>
      <c r="LN627" s="7"/>
      <c r="LO627" s="7"/>
      <c r="LP627" s="7"/>
      <c r="LQ627" s="7"/>
      <c r="LR627" s="7"/>
      <c r="LS627" s="7"/>
      <c r="LT627" s="7"/>
      <c r="LU627" s="7"/>
      <c r="LV627" s="7"/>
      <c r="LW627" s="7"/>
      <c r="LX627" s="7"/>
      <c r="LY627" s="7"/>
      <c r="LZ627" s="7"/>
      <c r="MA627" s="7"/>
      <c r="MB627" s="7"/>
      <c r="MC627" s="7"/>
      <c r="MD627" s="7"/>
      <c r="ME627" s="7"/>
      <c r="MF627" s="7"/>
      <c r="MG627" s="7"/>
      <c r="MH627" s="7"/>
      <c r="MI627" s="7"/>
      <c r="MJ627" s="7"/>
    </row>
    <row r="628" spans="1:348" ht="15.75" customHeight="1" x14ac:dyDescent="0.25">
      <c r="A628" s="60"/>
      <c r="B628" s="60"/>
      <c r="C628" s="60"/>
      <c r="D628" s="60"/>
      <c r="E628" s="60"/>
      <c r="F628" s="60"/>
      <c r="G628" s="60"/>
      <c r="H628" s="60"/>
      <c r="I628" s="61"/>
      <c r="J628" s="61"/>
      <c r="K628" s="61"/>
      <c r="L628" s="61"/>
      <c r="M628" s="60"/>
      <c r="N628" s="60"/>
      <c r="O628" s="62"/>
      <c r="P628" s="62"/>
      <c r="Q628" s="62"/>
      <c r="R628" s="62"/>
      <c r="S628" s="62"/>
      <c r="T628" s="62"/>
      <c r="U628" s="62"/>
      <c r="V628" s="62"/>
      <c r="W628" s="62"/>
      <c r="X628" s="60"/>
      <c r="Y628" s="60"/>
      <c r="Z628" s="60"/>
      <c r="AA628" s="60"/>
      <c r="AB628" s="61"/>
      <c r="AC628" s="61"/>
      <c r="AD628" s="60"/>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7"/>
      <c r="IW628" s="7"/>
      <c r="IX628" s="7"/>
      <c r="IY628" s="7"/>
      <c r="IZ628" s="7"/>
      <c r="JA628" s="7"/>
      <c r="JB628" s="7"/>
      <c r="JC628" s="7"/>
      <c r="JD628" s="7"/>
      <c r="JE628" s="7"/>
      <c r="JF628" s="7"/>
      <c r="JG628" s="7"/>
      <c r="JH628" s="7"/>
      <c r="JI628" s="7"/>
      <c r="JJ628" s="7"/>
      <c r="JK628" s="7"/>
      <c r="JL628" s="7"/>
      <c r="JM628" s="7"/>
      <c r="JN628" s="7"/>
      <c r="JO628" s="7"/>
      <c r="JP628" s="7"/>
      <c r="JQ628" s="7"/>
      <c r="JR628" s="7"/>
      <c r="JS628" s="7"/>
      <c r="JT628" s="7"/>
      <c r="JU628" s="7"/>
      <c r="JV628" s="7"/>
      <c r="JW628" s="7"/>
      <c r="JX628" s="7"/>
      <c r="JY628" s="7"/>
      <c r="JZ628" s="7"/>
      <c r="KA628" s="7"/>
      <c r="KB628" s="7"/>
      <c r="KC628" s="7"/>
      <c r="KD628" s="7"/>
      <c r="KE628" s="7"/>
      <c r="KF628" s="7"/>
      <c r="KG628" s="7"/>
      <c r="KH628" s="7"/>
      <c r="KI628" s="7"/>
      <c r="KJ628" s="7"/>
      <c r="KK628" s="7"/>
      <c r="KL628" s="7"/>
      <c r="KM628" s="7"/>
      <c r="KN628" s="7"/>
      <c r="KO628" s="7"/>
      <c r="KP628" s="7"/>
      <c r="KQ628" s="7"/>
      <c r="KR628" s="7"/>
      <c r="KS628" s="7"/>
      <c r="KT628" s="7"/>
      <c r="KU628" s="7"/>
      <c r="KV628" s="7"/>
      <c r="KW628" s="7"/>
      <c r="KX628" s="7"/>
      <c r="KY628" s="7"/>
      <c r="KZ628" s="7"/>
      <c r="LA628" s="7"/>
      <c r="LB628" s="7"/>
      <c r="LC628" s="7"/>
      <c r="LD628" s="7"/>
      <c r="LE628" s="7"/>
      <c r="LF628" s="7"/>
      <c r="LG628" s="7"/>
      <c r="LH628" s="7"/>
      <c r="LI628" s="7"/>
      <c r="LJ628" s="7"/>
      <c r="LK628" s="7"/>
      <c r="LL628" s="7"/>
      <c r="LM628" s="7"/>
      <c r="LN628" s="7"/>
      <c r="LO628" s="7"/>
      <c r="LP628" s="7"/>
      <c r="LQ628" s="7"/>
      <c r="LR628" s="7"/>
      <c r="LS628" s="7"/>
      <c r="LT628" s="7"/>
      <c r="LU628" s="7"/>
      <c r="LV628" s="7"/>
      <c r="LW628" s="7"/>
      <c r="LX628" s="7"/>
      <c r="LY628" s="7"/>
      <c r="LZ628" s="7"/>
      <c r="MA628" s="7"/>
      <c r="MB628" s="7"/>
      <c r="MC628" s="7"/>
      <c r="MD628" s="7"/>
      <c r="ME628" s="7"/>
      <c r="MF628" s="7"/>
      <c r="MG628" s="7"/>
      <c r="MH628" s="7"/>
      <c r="MI628" s="7"/>
      <c r="MJ628" s="7"/>
    </row>
    <row r="629" spans="1:348" ht="15.75" customHeight="1" x14ac:dyDescent="0.25">
      <c r="A629" s="60"/>
      <c r="B629" s="60"/>
      <c r="C629" s="60"/>
      <c r="D629" s="60"/>
      <c r="E629" s="60"/>
      <c r="F629" s="60"/>
      <c r="G629" s="60"/>
      <c r="H629" s="60"/>
      <c r="I629" s="61"/>
      <c r="J629" s="61"/>
      <c r="K629" s="61"/>
      <c r="L629" s="61"/>
      <c r="M629" s="60"/>
      <c r="N629" s="60"/>
      <c r="O629" s="62"/>
      <c r="P629" s="62"/>
      <c r="Q629" s="62"/>
      <c r="R629" s="62"/>
      <c r="S629" s="62"/>
      <c r="T629" s="62"/>
      <c r="U629" s="62"/>
      <c r="V629" s="62"/>
      <c r="W629" s="62"/>
      <c r="X629" s="60"/>
      <c r="Y629" s="60"/>
      <c r="Z629" s="60"/>
      <c r="AA629" s="60"/>
      <c r="AB629" s="61"/>
      <c r="AC629" s="61"/>
      <c r="AD629" s="60"/>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7"/>
      <c r="IW629" s="7"/>
      <c r="IX629" s="7"/>
      <c r="IY629" s="7"/>
      <c r="IZ629" s="7"/>
      <c r="JA629" s="7"/>
      <c r="JB629" s="7"/>
      <c r="JC629" s="7"/>
      <c r="JD629" s="7"/>
      <c r="JE629" s="7"/>
      <c r="JF629" s="7"/>
      <c r="JG629" s="7"/>
      <c r="JH629" s="7"/>
      <c r="JI629" s="7"/>
      <c r="JJ629" s="7"/>
      <c r="JK629" s="7"/>
      <c r="JL629" s="7"/>
      <c r="JM629" s="7"/>
      <c r="JN629" s="7"/>
      <c r="JO629" s="7"/>
      <c r="JP629" s="7"/>
      <c r="JQ629" s="7"/>
      <c r="JR629" s="7"/>
      <c r="JS629" s="7"/>
      <c r="JT629" s="7"/>
      <c r="JU629" s="7"/>
      <c r="JV629" s="7"/>
      <c r="JW629" s="7"/>
      <c r="JX629" s="7"/>
      <c r="JY629" s="7"/>
      <c r="JZ629" s="7"/>
      <c r="KA629" s="7"/>
      <c r="KB629" s="7"/>
      <c r="KC629" s="7"/>
      <c r="KD629" s="7"/>
      <c r="KE629" s="7"/>
      <c r="KF629" s="7"/>
      <c r="KG629" s="7"/>
      <c r="KH629" s="7"/>
      <c r="KI629" s="7"/>
      <c r="KJ629" s="7"/>
      <c r="KK629" s="7"/>
      <c r="KL629" s="7"/>
      <c r="KM629" s="7"/>
      <c r="KN629" s="7"/>
      <c r="KO629" s="7"/>
      <c r="KP629" s="7"/>
      <c r="KQ629" s="7"/>
      <c r="KR629" s="7"/>
      <c r="KS629" s="7"/>
      <c r="KT629" s="7"/>
      <c r="KU629" s="7"/>
      <c r="KV629" s="7"/>
      <c r="KW629" s="7"/>
      <c r="KX629" s="7"/>
      <c r="KY629" s="7"/>
      <c r="KZ629" s="7"/>
      <c r="LA629" s="7"/>
      <c r="LB629" s="7"/>
      <c r="LC629" s="7"/>
      <c r="LD629" s="7"/>
      <c r="LE629" s="7"/>
      <c r="LF629" s="7"/>
      <c r="LG629" s="7"/>
      <c r="LH629" s="7"/>
      <c r="LI629" s="7"/>
      <c r="LJ629" s="7"/>
      <c r="LK629" s="7"/>
      <c r="LL629" s="7"/>
      <c r="LM629" s="7"/>
      <c r="LN629" s="7"/>
      <c r="LO629" s="7"/>
      <c r="LP629" s="7"/>
      <c r="LQ629" s="7"/>
      <c r="LR629" s="7"/>
      <c r="LS629" s="7"/>
      <c r="LT629" s="7"/>
      <c r="LU629" s="7"/>
      <c r="LV629" s="7"/>
      <c r="LW629" s="7"/>
      <c r="LX629" s="7"/>
      <c r="LY629" s="7"/>
      <c r="LZ629" s="7"/>
      <c r="MA629" s="7"/>
      <c r="MB629" s="7"/>
      <c r="MC629" s="7"/>
      <c r="MD629" s="7"/>
      <c r="ME629" s="7"/>
      <c r="MF629" s="7"/>
      <c r="MG629" s="7"/>
      <c r="MH629" s="7"/>
      <c r="MI629" s="7"/>
      <c r="MJ629" s="7"/>
    </row>
    <row r="630" spans="1:348" ht="15.75" customHeight="1" x14ac:dyDescent="0.25">
      <c r="A630" s="60"/>
      <c r="B630" s="60"/>
      <c r="C630" s="60"/>
      <c r="D630" s="60"/>
      <c r="E630" s="60"/>
      <c r="F630" s="60"/>
      <c r="G630" s="60"/>
      <c r="H630" s="60"/>
      <c r="I630" s="61"/>
      <c r="J630" s="61"/>
      <c r="K630" s="61"/>
      <c r="L630" s="61"/>
      <c r="M630" s="60"/>
      <c r="N630" s="60"/>
      <c r="O630" s="62"/>
      <c r="P630" s="62"/>
      <c r="Q630" s="62"/>
      <c r="R630" s="62"/>
      <c r="S630" s="62"/>
      <c r="T630" s="62"/>
      <c r="U630" s="62"/>
      <c r="V630" s="62"/>
      <c r="W630" s="62"/>
      <c r="X630" s="60"/>
      <c r="Y630" s="60"/>
      <c r="Z630" s="60"/>
      <c r="AA630" s="60"/>
      <c r="AB630" s="61"/>
      <c r="AC630" s="61"/>
      <c r="AD630" s="60"/>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7"/>
      <c r="IW630" s="7"/>
      <c r="IX630" s="7"/>
      <c r="IY630" s="7"/>
      <c r="IZ630" s="7"/>
      <c r="JA630" s="7"/>
      <c r="JB630" s="7"/>
      <c r="JC630" s="7"/>
      <c r="JD630" s="7"/>
      <c r="JE630" s="7"/>
      <c r="JF630" s="7"/>
      <c r="JG630" s="7"/>
      <c r="JH630" s="7"/>
      <c r="JI630" s="7"/>
      <c r="JJ630" s="7"/>
      <c r="JK630" s="7"/>
      <c r="JL630" s="7"/>
      <c r="JM630" s="7"/>
      <c r="JN630" s="7"/>
      <c r="JO630" s="7"/>
      <c r="JP630" s="7"/>
      <c r="JQ630" s="7"/>
      <c r="JR630" s="7"/>
      <c r="JS630" s="7"/>
      <c r="JT630" s="7"/>
      <c r="JU630" s="7"/>
      <c r="JV630" s="7"/>
      <c r="JW630" s="7"/>
      <c r="JX630" s="7"/>
      <c r="JY630" s="7"/>
      <c r="JZ630" s="7"/>
      <c r="KA630" s="7"/>
      <c r="KB630" s="7"/>
      <c r="KC630" s="7"/>
      <c r="KD630" s="7"/>
      <c r="KE630" s="7"/>
      <c r="KF630" s="7"/>
      <c r="KG630" s="7"/>
      <c r="KH630" s="7"/>
      <c r="KI630" s="7"/>
      <c r="KJ630" s="7"/>
      <c r="KK630" s="7"/>
      <c r="KL630" s="7"/>
      <c r="KM630" s="7"/>
      <c r="KN630" s="7"/>
      <c r="KO630" s="7"/>
      <c r="KP630" s="7"/>
      <c r="KQ630" s="7"/>
      <c r="KR630" s="7"/>
      <c r="KS630" s="7"/>
      <c r="KT630" s="7"/>
      <c r="KU630" s="7"/>
      <c r="KV630" s="7"/>
      <c r="KW630" s="7"/>
      <c r="KX630" s="7"/>
      <c r="KY630" s="7"/>
      <c r="KZ630" s="7"/>
      <c r="LA630" s="7"/>
      <c r="LB630" s="7"/>
      <c r="LC630" s="7"/>
      <c r="LD630" s="7"/>
      <c r="LE630" s="7"/>
      <c r="LF630" s="7"/>
      <c r="LG630" s="7"/>
      <c r="LH630" s="7"/>
      <c r="LI630" s="7"/>
      <c r="LJ630" s="7"/>
      <c r="LK630" s="7"/>
      <c r="LL630" s="7"/>
      <c r="LM630" s="7"/>
      <c r="LN630" s="7"/>
      <c r="LO630" s="7"/>
      <c r="LP630" s="7"/>
      <c r="LQ630" s="7"/>
      <c r="LR630" s="7"/>
      <c r="LS630" s="7"/>
      <c r="LT630" s="7"/>
      <c r="LU630" s="7"/>
      <c r="LV630" s="7"/>
      <c r="LW630" s="7"/>
      <c r="LX630" s="7"/>
      <c r="LY630" s="7"/>
      <c r="LZ630" s="7"/>
      <c r="MA630" s="7"/>
      <c r="MB630" s="7"/>
      <c r="MC630" s="7"/>
      <c r="MD630" s="7"/>
      <c r="ME630" s="7"/>
      <c r="MF630" s="7"/>
      <c r="MG630" s="7"/>
      <c r="MH630" s="7"/>
      <c r="MI630" s="7"/>
      <c r="MJ630" s="7"/>
    </row>
    <row r="631" spans="1:348" ht="15.75" customHeight="1" x14ac:dyDescent="0.25">
      <c r="A631" s="60"/>
      <c r="B631" s="60"/>
      <c r="C631" s="60"/>
      <c r="D631" s="60"/>
      <c r="E631" s="60"/>
      <c r="F631" s="60"/>
      <c r="G631" s="60"/>
      <c r="H631" s="60"/>
      <c r="I631" s="61"/>
      <c r="J631" s="61"/>
      <c r="K631" s="61"/>
      <c r="L631" s="61"/>
      <c r="M631" s="60"/>
      <c r="N631" s="60"/>
      <c r="O631" s="62"/>
      <c r="P631" s="62"/>
      <c r="Q631" s="62"/>
      <c r="R631" s="62"/>
      <c r="S631" s="62"/>
      <c r="T631" s="62"/>
      <c r="U631" s="62"/>
      <c r="V631" s="62"/>
      <c r="W631" s="62"/>
      <c r="X631" s="60"/>
      <c r="Y631" s="60"/>
      <c r="Z631" s="60"/>
      <c r="AA631" s="60"/>
      <c r="AB631" s="61"/>
      <c r="AC631" s="61"/>
      <c r="AD631" s="60"/>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c r="IW631" s="7"/>
      <c r="IX631" s="7"/>
      <c r="IY631" s="7"/>
      <c r="IZ631" s="7"/>
      <c r="JA631" s="7"/>
      <c r="JB631" s="7"/>
      <c r="JC631" s="7"/>
      <c r="JD631" s="7"/>
      <c r="JE631" s="7"/>
      <c r="JF631" s="7"/>
      <c r="JG631" s="7"/>
      <c r="JH631" s="7"/>
      <c r="JI631" s="7"/>
      <c r="JJ631" s="7"/>
      <c r="JK631" s="7"/>
      <c r="JL631" s="7"/>
      <c r="JM631" s="7"/>
      <c r="JN631" s="7"/>
      <c r="JO631" s="7"/>
      <c r="JP631" s="7"/>
      <c r="JQ631" s="7"/>
      <c r="JR631" s="7"/>
      <c r="JS631" s="7"/>
      <c r="JT631" s="7"/>
      <c r="JU631" s="7"/>
      <c r="JV631" s="7"/>
      <c r="JW631" s="7"/>
      <c r="JX631" s="7"/>
      <c r="JY631" s="7"/>
      <c r="JZ631" s="7"/>
      <c r="KA631" s="7"/>
      <c r="KB631" s="7"/>
      <c r="KC631" s="7"/>
      <c r="KD631" s="7"/>
      <c r="KE631" s="7"/>
      <c r="KF631" s="7"/>
      <c r="KG631" s="7"/>
      <c r="KH631" s="7"/>
      <c r="KI631" s="7"/>
      <c r="KJ631" s="7"/>
      <c r="KK631" s="7"/>
      <c r="KL631" s="7"/>
      <c r="KM631" s="7"/>
      <c r="KN631" s="7"/>
      <c r="KO631" s="7"/>
      <c r="KP631" s="7"/>
      <c r="KQ631" s="7"/>
      <c r="KR631" s="7"/>
      <c r="KS631" s="7"/>
      <c r="KT631" s="7"/>
      <c r="KU631" s="7"/>
      <c r="KV631" s="7"/>
      <c r="KW631" s="7"/>
      <c r="KX631" s="7"/>
      <c r="KY631" s="7"/>
      <c r="KZ631" s="7"/>
      <c r="LA631" s="7"/>
      <c r="LB631" s="7"/>
      <c r="LC631" s="7"/>
      <c r="LD631" s="7"/>
      <c r="LE631" s="7"/>
      <c r="LF631" s="7"/>
      <c r="LG631" s="7"/>
      <c r="LH631" s="7"/>
      <c r="LI631" s="7"/>
      <c r="LJ631" s="7"/>
      <c r="LK631" s="7"/>
      <c r="LL631" s="7"/>
      <c r="LM631" s="7"/>
      <c r="LN631" s="7"/>
      <c r="LO631" s="7"/>
      <c r="LP631" s="7"/>
      <c r="LQ631" s="7"/>
      <c r="LR631" s="7"/>
      <c r="LS631" s="7"/>
      <c r="LT631" s="7"/>
      <c r="LU631" s="7"/>
      <c r="LV631" s="7"/>
      <c r="LW631" s="7"/>
      <c r="LX631" s="7"/>
      <c r="LY631" s="7"/>
      <c r="LZ631" s="7"/>
      <c r="MA631" s="7"/>
      <c r="MB631" s="7"/>
      <c r="MC631" s="7"/>
      <c r="MD631" s="7"/>
      <c r="ME631" s="7"/>
      <c r="MF631" s="7"/>
      <c r="MG631" s="7"/>
      <c r="MH631" s="7"/>
      <c r="MI631" s="7"/>
      <c r="MJ631" s="7"/>
    </row>
    <row r="632" spans="1:348" ht="15.75" customHeight="1" x14ac:dyDescent="0.25">
      <c r="A632" s="60"/>
      <c r="B632" s="60"/>
      <c r="C632" s="60"/>
      <c r="D632" s="60"/>
      <c r="E632" s="60"/>
      <c r="F632" s="60"/>
      <c r="G632" s="60"/>
      <c r="H632" s="60"/>
      <c r="I632" s="61"/>
      <c r="J632" s="61"/>
      <c r="K632" s="61"/>
      <c r="L632" s="61"/>
      <c r="M632" s="60"/>
      <c r="N632" s="60"/>
      <c r="O632" s="62"/>
      <c r="P632" s="62"/>
      <c r="Q632" s="62"/>
      <c r="R632" s="62"/>
      <c r="S632" s="62"/>
      <c r="T632" s="62"/>
      <c r="U632" s="62"/>
      <c r="V632" s="62"/>
      <c r="W632" s="62"/>
      <c r="X632" s="60"/>
      <c r="Y632" s="60"/>
      <c r="Z632" s="60"/>
      <c r="AA632" s="60"/>
      <c r="AB632" s="61"/>
      <c r="AC632" s="61"/>
      <c r="AD632" s="60"/>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c r="IW632" s="7"/>
      <c r="IX632" s="7"/>
      <c r="IY632" s="7"/>
      <c r="IZ632" s="7"/>
      <c r="JA632" s="7"/>
      <c r="JB632" s="7"/>
      <c r="JC632" s="7"/>
      <c r="JD632" s="7"/>
      <c r="JE632" s="7"/>
      <c r="JF632" s="7"/>
      <c r="JG632" s="7"/>
      <c r="JH632" s="7"/>
      <c r="JI632" s="7"/>
      <c r="JJ632" s="7"/>
      <c r="JK632" s="7"/>
      <c r="JL632" s="7"/>
      <c r="JM632" s="7"/>
      <c r="JN632" s="7"/>
      <c r="JO632" s="7"/>
      <c r="JP632" s="7"/>
      <c r="JQ632" s="7"/>
      <c r="JR632" s="7"/>
      <c r="JS632" s="7"/>
      <c r="JT632" s="7"/>
      <c r="JU632" s="7"/>
      <c r="JV632" s="7"/>
      <c r="JW632" s="7"/>
      <c r="JX632" s="7"/>
      <c r="JY632" s="7"/>
      <c r="JZ632" s="7"/>
      <c r="KA632" s="7"/>
      <c r="KB632" s="7"/>
      <c r="KC632" s="7"/>
      <c r="KD632" s="7"/>
      <c r="KE632" s="7"/>
      <c r="KF632" s="7"/>
      <c r="KG632" s="7"/>
      <c r="KH632" s="7"/>
      <c r="KI632" s="7"/>
      <c r="KJ632" s="7"/>
      <c r="KK632" s="7"/>
      <c r="KL632" s="7"/>
      <c r="KM632" s="7"/>
      <c r="KN632" s="7"/>
      <c r="KO632" s="7"/>
      <c r="KP632" s="7"/>
      <c r="KQ632" s="7"/>
      <c r="KR632" s="7"/>
      <c r="KS632" s="7"/>
      <c r="KT632" s="7"/>
      <c r="KU632" s="7"/>
      <c r="KV632" s="7"/>
      <c r="KW632" s="7"/>
      <c r="KX632" s="7"/>
      <c r="KY632" s="7"/>
      <c r="KZ632" s="7"/>
      <c r="LA632" s="7"/>
      <c r="LB632" s="7"/>
      <c r="LC632" s="7"/>
      <c r="LD632" s="7"/>
      <c r="LE632" s="7"/>
      <c r="LF632" s="7"/>
      <c r="LG632" s="7"/>
      <c r="LH632" s="7"/>
      <c r="LI632" s="7"/>
      <c r="LJ632" s="7"/>
      <c r="LK632" s="7"/>
      <c r="LL632" s="7"/>
      <c r="LM632" s="7"/>
      <c r="LN632" s="7"/>
      <c r="LO632" s="7"/>
      <c r="LP632" s="7"/>
      <c r="LQ632" s="7"/>
      <c r="LR632" s="7"/>
      <c r="LS632" s="7"/>
      <c r="LT632" s="7"/>
      <c r="LU632" s="7"/>
      <c r="LV632" s="7"/>
      <c r="LW632" s="7"/>
      <c r="LX632" s="7"/>
      <c r="LY632" s="7"/>
      <c r="LZ632" s="7"/>
      <c r="MA632" s="7"/>
      <c r="MB632" s="7"/>
      <c r="MC632" s="7"/>
      <c r="MD632" s="7"/>
      <c r="ME632" s="7"/>
      <c r="MF632" s="7"/>
      <c r="MG632" s="7"/>
      <c r="MH632" s="7"/>
      <c r="MI632" s="7"/>
      <c r="MJ632" s="7"/>
    </row>
    <row r="633" spans="1:348" ht="15.75" customHeight="1" x14ac:dyDescent="0.25">
      <c r="A633" s="60"/>
      <c r="B633" s="60"/>
      <c r="C633" s="60"/>
      <c r="D633" s="60"/>
      <c r="E633" s="60"/>
      <c r="F633" s="60"/>
      <c r="G633" s="60"/>
      <c r="H633" s="60"/>
      <c r="I633" s="61"/>
      <c r="J633" s="61"/>
      <c r="K633" s="61"/>
      <c r="L633" s="61"/>
      <c r="M633" s="60"/>
      <c r="N633" s="60"/>
      <c r="O633" s="62"/>
      <c r="P633" s="62"/>
      <c r="Q633" s="62"/>
      <c r="R633" s="62"/>
      <c r="S633" s="62"/>
      <c r="T633" s="62"/>
      <c r="U633" s="62"/>
      <c r="V633" s="62"/>
      <c r="W633" s="62"/>
      <c r="X633" s="60"/>
      <c r="Y633" s="60"/>
      <c r="Z633" s="60"/>
      <c r="AA633" s="60"/>
      <c r="AB633" s="61"/>
      <c r="AC633" s="61"/>
      <c r="AD633" s="60"/>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c r="IW633" s="7"/>
      <c r="IX633" s="7"/>
      <c r="IY633" s="7"/>
      <c r="IZ633" s="7"/>
      <c r="JA633" s="7"/>
      <c r="JB633" s="7"/>
      <c r="JC633" s="7"/>
      <c r="JD633" s="7"/>
      <c r="JE633" s="7"/>
      <c r="JF633" s="7"/>
      <c r="JG633" s="7"/>
      <c r="JH633" s="7"/>
      <c r="JI633" s="7"/>
      <c r="JJ633" s="7"/>
      <c r="JK633" s="7"/>
      <c r="JL633" s="7"/>
      <c r="JM633" s="7"/>
      <c r="JN633" s="7"/>
      <c r="JO633" s="7"/>
      <c r="JP633" s="7"/>
      <c r="JQ633" s="7"/>
      <c r="JR633" s="7"/>
      <c r="JS633" s="7"/>
      <c r="JT633" s="7"/>
      <c r="JU633" s="7"/>
      <c r="JV633" s="7"/>
      <c r="JW633" s="7"/>
      <c r="JX633" s="7"/>
      <c r="JY633" s="7"/>
      <c r="JZ633" s="7"/>
      <c r="KA633" s="7"/>
      <c r="KB633" s="7"/>
      <c r="KC633" s="7"/>
      <c r="KD633" s="7"/>
      <c r="KE633" s="7"/>
      <c r="KF633" s="7"/>
      <c r="KG633" s="7"/>
      <c r="KH633" s="7"/>
      <c r="KI633" s="7"/>
      <c r="KJ633" s="7"/>
      <c r="KK633" s="7"/>
      <c r="KL633" s="7"/>
      <c r="KM633" s="7"/>
      <c r="KN633" s="7"/>
      <c r="KO633" s="7"/>
      <c r="KP633" s="7"/>
      <c r="KQ633" s="7"/>
      <c r="KR633" s="7"/>
      <c r="KS633" s="7"/>
      <c r="KT633" s="7"/>
      <c r="KU633" s="7"/>
      <c r="KV633" s="7"/>
      <c r="KW633" s="7"/>
      <c r="KX633" s="7"/>
      <c r="KY633" s="7"/>
      <c r="KZ633" s="7"/>
      <c r="LA633" s="7"/>
      <c r="LB633" s="7"/>
      <c r="LC633" s="7"/>
      <c r="LD633" s="7"/>
      <c r="LE633" s="7"/>
      <c r="LF633" s="7"/>
      <c r="LG633" s="7"/>
      <c r="LH633" s="7"/>
      <c r="LI633" s="7"/>
      <c r="LJ633" s="7"/>
      <c r="LK633" s="7"/>
      <c r="LL633" s="7"/>
      <c r="LM633" s="7"/>
      <c r="LN633" s="7"/>
      <c r="LO633" s="7"/>
      <c r="LP633" s="7"/>
      <c r="LQ633" s="7"/>
      <c r="LR633" s="7"/>
      <c r="LS633" s="7"/>
      <c r="LT633" s="7"/>
      <c r="LU633" s="7"/>
      <c r="LV633" s="7"/>
      <c r="LW633" s="7"/>
      <c r="LX633" s="7"/>
      <c r="LY633" s="7"/>
      <c r="LZ633" s="7"/>
      <c r="MA633" s="7"/>
      <c r="MB633" s="7"/>
      <c r="MC633" s="7"/>
      <c r="MD633" s="7"/>
      <c r="ME633" s="7"/>
      <c r="MF633" s="7"/>
      <c r="MG633" s="7"/>
      <c r="MH633" s="7"/>
      <c r="MI633" s="7"/>
      <c r="MJ633" s="7"/>
    </row>
    <row r="634" spans="1:348" ht="15.75" customHeight="1" x14ac:dyDescent="0.25">
      <c r="A634" s="60"/>
      <c r="B634" s="60"/>
      <c r="C634" s="60"/>
      <c r="D634" s="60"/>
      <c r="E634" s="60"/>
      <c r="F634" s="60"/>
      <c r="G634" s="60"/>
      <c r="H634" s="60"/>
      <c r="I634" s="61"/>
      <c r="J634" s="61"/>
      <c r="K634" s="61"/>
      <c r="L634" s="61"/>
      <c r="M634" s="60"/>
      <c r="N634" s="60"/>
      <c r="O634" s="62"/>
      <c r="P634" s="62"/>
      <c r="Q634" s="62"/>
      <c r="R634" s="62"/>
      <c r="S634" s="62"/>
      <c r="T634" s="62"/>
      <c r="U634" s="62"/>
      <c r="V634" s="62"/>
      <c r="W634" s="62"/>
      <c r="X634" s="60"/>
      <c r="Y634" s="60"/>
      <c r="Z634" s="60"/>
      <c r="AA634" s="60"/>
      <c r="AB634" s="61"/>
      <c r="AC634" s="61"/>
      <c r="AD634" s="60"/>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c r="IW634" s="7"/>
      <c r="IX634" s="7"/>
      <c r="IY634" s="7"/>
      <c r="IZ634" s="7"/>
      <c r="JA634" s="7"/>
      <c r="JB634" s="7"/>
      <c r="JC634" s="7"/>
      <c r="JD634" s="7"/>
      <c r="JE634" s="7"/>
      <c r="JF634" s="7"/>
      <c r="JG634" s="7"/>
      <c r="JH634" s="7"/>
      <c r="JI634" s="7"/>
      <c r="JJ634" s="7"/>
      <c r="JK634" s="7"/>
      <c r="JL634" s="7"/>
      <c r="JM634" s="7"/>
      <c r="JN634" s="7"/>
      <c r="JO634" s="7"/>
      <c r="JP634" s="7"/>
      <c r="JQ634" s="7"/>
      <c r="JR634" s="7"/>
      <c r="JS634" s="7"/>
      <c r="JT634" s="7"/>
      <c r="JU634" s="7"/>
      <c r="JV634" s="7"/>
      <c r="JW634" s="7"/>
      <c r="JX634" s="7"/>
      <c r="JY634" s="7"/>
      <c r="JZ634" s="7"/>
      <c r="KA634" s="7"/>
      <c r="KB634" s="7"/>
      <c r="KC634" s="7"/>
      <c r="KD634" s="7"/>
      <c r="KE634" s="7"/>
      <c r="KF634" s="7"/>
      <c r="KG634" s="7"/>
      <c r="KH634" s="7"/>
      <c r="KI634" s="7"/>
      <c r="KJ634" s="7"/>
      <c r="KK634" s="7"/>
      <c r="KL634" s="7"/>
      <c r="KM634" s="7"/>
      <c r="KN634" s="7"/>
      <c r="KO634" s="7"/>
      <c r="KP634" s="7"/>
      <c r="KQ634" s="7"/>
      <c r="KR634" s="7"/>
      <c r="KS634" s="7"/>
      <c r="KT634" s="7"/>
      <c r="KU634" s="7"/>
      <c r="KV634" s="7"/>
      <c r="KW634" s="7"/>
      <c r="KX634" s="7"/>
      <c r="KY634" s="7"/>
      <c r="KZ634" s="7"/>
      <c r="LA634" s="7"/>
      <c r="LB634" s="7"/>
      <c r="LC634" s="7"/>
      <c r="LD634" s="7"/>
      <c r="LE634" s="7"/>
      <c r="LF634" s="7"/>
      <c r="LG634" s="7"/>
      <c r="LH634" s="7"/>
      <c r="LI634" s="7"/>
      <c r="LJ634" s="7"/>
      <c r="LK634" s="7"/>
      <c r="LL634" s="7"/>
      <c r="LM634" s="7"/>
      <c r="LN634" s="7"/>
      <c r="LO634" s="7"/>
      <c r="LP634" s="7"/>
      <c r="LQ634" s="7"/>
      <c r="LR634" s="7"/>
      <c r="LS634" s="7"/>
      <c r="LT634" s="7"/>
      <c r="LU634" s="7"/>
      <c r="LV634" s="7"/>
      <c r="LW634" s="7"/>
      <c r="LX634" s="7"/>
      <c r="LY634" s="7"/>
      <c r="LZ634" s="7"/>
      <c r="MA634" s="7"/>
      <c r="MB634" s="7"/>
      <c r="MC634" s="7"/>
      <c r="MD634" s="7"/>
      <c r="ME634" s="7"/>
      <c r="MF634" s="7"/>
      <c r="MG634" s="7"/>
      <c r="MH634" s="7"/>
      <c r="MI634" s="7"/>
      <c r="MJ634" s="7"/>
    </row>
    <row r="635" spans="1:348" ht="15.75" customHeight="1" x14ac:dyDescent="0.25">
      <c r="A635" s="60"/>
      <c r="B635" s="60"/>
      <c r="C635" s="60"/>
      <c r="D635" s="60"/>
      <c r="E635" s="60"/>
      <c r="F635" s="60"/>
      <c r="G635" s="60"/>
      <c r="H635" s="60"/>
      <c r="I635" s="61"/>
      <c r="J635" s="61"/>
      <c r="K635" s="61"/>
      <c r="L635" s="61"/>
      <c r="M635" s="60"/>
      <c r="N635" s="60"/>
      <c r="O635" s="62"/>
      <c r="P635" s="62"/>
      <c r="Q635" s="62"/>
      <c r="R635" s="62"/>
      <c r="S635" s="62"/>
      <c r="T635" s="62"/>
      <c r="U635" s="62"/>
      <c r="V635" s="62"/>
      <c r="W635" s="62"/>
      <c r="X635" s="60"/>
      <c r="Y635" s="60"/>
      <c r="Z635" s="60"/>
      <c r="AA635" s="60"/>
      <c r="AB635" s="61"/>
      <c r="AC635" s="61"/>
      <c r="AD635" s="60"/>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c r="IW635" s="7"/>
      <c r="IX635" s="7"/>
      <c r="IY635" s="7"/>
      <c r="IZ635" s="7"/>
      <c r="JA635" s="7"/>
      <c r="JB635" s="7"/>
      <c r="JC635" s="7"/>
      <c r="JD635" s="7"/>
      <c r="JE635" s="7"/>
      <c r="JF635" s="7"/>
      <c r="JG635" s="7"/>
      <c r="JH635" s="7"/>
      <c r="JI635" s="7"/>
      <c r="JJ635" s="7"/>
      <c r="JK635" s="7"/>
      <c r="JL635" s="7"/>
      <c r="JM635" s="7"/>
      <c r="JN635" s="7"/>
      <c r="JO635" s="7"/>
      <c r="JP635" s="7"/>
      <c r="JQ635" s="7"/>
      <c r="JR635" s="7"/>
      <c r="JS635" s="7"/>
      <c r="JT635" s="7"/>
      <c r="JU635" s="7"/>
      <c r="JV635" s="7"/>
      <c r="JW635" s="7"/>
      <c r="JX635" s="7"/>
      <c r="JY635" s="7"/>
      <c r="JZ635" s="7"/>
      <c r="KA635" s="7"/>
      <c r="KB635" s="7"/>
      <c r="KC635" s="7"/>
      <c r="KD635" s="7"/>
      <c r="KE635" s="7"/>
      <c r="KF635" s="7"/>
      <c r="KG635" s="7"/>
      <c r="KH635" s="7"/>
      <c r="KI635" s="7"/>
      <c r="KJ635" s="7"/>
      <c r="KK635" s="7"/>
      <c r="KL635" s="7"/>
      <c r="KM635" s="7"/>
      <c r="KN635" s="7"/>
      <c r="KO635" s="7"/>
      <c r="KP635" s="7"/>
      <c r="KQ635" s="7"/>
      <c r="KR635" s="7"/>
      <c r="KS635" s="7"/>
      <c r="KT635" s="7"/>
      <c r="KU635" s="7"/>
      <c r="KV635" s="7"/>
      <c r="KW635" s="7"/>
      <c r="KX635" s="7"/>
      <c r="KY635" s="7"/>
      <c r="KZ635" s="7"/>
      <c r="LA635" s="7"/>
      <c r="LB635" s="7"/>
      <c r="LC635" s="7"/>
      <c r="LD635" s="7"/>
      <c r="LE635" s="7"/>
      <c r="LF635" s="7"/>
      <c r="LG635" s="7"/>
      <c r="LH635" s="7"/>
      <c r="LI635" s="7"/>
      <c r="LJ635" s="7"/>
      <c r="LK635" s="7"/>
      <c r="LL635" s="7"/>
      <c r="LM635" s="7"/>
      <c r="LN635" s="7"/>
      <c r="LO635" s="7"/>
      <c r="LP635" s="7"/>
      <c r="LQ635" s="7"/>
      <c r="LR635" s="7"/>
      <c r="LS635" s="7"/>
      <c r="LT635" s="7"/>
      <c r="LU635" s="7"/>
      <c r="LV635" s="7"/>
      <c r="LW635" s="7"/>
      <c r="LX635" s="7"/>
      <c r="LY635" s="7"/>
      <c r="LZ635" s="7"/>
      <c r="MA635" s="7"/>
      <c r="MB635" s="7"/>
      <c r="MC635" s="7"/>
      <c r="MD635" s="7"/>
      <c r="ME635" s="7"/>
      <c r="MF635" s="7"/>
      <c r="MG635" s="7"/>
      <c r="MH635" s="7"/>
      <c r="MI635" s="7"/>
      <c r="MJ635" s="7"/>
    </row>
    <row r="636" spans="1:348" ht="15.75" customHeight="1" x14ac:dyDescent="0.25">
      <c r="A636" s="60"/>
      <c r="B636" s="60"/>
      <c r="C636" s="60"/>
      <c r="D636" s="60"/>
      <c r="E636" s="60"/>
      <c r="F636" s="60"/>
      <c r="G636" s="60"/>
      <c r="H636" s="60"/>
      <c r="I636" s="61"/>
      <c r="J636" s="61"/>
      <c r="K636" s="61"/>
      <c r="L636" s="61"/>
      <c r="M636" s="60"/>
      <c r="N636" s="60"/>
      <c r="O636" s="62"/>
      <c r="P636" s="62"/>
      <c r="Q636" s="62"/>
      <c r="R636" s="62"/>
      <c r="S636" s="62"/>
      <c r="T636" s="62"/>
      <c r="U636" s="62"/>
      <c r="V636" s="62"/>
      <c r="W636" s="62"/>
      <c r="X636" s="60"/>
      <c r="Y636" s="60"/>
      <c r="Z636" s="60"/>
      <c r="AA636" s="60"/>
      <c r="AB636" s="61"/>
      <c r="AC636" s="61"/>
      <c r="AD636" s="60"/>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c r="IW636" s="7"/>
      <c r="IX636" s="7"/>
      <c r="IY636" s="7"/>
      <c r="IZ636" s="7"/>
      <c r="JA636" s="7"/>
      <c r="JB636" s="7"/>
      <c r="JC636" s="7"/>
      <c r="JD636" s="7"/>
      <c r="JE636" s="7"/>
      <c r="JF636" s="7"/>
      <c r="JG636" s="7"/>
      <c r="JH636" s="7"/>
      <c r="JI636" s="7"/>
      <c r="JJ636" s="7"/>
      <c r="JK636" s="7"/>
      <c r="JL636" s="7"/>
      <c r="JM636" s="7"/>
      <c r="JN636" s="7"/>
      <c r="JO636" s="7"/>
      <c r="JP636" s="7"/>
      <c r="JQ636" s="7"/>
      <c r="JR636" s="7"/>
      <c r="JS636" s="7"/>
      <c r="JT636" s="7"/>
      <c r="JU636" s="7"/>
      <c r="JV636" s="7"/>
      <c r="JW636" s="7"/>
      <c r="JX636" s="7"/>
      <c r="JY636" s="7"/>
      <c r="JZ636" s="7"/>
      <c r="KA636" s="7"/>
      <c r="KB636" s="7"/>
      <c r="KC636" s="7"/>
      <c r="KD636" s="7"/>
      <c r="KE636" s="7"/>
      <c r="KF636" s="7"/>
      <c r="KG636" s="7"/>
      <c r="KH636" s="7"/>
      <c r="KI636" s="7"/>
      <c r="KJ636" s="7"/>
      <c r="KK636" s="7"/>
      <c r="KL636" s="7"/>
      <c r="KM636" s="7"/>
      <c r="KN636" s="7"/>
      <c r="KO636" s="7"/>
      <c r="KP636" s="7"/>
      <c r="KQ636" s="7"/>
      <c r="KR636" s="7"/>
      <c r="KS636" s="7"/>
      <c r="KT636" s="7"/>
      <c r="KU636" s="7"/>
      <c r="KV636" s="7"/>
      <c r="KW636" s="7"/>
      <c r="KX636" s="7"/>
      <c r="KY636" s="7"/>
      <c r="KZ636" s="7"/>
      <c r="LA636" s="7"/>
      <c r="LB636" s="7"/>
      <c r="LC636" s="7"/>
      <c r="LD636" s="7"/>
      <c r="LE636" s="7"/>
      <c r="LF636" s="7"/>
      <c r="LG636" s="7"/>
      <c r="LH636" s="7"/>
      <c r="LI636" s="7"/>
      <c r="LJ636" s="7"/>
      <c r="LK636" s="7"/>
      <c r="LL636" s="7"/>
      <c r="LM636" s="7"/>
      <c r="LN636" s="7"/>
      <c r="LO636" s="7"/>
      <c r="LP636" s="7"/>
      <c r="LQ636" s="7"/>
      <c r="LR636" s="7"/>
      <c r="LS636" s="7"/>
      <c r="LT636" s="7"/>
      <c r="LU636" s="7"/>
      <c r="LV636" s="7"/>
      <c r="LW636" s="7"/>
      <c r="LX636" s="7"/>
      <c r="LY636" s="7"/>
      <c r="LZ636" s="7"/>
      <c r="MA636" s="7"/>
      <c r="MB636" s="7"/>
      <c r="MC636" s="7"/>
      <c r="MD636" s="7"/>
      <c r="ME636" s="7"/>
      <c r="MF636" s="7"/>
      <c r="MG636" s="7"/>
      <c r="MH636" s="7"/>
      <c r="MI636" s="7"/>
      <c r="MJ636" s="7"/>
    </row>
    <row r="637" spans="1:348" ht="15.75" customHeight="1" x14ac:dyDescent="0.25">
      <c r="A637" s="60"/>
      <c r="B637" s="60"/>
      <c r="C637" s="60"/>
      <c r="D637" s="60"/>
      <c r="E637" s="60"/>
      <c r="F637" s="60"/>
      <c r="G637" s="60"/>
      <c r="H637" s="60"/>
      <c r="I637" s="61"/>
      <c r="J637" s="61"/>
      <c r="K637" s="61"/>
      <c r="L637" s="61"/>
      <c r="M637" s="60"/>
      <c r="N637" s="60"/>
      <c r="O637" s="62"/>
      <c r="P637" s="62"/>
      <c r="Q637" s="62"/>
      <c r="R637" s="62"/>
      <c r="S637" s="62"/>
      <c r="T637" s="62"/>
      <c r="U637" s="62"/>
      <c r="V637" s="62"/>
      <c r="W637" s="62"/>
      <c r="X637" s="60"/>
      <c r="Y637" s="60"/>
      <c r="Z637" s="60"/>
      <c r="AA637" s="60"/>
      <c r="AB637" s="61"/>
      <c r="AC637" s="61"/>
      <c r="AD637" s="60"/>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c r="IW637" s="7"/>
      <c r="IX637" s="7"/>
      <c r="IY637" s="7"/>
      <c r="IZ637" s="7"/>
      <c r="JA637" s="7"/>
      <c r="JB637" s="7"/>
      <c r="JC637" s="7"/>
      <c r="JD637" s="7"/>
      <c r="JE637" s="7"/>
      <c r="JF637" s="7"/>
      <c r="JG637" s="7"/>
      <c r="JH637" s="7"/>
      <c r="JI637" s="7"/>
      <c r="JJ637" s="7"/>
      <c r="JK637" s="7"/>
      <c r="JL637" s="7"/>
      <c r="JM637" s="7"/>
      <c r="JN637" s="7"/>
      <c r="JO637" s="7"/>
      <c r="JP637" s="7"/>
      <c r="JQ637" s="7"/>
      <c r="JR637" s="7"/>
      <c r="JS637" s="7"/>
      <c r="JT637" s="7"/>
      <c r="JU637" s="7"/>
      <c r="JV637" s="7"/>
      <c r="JW637" s="7"/>
      <c r="JX637" s="7"/>
      <c r="JY637" s="7"/>
      <c r="JZ637" s="7"/>
      <c r="KA637" s="7"/>
      <c r="KB637" s="7"/>
      <c r="KC637" s="7"/>
      <c r="KD637" s="7"/>
      <c r="KE637" s="7"/>
      <c r="KF637" s="7"/>
      <c r="KG637" s="7"/>
      <c r="KH637" s="7"/>
      <c r="KI637" s="7"/>
      <c r="KJ637" s="7"/>
      <c r="KK637" s="7"/>
      <c r="KL637" s="7"/>
      <c r="KM637" s="7"/>
      <c r="KN637" s="7"/>
      <c r="KO637" s="7"/>
      <c r="KP637" s="7"/>
      <c r="KQ637" s="7"/>
      <c r="KR637" s="7"/>
      <c r="KS637" s="7"/>
      <c r="KT637" s="7"/>
      <c r="KU637" s="7"/>
      <c r="KV637" s="7"/>
      <c r="KW637" s="7"/>
      <c r="KX637" s="7"/>
      <c r="KY637" s="7"/>
      <c r="KZ637" s="7"/>
      <c r="LA637" s="7"/>
      <c r="LB637" s="7"/>
      <c r="LC637" s="7"/>
      <c r="LD637" s="7"/>
      <c r="LE637" s="7"/>
      <c r="LF637" s="7"/>
      <c r="LG637" s="7"/>
      <c r="LH637" s="7"/>
      <c r="LI637" s="7"/>
      <c r="LJ637" s="7"/>
      <c r="LK637" s="7"/>
      <c r="LL637" s="7"/>
      <c r="LM637" s="7"/>
      <c r="LN637" s="7"/>
      <c r="LO637" s="7"/>
      <c r="LP637" s="7"/>
      <c r="LQ637" s="7"/>
      <c r="LR637" s="7"/>
      <c r="LS637" s="7"/>
      <c r="LT637" s="7"/>
      <c r="LU637" s="7"/>
      <c r="LV637" s="7"/>
      <c r="LW637" s="7"/>
      <c r="LX637" s="7"/>
      <c r="LY637" s="7"/>
      <c r="LZ637" s="7"/>
      <c r="MA637" s="7"/>
      <c r="MB637" s="7"/>
      <c r="MC637" s="7"/>
      <c r="MD637" s="7"/>
      <c r="ME637" s="7"/>
      <c r="MF637" s="7"/>
      <c r="MG637" s="7"/>
      <c r="MH637" s="7"/>
      <c r="MI637" s="7"/>
      <c r="MJ637" s="7"/>
    </row>
    <row r="638" spans="1:348" ht="15.75" customHeight="1" x14ac:dyDescent="0.25">
      <c r="A638" s="60"/>
      <c r="B638" s="60"/>
      <c r="C638" s="60"/>
      <c r="D638" s="60"/>
      <c r="E638" s="60"/>
      <c r="F638" s="60"/>
      <c r="G638" s="60"/>
      <c r="H638" s="60"/>
      <c r="I638" s="61"/>
      <c r="J638" s="61"/>
      <c r="K638" s="61"/>
      <c r="L638" s="61"/>
      <c r="M638" s="60"/>
      <c r="N638" s="60"/>
      <c r="O638" s="62"/>
      <c r="P638" s="62"/>
      <c r="Q638" s="62"/>
      <c r="R638" s="62"/>
      <c r="S638" s="62"/>
      <c r="T638" s="62"/>
      <c r="U638" s="62"/>
      <c r="V638" s="62"/>
      <c r="W638" s="62"/>
      <c r="X638" s="60"/>
      <c r="Y638" s="60"/>
      <c r="Z638" s="60"/>
      <c r="AA638" s="60"/>
      <c r="AB638" s="61"/>
      <c r="AC638" s="61"/>
      <c r="AD638" s="60"/>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c r="IW638" s="7"/>
      <c r="IX638" s="7"/>
      <c r="IY638" s="7"/>
      <c r="IZ638" s="7"/>
      <c r="JA638" s="7"/>
      <c r="JB638" s="7"/>
      <c r="JC638" s="7"/>
      <c r="JD638" s="7"/>
      <c r="JE638" s="7"/>
      <c r="JF638" s="7"/>
      <c r="JG638" s="7"/>
      <c r="JH638" s="7"/>
      <c r="JI638" s="7"/>
      <c r="JJ638" s="7"/>
      <c r="JK638" s="7"/>
      <c r="JL638" s="7"/>
      <c r="JM638" s="7"/>
      <c r="JN638" s="7"/>
      <c r="JO638" s="7"/>
      <c r="JP638" s="7"/>
      <c r="JQ638" s="7"/>
      <c r="JR638" s="7"/>
      <c r="JS638" s="7"/>
      <c r="JT638" s="7"/>
      <c r="JU638" s="7"/>
      <c r="JV638" s="7"/>
      <c r="JW638" s="7"/>
      <c r="JX638" s="7"/>
      <c r="JY638" s="7"/>
      <c r="JZ638" s="7"/>
      <c r="KA638" s="7"/>
      <c r="KB638" s="7"/>
      <c r="KC638" s="7"/>
      <c r="KD638" s="7"/>
      <c r="KE638" s="7"/>
      <c r="KF638" s="7"/>
      <c r="KG638" s="7"/>
      <c r="KH638" s="7"/>
      <c r="KI638" s="7"/>
      <c r="KJ638" s="7"/>
      <c r="KK638" s="7"/>
      <c r="KL638" s="7"/>
      <c r="KM638" s="7"/>
      <c r="KN638" s="7"/>
      <c r="KO638" s="7"/>
      <c r="KP638" s="7"/>
      <c r="KQ638" s="7"/>
      <c r="KR638" s="7"/>
      <c r="KS638" s="7"/>
      <c r="KT638" s="7"/>
      <c r="KU638" s="7"/>
      <c r="KV638" s="7"/>
      <c r="KW638" s="7"/>
      <c r="KX638" s="7"/>
      <c r="KY638" s="7"/>
      <c r="KZ638" s="7"/>
      <c r="LA638" s="7"/>
      <c r="LB638" s="7"/>
      <c r="LC638" s="7"/>
      <c r="LD638" s="7"/>
      <c r="LE638" s="7"/>
      <c r="LF638" s="7"/>
      <c r="LG638" s="7"/>
      <c r="LH638" s="7"/>
      <c r="LI638" s="7"/>
      <c r="LJ638" s="7"/>
      <c r="LK638" s="7"/>
      <c r="LL638" s="7"/>
      <c r="LM638" s="7"/>
      <c r="LN638" s="7"/>
      <c r="LO638" s="7"/>
      <c r="LP638" s="7"/>
      <c r="LQ638" s="7"/>
      <c r="LR638" s="7"/>
      <c r="LS638" s="7"/>
      <c r="LT638" s="7"/>
      <c r="LU638" s="7"/>
      <c r="LV638" s="7"/>
      <c r="LW638" s="7"/>
      <c r="LX638" s="7"/>
      <c r="LY638" s="7"/>
      <c r="LZ638" s="7"/>
      <c r="MA638" s="7"/>
      <c r="MB638" s="7"/>
      <c r="MC638" s="7"/>
      <c r="MD638" s="7"/>
      <c r="ME638" s="7"/>
      <c r="MF638" s="7"/>
      <c r="MG638" s="7"/>
      <c r="MH638" s="7"/>
      <c r="MI638" s="7"/>
      <c r="MJ638" s="7"/>
    </row>
    <row r="639" spans="1:348" ht="15.75" customHeight="1" x14ac:dyDescent="0.25">
      <c r="A639" s="60"/>
      <c r="B639" s="60"/>
      <c r="C639" s="60"/>
      <c r="D639" s="60"/>
      <c r="E639" s="60"/>
      <c r="F639" s="60"/>
      <c r="G639" s="60"/>
      <c r="H639" s="60"/>
      <c r="I639" s="61"/>
      <c r="J639" s="61"/>
      <c r="K639" s="61"/>
      <c r="L639" s="61"/>
      <c r="M639" s="60"/>
      <c r="N639" s="60"/>
      <c r="O639" s="62"/>
      <c r="P639" s="62"/>
      <c r="Q639" s="62"/>
      <c r="R639" s="62"/>
      <c r="S639" s="62"/>
      <c r="T639" s="62"/>
      <c r="U639" s="62"/>
      <c r="V639" s="62"/>
      <c r="W639" s="62"/>
      <c r="X639" s="60"/>
      <c r="Y639" s="60"/>
      <c r="Z639" s="60"/>
      <c r="AA639" s="60"/>
      <c r="AB639" s="61"/>
      <c r="AC639" s="61"/>
      <c r="AD639" s="60"/>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c r="IW639" s="7"/>
      <c r="IX639" s="7"/>
      <c r="IY639" s="7"/>
      <c r="IZ639" s="7"/>
      <c r="JA639" s="7"/>
      <c r="JB639" s="7"/>
      <c r="JC639" s="7"/>
      <c r="JD639" s="7"/>
      <c r="JE639" s="7"/>
      <c r="JF639" s="7"/>
      <c r="JG639" s="7"/>
      <c r="JH639" s="7"/>
      <c r="JI639" s="7"/>
      <c r="JJ639" s="7"/>
      <c r="JK639" s="7"/>
      <c r="JL639" s="7"/>
      <c r="JM639" s="7"/>
      <c r="JN639" s="7"/>
      <c r="JO639" s="7"/>
      <c r="JP639" s="7"/>
      <c r="JQ639" s="7"/>
      <c r="JR639" s="7"/>
      <c r="JS639" s="7"/>
      <c r="JT639" s="7"/>
      <c r="JU639" s="7"/>
      <c r="JV639" s="7"/>
      <c r="JW639" s="7"/>
      <c r="JX639" s="7"/>
      <c r="JY639" s="7"/>
      <c r="JZ639" s="7"/>
      <c r="KA639" s="7"/>
      <c r="KB639" s="7"/>
      <c r="KC639" s="7"/>
      <c r="KD639" s="7"/>
      <c r="KE639" s="7"/>
      <c r="KF639" s="7"/>
      <c r="KG639" s="7"/>
      <c r="KH639" s="7"/>
      <c r="KI639" s="7"/>
      <c r="KJ639" s="7"/>
      <c r="KK639" s="7"/>
      <c r="KL639" s="7"/>
      <c r="KM639" s="7"/>
      <c r="KN639" s="7"/>
      <c r="KO639" s="7"/>
      <c r="KP639" s="7"/>
      <c r="KQ639" s="7"/>
      <c r="KR639" s="7"/>
      <c r="KS639" s="7"/>
      <c r="KT639" s="7"/>
      <c r="KU639" s="7"/>
      <c r="KV639" s="7"/>
      <c r="KW639" s="7"/>
      <c r="KX639" s="7"/>
      <c r="KY639" s="7"/>
      <c r="KZ639" s="7"/>
      <c r="LA639" s="7"/>
      <c r="LB639" s="7"/>
      <c r="LC639" s="7"/>
      <c r="LD639" s="7"/>
      <c r="LE639" s="7"/>
      <c r="LF639" s="7"/>
      <c r="LG639" s="7"/>
      <c r="LH639" s="7"/>
      <c r="LI639" s="7"/>
      <c r="LJ639" s="7"/>
      <c r="LK639" s="7"/>
      <c r="LL639" s="7"/>
      <c r="LM639" s="7"/>
      <c r="LN639" s="7"/>
      <c r="LO639" s="7"/>
      <c r="LP639" s="7"/>
      <c r="LQ639" s="7"/>
      <c r="LR639" s="7"/>
      <c r="LS639" s="7"/>
      <c r="LT639" s="7"/>
      <c r="LU639" s="7"/>
      <c r="LV639" s="7"/>
      <c r="LW639" s="7"/>
      <c r="LX639" s="7"/>
      <c r="LY639" s="7"/>
      <c r="LZ639" s="7"/>
      <c r="MA639" s="7"/>
      <c r="MB639" s="7"/>
      <c r="MC639" s="7"/>
      <c r="MD639" s="7"/>
      <c r="ME639" s="7"/>
      <c r="MF639" s="7"/>
      <c r="MG639" s="7"/>
      <c r="MH639" s="7"/>
      <c r="MI639" s="7"/>
      <c r="MJ639" s="7"/>
    </row>
    <row r="640" spans="1:348" ht="15.75" customHeight="1" x14ac:dyDescent="0.25">
      <c r="A640" s="60"/>
      <c r="B640" s="60"/>
      <c r="C640" s="60"/>
      <c r="D640" s="60"/>
      <c r="E640" s="60"/>
      <c r="F640" s="60"/>
      <c r="G640" s="60"/>
      <c r="H640" s="60"/>
      <c r="I640" s="61"/>
      <c r="J640" s="61"/>
      <c r="K640" s="61"/>
      <c r="L640" s="61"/>
      <c r="M640" s="60"/>
      <c r="N640" s="60"/>
      <c r="O640" s="62"/>
      <c r="P640" s="62"/>
      <c r="Q640" s="62"/>
      <c r="R640" s="62"/>
      <c r="S640" s="62"/>
      <c r="T640" s="62"/>
      <c r="U640" s="62"/>
      <c r="V640" s="62"/>
      <c r="W640" s="62"/>
      <c r="X640" s="60"/>
      <c r="Y640" s="60"/>
      <c r="Z640" s="60"/>
      <c r="AA640" s="60"/>
      <c r="AB640" s="61"/>
      <c r="AC640" s="61"/>
      <c r="AD640" s="60"/>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c r="IW640" s="7"/>
      <c r="IX640" s="7"/>
      <c r="IY640" s="7"/>
      <c r="IZ640" s="7"/>
      <c r="JA640" s="7"/>
      <c r="JB640" s="7"/>
      <c r="JC640" s="7"/>
      <c r="JD640" s="7"/>
      <c r="JE640" s="7"/>
      <c r="JF640" s="7"/>
      <c r="JG640" s="7"/>
      <c r="JH640" s="7"/>
      <c r="JI640" s="7"/>
      <c r="JJ640" s="7"/>
      <c r="JK640" s="7"/>
      <c r="JL640" s="7"/>
      <c r="JM640" s="7"/>
      <c r="JN640" s="7"/>
      <c r="JO640" s="7"/>
      <c r="JP640" s="7"/>
      <c r="JQ640" s="7"/>
      <c r="JR640" s="7"/>
      <c r="JS640" s="7"/>
      <c r="JT640" s="7"/>
      <c r="JU640" s="7"/>
      <c r="JV640" s="7"/>
      <c r="JW640" s="7"/>
      <c r="JX640" s="7"/>
      <c r="JY640" s="7"/>
      <c r="JZ640" s="7"/>
      <c r="KA640" s="7"/>
      <c r="KB640" s="7"/>
      <c r="KC640" s="7"/>
      <c r="KD640" s="7"/>
      <c r="KE640" s="7"/>
      <c r="KF640" s="7"/>
      <c r="KG640" s="7"/>
      <c r="KH640" s="7"/>
      <c r="KI640" s="7"/>
      <c r="KJ640" s="7"/>
      <c r="KK640" s="7"/>
      <c r="KL640" s="7"/>
      <c r="KM640" s="7"/>
      <c r="KN640" s="7"/>
      <c r="KO640" s="7"/>
      <c r="KP640" s="7"/>
      <c r="KQ640" s="7"/>
      <c r="KR640" s="7"/>
      <c r="KS640" s="7"/>
      <c r="KT640" s="7"/>
      <c r="KU640" s="7"/>
      <c r="KV640" s="7"/>
      <c r="KW640" s="7"/>
      <c r="KX640" s="7"/>
      <c r="KY640" s="7"/>
      <c r="KZ640" s="7"/>
      <c r="LA640" s="7"/>
      <c r="LB640" s="7"/>
      <c r="LC640" s="7"/>
      <c r="LD640" s="7"/>
      <c r="LE640" s="7"/>
      <c r="LF640" s="7"/>
      <c r="LG640" s="7"/>
      <c r="LH640" s="7"/>
      <c r="LI640" s="7"/>
      <c r="LJ640" s="7"/>
      <c r="LK640" s="7"/>
      <c r="LL640" s="7"/>
      <c r="LM640" s="7"/>
      <c r="LN640" s="7"/>
      <c r="LO640" s="7"/>
      <c r="LP640" s="7"/>
      <c r="LQ640" s="7"/>
      <c r="LR640" s="7"/>
      <c r="LS640" s="7"/>
      <c r="LT640" s="7"/>
      <c r="LU640" s="7"/>
      <c r="LV640" s="7"/>
      <c r="LW640" s="7"/>
      <c r="LX640" s="7"/>
      <c r="LY640" s="7"/>
      <c r="LZ640" s="7"/>
      <c r="MA640" s="7"/>
      <c r="MB640" s="7"/>
      <c r="MC640" s="7"/>
      <c r="MD640" s="7"/>
      <c r="ME640" s="7"/>
      <c r="MF640" s="7"/>
      <c r="MG640" s="7"/>
      <c r="MH640" s="7"/>
      <c r="MI640" s="7"/>
      <c r="MJ640" s="7"/>
    </row>
    <row r="641" spans="1:348" ht="15.75" customHeight="1" x14ac:dyDescent="0.25">
      <c r="A641" s="60"/>
      <c r="B641" s="60"/>
      <c r="C641" s="60"/>
      <c r="D641" s="60"/>
      <c r="E641" s="60"/>
      <c r="F641" s="60"/>
      <c r="G641" s="60"/>
      <c r="H641" s="60"/>
      <c r="I641" s="61"/>
      <c r="J641" s="61"/>
      <c r="K641" s="61"/>
      <c r="L641" s="61"/>
      <c r="M641" s="60"/>
      <c r="N641" s="60"/>
      <c r="O641" s="62"/>
      <c r="P641" s="62"/>
      <c r="Q641" s="62"/>
      <c r="R641" s="62"/>
      <c r="S641" s="62"/>
      <c r="T641" s="62"/>
      <c r="U641" s="62"/>
      <c r="V641" s="62"/>
      <c r="W641" s="62"/>
      <c r="X641" s="60"/>
      <c r="Y641" s="60"/>
      <c r="Z641" s="60"/>
      <c r="AA641" s="60"/>
      <c r="AB641" s="61"/>
      <c r="AC641" s="61"/>
      <c r="AD641" s="60"/>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c r="IW641" s="7"/>
      <c r="IX641" s="7"/>
      <c r="IY641" s="7"/>
      <c r="IZ641" s="7"/>
      <c r="JA641" s="7"/>
      <c r="JB641" s="7"/>
      <c r="JC641" s="7"/>
      <c r="JD641" s="7"/>
      <c r="JE641" s="7"/>
      <c r="JF641" s="7"/>
      <c r="JG641" s="7"/>
      <c r="JH641" s="7"/>
      <c r="JI641" s="7"/>
      <c r="JJ641" s="7"/>
      <c r="JK641" s="7"/>
      <c r="JL641" s="7"/>
      <c r="JM641" s="7"/>
      <c r="JN641" s="7"/>
      <c r="JO641" s="7"/>
      <c r="JP641" s="7"/>
      <c r="JQ641" s="7"/>
      <c r="JR641" s="7"/>
      <c r="JS641" s="7"/>
      <c r="JT641" s="7"/>
      <c r="JU641" s="7"/>
      <c r="JV641" s="7"/>
      <c r="JW641" s="7"/>
      <c r="JX641" s="7"/>
      <c r="JY641" s="7"/>
      <c r="JZ641" s="7"/>
      <c r="KA641" s="7"/>
      <c r="KB641" s="7"/>
      <c r="KC641" s="7"/>
      <c r="KD641" s="7"/>
      <c r="KE641" s="7"/>
      <c r="KF641" s="7"/>
      <c r="KG641" s="7"/>
      <c r="KH641" s="7"/>
      <c r="KI641" s="7"/>
      <c r="KJ641" s="7"/>
      <c r="KK641" s="7"/>
      <c r="KL641" s="7"/>
      <c r="KM641" s="7"/>
      <c r="KN641" s="7"/>
      <c r="KO641" s="7"/>
      <c r="KP641" s="7"/>
      <c r="KQ641" s="7"/>
      <c r="KR641" s="7"/>
      <c r="KS641" s="7"/>
      <c r="KT641" s="7"/>
      <c r="KU641" s="7"/>
      <c r="KV641" s="7"/>
      <c r="KW641" s="7"/>
      <c r="KX641" s="7"/>
      <c r="KY641" s="7"/>
      <c r="KZ641" s="7"/>
      <c r="LA641" s="7"/>
      <c r="LB641" s="7"/>
      <c r="LC641" s="7"/>
      <c r="LD641" s="7"/>
      <c r="LE641" s="7"/>
      <c r="LF641" s="7"/>
      <c r="LG641" s="7"/>
      <c r="LH641" s="7"/>
      <c r="LI641" s="7"/>
      <c r="LJ641" s="7"/>
      <c r="LK641" s="7"/>
      <c r="LL641" s="7"/>
      <c r="LM641" s="7"/>
      <c r="LN641" s="7"/>
      <c r="LO641" s="7"/>
      <c r="LP641" s="7"/>
      <c r="LQ641" s="7"/>
      <c r="LR641" s="7"/>
      <c r="LS641" s="7"/>
      <c r="LT641" s="7"/>
      <c r="LU641" s="7"/>
      <c r="LV641" s="7"/>
      <c r="LW641" s="7"/>
      <c r="LX641" s="7"/>
      <c r="LY641" s="7"/>
      <c r="LZ641" s="7"/>
      <c r="MA641" s="7"/>
      <c r="MB641" s="7"/>
      <c r="MC641" s="7"/>
      <c r="MD641" s="7"/>
      <c r="ME641" s="7"/>
      <c r="MF641" s="7"/>
      <c r="MG641" s="7"/>
      <c r="MH641" s="7"/>
      <c r="MI641" s="7"/>
      <c r="MJ641" s="7"/>
    </row>
    <row r="642" spans="1:348" ht="15.75" customHeight="1" x14ac:dyDescent="0.25">
      <c r="A642" s="60"/>
      <c r="B642" s="60"/>
      <c r="C642" s="60"/>
      <c r="D642" s="60"/>
      <c r="E642" s="60"/>
      <c r="F642" s="60"/>
      <c r="G642" s="60"/>
      <c r="H642" s="60"/>
      <c r="I642" s="61"/>
      <c r="J642" s="61"/>
      <c r="K642" s="61"/>
      <c r="L642" s="61"/>
      <c r="M642" s="60"/>
      <c r="N642" s="60"/>
      <c r="O642" s="62"/>
      <c r="P642" s="62"/>
      <c r="Q642" s="62"/>
      <c r="R642" s="62"/>
      <c r="S642" s="62"/>
      <c r="T642" s="62"/>
      <c r="U642" s="62"/>
      <c r="V642" s="62"/>
      <c r="W642" s="62"/>
      <c r="X642" s="60"/>
      <c r="Y642" s="60"/>
      <c r="Z642" s="60"/>
      <c r="AA642" s="60"/>
      <c r="AB642" s="61"/>
      <c r="AC642" s="61"/>
      <c r="AD642" s="60"/>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7"/>
      <c r="IW642" s="7"/>
      <c r="IX642" s="7"/>
      <c r="IY642" s="7"/>
      <c r="IZ642" s="7"/>
      <c r="JA642" s="7"/>
      <c r="JB642" s="7"/>
      <c r="JC642" s="7"/>
      <c r="JD642" s="7"/>
      <c r="JE642" s="7"/>
      <c r="JF642" s="7"/>
      <c r="JG642" s="7"/>
      <c r="JH642" s="7"/>
      <c r="JI642" s="7"/>
      <c r="JJ642" s="7"/>
      <c r="JK642" s="7"/>
      <c r="JL642" s="7"/>
      <c r="JM642" s="7"/>
      <c r="JN642" s="7"/>
      <c r="JO642" s="7"/>
      <c r="JP642" s="7"/>
      <c r="JQ642" s="7"/>
      <c r="JR642" s="7"/>
      <c r="JS642" s="7"/>
      <c r="JT642" s="7"/>
      <c r="JU642" s="7"/>
      <c r="JV642" s="7"/>
      <c r="JW642" s="7"/>
      <c r="JX642" s="7"/>
      <c r="JY642" s="7"/>
      <c r="JZ642" s="7"/>
      <c r="KA642" s="7"/>
      <c r="KB642" s="7"/>
      <c r="KC642" s="7"/>
      <c r="KD642" s="7"/>
      <c r="KE642" s="7"/>
      <c r="KF642" s="7"/>
      <c r="KG642" s="7"/>
      <c r="KH642" s="7"/>
      <c r="KI642" s="7"/>
      <c r="KJ642" s="7"/>
      <c r="KK642" s="7"/>
      <c r="KL642" s="7"/>
      <c r="KM642" s="7"/>
      <c r="KN642" s="7"/>
      <c r="KO642" s="7"/>
      <c r="KP642" s="7"/>
      <c r="KQ642" s="7"/>
      <c r="KR642" s="7"/>
      <c r="KS642" s="7"/>
      <c r="KT642" s="7"/>
      <c r="KU642" s="7"/>
      <c r="KV642" s="7"/>
      <c r="KW642" s="7"/>
      <c r="KX642" s="7"/>
      <c r="KY642" s="7"/>
      <c r="KZ642" s="7"/>
      <c r="LA642" s="7"/>
      <c r="LB642" s="7"/>
      <c r="LC642" s="7"/>
      <c r="LD642" s="7"/>
      <c r="LE642" s="7"/>
      <c r="LF642" s="7"/>
      <c r="LG642" s="7"/>
      <c r="LH642" s="7"/>
      <c r="LI642" s="7"/>
      <c r="LJ642" s="7"/>
      <c r="LK642" s="7"/>
      <c r="LL642" s="7"/>
      <c r="LM642" s="7"/>
      <c r="LN642" s="7"/>
      <c r="LO642" s="7"/>
      <c r="LP642" s="7"/>
      <c r="LQ642" s="7"/>
      <c r="LR642" s="7"/>
      <c r="LS642" s="7"/>
      <c r="LT642" s="7"/>
      <c r="LU642" s="7"/>
      <c r="LV642" s="7"/>
      <c r="LW642" s="7"/>
      <c r="LX642" s="7"/>
      <c r="LY642" s="7"/>
      <c r="LZ642" s="7"/>
      <c r="MA642" s="7"/>
      <c r="MB642" s="7"/>
      <c r="MC642" s="7"/>
      <c r="MD642" s="7"/>
      <c r="ME642" s="7"/>
      <c r="MF642" s="7"/>
      <c r="MG642" s="7"/>
      <c r="MH642" s="7"/>
      <c r="MI642" s="7"/>
      <c r="MJ642" s="7"/>
    </row>
    <row r="643" spans="1:348" ht="15.75" customHeight="1" x14ac:dyDescent="0.25">
      <c r="A643" s="60"/>
      <c r="B643" s="60"/>
      <c r="C643" s="60"/>
      <c r="D643" s="60"/>
      <c r="E643" s="60"/>
      <c r="F643" s="60"/>
      <c r="G643" s="60"/>
      <c r="H643" s="60"/>
      <c r="I643" s="61"/>
      <c r="J643" s="61"/>
      <c r="K643" s="61"/>
      <c r="L643" s="61"/>
      <c r="M643" s="60"/>
      <c r="N643" s="60"/>
      <c r="O643" s="62"/>
      <c r="P643" s="62"/>
      <c r="Q643" s="62"/>
      <c r="R643" s="62"/>
      <c r="S643" s="62"/>
      <c r="T643" s="62"/>
      <c r="U643" s="62"/>
      <c r="V643" s="62"/>
      <c r="W643" s="62"/>
      <c r="X643" s="60"/>
      <c r="Y643" s="60"/>
      <c r="Z643" s="60"/>
      <c r="AA643" s="60"/>
      <c r="AB643" s="61"/>
      <c r="AC643" s="61"/>
      <c r="AD643" s="60"/>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7"/>
      <c r="IW643" s="7"/>
      <c r="IX643" s="7"/>
      <c r="IY643" s="7"/>
      <c r="IZ643" s="7"/>
      <c r="JA643" s="7"/>
      <c r="JB643" s="7"/>
      <c r="JC643" s="7"/>
      <c r="JD643" s="7"/>
      <c r="JE643" s="7"/>
      <c r="JF643" s="7"/>
      <c r="JG643" s="7"/>
      <c r="JH643" s="7"/>
      <c r="JI643" s="7"/>
      <c r="JJ643" s="7"/>
      <c r="JK643" s="7"/>
      <c r="JL643" s="7"/>
      <c r="JM643" s="7"/>
      <c r="JN643" s="7"/>
      <c r="JO643" s="7"/>
      <c r="JP643" s="7"/>
      <c r="JQ643" s="7"/>
      <c r="JR643" s="7"/>
      <c r="JS643" s="7"/>
      <c r="JT643" s="7"/>
      <c r="JU643" s="7"/>
      <c r="JV643" s="7"/>
      <c r="JW643" s="7"/>
      <c r="JX643" s="7"/>
      <c r="JY643" s="7"/>
      <c r="JZ643" s="7"/>
      <c r="KA643" s="7"/>
      <c r="KB643" s="7"/>
      <c r="KC643" s="7"/>
      <c r="KD643" s="7"/>
      <c r="KE643" s="7"/>
      <c r="KF643" s="7"/>
      <c r="KG643" s="7"/>
      <c r="KH643" s="7"/>
      <c r="KI643" s="7"/>
      <c r="KJ643" s="7"/>
      <c r="KK643" s="7"/>
      <c r="KL643" s="7"/>
      <c r="KM643" s="7"/>
      <c r="KN643" s="7"/>
      <c r="KO643" s="7"/>
      <c r="KP643" s="7"/>
      <c r="KQ643" s="7"/>
      <c r="KR643" s="7"/>
      <c r="KS643" s="7"/>
      <c r="KT643" s="7"/>
      <c r="KU643" s="7"/>
      <c r="KV643" s="7"/>
      <c r="KW643" s="7"/>
      <c r="KX643" s="7"/>
      <c r="KY643" s="7"/>
      <c r="KZ643" s="7"/>
      <c r="LA643" s="7"/>
      <c r="LB643" s="7"/>
      <c r="LC643" s="7"/>
      <c r="LD643" s="7"/>
      <c r="LE643" s="7"/>
      <c r="LF643" s="7"/>
      <c r="LG643" s="7"/>
      <c r="LH643" s="7"/>
      <c r="LI643" s="7"/>
      <c r="LJ643" s="7"/>
      <c r="LK643" s="7"/>
      <c r="LL643" s="7"/>
      <c r="LM643" s="7"/>
      <c r="LN643" s="7"/>
      <c r="LO643" s="7"/>
      <c r="LP643" s="7"/>
      <c r="LQ643" s="7"/>
      <c r="LR643" s="7"/>
      <c r="LS643" s="7"/>
      <c r="LT643" s="7"/>
      <c r="LU643" s="7"/>
      <c r="LV643" s="7"/>
      <c r="LW643" s="7"/>
      <c r="LX643" s="7"/>
      <c r="LY643" s="7"/>
      <c r="LZ643" s="7"/>
      <c r="MA643" s="7"/>
      <c r="MB643" s="7"/>
      <c r="MC643" s="7"/>
      <c r="MD643" s="7"/>
      <c r="ME643" s="7"/>
      <c r="MF643" s="7"/>
      <c r="MG643" s="7"/>
      <c r="MH643" s="7"/>
      <c r="MI643" s="7"/>
      <c r="MJ643" s="7"/>
    </row>
    <row r="644" spans="1:348" ht="15.75" customHeight="1" x14ac:dyDescent="0.25">
      <c r="A644" s="60"/>
      <c r="B644" s="60"/>
      <c r="C644" s="60"/>
      <c r="D644" s="60"/>
      <c r="E644" s="60"/>
      <c r="F644" s="60"/>
      <c r="G644" s="60"/>
      <c r="H644" s="60"/>
      <c r="I644" s="61"/>
      <c r="J644" s="61"/>
      <c r="K644" s="61"/>
      <c r="L644" s="61"/>
      <c r="M644" s="60"/>
      <c r="N644" s="60"/>
      <c r="O644" s="62"/>
      <c r="P644" s="62"/>
      <c r="Q644" s="62"/>
      <c r="R644" s="62"/>
      <c r="S644" s="62"/>
      <c r="T644" s="62"/>
      <c r="U644" s="62"/>
      <c r="V644" s="62"/>
      <c r="W644" s="62"/>
      <c r="X644" s="60"/>
      <c r="Y644" s="60"/>
      <c r="Z644" s="60"/>
      <c r="AA644" s="60"/>
      <c r="AB644" s="61"/>
      <c r="AC644" s="61"/>
      <c r="AD644" s="60"/>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7"/>
      <c r="IW644" s="7"/>
      <c r="IX644" s="7"/>
      <c r="IY644" s="7"/>
      <c r="IZ644" s="7"/>
      <c r="JA644" s="7"/>
      <c r="JB644" s="7"/>
      <c r="JC644" s="7"/>
      <c r="JD644" s="7"/>
      <c r="JE644" s="7"/>
      <c r="JF644" s="7"/>
      <c r="JG644" s="7"/>
      <c r="JH644" s="7"/>
      <c r="JI644" s="7"/>
      <c r="JJ644" s="7"/>
      <c r="JK644" s="7"/>
      <c r="JL644" s="7"/>
      <c r="JM644" s="7"/>
      <c r="JN644" s="7"/>
      <c r="JO644" s="7"/>
      <c r="JP644" s="7"/>
      <c r="JQ644" s="7"/>
      <c r="JR644" s="7"/>
      <c r="JS644" s="7"/>
      <c r="JT644" s="7"/>
      <c r="JU644" s="7"/>
      <c r="JV644" s="7"/>
      <c r="JW644" s="7"/>
      <c r="JX644" s="7"/>
      <c r="JY644" s="7"/>
      <c r="JZ644" s="7"/>
      <c r="KA644" s="7"/>
      <c r="KB644" s="7"/>
      <c r="KC644" s="7"/>
      <c r="KD644" s="7"/>
      <c r="KE644" s="7"/>
      <c r="KF644" s="7"/>
      <c r="KG644" s="7"/>
      <c r="KH644" s="7"/>
      <c r="KI644" s="7"/>
      <c r="KJ644" s="7"/>
      <c r="KK644" s="7"/>
      <c r="KL644" s="7"/>
      <c r="KM644" s="7"/>
      <c r="KN644" s="7"/>
      <c r="KO644" s="7"/>
      <c r="KP644" s="7"/>
      <c r="KQ644" s="7"/>
      <c r="KR644" s="7"/>
      <c r="KS644" s="7"/>
      <c r="KT644" s="7"/>
      <c r="KU644" s="7"/>
      <c r="KV644" s="7"/>
      <c r="KW644" s="7"/>
      <c r="KX644" s="7"/>
      <c r="KY644" s="7"/>
      <c r="KZ644" s="7"/>
      <c r="LA644" s="7"/>
      <c r="LB644" s="7"/>
      <c r="LC644" s="7"/>
      <c r="LD644" s="7"/>
      <c r="LE644" s="7"/>
      <c r="LF644" s="7"/>
      <c r="LG644" s="7"/>
      <c r="LH644" s="7"/>
      <c r="LI644" s="7"/>
      <c r="LJ644" s="7"/>
      <c r="LK644" s="7"/>
      <c r="LL644" s="7"/>
      <c r="LM644" s="7"/>
      <c r="LN644" s="7"/>
      <c r="LO644" s="7"/>
      <c r="LP644" s="7"/>
      <c r="LQ644" s="7"/>
      <c r="LR644" s="7"/>
      <c r="LS644" s="7"/>
      <c r="LT644" s="7"/>
      <c r="LU644" s="7"/>
      <c r="LV644" s="7"/>
      <c r="LW644" s="7"/>
      <c r="LX644" s="7"/>
      <c r="LY644" s="7"/>
      <c r="LZ644" s="7"/>
      <c r="MA644" s="7"/>
      <c r="MB644" s="7"/>
      <c r="MC644" s="7"/>
      <c r="MD644" s="7"/>
      <c r="ME644" s="7"/>
      <c r="MF644" s="7"/>
      <c r="MG644" s="7"/>
      <c r="MH644" s="7"/>
      <c r="MI644" s="7"/>
      <c r="MJ644" s="7"/>
    </row>
    <row r="645" spans="1:348" ht="15.75" customHeight="1" x14ac:dyDescent="0.25">
      <c r="A645" s="60"/>
      <c r="B645" s="60"/>
      <c r="C645" s="60"/>
      <c r="D645" s="60"/>
      <c r="E645" s="60"/>
      <c r="F645" s="60"/>
      <c r="G645" s="60"/>
      <c r="H645" s="60"/>
      <c r="I645" s="61"/>
      <c r="J645" s="61"/>
      <c r="K645" s="61"/>
      <c r="L645" s="61"/>
      <c r="M645" s="60"/>
      <c r="N645" s="60"/>
      <c r="O645" s="62"/>
      <c r="P645" s="62"/>
      <c r="Q645" s="62"/>
      <c r="R645" s="62"/>
      <c r="S645" s="62"/>
      <c r="T645" s="62"/>
      <c r="U645" s="62"/>
      <c r="V645" s="62"/>
      <c r="W645" s="62"/>
      <c r="X645" s="60"/>
      <c r="Y645" s="60"/>
      <c r="Z645" s="60"/>
      <c r="AA645" s="60"/>
      <c r="AB645" s="61"/>
      <c r="AC645" s="61"/>
      <c r="AD645" s="60"/>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7"/>
      <c r="IW645" s="7"/>
      <c r="IX645" s="7"/>
      <c r="IY645" s="7"/>
      <c r="IZ645" s="7"/>
      <c r="JA645" s="7"/>
      <c r="JB645" s="7"/>
      <c r="JC645" s="7"/>
      <c r="JD645" s="7"/>
      <c r="JE645" s="7"/>
      <c r="JF645" s="7"/>
      <c r="JG645" s="7"/>
      <c r="JH645" s="7"/>
      <c r="JI645" s="7"/>
      <c r="JJ645" s="7"/>
      <c r="JK645" s="7"/>
      <c r="JL645" s="7"/>
      <c r="JM645" s="7"/>
      <c r="JN645" s="7"/>
      <c r="JO645" s="7"/>
      <c r="JP645" s="7"/>
      <c r="JQ645" s="7"/>
      <c r="JR645" s="7"/>
      <c r="JS645" s="7"/>
      <c r="JT645" s="7"/>
      <c r="JU645" s="7"/>
      <c r="JV645" s="7"/>
      <c r="JW645" s="7"/>
      <c r="JX645" s="7"/>
      <c r="JY645" s="7"/>
      <c r="JZ645" s="7"/>
      <c r="KA645" s="7"/>
      <c r="KB645" s="7"/>
      <c r="KC645" s="7"/>
      <c r="KD645" s="7"/>
      <c r="KE645" s="7"/>
      <c r="KF645" s="7"/>
      <c r="KG645" s="7"/>
      <c r="KH645" s="7"/>
      <c r="KI645" s="7"/>
      <c r="KJ645" s="7"/>
      <c r="KK645" s="7"/>
      <c r="KL645" s="7"/>
      <c r="KM645" s="7"/>
      <c r="KN645" s="7"/>
      <c r="KO645" s="7"/>
      <c r="KP645" s="7"/>
      <c r="KQ645" s="7"/>
      <c r="KR645" s="7"/>
      <c r="KS645" s="7"/>
      <c r="KT645" s="7"/>
      <c r="KU645" s="7"/>
      <c r="KV645" s="7"/>
      <c r="KW645" s="7"/>
      <c r="KX645" s="7"/>
      <c r="KY645" s="7"/>
      <c r="KZ645" s="7"/>
      <c r="LA645" s="7"/>
      <c r="LB645" s="7"/>
      <c r="LC645" s="7"/>
      <c r="LD645" s="7"/>
      <c r="LE645" s="7"/>
      <c r="LF645" s="7"/>
      <c r="LG645" s="7"/>
      <c r="LH645" s="7"/>
      <c r="LI645" s="7"/>
      <c r="LJ645" s="7"/>
      <c r="LK645" s="7"/>
      <c r="LL645" s="7"/>
      <c r="LM645" s="7"/>
      <c r="LN645" s="7"/>
      <c r="LO645" s="7"/>
      <c r="LP645" s="7"/>
      <c r="LQ645" s="7"/>
      <c r="LR645" s="7"/>
      <c r="LS645" s="7"/>
      <c r="LT645" s="7"/>
      <c r="LU645" s="7"/>
      <c r="LV645" s="7"/>
      <c r="LW645" s="7"/>
      <c r="LX645" s="7"/>
      <c r="LY645" s="7"/>
      <c r="LZ645" s="7"/>
      <c r="MA645" s="7"/>
      <c r="MB645" s="7"/>
      <c r="MC645" s="7"/>
      <c r="MD645" s="7"/>
      <c r="ME645" s="7"/>
      <c r="MF645" s="7"/>
      <c r="MG645" s="7"/>
      <c r="MH645" s="7"/>
      <c r="MI645" s="7"/>
      <c r="MJ645" s="7"/>
    </row>
    <row r="646" spans="1:348" ht="15.75" customHeight="1" x14ac:dyDescent="0.25">
      <c r="A646" s="60"/>
      <c r="B646" s="60"/>
      <c r="C646" s="60"/>
      <c r="D646" s="60"/>
      <c r="E646" s="60"/>
      <c r="F646" s="60"/>
      <c r="G646" s="60"/>
      <c r="H646" s="60"/>
      <c r="I646" s="61"/>
      <c r="J646" s="61"/>
      <c r="K646" s="61"/>
      <c r="L646" s="61"/>
      <c r="M646" s="60"/>
      <c r="N646" s="60"/>
      <c r="O646" s="62"/>
      <c r="P646" s="62"/>
      <c r="Q646" s="62"/>
      <c r="R646" s="62"/>
      <c r="S646" s="62"/>
      <c r="T646" s="62"/>
      <c r="U646" s="62"/>
      <c r="V646" s="62"/>
      <c r="W646" s="62"/>
      <c r="X646" s="60"/>
      <c r="Y646" s="60"/>
      <c r="Z646" s="60"/>
      <c r="AA646" s="60"/>
      <c r="AB646" s="61"/>
      <c r="AC646" s="61"/>
      <c r="AD646" s="60"/>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7"/>
      <c r="IW646" s="7"/>
      <c r="IX646" s="7"/>
      <c r="IY646" s="7"/>
      <c r="IZ646" s="7"/>
      <c r="JA646" s="7"/>
      <c r="JB646" s="7"/>
      <c r="JC646" s="7"/>
      <c r="JD646" s="7"/>
      <c r="JE646" s="7"/>
      <c r="JF646" s="7"/>
      <c r="JG646" s="7"/>
      <c r="JH646" s="7"/>
      <c r="JI646" s="7"/>
      <c r="JJ646" s="7"/>
      <c r="JK646" s="7"/>
      <c r="JL646" s="7"/>
      <c r="JM646" s="7"/>
      <c r="JN646" s="7"/>
      <c r="JO646" s="7"/>
      <c r="JP646" s="7"/>
      <c r="JQ646" s="7"/>
      <c r="JR646" s="7"/>
      <c r="JS646" s="7"/>
      <c r="JT646" s="7"/>
      <c r="JU646" s="7"/>
      <c r="JV646" s="7"/>
      <c r="JW646" s="7"/>
      <c r="JX646" s="7"/>
      <c r="JY646" s="7"/>
      <c r="JZ646" s="7"/>
      <c r="KA646" s="7"/>
      <c r="KB646" s="7"/>
      <c r="KC646" s="7"/>
      <c r="KD646" s="7"/>
      <c r="KE646" s="7"/>
      <c r="KF646" s="7"/>
      <c r="KG646" s="7"/>
      <c r="KH646" s="7"/>
      <c r="KI646" s="7"/>
      <c r="KJ646" s="7"/>
      <c r="KK646" s="7"/>
      <c r="KL646" s="7"/>
      <c r="KM646" s="7"/>
      <c r="KN646" s="7"/>
      <c r="KO646" s="7"/>
      <c r="KP646" s="7"/>
      <c r="KQ646" s="7"/>
      <c r="KR646" s="7"/>
      <c r="KS646" s="7"/>
      <c r="KT646" s="7"/>
      <c r="KU646" s="7"/>
      <c r="KV646" s="7"/>
      <c r="KW646" s="7"/>
      <c r="KX646" s="7"/>
      <c r="KY646" s="7"/>
      <c r="KZ646" s="7"/>
      <c r="LA646" s="7"/>
      <c r="LB646" s="7"/>
      <c r="LC646" s="7"/>
      <c r="LD646" s="7"/>
      <c r="LE646" s="7"/>
      <c r="LF646" s="7"/>
      <c r="LG646" s="7"/>
      <c r="LH646" s="7"/>
      <c r="LI646" s="7"/>
      <c r="LJ646" s="7"/>
      <c r="LK646" s="7"/>
      <c r="LL646" s="7"/>
      <c r="LM646" s="7"/>
      <c r="LN646" s="7"/>
      <c r="LO646" s="7"/>
      <c r="LP646" s="7"/>
      <c r="LQ646" s="7"/>
      <c r="LR646" s="7"/>
      <c r="LS646" s="7"/>
      <c r="LT646" s="7"/>
      <c r="LU646" s="7"/>
      <c r="LV646" s="7"/>
      <c r="LW646" s="7"/>
      <c r="LX646" s="7"/>
      <c r="LY646" s="7"/>
      <c r="LZ646" s="7"/>
      <c r="MA646" s="7"/>
      <c r="MB646" s="7"/>
      <c r="MC646" s="7"/>
      <c r="MD646" s="7"/>
      <c r="ME646" s="7"/>
      <c r="MF646" s="7"/>
      <c r="MG646" s="7"/>
      <c r="MH646" s="7"/>
      <c r="MI646" s="7"/>
      <c r="MJ646" s="7"/>
    </row>
    <row r="647" spans="1:348" ht="15.75" customHeight="1" x14ac:dyDescent="0.25">
      <c r="A647" s="60"/>
      <c r="B647" s="60"/>
      <c r="C647" s="60"/>
      <c r="D647" s="60"/>
      <c r="E647" s="60"/>
      <c r="F647" s="60"/>
      <c r="G647" s="60"/>
      <c r="H647" s="60"/>
      <c r="I647" s="61"/>
      <c r="J647" s="61"/>
      <c r="K647" s="61"/>
      <c r="L647" s="61"/>
      <c r="M647" s="60"/>
      <c r="N647" s="60"/>
      <c r="O647" s="62"/>
      <c r="P647" s="62"/>
      <c r="Q647" s="62"/>
      <c r="R647" s="62"/>
      <c r="S647" s="62"/>
      <c r="T647" s="62"/>
      <c r="U647" s="62"/>
      <c r="V647" s="62"/>
      <c r="W647" s="62"/>
      <c r="X647" s="60"/>
      <c r="Y647" s="60"/>
      <c r="Z647" s="60"/>
      <c r="AA647" s="60"/>
      <c r="AB647" s="61"/>
      <c r="AC647" s="61"/>
      <c r="AD647" s="60"/>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7"/>
      <c r="IW647" s="7"/>
      <c r="IX647" s="7"/>
      <c r="IY647" s="7"/>
      <c r="IZ647" s="7"/>
      <c r="JA647" s="7"/>
      <c r="JB647" s="7"/>
      <c r="JC647" s="7"/>
      <c r="JD647" s="7"/>
      <c r="JE647" s="7"/>
      <c r="JF647" s="7"/>
      <c r="JG647" s="7"/>
      <c r="JH647" s="7"/>
      <c r="JI647" s="7"/>
      <c r="JJ647" s="7"/>
      <c r="JK647" s="7"/>
      <c r="JL647" s="7"/>
      <c r="JM647" s="7"/>
      <c r="JN647" s="7"/>
      <c r="JO647" s="7"/>
      <c r="JP647" s="7"/>
      <c r="JQ647" s="7"/>
      <c r="JR647" s="7"/>
      <c r="JS647" s="7"/>
      <c r="JT647" s="7"/>
      <c r="JU647" s="7"/>
      <c r="JV647" s="7"/>
      <c r="JW647" s="7"/>
      <c r="JX647" s="7"/>
      <c r="JY647" s="7"/>
      <c r="JZ647" s="7"/>
      <c r="KA647" s="7"/>
      <c r="KB647" s="7"/>
      <c r="KC647" s="7"/>
      <c r="KD647" s="7"/>
      <c r="KE647" s="7"/>
      <c r="KF647" s="7"/>
      <c r="KG647" s="7"/>
      <c r="KH647" s="7"/>
      <c r="KI647" s="7"/>
      <c r="KJ647" s="7"/>
      <c r="KK647" s="7"/>
      <c r="KL647" s="7"/>
      <c r="KM647" s="7"/>
      <c r="KN647" s="7"/>
      <c r="KO647" s="7"/>
      <c r="KP647" s="7"/>
      <c r="KQ647" s="7"/>
      <c r="KR647" s="7"/>
      <c r="KS647" s="7"/>
      <c r="KT647" s="7"/>
      <c r="KU647" s="7"/>
      <c r="KV647" s="7"/>
      <c r="KW647" s="7"/>
      <c r="KX647" s="7"/>
      <c r="KY647" s="7"/>
      <c r="KZ647" s="7"/>
      <c r="LA647" s="7"/>
      <c r="LB647" s="7"/>
      <c r="LC647" s="7"/>
      <c r="LD647" s="7"/>
      <c r="LE647" s="7"/>
      <c r="LF647" s="7"/>
      <c r="LG647" s="7"/>
      <c r="LH647" s="7"/>
      <c r="LI647" s="7"/>
      <c r="LJ647" s="7"/>
      <c r="LK647" s="7"/>
      <c r="LL647" s="7"/>
      <c r="LM647" s="7"/>
      <c r="LN647" s="7"/>
      <c r="LO647" s="7"/>
      <c r="LP647" s="7"/>
      <c r="LQ647" s="7"/>
      <c r="LR647" s="7"/>
      <c r="LS647" s="7"/>
      <c r="LT647" s="7"/>
      <c r="LU647" s="7"/>
      <c r="LV647" s="7"/>
      <c r="LW647" s="7"/>
      <c r="LX647" s="7"/>
      <c r="LY647" s="7"/>
      <c r="LZ647" s="7"/>
      <c r="MA647" s="7"/>
      <c r="MB647" s="7"/>
      <c r="MC647" s="7"/>
      <c r="MD647" s="7"/>
      <c r="ME647" s="7"/>
      <c r="MF647" s="7"/>
      <c r="MG647" s="7"/>
      <c r="MH647" s="7"/>
      <c r="MI647" s="7"/>
      <c r="MJ647" s="7"/>
    </row>
    <row r="648" spans="1:348" ht="15.75" customHeight="1" x14ac:dyDescent="0.25">
      <c r="A648" s="60"/>
      <c r="B648" s="60"/>
      <c r="C648" s="60"/>
      <c r="D648" s="60"/>
      <c r="E648" s="60"/>
      <c r="F648" s="60"/>
      <c r="G648" s="60"/>
      <c r="H648" s="60"/>
      <c r="I648" s="61"/>
      <c r="J648" s="61"/>
      <c r="K648" s="61"/>
      <c r="L648" s="61"/>
      <c r="M648" s="60"/>
      <c r="N648" s="60"/>
      <c r="O648" s="62"/>
      <c r="P648" s="62"/>
      <c r="Q648" s="62"/>
      <c r="R648" s="62"/>
      <c r="S648" s="62"/>
      <c r="T648" s="62"/>
      <c r="U648" s="62"/>
      <c r="V648" s="62"/>
      <c r="W648" s="62"/>
      <c r="X648" s="60"/>
      <c r="Y648" s="60"/>
      <c r="Z648" s="60"/>
      <c r="AA648" s="60"/>
      <c r="AB648" s="61"/>
      <c r="AC648" s="61"/>
      <c r="AD648" s="60"/>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7"/>
      <c r="IW648" s="7"/>
      <c r="IX648" s="7"/>
      <c r="IY648" s="7"/>
      <c r="IZ648" s="7"/>
      <c r="JA648" s="7"/>
      <c r="JB648" s="7"/>
      <c r="JC648" s="7"/>
      <c r="JD648" s="7"/>
      <c r="JE648" s="7"/>
      <c r="JF648" s="7"/>
      <c r="JG648" s="7"/>
      <c r="JH648" s="7"/>
      <c r="JI648" s="7"/>
      <c r="JJ648" s="7"/>
      <c r="JK648" s="7"/>
      <c r="JL648" s="7"/>
      <c r="JM648" s="7"/>
      <c r="JN648" s="7"/>
      <c r="JO648" s="7"/>
      <c r="JP648" s="7"/>
      <c r="JQ648" s="7"/>
      <c r="JR648" s="7"/>
      <c r="JS648" s="7"/>
      <c r="JT648" s="7"/>
      <c r="JU648" s="7"/>
      <c r="JV648" s="7"/>
      <c r="JW648" s="7"/>
      <c r="JX648" s="7"/>
      <c r="JY648" s="7"/>
      <c r="JZ648" s="7"/>
      <c r="KA648" s="7"/>
      <c r="KB648" s="7"/>
      <c r="KC648" s="7"/>
      <c r="KD648" s="7"/>
      <c r="KE648" s="7"/>
      <c r="KF648" s="7"/>
      <c r="KG648" s="7"/>
      <c r="KH648" s="7"/>
      <c r="KI648" s="7"/>
      <c r="KJ648" s="7"/>
      <c r="KK648" s="7"/>
      <c r="KL648" s="7"/>
      <c r="KM648" s="7"/>
      <c r="KN648" s="7"/>
      <c r="KO648" s="7"/>
      <c r="KP648" s="7"/>
      <c r="KQ648" s="7"/>
      <c r="KR648" s="7"/>
      <c r="KS648" s="7"/>
      <c r="KT648" s="7"/>
      <c r="KU648" s="7"/>
      <c r="KV648" s="7"/>
      <c r="KW648" s="7"/>
      <c r="KX648" s="7"/>
      <c r="KY648" s="7"/>
      <c r="KZ648" s="7"/>
      <c r="LA648" s="7"/>
      <c r="LB648" s="7"/>
      <c r="LC648" s="7"/>
      <c r="LD648" s="7"/>
      <c r="LE648" s="7"/>
      <c r="LF648" s="7"/>
      <c r="LG648" s="7"/>
      <c r="LH648" s="7"/>
      <c r="LI648" s="7"/>
      <c r="LJ648" s="7"/>
      <c r="LK648" s="7"/>
      <c r="LL648" s="7"/>
      <c r="LM648" s="7"/>
      <c r="LN648" s="7"/>
      <c r="LO648" s="7"/>
      <c r="LP648" s="7"/>
      <c r="LQ648" s="7"/>
      <c r="LR648" s="7"/>
      <c r="LS648" s="7"/>
      <c r="LT648" s="7"/>
      <c r="LU648" s="7"/>
      <c r="LV648" s="7"/>
      <c r="LW648" s="7"/>
      <c r="LX648" s="7"/>
      <c r="LY648" s="7"/>
      <c r="LZ648" s="7"/>
      <c r="MA648" s="7"/>
      <c r="MB648" s="7"/>
      <c r="MC648" s="7"/>
      <c r="MD648" s="7"/>
      <c r="ME648" s="7"/>
      <c r="MF648" s="7"/>
      <c r="MG648" s="7"/>
      <c r="MH648" s="7"/>
      <c r="MI648" s="7"/>
      <c r="MJ648" s="7"/>
    </row>
    <row r="649" spans="1:348" ht="15.75" customHeight="1" x14ac:dyDescent="0.25">
      <c r="A649" s="60"/>
      <c r="B649" s="60"/>
      <c r="C649" s="60"/>
      <c r="D649" s="60"/>
      <c r="E649" s="60"/>
      <c r="F649" s="60"/>
      <c r="G649" s="60"/>
      <c r="H649" s="60"/>
      <c r="I649" s="61"/>
      <c r="J649" s="61"/>
      <c r="K649" s="61"/>
      <c r="L649" s="61"/>
      <c r="M649" s="60"/>
      <c r="N649" s="60"/>
      <c r="O649" s="62"/>
      <c r="P649" s="62"/>
      <c r="Q649" s="62"/>
      <c r="R649" s="62"/>
      <c r="S649" s="62"/>
      <c r="T649" s="62"/>
      <c r="U649" s="62"/>
      <c r="V649" s="62"/>
      <c r="W649" s="62"/>
      <c r="X649" s="60"/>
      <c r="Y649" s="60"/>
      <c r="Z649" s="60"/>
      <c r="AA649" s="60"/>
      <c r="AB649" s="61"/>
      <c r="AC649" s="61"/>
      <c r="AD649" s="60"/>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7"/>
      <c r="IW649" s="7"/>
      <c r="IX649" s="7"/>
      <c r="IY649" s="7"/>
      <c r="IZ649" s="7"/>
      <c r="JA649" s="7"/>
      <c r="JB649" s="7"/>
      <c r="JC649" s="7"/>
      <c r="JD649" s="7"/>
      <c r="JE649" s="7"/>
      <c r="JF649" s="7"/>
      <c r="JG649" s="7"/>
      <c r="JH649" s="7"/>
      <c r="JI649" s="7"/>
      <c r="JJ649" s="7"/>
      <c r="JK649" s="7"/>
      <c r="JL649" s="7"/>
      <c r="JM649" s="7"/>
      <c r="JN649" s="7"/>
      <c r="JO649" s="7"/>
      <c r="JP649" s="7"/>
      <c r="JQ649" s="7"/>
      <c r="JR649" s="7"/>
      <c r="JS649" s="7"/>
      <c r="JT649" s="7"/>
      <c r="JU649" s="7"/>
      <c r="JV649" s="7"/>
      <c r="JW649" s="7"/>
      <c r="JX649" s="7"/>
      <c r="JY649" s="7"/>
      <c r="JZ649" s="7"/>
      <c r="KA649" s="7"/>
      <c r="KB649" s="7"/>
      <c r="KC649" s="7"/>
      <c r="KD649" s="7"/>
      <c r="KE649" s="7"/>
      <c r="KF649" s="7"/>
      <c r="KG649" s="7"/>
      <c r="KH649" s="7"/>
      <c r="KI649" s="7"/>
      <c r="KJ649" s="7"/>
      <c r="KK649" s="7"/>
      <c r="KL649" s="7"/>
      <c r="KM649" s="7"/>
      <c r="KN649" s="7"/>
      <c r="KO649" s="7"/>
      <c r="KP649" s="7"/>
      <c r="KQ649" s="7"/>
      <c r="KR649" s="7"/>
      <c r="KS649" s="7"/>
      <c r="KT649" s="7"/>
      <c r="KU649" s="7"/>
      <c r="KV649" s="7"/>
      <c r="KW649" s="7"/>
      <c r="KX649" s="7"/>
      <c r="KY649" s="7"/>
      <c r="KZ649" s="7"/>
      <c r="LA649" s="7"/>
      <c r="LB649" s="7"/>
      <c r="LC649" s="7"/>
      <c r="LD649" s="7"/>
      <c r="LE649" s="7"/>
      <c r="LF649" s="7"/>
      <c r="LG649" s="7"/>
      <c r="LH649" s="7"/>
      <c r="LI649" s="7"/>
      <c r="LJ649" s="7"/>
      <c r="LK649" s="7"/>
      <c r="LL649" s="7"/>
      <c r="LM649" s="7"/>
      <c r="LN649" s="7"/>
      <c r="LO649" s="7"/>
      <c r="LP649" s="7"/>
      <c r="LQ649" s="7"/>
      <c r="LR649" s="7"/>
      <c r="LS649" s="7"/>
      <c r="LT649" s="7"/>
      <c r="LU649" s="7"/>
      <c r="LV649" s="7"/>
      <c r="LW649" s="7"/>
      <c r="LX649" s="7"/>
      <c r="LY649" s="7"/>
      <c r="LZ649" s="7"/>
      <c r="MA649" s="7"/>
      <c r="MB649" s="7"/>
      <c r="MC649" s="7"/>
      <c r="MD649" s="7"/>
      <c r="ME649" s="7"/>
      <c r="MF649" s="7"/>
      <c r="MG649" s="7"/>
      <c r="MH649" s="7"/>
      <c r="MI649" s="7"/>
      <c r="MJ649" s="7"/>
    </row>
    <row r="650" spans="1:348" ht="15.75" customHeight="1" x14ac:dyDescent="0.25">
      <c r="A650" s="60"/>
      <c r="B650" s="60"/>
      <c r="C650" s="60"/>
      <c r="D650" s="60"/>
      <c r="E650" s="60"/>
      <c r="F650" s="60"/>
      <c r="G650" s="60"/>
      <c r="H650" s="60"/>
      <c r="I650" s="61"/>
      <c r="J650" s="61"/>
      <c r="K650" s="61"/>
      <c r="L650" s="61"/>
      <c r="M650" s="60"/>
      <c r="N650" s="60"/>
      <c r="O650" s="62"/>
      <c r="P650" s="62"/>
      <c r="Q650" s="62"/>
      <c r="R650" s="62"/>
      <c r="S650" s="62"/>
      <c r="T650" s="62"/>
      <c r="U650" s="62"/>
      <c r="V650" s="62"/>
      <c r="W650" s="62"/>
      <c r="X650" s="60"/>
      <c r="Y650" s="60"/>
      <c r="Z650" s="60"/>
      <c r="AA650" s="60"/>
      <c r="AB650" s="61"/>
      <c r="AC650" s="61"/>
      <c r="AD650" s="60"/>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7"/>
      <c r="IW650" s="7"/>
      <c r="IX650" s="7"/>
      <c r="IY650" s="7"/>
      <c r="IZ650" s="7"/>
      <c r="JA650" s="7"/>
      <c r="JB650" s="7"/>
      <c r="JC650" s="7"/>
      <c r="JD650" s="7"/>
      <c r="JE650" s="7"/>
      <c r="JF650" s="7"/>
      <c r="JG650" s="7"/>
      <c r="JH650" s="7"/>
      <c r="JI650" s="7"/>
      <c r="JJ650" s="7"/>
      <c r="JK650" s="7"/>
      <c r="JL650" s="7"/>
      <c r="JM650" s="7"/>
      <c r="JN650" s="7"/>
      <c r="JO650" s="7"/>
      <c r="JP650" s="7"/>
      <c r="JQ650" s="7"/>
      <c r="JR650" s="7"/>
      <c r="JS650" s="7"/>
      <c r="JT650" s="7"/>
      <c r="JU650" s="7"/>
      <c r="JV650" s="7"/>
      <c r="JW650" s="7"/>
      <c r="JX650" s="7"/>
      <c r="JY650" s="7"/>
      <c r="JZ650" s="7"/>
      <c r="KA650" s="7"/>
      <c r="KB650" s="7"/>
      <c r="KC650" s="7"/>
      <c r="KD650" s="7"/>
      <c r="KE650" s="7"/>
      <c r="KF650" s="7"/>
      <c r="KG650" s="7"/>
      <c r="KH650" s="7"/>
      <c r="KI650" s="7"/>
      <c r="KJ650" s="7"/>
      <c r="KK650" s="7"/>
      <c r="KL650" s="7"/>
      <c r="KM650" s="7"/>
      <c r="KN650" s="7"/>
      <c r="KO650" s="7"/>
      <c r="KP650" s="7"/>
      <c r="KQ650" s="7"/>
      <c r="KR650" s="7"/>
      <c r="KS650" s="7"/>
      <c r="KT650" s="7"/>
      <c r="KU650" s="7"/>
      <c r="KV650" s="7"/>
      <c r="KW650" s="7"/>
      <c r="KX650" s="7"/>
      <c r="KY650" s="7"/>
      <c r="KZ650" s="7"/>
      <c r="LA650" s="7"/>
      <c r="LB650" s="7"/>
      <c r="LC650" s="7"/>
      <c r="LD650" s="7"/>
      <c r="LE650" s="7"/>
      <c r="LF650" s="7"/>
      <c r="LG650" s="7"/>
      <c r="LH650" s="7"/>
      <c r="LI650" s="7"/>
      <c r="LJ650" s="7"/>
      <c r="LK650" s="7"/>
      <c r="LL650" s="7"/>
      <c r="LM650" s="7"/>
      <c r="LN650" s="7"/>
      <c r="LO650" s="7"/>
      <c r="LP650" s="7"/>
      <c r="LQ650" s="7"/>
      <c r="LR650" s="7"/>
      <c r="LS650" s="7"/>
      <c r="LT650" s="7"/>
      <c r="LU650" s="7"/>
      <c r="LV650" s="7"/>
      <c r="LW650" s="7"/>
      <c r="LX650" s="7"/>
      <c r="LY650" s="7"/>
      <c r="LZ650" s="7"/>
      <c r="MA650" s="7"/>
      <c r="MB650" s="7"/>
      <c r="MC650" s="7"/>
      <c r="MD650" s="7"/>
      <c r="ME650" s="7"/>
      <c r="MF650" s="7"/>
      <c r="MG650" s="7"/>
      <c r="MH650" s="7"/>
      <c r="MI650" s="7"/>
      <c r="MJ650" s="7"/>
    </row>
    <row r="651" spans="1:348" ht="15.75" customHeight="1" x14ac:dyDescent="0.25">
      <c r="A651" s="60"/>
      <c r="B651" s="60"/>
      <c r="C651" s="60"/>
      <c r="D651" s="60"/>
      <c r="E651" s="60"/>
      <c r="F651" s="60"/>
      <c r="G651" s="60"/>
      <c r="H651" s="60"/>
      <c r="I651" s="61"/>
      <c r="J651" s="61"/>
      <c r="K651" s="61"/>
      <c r="L651" s="61"/>
      <c r="M651" s="60"/>
      <c r="N651" s="60"/>
      <c r="O651" s="62"/>
      <c r="P651" s="62"/>
      <c r="Q651" s="62"/>
      <c r="R651" s="62"/>
      <c r="S651" s="62"/>
      <c r="T651" s="62"/>
      <c r="U651" s="62"/>
      <c r="V651" s="62"/>
      <c r="W651" s="62"/>
      <c r="X651" s="60"/>
      <c r="Y651" s="60"/>
      <c r="Z651" s="60"/>
      <c r="AA651" s="60"/>
      <c r="AB651" s="61"/>
      <c r="AC651" s="61"/>
      <c r="AD651" s="60"/>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7"/>
      <c r="IW651" s="7"/>
      <c r="IX651" s="7"/>
      <c r="IY651" s="7"/>
      <c r="IZ651" s="7"/>
      <c r="JA651" s="7"/>
      <c r="JB651" s="7"/>
      <c r="JC651" s="7"/>
      <c r="JD651" s="7"/>
      <c r="JE651" s="7"/>
      <c r="JF651" s="7"/>
      <c r="JG651" s="7"/>
      <c r="JH651" s="7"/>
      <c r="JI651" s="7"/>
      <c r="JJ651" s="7"/>
      <c r="JK651" s="7"/>
      <c r="JL651" s="7"/>
      <c r="JM651" s="7"/>
      <c r="JN651" s="7"/>
      <c r="JO651" s="7"/>
      <c r="JP651" s="7"/>
      <c r="JQ651" s="7"/>
      <c r="JR651" s="7"/>
      <c r="JS651" s="7"/>
      <c r="JT651" s="7"/>
      <c r="JU651" s="7"/>
      <c r="JV651" s="7"/>
      <c r="JW651" s="7"/>
      <c r="JX651" s="7"/>
      <c r="JY651" s="7"/>
      <c r="JZ651" s="7"/>
      <c r="KA651" s="7"/>
      <c r="KB651" s="7"/>
      <c r="KC651" s="7"/>
      <c r="KD651" s="7"/>
      <c r="KE651" s="7"/>
      <c r="KF651" s="7"/>
      <c r="KG651" s="7"/>
      <c r="KH651" s="7"/>
      <c r="KI651" s="7"/>
      <c r="KJ651" s="7"/>
      <c r="KK651" s="7"/>
      <c r="KL651" s="7"/>
      <c r="KM651" s="7"/>
      <c r="KN651" s="7"/>
      <c r="KO651" s="7"/>
      <c r="KP651" s="7"/>
      <c r="KQ651" s="7"/>
      <c r="KR651" s="7"/>
      <c r="KS651" s="7"/>
      <c r="KT651" s="7"/>
      <c r="KU651" s="7"/>
      <c r="KV651" s="7"/>
      <c r="KW651" s="7"/>
      <c r="KX651" s="7"/>
      <c r="KY651" s="7"/>
      <c r="KZ651" s="7"/>
      <c r="LA651" s="7"/>
      <c r="LB651" s="7"/>
      <c r="LC651" s="7"/>
      <c r="LD651" s="7"/>
      <c r="LE651" s="7"/>
      <c r="LF651" s="7"/>
      <c r="LG651" s="7"/>
      <c r="LH651" s="7"/>
      <c r="LI651" s="7"/>
      <c r="LJ651" s="7"/>
      <c r="LK651" s="7"/>
      <c r="LL651" s="7"/>
      <c r="LM651" s="7"/>
      <c r="LN651" s="7"/>
      <c r="LO651" s="7"/>
      <c r="LP651" s="7"/>
      <c r="LQ651" s="7"/>
      <c r="LR651" s="7"/>
      <c r="LS651" s="7"/>
      <c r="LT651" s="7"/>
      <c r="LU651" s="7"/>
      <c r="LV651" s="7"/>
      <c r="LW651" s="7"/>
      <c r="LX651" s="7"/>
      <c r="LY651" s="7"/>
      <c r="LZ651" s="7"/>
      <c r="MA651" s="7"/>
      <c r="MB651" s="7"/>
      <c r="MC651" s="7"/>
      <c r="MD651" s="7"/>
      <c r="ME651" s="7"/>
      <c r="MF651" s="7"/>
      <c r="MG651" s="7"/>
      <c r="MH651" s="7"/>
      <c r="MI651" s="7"/>
      <c r="MJ651" s="7"/>
    </row>
    <row r="652" spans="1:348" ht="15.75" customHeight="1" x14ac:dyDescent="0.25">
      <c r="A652" s="60"/>
      <c r="B652" s="60"/>
      <c r="C652" s="60"/>
      <c r="D652" s="60"/>
      <c r="E652" s="60"/>
      <c r="F652" s="60"/>
      <c r="G652" s="60"/>
      <c r="H652" s="60"/>
      <c r="I652" s="61"/>
      <c r="J652" s="61"/>
      <c r="K652" s="61"/>
      <c r="L652" s="61"/>
      <c r="M652" s="60"/>
      <c r="N652" s="60"/>
      <c r="O652" s="62"/>
      <c r="P652" s="62"/>
      <c r="Q652" s="62"/>
      <c r="R652" s="62"/>
      <c r="S652" s="62"/>
      <c r="T652" s="62"/>
      <c r="U652" s="62"/>
      <c r="V652" s="62"/>
      <c r="W652" s="62"/>
      <c r="X652" s="60"/>
      <c r="Y652" s="60"/>
      <c r="Z652" s="60"/>
      <c r="AA652" s="60"/>
      <c r="AB652" s="61"/>
      <c r="AC652" s="61"/>
      <c r="AD652" s="60"/>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7"/>
      <c r="IW652" s="7"/>
      <c r="IX652" s="7"/>
      <c r="IY652" s="7"/>
      <c r="IZ652" s="7"/>
      <c r="JA652" s="7"/>
      <c r="JB652" s="7"/>
      <c r="JC652" s="7"/>
      <c r="JD652" s="7"/>
      <c r="JE652" s="7"/>
      <c r="JF652" s="7"/>
      <c r="JG652" s="7"/>
      <c r="JH652" s="7"/>
      <c r="JI652" s="7"/>
      <c r="JJ652" s="7"/>
      <c r="JK652" s="7"/>
      <c r="JL652" s="7"/>
      <c r="JM652" s="7"/>
      <c r="JN652" s="7"/>
      <c r="JO652" s="7"/>
      <c r="JP652" s="7"/>
      <c r="JQ652" s="7"/>
      <c r="JR652" s="7"/>
      <c r="JS652" s="7"/>
      <c r="JT652" s="7"/>
      <c r="JU652" s="7"/>
      <c r="JV652" s="7"/>
      <c r="JW652" s="7"/>
      <c r="JX652" s="7"/>
      <c r="JY652" s="7"/>
      <c r="JZ652" s="7"/>
      <c r="KA652" s="7"/>
      <c r="KB652" s="7"/>
      <c r="KC652" s="7"/>
      <c r="KD652" s="7"/>
      <c r="KE652" s="7"/>
      <c r="KF652" s="7"/>
      <c r="KG652" s="7"/>
      <c r="KH652" s="7"/>
      <c r="KI652" s="7"/>
      <c r="KJ652" s="7"/>
      <c r="KK652" s="7"/>
      <c r="KL652" s="7"/>
      <c r="KM652" s="7"/>
      <c r="KN652" s="7"/>
      <c r="KO652" s="7"/>
      <c r="KP652" s="7"/>
      <c r="KQ652" s="7"/>
      <c r="KR652" s="7"/>
      <c r="KS652" s="7"/>
      <c r="KT652" s="7"/>
      <c r="KU652" s="7"/>
      <c r="KV652" s="7"/>
      <c r="KW652" s="7"/>
      <c r="KX652" s="7"/>
      <c r="KY652" s="7"/>
      <c r="KZ652" s="7"/>
      <c r="LA652" s="7"/>
      <c r="LB652" s="7"/>
      <c r="LC652" s="7"/>
      <c r="LD652" s="7"/>
      <c r="LE652" s="7"/>
      <c r="LF652" s="7"/>
      <c r="LG652" s="7"/>
      <c r="LH652" s="7"/>
      <c r="LI652" s="7"/>
      <c r="LJ652" s="7"/>
      <c r="LK652" s="7"/>
      <c r="LL652" s="7"/>
      <c r="LM652" s="7"/>
      <c r="LN652" s="7"/>
      <c r="LO652" s="7"/>
      <c r="LP652" s="7"/>
      <c r="LQ652" s="7"/>
      <c r="LR652" s="7"/>
      <c r="LS652" s="7"/>
      <c r="LT652" s="7"/>
      <c r="LU652" s="7"/>
      <c r="LV652" s="7"/>
      <c r="LW652" s="7"/>
      <c r="LX652" s="7"/>
      <c r="LY652" s="7"/>
      <c r="LZ652" s="7"/>
      <c r="MA652" s="7"/>
      <c r="MB652" s="7"/>
      <c r="MC652" s="7"/>
      <c r="MD652" s="7"/>
      <c r="ME652" s="7"/>
      <c r="MF652" s="7"/>
      <c r="MG652" s="7"/>
      <c r="MH652" s="7"/>
      <c r="MI652" s="7"/>
      <c r="MJ652" s="7"/>
    </row>
    <row r="653" spans="1:348" ht="15.75" customHeight="1" x14ac:dyDescent="0.25">
      <c r="A653" s="60"/>
      <c r="B653" s="60"/>
      <c r="C653" s="60"/>
      <c r="D653" s="60"/>
      <c r="E653" s="60"/>
      <c r="F653" s="60"/>
      <c r="G653" s="60"/>
      <c r="H653" s="60"/>
      <c r="I653" s="61"/>
      <c r="J653" s="61"/>
      <c r="K653" s="61"/>
      <c r="L653" s="61"/>
      <c r="M653" s="60"/>
      <c r="N653" s="60"/>
      <c r="O653" s="62"/>
      <c r="P653" s="62"/>
      <c r="Q653" s="62"/>
      <c r="R653" s="62"/>
      <c r="S653" s="62"/>
      <c r="T653" s="62"/>
      <c r="U653" s="62"/>
      <c r="V653" s="62"/>
      <c r="W653" s="62"/>
      <c r="X653" s="60"/>
      <c r="Y653" s="60"/>
      <c r="Z653" s="60"/>
      <c r="AA653" s="60"/>
      <c r="AB653" s="61"/>
      <c r="AC653" s="61"/>
      <c r="AD653" s="60"/>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7"/>
      <c r="IW653" s="7"/>
      <c r="IX653" s="7"/>
      <c r="IY653" s="7"/>
      <c r="IZ653" s="7"/>
      <c r="JA653" s="7"/>
      <c r="JB653" s="7"/>
      <c r="JC653" s="7"/>
      <c r="JD653" s="7"/>
      <c r="JE653" s="7"/>
      <c r="JF653" s="7"/>
      <c r="JG653" s="7"/>
      <c r="JH653" s="7"/>
      <c r="JI653" s="7"/>
      <c r="JJ653" s="7"/>
      <c r="JK653" s="7"/>
      <c r="JL653" s="7"/>
      <c r="JM653" s="7"/>
      <c r="JN653" s="7"/>
      <c r="JO653" s="7"/>
      <c r="JP653" s="7"/>
      <c r="JQ653" s="7"/>
      <c r="JR653" s="7"/>
      <c r="JS653" s="7"/>
      <c r="JT653" s="7"/>
      <c r="JU653" s="7"/>
      <c r="JV653" s="7"/>
      <c r="JW653" s="7"/>
      <c r="JX653" s="7"/>
      <c r="JY653" s="7"/>
      <c r="JZ653" s="7"/>
      <c r="KA653" s="7"/>
      <c r="KB653" s="7"/>
      <c r="KC653" s="7"/>
      <c r="KD653" s="7"/>
      <c r="KE653" s="7"/>
      <c r="KF653" s="7"/>
      <c r="KG653" s="7"/>
      <c r="KH653" s="7"/>
      <c r="KI653" s="7"/>
      <c r="KJ653" s="7"/>
      <c r="KK653" s="7"/>
      <c r="KL653" s="7"/>
      <c r="KM653" s="7"/>
      <c r="KN653" s="7"/>
      <c r="KO653" s="7"/>
      <c r="KP653" s="7"/>
      <c r="KQ653" s="7"/>
      <c r="KR653" s="7"/>
      <c r="KS653" s="7"/>
      <c r="KT653" s="7"/>
      <c r="KU653" s="7"/>
      <c r="KV653" s="7"/>
      <c r="KW653" s="7"/>
      <c r="KX653" s="7"/>
      <c r="KY653" s="7"/>
      <c r="KZ653" s="7"/>
      <c r="LA653" s="7"/>
      <c r="LB653" s="7"/>
      <c r="LC653" s="7"/>
      <c r="LD653" s="7"/>
      <c r="LE653" s="7"/>
      <c r="LF653" s="7"/>
      <c r="LG653" s="7"/>
      <c r="LH653" s="7"/>
      <c r="LI653" s="7"/>
      <c r="LJ653" s="7"/>
      <c r="LK653" s="7"/>
      <c r="LL653" s="7"/>
      <c r="LM653" s="7"/>
      <c r="LN653" s="7"/>
      <c r="LO653" s="7"/>
      <c r="LP653" s="7"/>
      <c r="LQ653" s="7"/>
      <c r="LR653" s="7"/>
      <c r="LS653" s="7"/>
      <c r="LT653" s="7"/>
      <c r="LU653" s="7"/>
      <c r="LV653" s="7"/>
      <c r="LW653" s="7"/>
      <c r="LX653" s="7"/>
      <c r="LY653" s="7"/>
      <c r="LZ653" s="7"/>
      <c r="MA653" s="7"/>
      <c r="MB653" s="7"/>
      <c r="MC653" s="7"/>
      <c r="MD653" s="7"/>
      <c r="ME653" s="7"/>
      <c r="MF653" s="7"/>
      <c r="MG653" s="7"/>
      <c r="MH653" s="7"/>
      <c r="MI653" s="7"/>
      <c r="MJ653" s="7"/>
    </row>
    <row r="654" spans="1:348" ht="15.75" customHeight="1" x14ac:dyDescent="0.25">
      <c r="A654" s="60"/>
      <c r="B654" s="60"/>
      <c r="C654" s="60"/>
      <c r="D654" s="60"/>
      <c r="E654" s="60"/>
      <c r="F654" s="60"/>
      <c r="G654" s="60"/>
      <c r="H654" s="60"/>
      <c r="I654" s="61"/>
      <c r="J654" s="61"/>
      <c r="K654" s="61"/>
      <c r="L654" s="61"/>
      <c r="M654" s="60"/>
      <c r="N654" s="60"/>
      <c r="O654" s="62"/>
      <c r="P654" s="62"/>
      <c r="Q654" s="62"/>
      <c r="R654" s="62"/>
      <c r="S654" s="62"/>
      <c r="T654" s="62"/>
      <c r="U654" s="62"/>
      <c r="V654" s="62"/>
      <c r="W654" s="62"/>
      <c r="X654" s="60"/>
      <c r="Y654" s="60"/>
      <c r="Z654" s="60"/>
      <c r="AA654" s="60"/>
      <c r="AB654" s="61"/>
      <c r="AC654" s="61"/>
      <c r="AD654" s="60"/>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7"/>
      <c r="IW654" s="7"/>
      <c r="IX654" s="7"/>
      <c r="IY654" s="7"/>
      <c r="IZ654" s="7"/>
      <c r="JA654" s="7"/>
      <c r="JB654" s="7"/>
      <c r="JC654" s="7"/>
      <c r="JD654" s="7"/>
      <c r="JE654" s="7"/>
      <c r="JF654" s="7"/>
      <c r="JG654" s="7"/>
      <c r="JH654" s="7"/>
      <c r="JI654" s="7"/>
      <c r="JJ654" s="7"/>
      <c r="JK654" s="7"/>
      <c r="JL654" s="7"/>
      <c r="JM654" s="7"/>
      <c r="JN654" s="7"/>
      <c r="JO654" s="7"/>
      <c r="JP654" s="7"/>
      <c r="JQ654" s="7"/>
      <c r="JR654" s="7"/>
      <c r="JS654" s="7"/>
      <c r="JT654" s="7"/>
      <c r="JU654" s="7"/>
      <c r="JV654" s="7"/>
      <c r="JW654" s="7"/>
      <c r="JX654" s="7"/>
      <c r="JY654" s="7"/>
      <c r="JZ654" s="7"/>
      <c r="KA654" s="7"/>
      <c r="KB654" s="7"/>
      <c r="KC654" s="7"/>
      <c r="KD654" s="7"/>
      <c r="KE654" s="7"/>
      <c r="KF654" s="7"/>
      <c r="KG654" s="7"/>
      <c r="KH654" s="7"/>
      <c r="KI654" s="7"/>
      <c r="KJ654" s="7"/>
      <c r="KK654" s="7"/>
      <c r="KL654" s="7"/>
      <c r="KM654" s="7"/>
      <c r="KN654" s="7"/>
      <c r="KO654" s="7"/>
      <c r="KP654" s="7"/>
      <c r="KQ654" s="7"/>
      <c r="KR654" s="7"/>
      <c r="KS654" s="7"/>
      <c r="KT654" s="7"/>
      <c r="KU654" s="7"/>
      <c r="KV654" s="7"/>
      <c r="KW654" s="7"/>
      <c r="KX654" s="7"/>
      <c r="KY654" s="7"/>
      <c r="KZ654" s="7"/>
      <c r="LA654" s="7"/>
      <c r="LB654" s="7"/>
      <c r="LC654" s="7"/>
      <c r="LD654" s="7"/>
      <c r="LE654" s="7"/>
      <c r="LF654" s="7"/>
      <c r="LG654" s="7"/>
      <c r="LH654" s="7"/>
      <c r="LI654" s="7"/>
      <c r="LJ654" s="7"/>
      <c r="LK654" s="7"/>
      <c r="LL654" s="7"/>
      <c r="LM654" s="7"/>
      <c r="LN654" s="7"/>
      <c r="LO654" s="7"/>
      <c r="LP654" s="7"/>
      <c r="LQ654" s="7"/>
      <c r="LR654" s="7"/>
      <c r="LS654" s="7"/>
      <c r="LT654" s="7"/>
      <c r="LU654" s="7"/>
      <c r="LV654" s="7"/>
      <c r="LW654" s="7"/>
      <c r="LX654" s="7"/>
      <c r="LY654" s="7"/>
      <c r="LZ654" s="7"/>
      <c r="MA654" s="7"/>
      <c r="MB654" s="7"/>
      <c r="MC654" s="7"/>
      <c r="MD654" s="7"/>
      <c r="ME654" s="7"/>
      <c r="MF654" s="7"/>
      <c r="MG654" s="7"/>
      <c r="MH654" s="7"/>
      <c r="MI654" s="7"/>
      <c r="MJ654" s="7"/>
    </row>
    <row r="655" spans="1:348" ht="15.75" customHeight="1" x14ac:dyDescent="0.25">
      <c r="A655" s="60"/>
      <c r="B655" s="60"/>
      <c r="C655" s="60"/>
      <c r="D655" s="60"/>
      <c r="E655" s="60"/>
      <c r="F655" s="60"/>
      <c r="G655" s="60"/>
      <c r="H655" s="60"/>
      <c r="I655" s="61"/>
      <c r="J655" s="61"/>
      <c r="K655" s="61"/>
      <c r="L655" s="61"/>
      <c r="M655" s="60"/>
      <c r="N655" s="60"/>
      <c r="O655" s="62"/>
      <c r="P655" s="62"/>
      <c r="Q655" s="62"/>
      <c r="R655" s="62"/>
      <c r="S655" s="62"/>
      <c r="T655" s="62"/>
      <c r="U655" s="62"/>
      <c r="V655" s="62"/>
      <c r="W655" s="62"/>
      <c r="X655" s="60"/>
      <c r="Y655" s="60"/>
      <c r="Z655" s="60"/>
      <c r="AA655" s="60"/>
      <c r="AB655" s="61"/>
      <c r="AC655" s="61"/>
      <c r="AD655" s="60"/>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7"/>
      <c r="IW655" s="7"/>
      <c r="IX655" s="7"/>
      <c r="IY655" s="7"/>
      <c r="IZ655" s="7"/>
      <c r="JA655" s="7"/>
      <c r="JB655" s="7"/>
      <c r="JC655" s="7"/>
      <c r="JD655" s="7"/>
      <c r="JE655" s="7"/>
      <c r="JF655" s="7"/>
      <c r="JG655" s="7"/>
      <c r="JH655" s="7"/>
      <c r="JI655" s="7"/>
      <c r="JJ655" s="7"/>
      <c r="JK655" s="7"/>
      <c r="JL655" s="7"/>
      <c r="JM655" s="7"/>
      <c r="JN655" s="7"/>
      <c r="JO655" s="7"/>
      <c r="JP655" s="7"/>
      <c r="JQ655" s="7"/>
      <c r="JR655" s="7"/>
      <c r="JS655" s="7"/>
      <c r="JT655" s="7"/>
      <c r="JU655" s="7"/>
      <c r="JV655" s="7"/>
      <c r="JW655" s="7"/>
      <c r="JX655" s="7"/>
      <c r="JY655" s="7"/>
      <c r="JZ655" s="7"/>
      <c r="KA655" s="7"/>
      <c r="KB655" s="7"/>
      <c r="KC655" s="7"/>
      <c r="KD655" s="7"/>
      <c r="KE655" s="7"/>
      <c r="KF655" s="7"/>
      <c r="KG655" s="7"/>
      <c r="KH655" s="7"/>
      <c r="KI655" s="7"/>
      <c r="KJ655" s="7"/>
      <c r="KK655" s="7"/>
      <c r="KL655" s="7"/>
      <c r="KM655" s="7"/>
      <c r="KN655" s="7"/>
      <c r="KO655" s="7"/>
      <c r="KP655" s="7"/>
      <c r="KQ655" s="7"/>
      <c r="KR655" s="7"/>
      <c r="KS655" s="7"/>
      <c r="KT655" s="7"/>
      <c r="KU655" s="7"/>
      <c r="KV655" s="7"/>
      <c r="KW655" s="7"/>
      <c r="KX655" s="7"/>
      <c r="KY655" s="7"/>
      <c r="KZ655" s="7"/>
      <c r="LA655" s="7"/>
      <c r="LB655" s="7"/>
      <c r="LC655" s="7"/>
      <c r="LD655" s="7"/>
      <c r="LE655" s="7"/>
      <c r="LF655" s="7"/>
      <c r="LG655" s="7"/>
      <c r="LH655" s="7"/>
      <c r="LI655" s="7"/>
      <c r="LJ655" s="7"/>
      <c r="LK655" s="7"/>
      <c r="LL655" s="7"/>
      <c r="LM655" s="7"/>
      <c r="LN655" s="7"/>
      <c r="LO655" s="7"/>
      <c r="LP655" s="7"/>
      <c r="LQ655" s="7"/>
      <c r="LR655" s="7"/>
      <c r="LS655" s="7"/>
      <c r="LT655" s="7"/>
      <c r="LU655" s="7"/>
      <c r="LV655" s="7"/>
      <c r="LW655" s="7"/>
      <c r="LX655" s="7"/>
      <c r="LY655" s="7"/>
      <c r="LZ655" s="7"/>
      <c r="MA655" s="7"/>
      <c r="MB655" s="7"/>
      <c r="MC655" s="7"/>
      <c r="MD655" s="7"/>
      <c r="ME655" s="7"/>
      <c r="MF655" s="7"/>
      <c r="MG655" s="7"/>
      <c r="MH655" s="7"/>
      <c r="MI655" s="7"/>
      <c r="MJ655" s="7"/>
    </row>
    <row r="656" spans="1:348" ht="15.75" customHeight="1" x14ac:dyDescent="0.25">
      <c r="A656" s="60"/>
      <c r="B656" s="60"/>
      <c r="C656" s="60"/>
      <c r="D656" s="60"/>
      <c r="E656" s="60"/>
      <c r="F656" s="60"/>
      <c r="G656" s="60"/>
      <c r="H656" s="60"/>
      <c r="I656" s="61"/>
      <c r="J656" s="61"/>
      <c r="K656" s="61"/>
      <c r="L656" s="61"/>
      <c r="M656" s="60"/>
      <c r="N656" s="60"/>
      <c r="O656" s="62"/>
      <c r="P656" s="62"/>
      <c r="Q656" s="62"/>
      <c r="R656" s="62"/>
      <c r="S656" s="62"/>
      <c r="T656" s="62"/>
      <c r="U656" s="62"/>
      <c r="V656" s="62"/>
      <c r="W656" s="62"/>
      <c r="X656" s="60"/>
      <c r="Y656" s="60"/>
      <c r="Z656" s="60"/>
      <c r="AA656" s="60"/>
      <c r="AB656" s="61"/>
      <c r="AC656" s="61"/>
      <c r="AD656" s="60"/>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7"/>
      <c r="IW656" s="7"/>
      <c r="IX656" s="7"/>
      <c r="IY656" s="7"/>
      <c r="IZ656" s="7"/>
      <c r="JA656" s="7"/>
      <c r="JB656" s="7"/>
      <c r="JC656" s="7"/>
      <c r="JD656" s="7"/>
      <c r="JE656" s="7"/>
      <c r="JF656" s="7"/>
      <c r="JG656" s="7"/>
      <c r="JH656" s="7"/>
      <c r="JI656" s="7"/>
      <c r="JJ656" s="7"/>
      <c r="JK656" s="7"/>
      <c r="JL656" s="7"/>
      <c r="JM656" s="7"/>
      <c r="JN656" s="7"/>
      <c r="JO656" s="7"/>
      <c r="JP656" s="7"/>
      <c r="JQ656" s="7"/>
      <c r="JR656" s="7"/>
      <c r="JS656" s="7"/>
      <c r="JT656" s="7"/>
      <c r="JU656" s="7"/>
      <c r="JV656" s="7"/>
      <c r="JW656" s="7"/>
      <c r="JX656" s="7"/>
      <c r="JY656" s="7"/>
      <c r="JZ656" s="7"/>
      <c r="KA656" s="7"/>
      <c r="KB656" s="7"/>
      <c r="KC656" s="7"/>
      <c r="KD656" s="7"/>
      <c r="KE656" s="7"/>
      <c r="KF656" s="7"/>
      <c r="KG656" s="7"/>
      <c r="KH656" s="7"/>
      <c r="KI656" s="7"/>
      <c r="KJ656" s="7"/>
      <c r="KK656" s="7"/>
      <c r="KL656" s="7"/>
      <c r="KM656" s="7"/>
      <c r="KN656" s="7"/>
      <c r="KO656" s="7"/>
      <c r="KP656" s="7"/>
      <c r="KQ656" s="7"/>
      <c r="KR656" s="7"/>
      <c r="KS656" s="7"/>
      <c r="KT656" s="7"/>
      <c r="KU656" s="7"/>
      <c r="KV656" s="7"/>
      <c r="KW656" s="7"/>
      <c r="KX656" s="7"/>
      <c r="KY656" s="7"/>
      <c r="KZ656" s="7"/>
      <c r="LA656" s="7"/>
      <c r="LB656" s="7"/>
      <c r="LC656" s="7"/>
      <c r="LD656" s="7"/>
      <c r="LE656" s="7"/>
      <c r="LF656" s="7"/>
      <c r="LG656" s="7"/>
      <c r="LH656" s="7"/>
      <c r="LI656" s="7"/>
      <c r="LJ656" s="7"/>
      <c r="LK656" s="7"/>
      <c r="LL656" s="7"/>
      <c r="LM656" s="7"/>
      <c r="LN656" s="7"/>
      <c r="LO656" s="7"/>
      <c r="LP656" s="7"/>
      <c r="LQ656" s="7"/>
      <c r="LR656" s="7"/>
      <c r="LS656" s="7"/>
      <c r="LT656" s="7"/>
      <c r="LU656" s="7"/>
      <c r="LV656" s="7"/>
      <c r="LW656" s="7"/>
      <c r="LX656" s="7"/>
      <c r="LY656" s="7"/>
      <c r="LZ656" s="7"/>
      <c r="MA656" s="7"/>
      <c r="MB656" s="7"/>
      <c r="MC656" s="7"/>
      <c r="MD656" s="7"/>
      <c r="ME656" s="7"/>
      <c r="MF656" s="7"/>
      <c r="MG656" s="7"/>
      <c r="MH656" s="7"/>
      <c r="MI656" s="7"/>
      <c r="MJ656" s="7"/>
    </row>
    <row r="657" spans="1:348" ht="15.75" customHeight="1" x14ac:dyDescent="0.25">
      <c r="A657" s="60"/>
      <c r="B657" s="60"/>
      <c r="C657" s="60"/>
      <c r="D657" s="60"/>
      <c r="E657" s="60"/>
      <c r="F657" s="60"/>
      <c r="G657" s="60"/>
      <c r="H657" s="60"/>
      <c r="I657" s="61"/>
      <c r="J657" s="61"/>
      <c r="K657" s="61"/>
      <c r="L657" s="61"/>
      <c r="M657" s="60"/>
      <c r="N657" s="60"/>
      <c r="O657" s="62"/>
      <c r="P657" s="62"/>
      <c r="Q657" s="62"/>
      <c r="R657" s="62"/>
      <c r="S657" s="62"/>
      <c r="T657" s="62"/>
      <c r="U657" s="62"/>
      <c r="V657" s="62"/>
      <c r="W657" s="62"/>
      <c r="X657" s="60"/>
      <c r="Y657" s="60"/>
      <c r="Z657" s="60"/>
      <c r="AA657" s="60"/>
      <c r="AB657" s="61"/>
      <c r="AC657" s="61"/>
      <c r="AD657" s="60"/>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7"/>
      <c r="IW657" s="7"/>
      <c r="IX657" s="7"/>
      <c r="IY657" s="7"/>
      <c r="IZ657" s="7"/>
      <c r="JA657" s="7"/>
      <c r="JB657" s="7"/>
      <c r="JC657" s="7"/>
      <c r="JD657" s="7"/>
      <c r="JE657" s="7"/>
      <c r="JF657" s="7"/>
      <c r="JG657" s="7"/>
      <c r="JH657" s="7"/>
      <c r="JI657" s="7"/>
      <c r="JJ657" s="7"/>
      <c r="JK657" s="7"/>
      <c r="JL657" s="7"/>
      <c r="JM657" s="7"/>
      <c r="JN657" s="7"/>
      <c r="JO657" s="7"/>
      <c r="JP657" s="7"/>
      <c r="JQ657" s="7"/>
      <c r="JR657" s="7"/>
      <c r="JS657" s="7"/>
      <c r="JT657" s="7"/>
      <c r="JU657" s="7"/>
      <c r="JV657" s="7"/>
      <c r="JW657" s="7"/>
      <c r="JX657" s="7"/>
      <c r="JY657" s="7"/>
      <c r="JZ657" s="7"/>
      <c r="KA657" s="7"/>
      <c r="KB657" s="7"/>
      <c r="KC657" s="7"/>
      <c r="KD657" s="7"/>
      <c r="KE657" s="7"/>
      <c r="KF657" s="7"/>
      <c r="KG657" s="7"/>
      <c r="KH657" s="7"/>
      <c r="KI657" s="7"/>
      <c r="KJ657" s="7"/>
      <c r="KK657" s="7"/>
      <c r="KL657" s="7"/>
      <c r="KM657" s="7"/>
      <c r="KN657" s="7"/>
      <c r="KO657" s="7"/>
      <c r="KP657" s="7"/>
      <c r="KQ657" s="7"/>
      <c r="KR657" s="7"/>
      <c r="KS657" s="7"/>
      <c r="KT657" s="7"/>
      <c r="KU657" s="7"/>
      <c r="KV657" s="7"/>
      <c r="KW657" s="7"/>
      <c r="KX657" s="7"/>
      <c r="KY657" s="7"/>
      <c r="KZ657" s="7"/>
      <c r="LA657" s="7"/>
      <c r="LB657" s="7"/>
      <c r="LC657" s="7"/>
      <c r="LD657" s="7"/>
      <c r="LE657" s="7"/>
      <c r="LF657" s="7"/>
      <c r="LG657" s="7"/>
      <c r="LH657" s="7"/>
      <c r="LI657" s="7"/>
      <c r="LJ657" s="7"/>
      <c r="LK657" s="7"/>
      <c r="LL657" s="7"/>
      <c r="LM657" s="7"/>
      <c r="LN657" s="7"/>
      <c r="LO657" s="7"/>
      <c r="LP657" s="7"/>
      <c r="LQ657" s="7"/>
      <c r="LR657" s="7"/>
      <c r="LS657" s="7"/>
      <c r="LT657" s="7"/>
      <c r="LU657" s="7"/>
      <c r="LV657" s="7"/>
      <c r="LW657" s="7"/>
      <c r="LX657" s="7"/>
      <c r="LY657" s="7"/>
      <c r="LZ657" s="7"/>
      <c r="MA657" s="7"/>
      <c r="MB657" s="7"/>
      <c r="MC657" s="7"/>
      <c r="MD657" s="7"/>
      <c r="ME657" s="7"/>
      <c r="MF657" s="7"/>
      <c r="MG657" s="7"/>
      <c r="MH657" s="7"/>
      <c r="MI657" s="7"/>
      <c r="MJ657" s="7"/>
    </row>
    <row r="658" spans="1:348" ht="15.75" customHeight="1" x14ac:dyDescent="0.25">
      <c r="A658" s="60"/>
      <c r="B658" s="60"/>
      <c r="C658" s="60"/>
      <c r="D658" s="60"/>
      <c r="E658" s="60"/>
      <c r="F658" s="60"/>
      <c r="G658" s="60"/>
      <c r="H658" s="60"/>
      <c r="I658" s="61"/>
      <c r="J658" s="61"/>
      <c r="K658" s="61"/>
      <c r="L658" s="61"/>
      <c r="M658" s="60"/>
      <c r="N658" s="60"/>
      <c r="O658" s="62"/>
      <c r="P658" s="62"/>
      <c r="Q658" s="62"/>
      <c r="R658" s="62"/>
      <c r="S658" s="62"/>
      <c r="T658" s="62"/>
      <c r="U658" s="62"/>
      <c r="V658" s="62"/>
      <c r="W658" s="62"/>
      <c r="X658" s="60"/>
      <c r="Y658" s="60"/>
      <c r="Z658" s="60"/>
      <c r="AA658" s="60"/>
      <c r="AB658" s="61"/>
      <c r="AC658" s="61"/>
      <c r="AD658" s="60"/>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7"/>
      <c r="IW658" s="7"/>
      <c r="IX658" s="7"/>
      <c r="IY658" s="7"/>
      <c r="IZ658" s="7"/>
      <c r="JA658" s="7"/>
      <c r="JB658" s="7"/>
      <c r="JC658" s="7"/>
      <c r="JD658" s="7"/>
      <c r="JE658" s="7"/>
      <c r="JF658" s="7"/>
      <c r="JG658" s="7"/>
      <c r="JH658" s="7"/>
      <c r="JI658" s="7"/>
      <c r="JJ658" s="7"/>
      <c r="JK658" s="7"/>
      <c r="JL658" s="7"/>
      <c r="JM658" s="7"/>
      <c r="JN658" s="7"/>
      <c r="JO658" s="7"/>
      <c r="JP658" s="7"/>
      <c r="JQ658" s="7"/>
      <c r="JR658" s="7"/>
      <c r="JS658" s="7"/>
      <c r="JT658" s="7"/>
      <c r="JU658" s="7"/>
      <c r="JV658" s="7"/>
      <c r="JW658" s="7"/>
      <c r="JX658" s="7"/>
      <c r="JY658" s="7"/>
      <c r="JZ658" s="7"/>
      <c r="KA658" s="7"/>
      <c r="KB658" s="7"/>
      <c r="KC658" s="7"/>
      <c r="KD658" s="7"/>
      <c r="KE658" s="7"/>
      <c r="KF658" s="7"/>
      <c r="KG658" s="7"/>
      <c r="KH658" s="7"/>
      <c r="KI658" s="7"/>
      <c r="KJ658" s="7"/>
      <c r="KK658" s="7"/>
      <c r="KL658" s="7"/>
      <c r="KM658" s="7"/>
      <c r="KN658" s="7"/>
      <c r="KO658" s="7"/>
      <c r="KP658" s="7"/>
      <c r="KQ658" s="7"/>
      <c r="KR658" s="7"/>
      <c r="KS658" s="7"/>
      <c r="KT658" s="7"/>
      <c r="KU658" s="7"/>
      <c r="KV658" s="7"/>
      <c r="KW658" s="7"/>
      <c r="KX658" s="7"/>
      <c r="KY658" s="7"/>
      <c r="KZ658" s="7"/>
      <c r="LA658" s="7"/>
      <c r="LB658" s="7"/>
      <c r="LC658" s="7"/>
      <c r="LD658" s="7"/>
      <c r="LE658" s="7"/>
      <c r="LF658" s="7"/>
      <c r="LG658" s="7"/>
      <c r="LH658" s="7"/>
      <c r="LI658" s="7"/>
      <c r="LJ658" s="7"/>
      <c r="LK658" s="7"/>
      <c r="LL658" s="7"/>
      <c r="LM658" s="7"/>
      <c r="LN658" s="7"/>
      <c r="LO658" s="7"/>
      <c r="LP658" s="7"/>
      <c r="LQ658" s="7"/>
      <c r="LR658" s="7"/>
      <c r="LS658" s="7"/>
      <c r="LT658" s="7"/>
      <c r="LU658" s="7"/>
      <c r="LV658" s="7"/>
      <c r="LW658" s="7"/>
      <c r="LX658" s="7"/>
      <c r="LY658" s="7"/>
      <c r="LZ658" s="7"/>
      <c r="MA658" s="7"/>
      <c r="MB658" s="7"/>
      <c r="MC658" s="7"/>
      <c r="MD658" s="7"/>
      <c r="ME658" s="7"/>
      <c r="MF658" s="7"/>
      <c r="MG658" s="7"/>
      <c r="MH658" s="7"/>
      <c r="MI658" s="7"/>
      <c r="MJ658" s="7"/>
    </row>
    <row r="659" spans="1:348" ht="15.75" customHeight="1" x14ac:dyDescent="0.25">
      <c r="A659" s="60"/>
      <c r="B659" s="60"/>
      <c r="C659" s="60"/>
      <c r="D659" s="60"/>
      <c r="E659" s="60"/>
      <c r="F659" s="60"/>
      <c r="G659" s="60"/>
      <c r="H659" s="60"/>
      <c r="I659" s="61"/>
      <c r="J659" s="61"/>
      <c r="K659" s="61"/>
      <c r="L659" s="61"/>
      <c r="M659" s="60"/>
      <c r="N659" s="60"/>
      <c r="O659" s="62"/>
      <c r="P659" s="62"/>
      <c r="Q659" s="62"/>
      <c r="R659" s="62"/>
      <c r="S659" s="62"/>
      <c r="T659" s="62"/>
      <c r="U659" s="62"/>
      <c r="V659" s="62"/>
      <c r="W659" s="62"/>
      <c r="X659" s="60"/>
      <c r="Y659" s="60"/>
      <c r="Z659" s="60"/>
      <c r="AA659" s="60"/>
      <c r="AB659" s="61"/>
      <c r="AC659" s="61"/>
      <c r="AD659" s="60"/>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7"/>
      <c r="IW659" s="7"/>
      <c r="IX659" s="7"/>
      <c r="IY659" s="7"/>
      <c r="IZ659" s="7"/>
      <c r="JA659" s="7"/>
      <c r="JB659" s="7"/>
      <c r="JC659" s="7"/>
      <c r="JD659" s="7"/>
      <c r="JE659" s="7"/>
      <c r="JF659" s="7"/>
      <c r="JG659" s="7"/>
      <c r="JH659" s="7"/>
      <c r="JI659" s="7"/>
      <c r="JJ659" s="7"/>
      <c r="JK659" s="7"/>
      <c r="JL659" s="7"/>
      <c r="JM659" s="7"/>
      <c r="JN659" s="7"/>
      <c r="JO659" s="7"/>
      <c r="JP659" s="7"/>
      <c r="JQ659" s="7"/>
      <c r="JR659" s="7"/>
      <c r="JS659" s="7"/>
      <c r="JT659" s="7"/>
      <c r="JU659" s="7"/>
      <c r="JV659" s="7"/>
      <c r="JW659" s="7"/>
      <c r="JX659" s="7"/>
      <c r="JY659" s="7"/>
      <c r="JZ659" s="7"/>
      <c r="KA659" s="7"/>
      <c r="KB659" s="7"/>
      <c r="KC659" s="7"/>
      <c r="KD659" s="7"/>
      <c r="KE659" s="7"/>
      <c r="KF659" s="7"/>
      <c r="KG659" s="7"/>
      <c r="KH659" s="7"/>
      <c r="KI659" s="7"/>
      <c r="KJ659" s="7"/>
      <c r="KK659" s="7"/>
      <c r="KL659" s="7"/>
      <c r="KM659" s="7"/>
      <c r="KN659" s="7"/>
      <c r="KO659" s="7"/>
      <c r="KP659" s="7"/>
      <c r="KQ659" s="7"/>
      <c r="KR659" s="7"/>
      <c r="KS659" s="7"/>
      <c r="KT659" s="7"/>
      <c r="KU659" s="7"/>
      <c r="KV659" s="7"/>
      <c r="KW659" s="7"/>
      <c r="KX659" s="7"/>
      <c r="KY659" s="7"/>
      <c r="KZ659" s="7"/>
      <c r="LA659" s="7"/>
      <c r="LB659" s="7"/>
      <c r="LC659" s="7"/>
      <c r="LD659" s="7"/>
      <c r="LE659" s="7"/>
      <c r="LF659" s="7"/>
      <c r="LG659" s="7"/>
      <c r="LH659" s="7"/>
      <c r="LI659" s="7"/>
      <c r="LJ659" s="7"/>
      <c r="LK659" s="7"/>
      <c r="LL659" s="7"/>
      <c r="LM659" s="7"/>
      <c r="LN659" s="7"/>
      <c r="LO659" s="7"/>
      <c r="LP659" s="7"/>
      <c r="LQ659" s="7"/>
      <c r="LR659" s="7"/>
      <c r="LS659" s="7"/>
      <c r="LT659" s="7"/>
      <c r="LU659" s="7"/>
      <c r="LV659" s="7"/>
      <c r="LW659" s="7"/>
      <c r="LX659" s="7"/>
      <c r="LY659" s="7"/>
      <c r="LZ659" s="7"/>
      <c r="MA659" s="7"/>
      <c r="MB659" s="7"/>
      <c r="MC659" s="7"/>
      <c r="MD659" s="7"/>
      <c r="ME659" s="7"/>
      <c r="MF659" s="7"/>
      <c r="MG659" s="7"/>
      <c r="MH659" s="7"/>
      <c r="MI659" s="7"/>
      <c r="MJ659" s="7"/>
    </row>
    <row r="660" spans="1:348" ht="15.75" customHeight="1" x14ac:dyDescent="0.25">
      <c r="A660" s="60"/>
      <c r="B660" s="60"/>
      <c r="C660" s="60"/>
      <c r="D660" s="60"/>
      <c r="E660" s="60"/>
      <c r="F660" s="60"/>
      <c r="G660" s="60"/>
      <c r="H660" s="60"/>
      <c r="I660" s="61"/>
      <c r="J660" s="61"/>
      <c r="K660" s="61"/>
      <c r="L660" s="61"/>
      <c r="M660" s="60"/>
      <c r="N660" s="60"/>
      <c r="O660" s="62"/>
      <c r="P660" s="62"/>
      <c r="Q660" s="62"/>
      <c r="R660" s="62"/>
      <c r="S660" s="62"/>
      <c r="T660" s="62"/>
      <c r="U660" s="62"/>
      <c r="V660" s="62"/>
      <c r="W660" s="62"/>
      <c r="X660" s="60"/>
      <c r="Y660" s="60"/>
      <c r="Z660" s="60"/>
      <c r="AA660" s="60"/>
      <c r="AB660" s="61"/>
      <c r="AC660" s="61"/>
      <c r="AD660" s="60"/>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7"/>
      <c r="IW660" s="7"/>
      <c r="IX660" s="7"/>
      <c r="IY660" s="7"/>
      <c r="IZ660" s="7"/>
      <c r="JA660" s="7"/>
      <c r="JB660" s="7"/>
      <c r="JC660" s="7"/>
      <c r="JD660" s="7"/>
      <c r="JE660" s="7"/>
      <c r="JF660" s="7"/>
      <c r="JG660" s="7"/>
      <c r="JH660" s="7"/>
      <c r="JI660" s="7"/>
      <c r="JJ660" s="7"/>
      <c r="JK660" s="7"/>
      <c r="JL660" s="7"/>
      <c r="JM660" s="7"/>
      <c r="JN660" s="7"/>
      <c r="JO660" s="7"/>
      <c r="JP660" s="7"/>
      <c r="JQ660" s="7"/>
      <c r="JR660" s="7"/>
      <c r="JS660" s="7"/>
      <c r="JT660" s="7"/>
      <c r="JU660" s="7"/>
      <c r="JV660" s="7"/>
      <c r="JW660" s="7"/>
      <c r="JX660" s="7"/>
      <c r="JY660" s="7"/>
      <c r="JZ660" s="7"/>
      <c r="KA660" s="7"/>
      <c r="KB660" s="7"/>
      <c r="KC660" s="7"/>
      <c r="KD660" s="7"/>
      <c r="KE660" s="7"/>
      <c r="KF660" s="7"/>
      <c r="KG660" s="7"/>
      <c r="KH660" s="7"/>
      <c r="KI660" s="7"/>
      <c r="KJ660" s="7"/>
      <c r="KK660" s="7"/>
      <c r="KL660" s="7"/>
      <c r="KM660" s="7"/>
      <c r="KN660" s="7"/>
      <c r="KO660" s="7"/>
      <c r="KP660" s="7"/>
      <c r="KQ660" s="7"/>
      <c r="KR660" s="7"/>
      <c r="KS660" s="7"/>
      <c r="KT660" s="7"/>
      <c r="KU660" s="7"/>
      <c r="KV660" s="7"/>
      <c r="KW660" s="7"/>
      <c r="KX660" s="7"/>
      <c r="KY660" s="7"/>
      <c r="KZ660" s="7"/>
      <c r="LA660" s="7"/>
      <c r="LB660" s="7"/>
      <c r="LC660" s="7"/>
      <c r="LD660" s="7"/>
      <c r="LE660" s="7"/>
      <c r="LF660" s="7"/>
      <c r="LG660" s="7"/>
      <c r="LH660" s="7"/>
      <c r="LI660" s="7"/>
      <c r="LJ660" s="7"/>
      <c r="LK660" s="7"/>
      <c r="LL660" s="7"/>
      <c r="LM660" s="7"/>
      <c r="LN660" s="7"/>
      <c r="LO660" s="7"/>
      <c r="LP660" s="7"/>
      <c r="LQ660" s="7"/>
      <c r="LR660" s="7"/>
      <c r="LS660" s="7"/>
      <c r="LT660" s="7"/>
      <c r="LU660" s="7"/>
      <c r="LV660" s="7"/>
      <c r="LW660" s="7"/>
      <c r="LX660" s="7"/>
      <c r="LY660" s="7"/>
      <c r="LZ660" s="7"/>
      <c r="MA660" s="7"/>
      <c r="MB660" s="7"/>
      <c r="MC660" s="7"/>
      <c r="MD660" s="7"/>
      <c r="ME660" s="7"/>
      <c r="MF660" s="7"/>
      <c r="MG660" s="7"/>
      <c r="MH660" s="7"/>
      <c r="MI660" s="7"/>
      <c r="MJ660" s="7"/>
    </row>
    <row r="661" spans="1:348" ht="15.75" customHeight="1" x14ac:dyDescent="0.25">
      <c r="A661" s="60"/>
      <c r="B661" s="60"/>
      <c r="C661" s="60"/>
      <c r="D661" s="60"/>
      <c r="E661" s="60"/>
      <c r="F661" s="60"/>
      <c r="G661" s="60"/>
      <c r="H661" s="60"/>
      <c r="I661" s="61"/>
      <c r="J661" s="61"/>
      <c r="K661" s="61"/>
      <c r="L661" s="61"/>
      <c r="M661" s="60"/>
      <c r="N661" s="60"/>
      <c r="O661" s="62"/>
      <c r="P661" s="62"/>
      <c r="Q661" s="62"/>
      <c r="R661" s="62"/>
      <c r="S661" s="62"/>
      <c r="T661" s="62"/>
      <c r="U661" s="62"/>
      <c r="V661" s="62"/>
      <c r="W661" s="62"/>
      <c r="X661" s="60"/>
      <c r="Y661" s="60"/>
      <c r="Z661" s="60"/>
      <c r="AA661" s="60"/>
      <c r="AB661" s="61"/>
      <c r="AC661" s="61"/>
      <c r="AD661" s="60"/>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7"/>
      <c r="IW661" s="7"/>
      <c r="IX661" s="7"/>
      <c r="IY661" s="7"/>
      <c r="IZ661" s="7"/>
      <c r="JA661" s="7"/>
      <c r="JB661" s="7"/>
      <c r="JC661" s="7"/>
      <c r="JD661" s="7"/>
      <c r="JE661" s="7"/>
      <c r="JF661" s="7"/>
      <c r="JG661" s="7"/>
      <c r="JH661" s="7"/>
      <c r="JI661" s="7"/>
      <c r="JJ661" s="7"/>
      <c r="JK661" s="7"/>
      <c r="JL661" s="7"/>
      <c r="JM661" s="7"/>
      <c r="JN661" s="7"/>
      <c r="JO661" s="7"/>
      <c r="JP661" s="7"/>
      <c r="JQ661" s="7"/>
      <c r="JR661" s="7"/>
      <c r="JS661" s="7"/>
      <c r="JT661" s="7"/>
      <c r="JU661" s="7"/>
      <c r="JV661" s="7"/>
      <c r="JW661" s="7"/>
      <c r="JX661" s="7"/>
      <c r="JY661" s="7"/>
      <c r="JZ661" s="7"/>
      <c r="KA661" s="7"/>
      <c r="KB661" s="7"/>
      <c r="KC661" s="7"/>
      <c r="KD661" s="7"/>
      <c r="KE661" s="7"/>
      <c r="KF661" s="7"/>
      <c r="KG661" s="7"/>
      <c r="KH661" s="7"/>
      <c r="KI661" s="7"/>
      <c r="KJ661" s="7"/>
      <c r="KK661" s="7"/>
      <c r="KL661" s="7"/>
      <c r="KM661" s="7"/>
      <c r="KN661" s="7"/>
      <c r="KO661" s="7"/>
      <c r="KP661" s="7"/>
      <c r="KQ661" s="7"/>
      <c r="KR661" s="7"/>
      <c r="KS661" s="7"/>
      <c r="KT661" s="7"/>
      <c r="KU661" s="7"/>
      <c r="KV661" s="7"/>
      <c r="KW661" s="7"/>
      <c r="KX661" s="7"/>
      <c r="KY661" s="7"/>
      <c r="KZ661" s="7"/>
      <c r="LA661" s="7"/>
      <c r="LB661" s="7"/>
      <c r="LC661" s="7"/>
      <c r="LD661" s="7"/>
      <c r="LE661" s="7"/>
      <c r="LF661" s="7"/>
      <c r="LG661" s="7"/>
      <c r="LH661" s="7"/>
      <c r="LI661" s="7"/>
      <c r="LJ661" s="7"/>
      <c r="LK661" s="7"/>
      <c r="LL661" s="7"/>
      <c r="LM661" s="7"/>
      <c r="LN661" s="7"/>
      <c r="LO661" s="7"/>
      <c r="LP661" s="7"/>
      <c r="LQ661" s="7"/>
      <c r="LR661" s="7"/>
      <c r="LS661" s="7"/>
      <c r="LT661" s="7"/>
      <c r="LU661" s="7"/>
      <c r="LV661" s="7"/>
      <c r="LW661" s="7"/>
      <c r="LX661" s="7"/>
      <c r="LY661" s="7"/>
      <c r="LZ661" s="7"/>
      <c r="MA661" s="7"/>
      <c r="MB661" s="7"/>
      <c r="MC661" s="7"/>
      <c r="MD661" s="7"/>
      <c r="ME661" s="7"/>
      <c r="MF661" s="7"/>
      <c r="MG661" s="7"/>
      <c r="MH661" s="7"/>
      <c r="MI661" s="7"/>
      <c r="MJ661" s="7"/>
    </row>
    <row r="662" spans="1:348" ht="15.75" customHeight="1" x14ac:dyDescent="0.25">
      <c r="A662" s="60"/>
      <c r="B662" s="60"/>
      <c r="C662" s="60"/>
      <c r="D662" s="60"/>
      <c r="E662" s="60"/>
      <c r="F662" s="60"/>
      <c r="G662" s="60"/>
      <c r="H662" s="60"/>
      <c r="I662" s="61"/>
      <c r="J662" s="61"/>
      <c r="K662" s="61"/>
      <c r="L662" s="61"/>
      <c r="M662" s="60"/>
      <c r="N662" s="60"/>
      <c r="O662" s="62"/>
      <c r="P662" s="62"/>
      <c r="Q662" s="62"/>
      <c r="R662" s="62"/>
      <c r="S662" s="62"/>
      <c r="T662" s="62"/>
      <c r="U662" s="62"/>
      <c r="V662" s="62"/>
      <c r="W662" s="62"/>
      <c r="X662" s="60"/>
      <c r="Y662" s="60"/>
      <c r="Z662" s="60"/>
      <c r="AA662" s="60"/>
      <c r="AB662" s="61"/>
      <c r="AC662" s="61"/>
      <c r="AD662" s="60"/>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7"/>
      <c r="IW662" s="7"/>
      <c r="IX662" s="7"/>
      <c r="IY662" s="7"/>
      <c r="IZ662" s="7"/>
      <c r="JA662" s="7"/>
      <c r="JB662" s="7"/>
      <c r="JC662" s="7"/>
      <c r="JD662" s="7"/>
      <c r="JE662" s="7"/>
      <c r="JF662" s="7"/>
      <c r="JG662" s="7"/>
      <c r="JH662" s="7"/>
      <c r="JI662" s="7"/>
      <c r="JJ662" s="7"/>
      <c r="JK662" s="7"/>
      <c r="JL662" s="7"/>
      <c r="JM662" s="7"/>
      <c r="JN662" s="7"/>
      <c r="JO662" s="7"/>
      <c r="JP662" s="7"/>
      <c r="JQ662" s="7"/>
      <c r="JR662" s="7"/>
      <c r="JS662" s="7"/>
      <c r="JT662" s="7"/>
      <c r="JU662" s="7"/>
      <c r="JV662" s="7"/>
      <c r="JW662" s="7"/>
      <c r="JX662" s="7"/>
      <c r="JY662" s="7"/>
      <c r="JZ662" s="7"/>
      <c r="KA662" s="7"/>
      <c r="KB662" s="7"/>
      <c r="KC662" s="7"/>
      <c r="KD662" s="7"/>
      <c r="KE662" s="7"/>
      <c r="KF662" s="7"/>
      <c r="KG662" s="7"/>
      <c r="KH662" s="7"/>
      <c r="KI662" s="7"/>
      <c r="KJ662" s="7"/>
      <c r="KK662" s="7"/>
      <c r="KL662" s="7"/>
      <c r="KM662" s="7"/>
      <c r="KN662" s="7"/>
      <c r="KO662" s="7"/>
      <c r="KP662" s="7"/>
      <c r="KQ662" s="7"/>
      <c r="KR662" s="7"/>
      <c r="KS662" s="7"/>
      <c r="KT662" s="7"/>
      <c r="KU662" s="7"/>
      <c r="KV662" s="7"/>
      <c r="KW662" s="7"/>
      <c r="KX662" s="7"/>
      <c r="KY662" s="7"/>
      <c r="KZ662" s="7"/>
      <c r="LA662" s="7"/>
      <c r="LB662" s="7"/>
      <c r="LC662" s="7"/>
      <c r="LD662" s="7"/>
      <c r="LE662" s="7"/>
      <c r="LF662" s="7"/>
      <c r="LG662" s="7"/>
      <c r="LH662" s="7"/>
      <c r="LI662" s="7"/>
      <c r="LJ662" s="7"/>
      <c r="LK662" s="7"/>
      <c r="LL662" s="7"/>
      <c r="LM662" s="7"/>
      <c r="LN662" s="7"/>
      <c r="LO662" s="7"/>
      <c r="LP662" s="7"/>
      <c r="LQ662" s="7"/>
      <c r="LR662" s="7"/>
      <c r="LS662" s="7"/>
      <c r="LT662" s="7"/>
      <c r="LU662" s="7"/>
      <c r="LV662" s="7"/>
      <c r="LW662" s="7"/>
      <c r="LX662" s="7"/>
      <c r="LY662" s="7"/>
      <c r="LZ662" s="7"/>
      <c r="MA662" s="7"/>
      <c r="MB662" s="7"/>
      <c r="MC662" s="7"/>
      <c r="MD662" s="7"/>
      <c r="ME662" s="7"/>
      <c r="MF662" s="7"/>
      <c r="MG662" s="7"/>
      <c r="MH662" s="7"/>
      <c r="MI662" s="7"/>
      <c r="MJ662" s="7"/>
    </row>
    <row r="663" spans="1:348" ht="15.75" customHeight="1" x14ac:dyDescent="0.25">
      <c r="A663" s="60"/>
      <c r="B663" s="60"/>
      <c r="C663" s="60"/>
      <c r="D663" s="60"/>
      <c r="E663" s="60"/>
      <c r="F663" s="60"/>
      <c r="G663" s="60"/>
      <c r="H663" s="60"/>
      <c r="I663" s="61"/>
      <c r="J663" s="61"/>
      <c r="K663" s="61"/>
      <c r="L663" s="61"/>
      <c r="M663" s="60"/>
      <c r="N663" s="60"/>
      <c r="O663" s="62"/>
      <c r="P663" s="62"/>
      <c r="Q663" s="62"/>
      <c r="R663" s="62"/>
      <c r="S663" s="62"/>
      <c r="T663" s="62"/>
      <c r="U663" s="62"/>
      <c r="V663" s="62"/>
      <c r="W663" s="62"/>
      <c r="X663" s="60"/>
      <c r="Y663" s="60"/>
      <c r="Z663" s="60"/>
      <c r="AA663" s="60"/>
      <c r="AB663" s="61"/>
      <c r="AC663" s="61"/>
      <c r="AD663" s="60"/>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7"/>
      <c r="IW663" s="7"/>
      <c r="IX663" s="7"/>
      <c r="IY663" s="7"/>
      <c r="IZ663" s="7"/>
      <c r="JA663" s="7"/>
      <c r="JB663" s="7"/>
      <c r="JC663" s="7"/>
      <c r="JD663" s="7"/>
      <c r="JE663" s="7"/>
      <c r="JF663" s="7"/>
      <c r="JG663" s="7"/>
      <c r="JH663" s="7"/>
      <c r="JI663" s="7"/>
      <c r="JJ663" s="7"/>
      <c r="JK663" s="7"/>
      <c r="JL663" s="7"/>
      <c r="JM663" s="7"/>
      <c r="JN663" s="7"/>
      <c r="JO663" s="7"/>
      <c r="JP663" s="7"/>
      <c r="JQ663" s="7"/>
      <c r="JR663" s="7"/>
      <c r="JS663" s="7"/>
      <c r="JT663" s="7"/>
      <c r="JU663" s="7"/>
      <c r="JV663" s="7"/>
      <c r="JW663" s="7"/>
      <c r="JX663" s="7"/>
      <c r="JY663" s="7"/>
      <c r="JZ663" s="7"/>
      <c r="KA663" s="7"/>
      <c r="KB663" s="7"/>
      <c r="KC663" s="7"/>
      <c r="KD663" s="7"/>
      <c r="KE663" s="7"/>
      <c r="KF663" s="7"/>
      <c r="KG663" s="7"/>
      <c r="KH663" s="7"/>
      <c r="KI663" s="7"/>
      <c r="KJ663" s="7"/>
      <c r="KK663" s="7"/>
      <c r="KL663" s="7"/>
      <c r="KM663" s="7"/>
      <c r="KN663" s="7"/>
      <c r="KO663" s="7"/>
      <c r="KP663" s="7"/>
      <c r="KQ663" s="7"/>
      <c r="KR663" s="7"/>
      <c r="KS663" s="7"/>
      <c r="KT663" s="7"/>
      <c r="KU663" s="7"/>
      <c r="KV663" s="7"/>
      <c r="KW663" s="7"/>
      <c r="KX663" s="7"/>
      <c r="KY663" s="7"/>
      <c r="KZ663" s="7"/>
      <c r="LA663" s="7"/>
      <c r="LB663" s="7"/>
      <c r="LC663" s="7"/>
      <c r="LD663" s="7"/>
      <c r="LE663" s="7"/>
      <c r="LF663" s="7"/>
      <c r="LG663" s="7"/>
      <c r="LH663" s="7"/>
      <c r="LI663" s="7"/>
      <c r="LJ663" s="7"/>
      <c r="LK663" s="7"/>
      <c r="LL663" s="7"/>
      <c r="LM663" s="7"/>
      <c r="LN663" s="7"/>
      <c r="LO663" s="7"/>
      <c r="LP663" s="7"/>
      <c r="LQ663" s="7"/>
      <c r="LR663" s="7"/>
      <c r="LS663" s="7"/>
      <c r="LT663" s="7"/>
      <c r="LU663" s="7"/>
      <c r="LV663" s="7"/>
      <c r="LW663" s="7"/>
      <c r="LX663" s="7"/>
      <c r="LY663" s="7"/>
      <c r="LZ663" s="7"/>
      <c r="MA663" s="7"/>
      <c r="MB663" s="7"/>
      <c r="MC663" s="7"/>
      <c r="MD663" s="7"/>
      <c r="ME663" s="7"/>
      <c r="MF663" s="7"/>
      <c r="MG663" s="7"/>
      <c r="MH663" s="7"/>
      <c r="MI663" s="7"/>
      <c r="MJ663" s="7"/>
    </row>
    <row r="664" spans="1:348" ht="15.75" customHeight="1" x14ac:dyDescent="0.25">
      <c r="A664" s="60"/>
      <c r="B664" s="60"/>
      <c r="C664" s="60"/>
      <c r="D664" s="60"/>
      <c r="E664" s="60"/>
      <c r="F664" s="60"/>
      <c r="G664" s="60"/>
      <c r="H664" s="60"/>
      <c r="I664" s="61"/>
      <c r="J664" s="61"/>
      <c r="K664" s="61"/>
      <c r="L664" s="61"/>
      <c r="M664" s="60"/>
      <c r="N664" s="60"/>
      <c r="O664" s="62"/>
      <c r="P664" s="62"/>
      <c r="Q664" s="62"/>
      <c r="R664" s="62"/>
      <c r="S664" s="62"/>
      <c r="T664" s="62"/>
      <c r="U664" s="62"/>
      <c r="V664" s="62"/>
      <c r="W664" s="62"/>
      <c r="X664" s="60"/>
      <c r="Y664" s="60"/>
      <c r="Z664" s="60"/>
      <c r="AA664" s="60"/>
      <c r="AB664" s="61"/>
      <c r="AC664" s="61"/>
      <c r="AD664" s="60"/>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7"/>
      <c r="IW664" s="7"/>
      <c r="IX664" s="7"/>
      <c r="IY664" s="7"/>
      <c r="IZ664" s="7"/>
      <c r="JA664" s="7"/>
      <c r="JB664" s="7"/>
      <c r="JC664" s="7"/>
      <c r="JD664" s="7"/>
      <c r="JE664" s="7"/>
      <c r="JF664" s="7"/>
      <c r="JG664" s="7"/>
      <c r="JH664" s="7"/>
      <c r="JI664" s="7"/>
      <c r="JJ664" s="7"/>
      <c r="JK664" s="7"/>
      <c r="JL664" s="7"/>
      <c r="JM664" s="7"/>
      <c r="JN664" s="7"/>
      <c r="JO664" s="7"/>
      <c r="JP664" s="7"/>
      <c r="JQ664" s="7"/>
      <c r="JR664" s="7"/>
      <c r="JS664" s="7"/>
      <c r="JT664" s="7"/>
      <c r="JU664" s="7"/>
      <c r="JV664" s="7"/>
      <c r="JW664" s="7"/>
      <c r="JX664" s="7"/>
      <c r="JY664" s="7"/>
      <c r="JZ664" s="7"/>
      <c r="KA664" s="7"/>
      <c r="KB664" s="7"/>
      <c r="KC664" s="7"/>
      <c r="KD664" s="7"/>
      <c r="KE664" s="7"/>
      <c r="KF664" s="7"/>
      <c r="KG664" s="7"/>
      <c r="KH664" s="7"/>
      <c r="KI664" s="7"/>
      <c r="KJ664" s="7"/>
      <c r="KK664" s="7"/>
      <c r="KL664" s="7"/>
      <c r="KM664" s="7"/>
      <c r="KN664" s="7"/>
      <c r="KO664" s="7"/>
      <c r="KP664" s="7"/>
      <c r="KQ664" s="7"/>
      <c r="KR664" s="7"/>
      <c r="KS664" s="7"/>
      <c r="KT664" s="7"/>
      <c r="KU664" s="7"/>
      <c r="KV664" s="7"/>
      <c r="KW664" s="7"/>
      <c r="KX664" s="7"/>
      <c r="KY664" s="7"/>
      <c r="KZ664" s="7"/>
      <c r="LA664" s="7"/>
      <c r="LB664" s="7"/>
      <c r="LC664" s="7"/>
      <c r="LD664" s="7"/>
      <c r="LE664" s="7"/>
      <c r="LF664" s="7"/>
      <c r="LG664" s="7"/>
      <c r="LH664" s="7"/>
      <c r="LI664" s="7"/>
      <c r="LJ664" s="7"/>
      <c r="LK664" s="7"/>
      <c r="LL664" s="7"/>
      <c r="LM664" s="7"/>
      <c r="LN664" s="7"/>
      <c r="LO664" s="7"/>
      <c r="LP664" s="7"/>
      <c r="LQ664" s="7"/>
      <c r="LR664" s="7"/>
      <c r="LS664" s="7"/>
      <c r="LT664" s="7"/>
      <c r="LU664" s="7"/>
      <c r="LV664" s="7"/>
      <c r="LW664" s="7"/>
      <c r="LX664" s="7"/>
      <c r="LY664" s="7"/>
      <c r="LZ664" s="7"/>
      <c r="MA664" s="7"/>
      <c r="MB664" s="7"/>
      <c r="MC664" s="7"/>
      <c r="MD664" s="7"/>
      <c r="ME664" s="7"/>
      <c r="MF664" s="7"/>
      <c r="MG664" s="7"/>
      <c r="MH664" s="7"/>
      <c r="MI664" s="7"/>
      <c r="MJ664" s="7"/>
    </row>
    <row r="665" spans="1:348" ht="15.75" customHeight="1" x14ac:dyDescent="0.25">
      <c r="A665" s="60"/>
      <c r="B665" s="60"/>
      <c r="C665" s="60"/>
      <c r="D665" s="60"/>
      <c r="E665" s="60"/>
      <c r="F665" s="60"/>
      <c r="G665" s="60"/>
      <c r="H665" s="60"/>
      <c r="I665" s="61"/>
      <c r="J665" s="61"/>
      <c r="K665" s="61"/>
      <c r="L665" s="61"/>
      <c r="M665" s="60"/>
      <c r="N665" s="60"/>
      <c r="O665" s="62"/>
      <c r="P665" s="62"/>
      <c r="Q665" s="62"/>
      <c r="R665" s="62"/>
      <c r="S665" s="62"/>
      <c r="T665" s="62"/>
      <c r="U665" s="62"/>
      <c r="V665" s="62"/>
      <c r="W665" s="62"/>
      <c r="X665" s="60"/>
      <c r="Y665" s="60"/>
      <c r="Z665" s="60"/>
      <c r="AA665" s="60"/>
      <c r="AB665" s="61"/>
      <c r="AC665" s="61"/>
      <c r="AD665" s="60"/>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7"/>
      <c r="IW665" s="7"/>
      <c r="IX665" s="7"/>
      <c r="IY665" s="7"/>
      <c r="IZ665" s="7"/>
      <c r="JA665" s="7"/>
      <c r="JB665" s="7"/>
      <c r="JC665" s="7"/>
      <c r="JD665" s="7"/>
      <c r="JE665" s="7"/>
      <c r="JF665" s="7"/>
      <c r="JG665" s="7"/>
      <c r="JH665" s="7"/>
      <c r="JI665" s="7"/>
      <c r="JJ665" s="7"/>
      <c r="JK665" s="7"/>
      <c r="JL665" s="7"/>
      <c r="JM665" s="7"/>
      <c r="JN665" s="7"/>
      <c r="JO665" s="7"/>
      <c r="JP665" s="7"/>
      <c r="JQ665" s="7"/>
      <c r="JR665" s="7"/>
      <c r="JS665" s="7"/>
      <c r="JT665" s="7"/>
      <c r="JU665" s="7"/>
      <c r="JV665" s="7"/>
      <c r="JW665" s="7"/>
      <c r="JX665" s="7"/>
      <c r="JY665" s="7"/>
      <c r="JZ665" s="7"/>
      <c r="KA665" s="7"/>
      <c r="KB665" s="7"/>
      <c r="KC665" s="7"/>
      <c r="KD665" s="7"/>
      <c r="KE665" s="7"/>
      <c r="KF665" s="7"/>
      <c r="KG665" s="7"/>
      <c r="KH665" s="7"/>
      <c r="KI665" s="7"/>
      <c r="KJ665" s="7"/>
      <c r="KK665" s="7"/>
      <c r="KL665" s="7"/>
      <c r="KM665" s="7"/>
      <c r="KN665" s="7"/>
      <c r="KO665" s="7"/>
      <c r="KP665" s="7"/>
      <c r="KQ665" s="7"/>
      <c r="KR665" s="7"/>
      <c r="KS665" s="7"/>
      <c r="KT665" s="7"/>
      <c r="KU665" s="7"/>
      <c r="KV665" s="7"/>
      <c r="KW665" s="7"/>
      <c r="KX665" s="7"/>
      <c r="KY665" s="7"/>
      <c r="KZ665" s="7"/>
      <c r="LA665" s="7"/>
      <c r="LB665" s="7"/>
      <c r="LC665" s="7"/>
      <c r="LD665" s="7"/>
      <c r="LE665" s="7"/>
      <c r="LF665" s="7"/>
      <c r="LG665" s="7"/>
      <c r="LH665" s="7"/>
      <c r="LI665" s="7"/>
      <c r="LJ665" s="7"/>
      <c r="LK665" s="7"/>
      <c r="LL665" s="7"/>
      <c r="LM665" s="7"/>
      <c r="LN665" s="7"/>
      <c r="LO665" s="7"/>
      <c r="LP665" s="7"/>
      <c r="LQ665" s="7"/>
      <c r="LR665" s="7"/>
      <c r="LS665" s="7"/>
      <c r="LT665" s="7"/>
      <c r="LU665" s="7"/>
      <c r="LV665" s="7"/>
      <c r="LW665" s="7"/>
      <c r="LX665" s="7"/>
      <c r="LY665" s="7"/>
      <c r="LZ665" s="7"/>
      <c r="MA665" s="7"/>
      <c r="MB665" s="7"/>
      <c r="MC665" s="7"/>
      <c r="MD665" s="7"/>
      <c r="ME665" s="7"/>
      <c r="MF665" s="7"/>
      <c r="MG665" s="7"/>
      <c r="MH665" s="7"/>
      <c r="MI665" s="7"/>
      <c r="MJ665" s="7"/>
    </row>
    <row r="666" spans="1:348" ht="15.75" customHeight="1" x14ac:dyDescent="0.25">
      <c r="A666" s="60"/>
      <c r="B666" s="60"/>
      <c r="C666" s="60"/>
      <c r="D666" s="60"/>
      <c r="E666" s="60"/>
      <c r="F666" s="60"/>
      <c r="G666" s="60"/>
      <c r="H666" s="60"/>
      <c r="I666" s="61"/>
      <c r="J666" s="61"/>
      <c r="K666" s="61"/>
      <c r="L666" s="61"/>
      <c r="M666" s="60"/>
      <c r="N666" s="60"/>
      <c r="O666" s="62"/>
      <c r="P666" s="62"/>
      <c r="Q666" s="62"/>
      <c r="R666" s="62"/>
      <c r="S666" s="62"/>
      <c r="T666" s="62"/>
      <c r="U666" s="62"/>
      <c r="V666" s="62"/>
      <c r="W666" s="62"/>
      <c r="X666" s="60"/>
      <c r="Y666" s="60"/>
      <c r="Z666" s="60"/>
      <c r="AA666" s="60"/>
      <c r="AB666" s="61"/>
      <c r="AC666" s="61"/>
      <c r="AD666" s="60"/>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7"/>
      <c r="IW666" s="7"/>
      <c r="IX666" s="7"/>
      <c r="IY666" s="7"/>
      <c r="IZ666" s="7"/>
      <c r="JA666" s="7"/>
      <c r="JB666" s="7"/>
      <c r="JC666" s="7"/>
      <c r="JD666" s="7"/>
      <c r="JE666" s="7"/>
      <c r="JF666" s="7"/>
      <c r="JG666" s="7"/>
      <c r="JH666" s="7"/>
      <c r="JI666" s="7"/>
      <c r="JJ666" s="7"/>
      <c r="JK666" s="7"/>
      <c r="JL666" s="7"/>
      <c r="JM666" s="7"/>
      <c r="JN666" s="7"/>
      <c r="JO666" s="7"/>
      <c r="JP666" s="7"/>
      <c r="JQ666" s="7"/>
      <c r="JR666" s="7"/>
      <c r="JS666" s="7"/>
      <c r="JT666" s="7"/>
      <c r="JU666" s="7"/>
      <c r="JV666" s="7"/>
      <c r="JW666" s="7"/>
      <c r="JX666" s="7"/>
      <c r="JY666" s="7"/>
      <c r="JZ666" s="7"/>
      <c r="KA666" s="7"/>
      <c r="KB666" s="7"/>
      <c r="KC666" s="7"/>
      <c r="KD666" s="7"/>
      <c r="KE666" s="7"/>
      <c r="KF666" s="7"/>
      <c r="KG666" s="7"/>
      <c r="KH666" s="7"/>
      <c r="KI666" s="7"/>
      <c r="KJ666" s="7"/>
      <c r="KK666" s="7"/>
      <c r="KL666" s="7"/>
      <c r="KM666" s="7"/>
      <c r="KN666" s="7"/>
      <c r="KO666" s="7"/>
      <c r="KP666" s="7"/>
      <c r="KQ666" s="7"/>
      <c r="KR666" s="7"/>
      <c r="KS666" s="7"/>
      <c r="KT666" s="7"/>
      <c r="KU666" s="7"/>
      <c r="KV666" s="7"/>
      <c r="KW666" s="7"/>
      <c r="KX666" s="7"/>
      <c r="KY666" s="7"/>
      <c r="KZ666" s="7"/>
      <c r="LA666" s="7"/>
      <c r="LB666" s="7"/>
      <c r="LC666" s="7"/>
      <c r="LD666" s="7"/>
      <c r="LE666" s="7"/>
      <c r="LF666" s="7"/>
      <c r="LG666" s="7"/>
      <c r="LH666" s="7"/>
      <c r="LI666" s="7"/>
      <c r="LJ666" s="7"/>
      <c r="LK666" s="7"/>
      <c r="LL666" s="7"/>
      <c r="LM666" s="7"/>
      <c r="LN666" s="7"/>
      <c r="LO666" s="7"/>
      <c r="LP666" s="7"/>
      <c r="LQ666" s="7"/>
      <c r="LR666" s="7"/>
      <c r="LS666" s="7"/>
      <c r="LT666" s="7"/>
      <c r="LU666" s="7"/>
      <c r="LV666" s="7"/>
      <c r="LW666" s="7"/>
      <c r="LX666" s="7"/>
      <c r="LY666" s="7"/>
      <c r="LZ666" s="7"/>
      <c r="MA666" s="7"/>
      <c r="MB666" s="7"/>
      <c r="MC666" s="7"/>
      <c r="MD666" s="7"/>
      <c r="ME666" s="7"/>
      <c r="MF666" s="7"/>
      <c r="MG666" s="7"/>
      <c r="MH666" s="7"/>
      <c r="MI666" s="7"/>
      <c r="MJ666" s="7"/>
    </row>
    <row r="667" spans="1:348" ht="15.75" customHeight="1" x14ac:dyDescent="0.25">
      <c r="A667" s="60"/>
      <c r="B667" s="60"/>
      <c r="C667" s="60"/>
      <c r="D667" s="60"/>
      <c r="E667" s="60"/>
      <c r="F667" s="60"/>
      <c r="G667" s="60"/>
      <c r="H667" s="60"/>
      <c r="I667" s="61"/>
      <c r="J667" s="61"/>
      <c r="K667" s="61"/>
      <c r="L667" s="61"/>
      <c r="M667" s="60"/>
      <c r="N667" s="60"/>
      <c r="O667" s="62"/>
      <c r="P667" s="62"/>
      <c r="Q667" s="62"/>
      <c r="R667" s="62"/>
      <c r="S667" s="62"/>
      <c r="T667" s="62"/>
      <c r="U667" s="62"/>
      <c r="V667" s="62"/>
      <c r="W667" s="62"/>
      <c r="X667" s="60"/>
      <c r="Y667" s="60"/>
      <c r="Z667" s="60"/>
      <c r="AA667" s="60"/>
      <c r="AB667" s="61"/>
      <c r="AC667" s="61"/>
      <c r="AD667" s="60"/>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7"/>
      <c r="IW667" s="7"/>
      <c r="IX667" s="7"/>
      <c r="IY667" s="7"/>
      <c r="IZ667" s="7"/>
      <c r="JA667" s="7"/>
      <c r="JB667" s="7"/>
      <c r="JC667" s="7"/>
      <c r="JD667" s="7"/>
      <c r="JE667" s="7"/>
      <c r="JF667" s="7"/>
      <c r="JG667" s="7"/>
      <c r="JH667" s="7"/>
      <c r="JI667" s="7"/>
      <c r="JJ667" s="7"/>
      <c r="JK667" s="7"/>
      <c r="JL667" s="7"/>
      <c r="JM667" s="7"/>
      <c r="JN667" s="7"/>
      <c r="JO667" s="7"/>
      <c r="JP667" s="7"/>
      <c r="JQ667" s="7"/>
      <c r="JR667" s="7"/>
      <c r="JS667" s="7"/>
      <c r="JT667" s="7"/>
      <c r="JU667" s="7"/>
      <c r="JV667" s="7"/>
      <c r="JW667" s="7"/>
      <c r="JX667" s="7"/>
      <c r="JY667" s="7"/>
      <c r="JZ667" s="7"/>
      <c r="KA667" s="7"/>
      <c r="KB667" s="7"/>
      <c r="KC667" s="7"/>
      <c r="KD667" s="7"/>
      <c r="KE667" s="7"/>
      <c r="KF667" s="7"/>
      <c r="KG667" s="7"/>
      <c r="KH667" s="7"/>
      <c r="KI667" s="7"/>
      <c r="KJ667" s="7"/>
      <c r="KK667" s="7"/>
      <c r="KL667" s="7"/>
      <c r="KM667" s="7"/>
      <c r="KN667" s="7"/>
      <c r="KO667" s="7"/>
      <c r="KP667" s="7"/>
      <c r="KQ667" s="7"/>
      <c r="KR667" s="7"/>
      <c r="KS667" s="7"/>
      <c r="KT667" s="7"/>
      <c r="KU667" s="7"/>
      <c r="KV667" s="7"/>
      <c r="KW667" s="7"/>
      <c r="KX667" s="7"/>
      <c r="KY667" s="7"/>
      <c r="KZ667" s="7"/>
      <c r="LA667" s="7"/>
      <c r="LB667" s="7"/>
      <c r="LC667" s="7"/>
      <c r="LD667" s="7"/>
      <c r="LE667" s="7"/>
      <c r="LF667" s="7"/>
      <c r="LG667" s="7"/>
      <c r="LH667" s="7"/>
      <c r="LI667" s="7"/>
      <c r="LJ667" s="7"/>
      <c r="LK667" s="7"/>
      <c r="LL667" s="7"/>
      <c r="LM667" s="7"/>
      <c r="LN667" s="7"/>
      <c r="LO667" s="7"/>
      <c r="LP667" s="7"/>
      <c r="LQ667" s="7"/>
      <c r="LR667" s="7"/>
      <c r="LS667" s="7"/>
      <c r="LT667" s="7"/>
      <c r="LU667" s="7"/>
      <c r="LV667" s="7"/>
      <c r="LW667" s="7"/>
      <c r="LX667" s="7"/>
      <c r="LY667" s="7"/>
      <c r="LZ667" s="7"/>
      <c r="MA667" s="7"/>
      <c r="MB667" s="7"/>
      <c r="MC667" s="7"/>
      <c r="MD667" s="7"/>
      <c r="ME667" s="7"/>
      <c r="MF667" s="7"/>
      <c r="MG667" s="7"/>
      <c r="MH667" s="7"/>
      <c r="MI667" s="7"/>
      <c r="MJ667" s="7"/>
    </row>
    <row r="668" spans="1:348" ht="15.75" customHeight="1" x14ac:dyDescent="0.25">
      <c r="A668" s="60"/>
      <c r="B668" s="60"/>
      <c r="C668" s="60"/>
      <c r="D668" s="60"/>
      <c r="E668" s="60"/>
      <c r="F668" s="60"/>
      <c r="G668" s="60"/>
      <c r="H668" s="60"/>
      <c r="I668" s="61"/>
      <c r="J668" s="61"/>
      <c r="K668" s="61"/>
      <c r="L668" s="61"/>
      <c r="M668" s="60"/>
      <c r="N668" s="60"/>
      <c r="O668" s="62"/>
      <c r="P668" s="62"/>
      <c r="Q668" s="62"/>
      <c r="R668" s="62"/>
      <c r="S668" s="62"/>
      <c r="T668" s="62"/>
      <c r="U668" s="62"/>
      <c r="V668" s="62"/>
      <c r="W668" s="62"/>
      <c r="X668" s="60"/>
      <c r="Y668" s="60"/>
      <c r="Z668" s="60"/>
      <c r="AA668" s="60"/>
      <c r="AB668" s="61"/>
      <c r="AC668" s="61"/>
      <c r="AD668" s="60"/>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7"/>
      <c r="IW668" s="7"/>
      <c r="IX668" s="7"/>
      <c r="IY668" s="7"/>
      <c r="IZ668" s="7"/>
      <c r="JA668" s="7"/>
      <c r="JB668" s="7"/>
      <c r="JC668" s="7"/>
      <c r="JD668" s="7"/>
      <c r="JE668" s="7"/>
      <c r="JF668" s="7"/>
      <c r="JG668" s="7"/>
      <c r="JH668" s="7"/>
      <c r="JI668" s="7"/>
      <c r="JJ668" s="7"/>
      <c r="JK668" s="7"/>
      <c r="JL668" s="7"/>
      <c r="JM668" s="7"/>
      <c r="JN668" s="7"/>
      <c r="JO668" s="7"/>
      <c r="JP668" s="7"/>
      <c r="JQ668" s="7"/>
      <c r="JR668" s="7"/>
      <c r="JS668" s="7"/>
      <c r="JT668" s="7"/>
      <c r="JU668" s="7"/>
      <c r="JV668" s="7"/>
      <c r="JW668" s="7"/>
      <c r="JX668" s="7"/>
      <c r="JY668" s="7"/>
      <c r="JZ668" s="7"/>
      <c r="KA668" s="7"/>
      <c r="KB668" s="7"/>
      <c r="KC668" s="7"/>
      <c r="KD668" s="7"/>
      <c r="KE668" s="7"/>
      <c r="KF668" s="7"/>
      <c r="KG668" s="7"/>
      <c r="KH668" s="7"/>
      <c r="KI668" s="7"/>
      <c r="KJ668" s="7"/>
      <c r="KK668" s="7"/>
      <c r="KL668" s="7"/>
      <c r="KM668" s="7"/>
      <c r="KN668" s="7"/>
      <c r="KO668" s="7"/>
      <c r="KP668" s="7"/>
      <c r="KQ668" s="7"/>
      <c r="KR668" s="7"/>
      <c r="KS668" s="7"/>
      <c r="KT668" s="7"/>
      <c r="KU668" s="7"/>
      <c r="KV668" s="7"/>
      <c r="KW668" s="7"/>
      <c r="KX668" s="7"/>
      <c r="KY668" s="7"/>
      <c r="KZ668" s="7"/>
      <c r="LA668" s="7"/>
      <c r="LB668" s="7"/>
      <c r="LC668" s="7"/>
      <c r="LD668" s="7"/>
      <c r="LE668" s="7"/>
      <c r="LF668" s="7"/>
      <c r="LG668" s="7"/>
      <c r="LH668" s="7"/>
      <c r="LI668" s="7"/>
      <c r="LJ668" s="7"/>
      <c r="LK668" s="7"/>
      <c r="LL668" s="7"/>
      <c r="LM668" s="7"/>
      <c r="LN668" s="7"/>
      <c r="LO668" s="7"/>
      <c r="LP668" s="7"/>
      <c r="LQ668" s="7"/>
      <c r="LR668" s="7"/>
      <c r="LS668" s="7"/>
      <c r="LT668" s="7"/>
      <c r="LU668" s="7"/>
      <c r="LV668" s="7"/>
      <c r="LW668" s="7"/>
      <c r="LX668" s="7"/>
      <c r="LY668" s="7"/>
      <c r="LZ668" s="7"/>
      <c r="MA668" s="7"/>
      <c r="MB668" s="7"/>
      <c r="MC668" s="7"/>
      <c r="MD668" s="7"/>
      <c r="ME668" s="7"/>
      <c r="MF668" s="7"/>
      <c r="MG668" s="7"/>
      <c r="MH668" s="7"/>
      <c r="MI668" s="7"/>
      <c r="MJ668" s="7"/>
    </row>
    <row r="669" spans="1:348" ht="15.75" customHeight="1" x14ac:dyDescent="0.25">
      <c r="A669" s="60"/>
      <c r="B669" s="60"/>
      <c r="C669" s="60"/>
      <c r="D669" s="60"/>
      <c r="E669" s="60"/>
      <c r="F669" s="60"/>
      <c r="G669" s="60"/>
      <c r="H669" s="60"/>
      <c r="I669" s="61"/>
      <c r="J669" s="61"/>
      <c r="K669" s="61"/>
      <c r="L669" s="61"/>
      <c r="M669" s="60"/>
      <c r="N669" s="60"/>
      <c r="O669" s="62"/>
      <c r="P669" s="62"/>
      <c r="Q669" s="62"/>
      <c r="R669" s="62"/>
      <c r="S669" s="62"/>
      <c r="T669" s="62"/>
      <c r="U669" s="62"/>
      <c r="V669" s="62"/>
      <c r="W669" s="62"/>
      <c r="X669" s="60"/>
      <c r="Y669" s="60"/>
      <c r="Z669" s="60"/>
      <c r="AA669" s="60"/>
      <c r="AB669" s="61"/>
      <c r="AC669" s="61"/>
      <c r="AD669" s="60"/>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7"/>
      <c r="IW669" s="7"/>
      <c r="IX669" s="7"/>
      <c r="IY669" s="7"/>
      <c r="IZ669" s="7"/>
      <c r="JA669" s="7"/>
      <c r="JB669" s="7"/>
      <c r="JC669" s="7"/>
      <c r="JD669" s="7"/>
      <c r="JE669" s="7"/>
      <c r="JF669" s="7"/>
      <c r="JG669" s="7"/>
      <c r="JH669" s="7"/>
      <c r="JI669" s="7"/>
      <c r="JJ669" s="7"/>
      <c r="JK669" s="7"/>
      <c r="JL669" s="7"/>
      <c r="JM669" s="7"/>
      <c r="JN669" s="7"/>
      <c r="JO669" s="7"/>
      <c r="JP669" s="7"/>
      <c r="JQ669" s="7"/>
      <c r="JR669" s="7"/>
      <c r="JS669" s="7"/>
      <c r="JT669" s="7"/>
      <c r="JU669" s="7"/>
      <c r="JV669" s="7"/>
      <c r="JW669" s="7"/>
      <c r="JX669" s="7"/>
      <c r="JY669" s="7"/>
      <c r="JZ669" s="7"/>
      <c r="KA669" s="7"/>
      <c r="KB669" s="7"/>
      <c r="KC669" s="7"/>
      <c r="KD669" s="7"/>
      <c r="KE669" s="7"/>
      <c r="KF669" s="7"/>
      <c r="KG669" s="7"/>
      <c r="KH669" s="7"/>
      <c r="KI669" s="7"/>
      <c r="KJ669" s="7"/>
      <c r="KK669" s="7"/>
      <c r="KL669" s="7"/>
      <c r="KM669" s="7"/>
      <c r="KN669" s="7"/>
      <c r="KO669" s="7"/>
      <c r="KP669" s="7"/>
      <c r="KQ669" s="7"/>
      <c r="KR669" s="7"/>
      <c r="KS669" s="7"/>
      <c r="KT669" s="7"/>
      <c r="KU669" s="7"/>
      <c r="KV669" s="7"/>
      <c r="KW669" s="7"/>
      <c r="KX669" s="7"/>
      <c r="KY669" s="7"/>
      <c r="KZ669" s="7"/>
      <c r="LA669" s="7"/>
      <c r="LB669" s="7"/>
      <c r="LC669" s="7"/>
      <c r="LD669" s="7"/>
      <c r="LE669" s="7"/>
      <c r="LF669" s="7"/>
      <c r="LG669" s="7"/>
      <c r="LH669" s="7"/>
      <c r="LI669" s="7"/>
      <c r="LJ669" s="7"/>
      <c r="LK669" s="7"/>
      <c r="LL669" s="7"/>
      <c r="LM669" s="7"/>
      <c r="LN669" s="7"/>
      <c r="LO669" s="7"/>
      <c r="LP669" s="7"/>
      <c r="LQ669" s="7"/>
      <c r="LR669" s="7"/>
      <c r="LS669" s="7"/>
      <c r="LT669" s="7"/>
      <c r="LU669" s="7"/>
      <c r="LV669" s="7"/>
      <c r="LW669" s="7"/>
      <c r="LX669" s="7"/>
      <c r="LY669" s="7"/>
      <c r="LZ669" s="7"/>
      <c r="MA669" s="7"/>
      <c r="MB669" s="7"/>
      <c r="MC669" s="7"/>
      <c r="MD669" s="7"/>
      <c r="ME669" s="7"/>
      <c r="MF669" s="7"/>
      <c r="MG669" s="7"/>
      <c r="MH669" s="7"/>
      <c r="MI669" s="7"/>
      <c r="MJ669" s="7"/>
    </row>
    <row r="670" spans="1:348" ht="15.75" customHeight="1" x14ac:dyDescent="0.25">
      <c r="A670" s="60"/>
      <c r="B670" s="60"/>
      <c r="C670" s="60"/>
      <c r="D670" s="60"/>
      <c r="E670" s="60"/>
      <c r="F670" s="60"/>
      <c r="G670" s="60"/>
      <c r="H670" s="60"/>
      <c r="I670" s="61"/>
      <c r="J670" s="61"/>
      <c r="K670" s="61"/>
      <c r="L670" s="61"/>
      <c r="M670" s="60"/>
      <c r="N670" s="60"/>
      <c r="O670" s="62"/>
      <c r="P670" s="62"/>
      <c r="Q670" s="62"/>
      <c r="R670" s="62"/>
      <c r="S670" s="62"/>
      <c r="T670" s="62"/>
      <c r="U670" s="62"/>
      <c r="V670" s="62"/>
      <c r="W670" s="62"/>
      <c r="X670" s="60"/>
      <c r="Y670" s="60"/>
      <c r="Z670" s="60"/>
      <c r="AA670" s="60"/>
      <c r="AB670" s="61"/>
      <c r="AC670" s="61"/>
      <c r="AD670" s="60"/>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7"/>
      <c r="IW670" s="7"/>
      <c r="IX670" s="7"/>
      <c r="IY670" s="7"/>
      <c r="IZ670" s="7"/>
      <c r="JA670" s="7"/>
      <c r="JB670" s="7"/>
      <c r="JC670" s="7"/>
      <c r="JD670" s="7"/>
      <c r="JE670" s="7"/>
      <c r="JF670" s="7"/>
      <c r="JG670" s="7"/>
      <c r="JH670" s="7"/>
      <c r="JI670" s="7"/>
      <c r="JJ670" s="7"/>
      <c r="JK670" s="7"/>
      <c r="JL670" s="7"/>
      <c r="JM670" s="7"/>
      <c r="JN670" s="7"/>
      <c r="JO670" s="7"/>
      <c r="JP670" s="7"/>
      <c r="JQ670" s="7"/>
      <c r="JR670" s="7"/>
      <c r="JS670" s="7"/>
      <c r="JT670" s="7"/>
      <c r="JU670" s="7"/>
      <c r="JV670" s="7"/>
      <c r="JW670" s="7"/>
      <c r="JX670" s="7"/>
      <c r="JY670" s="7"/>
      <c r="JZ670" s="7"/>
      <c r="KA670" s="7"/>
      <c r="KB670" s="7"/>
      <c r="KC670" s="7"/>
      <c r="KD670" s="7"/>
      <c r="KE670" s="7"/>
      <c r="KF670" s="7"/>
      <c r="KG670" s="7"/>
      <c r="KH670" s="7"/>
      <c r="KI670" s="7"/>
      <c r="KJ670" s="7"/>
      <c r="KK670" s="7"/>
      <c r="KL670" s="7"/>
      <c r="KM670" s="7"/>
      <c r="KN670" s="7"/>
      <c r="KO670" s="7"/>
      <c r="KP670" s="7"/>
      <c r="KQ670" s="7"/>
      <c r="KR670" s="7"/>
      <c r="KS670" s="7"/>
      <c r="KT670" s="7"/>
      <c r="KU670" s="7"/>
      <c r="KV670" s="7"/>
      <c r="KW670" s="7"/>
      <c r="KX670" s="7"/>
      <c r="KY670" s="7"/>
      <c r="KZ670" s="7"/>
      <c r="LA670" s="7"/>
      <c r="LB670" s="7"/>
      <c r="LC670" s="7"/>
      <c r="LD670" s="7"/>
      <c r="LE670" s="7"/>
      <c r="LF670" s="7"/>
      <c r="LG670" s="7"/>
      <c r="LH670" s="7"/>
      <c r="LI670" s="7"/>
      <c r="LJ670" s="7"/>
      <c r="LK670" s="7"/>
      <c r="LL670" s="7"/>
      <c r="LM670" s="7"/>
      <c r="LN670" s="7"/>
      <c r="LO670" s="7"/>
      <c r="LP670" s="7"/>
      <c r="LQ670" s="7"/>
      <c r="LR670" s="7"/>
      <c r="LS670" s="7"/>
      <c r="LT670" s="7"/>
      <c r="LU670" s="7"/>
      <c r="LV670" s="7"/>
      <c r="LW670" s="7"/>
      <c r="LX670" s="7"/>
      <c r="LY670" s="7"/>
      <c r="LZ670" s="7"/>
      <c r="MA670" s="7"/>
      <c r="MB670" s="7"/>
      <c r="MC670" s="7"/>
      <c r="MD670" s="7"/>
      <c r="ME670" s="7"/>
      <c r="MF670" s="7"/>
      <c r="MG670" s="7"/>
      <c r="MH670" s="7"/>
      <c r="MI670" s="7"/>
      <c r="MJ670" s="7"/>
    </row>
    <row r="671" spans="1:348" ht="15.75" customHeight="1" x14ac:dyDescent="0.25">
      <c r="A671" s="60"/>
      <c r="B671" s="60"/>
      <c r="C671" s="60"/>
      <c r="D671" s="60"/>
      <c r="E671" s="60"/>
      <c r="F671" s="60"/>
      <c r="G671" s="60"/>
      <c r="H671" s="60"/>
      <c r="I671" s="61"/>
      <c r="J671" s="61"/>
      <c r="K671" s="61"/>
      <c r="L671" s="61"/>
      <c r="M671" s="60"/>
      <c r="N671" s="60"/>
      <c r="O671" s="62"/>
      <c r="P671" s="62"/>
      <c r="Q671" s="62"/>
      <c r="R671" s="62"/>
      <c r="S671" s="62"/>
      <c r="T671" s="62"/>
      <c r="U671" s="62"/>
      <c r="V671" s="62"/>
      <c r="W671" s="62"/>
      <c r="X671" s="60"/>
      <c r="Y671" s="60"/>
      <c r="Z671" s="60"/>
      <c r="AA671" s="60"/>
      <c r="AB671" s="61"/>
      <c r="AC671" s="61"/>
      <c r="AD671" s="60"/>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7"/>
      <c r="IW671" s="7"/>
      <c r="IX671" s="7"/>
      <c r="IY671" s="7"/>
      <c r="IZ671" s="7"/>
      <c r="JA671" s="7"/>
      <c r="JB671" s="7"/>
      <c r="JC671" s="7"/>
      <c r="JD671" s="7"/>
      <c r="JE671" s="7"/>
      <c r="JF671" s="7"/>
      <c r="JG671" s="7"/>
      <c r="JH671" s="7"/>
      <c r="JI671" s="7"/>
      <c r="JJ671" s="7"/>
      <c r="JK671" s="7"/>
      <c r="JL671" s="7"/>
      <c r="JM671" s="7"/>
      <c r="JN671" s="7"/>
      <c r="JO671" s="7"/>
      <c r="JP671" s="7"/>
      <c r="JQ671" s="7"/>
      <c r="JR671" s="7"/>
      <c r="JS671" s="7"/>
      <c r="JT671" s="7"/>
      <c r="JU671" s="7"/>
      <c r="JV671" s="7"/>
      <c r="JW671" s="7"/>
      <c r="JX671" s="7"/>
      <c r="JY671" s="7"/>
      <c r="JZ671" s="7"/>
      <c r="KA671" s="7"/>
      <c r="KB671" s="7"/>
      <c r="KC671" s="7"/>
      <c r="KD671" s="7"/>
      <c r="KE671" s="7"/>
      <c r="KF671" s="7"/>
      <c r="KG671" s="7"/>
      <c r="KH671" s="7"/>
      <c r="KI671" s="7"/>
      <c r="KJ671" s="7"/>
      <c r="KK671" s="7"/>
      <c r="KL671" s="7"/>
      <c r="KM671" s="7"/>
      <c r="KN671" s="7"/>
      <c r="KO671" s="7"/>
      <c r="KP671" s="7"/>
      <c r="KQ671" s="7"/>
      <c r="KR671" s="7"/>
      <c r="KS671" s="7"/>
      <c r="KT671" s="7"/>
      <c r="KU671" s="7"/>
      <c r="KV671" s="7"/>
      <c r="KW671" s="7"/>
      <c r="KX671" s="7"/>
      <c r="KY671" s="7"/>
      <c r="KZ671" s="7"/>
      <c r="LA671" s="7"/>
      <c r="LB671" s="7"/>
      <c r="LC671" s="7"/>
      <c r="LD671" s="7"/>
      <c r="LE671" s="7"/>
      <c r="LF671" s="7"/>
      <c r="LG671" s="7"/>
      <c r="LH671" s="7"/>
      <c r="LI671" s="7"/>
      <c r="LJ671" s="7"/>
      <c r="LK671" s="7"/>
      <c r="LL671" s="7"/>
      <c r="LM671" s="7"/>
      <c r="LN671" s="7"/>
      <c r="LO671" s="7"/>
      <c r="LP671" s="7"/>
      <c r="LQ671" s="7"/>
      <c r="LR671" s="7"/>
      <c r="LS671" s="7"/>
      <c r="LT671" s="7"/>
      <c r="LU671" s="7"/>
      <c r="LV671" s="7"/>
      <c r="LW671" s="7"/>
      <c r="LX671" s="7"/>
      <c r="LY671" s="7"/>
      <c r="LZ671" s="7"/>
      <c r="MA671" s="7"/>
      <c r="MB671" s="7"/>
      <c r="MC671" s="7"/>
      <c r="MD671" s="7"/>
      <c r="ME671" s="7"/>
      <c r="MF671" s="7"/>
      <c r="MG671" s="7"/>
      <c r="MH671" s="7"/>
      <c r="MI671" s="7"/>
      <c r="MJ671" s="7"/>
    </row>
    <row r="672" spans="1:348" ht="15.75" customHeight="1" x14ac:dyDescent="0.25">
      <c r="A672" s="60"/>
      <c r="B672" s="60"/>
      <c r="C672" s="60"/>
      <c r="D672" s="60"/>
      <c r="E672" s="60"/>
      <c r="F672" s="60"/>
      <c r="G672" s="60"/>
      <c r="H672" s="60"/>
      <c r="I672" s="61"/>
      <c r="J672" s="61"/>
      <c r="K672" s="61"/>
      <c r="L672" s="61"/>
      <c r="M672" s="60"/>
      <c r="N672" s="60"/>
      <c r="O672" s="62"/>
      <c r="P672" s="62"/>
      <c r="Q672" s="62"/>
      <c r="R672" s="62"/>
      <c r="S672" s="62"/>
      <c r="T672" s="62"/>
      <c r="U672" s="62"/>
      <c r="V672" s="62"/>
      <c r="W672" s="62"/>
      <c r="X672" s="60"/>
      <c r="Y672" s="60"/>
      <c r="Z672" s="60"/>
      <c r="AA672" s="60"/>
      <c r="AB672" s="61"/>
      <c r="AC672" s="61"/>
      <c r="AD672" s="60"/>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7"/>
      <c r="IW672" s="7"/>
      <c r="IX672" s="7"/>
      <c r="IY672" s="7"/>
      <c r="IZ672" s="7"/>
      <c r="JA672" s="7"/>
      <c r="JB672" s="7"/>
      <c r="JC672" s="7"/>
      <c r="JD672" s="7"/>
      <c r="JE672" s="7"/>
      <c r="JF672" s="7"/>
      <c r="JG672" s="7"/>
      <c r="JH672" s="7"/>
      <c r="JI672" s="7"/>
      <c r="JJ672" s="7"/>
      <c r="JK672" s="7"/>
      <c r="JL672" s="7"/>
      <c r="JM672" s="7"/>
      <c r="JN672" s="7"/>
      <c r="JO672" s="7"/>
      <c r="JP672" s="7"/>
      <c r="JQ672" s="7"/>
      <c r="JR672" s="7"/>
      <c r="JS672" s="7"/>
      <c r="JT672" s="7"/>
      <c r="JU672" s="7"/>
      <c r="JV672" s="7"/>
      <c r="JW672" s="7"/>
      <c r="JX672" s="7"/>
      <c r="JY672" s="7"/>
      <c r="JZ672" s="7"/>
      <c r="KA672" s="7"/>
      <c r="KB672" s="7"/>
      <c r="KC672" s="7"/>
      <c r="KD672" s="7"/>
      <c r="KE672" s="7"/>
      <c r="KF672" s="7"/>
      <c r="KG672" s="7"/>
      <c r="KH672" s="7"/>
      <c r="KI672" s="7"/>
      <c r="KJ672" s="7"/>
      <c r="KK672" s="7"/>
      <c r="KL672" s="7"/>
      <c r="KM672" s="7"/>
      <c r="KN672" s="7"/>
      <c r="KO672" s="7"/>
      <c r="KP672" s="7"/>
      <c r="KQ672" s="7"/>
      <c r="KR672" s="7"/>
      <c r="KS672" s="7"/>
      <c r="KT672" s="7"/>
      <c r="KU672" s="7"/>
      <c r="KV672" s="7"/>
      <c r="KW672" s="7"/>
      <c r="KX672" s="7"/>
      <c r="KY672" s="7"/>
      <c r="KZ672" s="7"/>
      <c r="LA672" s="7"/>
      <c r="LB672" s="7"/>
      <c r="LC672" s="7"/>
      <c r="LD672" s="7"/>
      <c r="LE672" s="7"/>
      <c r="LF672" s="7"/>
      <c r="LG672" s="7"/>
      <c r="LH672" s="7"/>
      <c r="LI672" s="7"/>
      <c r="LJ672" s="7"/>
      <c r="LK672" s="7"/>
      <c r="LL672" s="7"/>
      <c r="LM672" s="7"/>
      <c r="LN672" s="7"/>
      <c r="LO672" s="7"/>
      <c r="LP672" s="7"/>
      <c r="LQ672" s="7"/>
      <c r="LR672" s="7"/>
      <c r="LS672" s="7"/>
      <c r="LT672" s="7"/>
      <c r="LU672" s="7"/>
      <c r="LV672" s="7"/>
      <c r="LW672" s="7"/>
      <c r="LX672" s="7"/>
      <c r="LY672" s="7"/>
      <c r="LZ672" s="7"/>
      <c r="MA672" s="7"/>
      <c r="MB672" s="7"/>
      <c r="MC672" s="7"/>
      <c r="MD672" s="7"/>
      <c r="ME672" s="7"/>
      <c r="MF672" s="7"/>
      <c r="MG672" s="7"/>
      <c r="MH672" s="7"/>
      <c r="MI672" s="7"/>
      <c r="MJ672" s="7"/>
    </row>
    <row r="673" spans="1:348" ht="15.75" customHeight="1" x14ac:dyDescent="0.25">
      <c r="A673" s="60"/>
      <c r="B673" s="60"/>
      <c r="C673" s="60"/>
      <c r="D673" s="60"/>
      <c r="E673" s="60"/>
      <c r="F673" s="60"/>
      <c r="G673" s="60"/>
      <c r="H673" s="60"/>
      <c r="I673" s="61"/>
      <c r="J673" s="61"/>
      <c r="K673" s="61"/>
      <c r="L673" s="61"/>
      <c r="M673" s="60"/>
      <c r="N673" s="60"/>
      <c r="O673" s="62"/>
      <c r="P673" s="62"/>
      <c r="Q673" s="62"/>
      <c r="R673" s="62"/>
      <c r="S673" s="62"/>
      <c r="T673" s="62"/>
      <c r="U673" s="62"/>
      <c r="V673" s="62"/>
      <c r="W673" s="62"/>
      <c r="X673" s="60"/>
      <c r="Y673" s="60"/>
      <c r="Z673" s="60"/>
      <c r="AA673" s="60"/>
      <c r="AB673" s="61"/>
      <c r="AC673" s="61"/>
      <c r="AD673" s="60"/>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7"/>
      <c r="IW673" s="7"/>
      <c r="IX673" s="7"/>
      <c r="IY673" s="7"/>
      <c r="IZ673" s="7"/>
      <c r="JA673" s="7"/>
      <c r="JB673" s="7"/>
      <c r="JC673" s="7"/>
      <c r="JD673" s="7"/>
      <c r="JE673" s="7"/>
      <c r="JF673" s="7"/>
      <c r="JG673" s="7"/>
      <c r="JH673" s="7"/>
      <c r="JI673" s="7"/>
      <c r="JJ673" s="7"/>
      <c r="JK673" s="7"/>
      <c r="JL673" s="7"/>
      <c r="JM673" s="7"/>
      <c r="JN673" s="7"/>
      <c r="JO673" s="7"/>
      <c r="JP673" s="7"/>
      <c r="JQ673" s="7"/>
      <c r="JR673" s="7"/>
      <c r="JS673" s="7"/>
      <c r="JT673" s="7"/>
      <c r="JU673" s="7"/>
      <c r="JV673" s="7"/>
      <c r="JW673" s="7"/>
      <c r="JX673" s="7"/>
      <c r="JY673" s="7"/>
      <c r="JZ673" s="7"/>
      <c r="KA673" s="7"/>
      <c r="KB673" s="7"/>
      <c r="KC673" s="7"/>
      <c r="KD673" s="7"/>
      <c r="KE673" s="7"/>
      <c r="KF673" s="7"/>
      <c r="KG673" s="7"/>
      <c r="KH673" s="7"/>
      <c r="KI673" s="7"/>
      <c r="KJ673" s="7"/>
      <c r="KK673" s="7"/>
      <c r="KL673" s="7"/>
      <c r="KM673" s="7"/>
      <c r="KN673" s="7"/>
      <c r="KO673" s="7"/>
      <c r="KP673" s="7"/>
      <c r="KQ673" s="7"/>
      <c r="KR673" s="7"/>
      <c r="KS673" s="7"/>
      <c r="KT673" s="7"/>
      <c r="KU673" s="7"/>
      <c r="KV673" s="7"/>
      <c r="KW673" s="7"/>
      <c r="KX673" s="7"/>
      <c r="KY673" s="7"/>
      <c r="KZ673" s="7"/>
      <c r="LA673" s="7"/>
      <c r="LB673" s="7"/>
      <c r="LC673" s="7"/>
      <c r="LD673" s="7"/>
      <c r="LE673" s="7"/>
      <c r="LF673" s="7"/>
      <c r="LG673" s="7"/>
      <c r="LH673" s="7"/>
      <c r="LI673" s="7"/>
      <c r="LJ673" s="7"/>
      <c r="LK673" s="7"/>
      <c r="LL673" s="7"/>
      <c r="LM673" s="7"/>
      <c r="LN673" s="7"/>
      <c r="LO673" s="7"/>
      <c r="LP673" s="7"/>
      <c r="LQ673" s="7"/>
      <c r="LR673" s="7"/>
      <c r="LS673" s="7"/>
      <c r="LT673" s="7"/>
      <c r="LU673" s="7"/>
      <c r="LV673" s="7"/>
      <c r="LW673" s="7"/>
      <c r="LX673" s="7"/>
      <c r="LY673" s="7"/>
      <c r="LZ673" s="7"/>
      <c r="MA673" s="7"/>
      <c r="MB673" s="7"/>
      <c r="MC673" s="7"/>
      <c r="MD673" s="7"/>
      <c r="ME673" s="7"/>
      <c r="MF673" s="7"/>
      <c r="MG673" s="7"/>
      <c r="MH673" s="7"/>
      <c r="MI673" s="7"/>
      <c r="MJ673" s="7"/>
    </row>
    <row r="674" spans="1:348" ht="15.75" customHeight="1" x14ac:dyDescent="0.25">
      <c r="A674" s="60"/>
      <c r="B674" s="60"/>
      <c r="C674" s="60"/>
      <c r="D674" s="60"/>
      <c r="E674" s="60"/>
      <c r="F674" s="60"/>
      <c r="G674" s="60"/>
      <c r="H674" s="60"/>
      <c r="I674" s="61"/>
      <c r="J674" s="61"/>
      <c r="K674" s="61"/>
      <c r="L674" s="61"/>
      <c r="M674" s="60"/>
      <c r="N674" s="60"/>
      <c r="O674" s="62"/>
      <c r="P674" s="62"/>
      <c r="Q674" s="62"/>
      <c r="R674" s="62"/>
      <c r="S674" s="62"/>
      <c r="T674" s="62"/>
      <c r="U674" s="62"/>
      <c r="V674" s="62"/>
      <c r="W674" s="62"/>
      <c r="X674" s="60"/>
      <c r="Y674" s="60"/>
      <c r="Z674" s="60"/>
      <c r="AA674" s="60"/>
      <c r="AB674" s="61"/>
      <c r="AC674" s="61"/>
      <c r="AD674" s="60"/>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7"/>
      <c r="IW674" s="7"/>
      <c r="IX674" s="7"/>
      <c r="IY674" s="7"/>
      <c r="IZ674" s="7"/>
      <c r="JA674" s="7"/>
      <c r="JB674" s="7"/>
      <c r="JC674" s="7"/>
      <c r="JD674" s="7"/>
      <c r="JE674" s="7"/>
      <c r="JF674" s="7"/>
      <c r="JG674" s="7"/>
      <c r="JH674" s="7"/>
      <c r="JI674" s="7"/>
      <c r="JJ674" s="7"/>
      <c r="JK674" s="7"/>
      <c r="JL674" s="7"/>
      <c r="JM674" s="7"/>
      <c r="JN674" s="7"/>
      <c r="JO674" s="7"/>
      <c r="JP674" s="7"/>
      <c r="JQ674" s="7"/>
      <c r="JR674" s="7"/>
      <c r="JS674" s="7"/>
      <c r="JT674" s="7"/>
      <c r="JU674" s="7"/>
      <c r="JV674" s="7"/>
      <c r="JW674" s="7"/>
      <c r="JX674" s="7"/>
      <c r="JY674" s="7"/>
      <c r="JZ674" s="7"/>
      <c r="KA674" s="7"/>
      <c r="KB674" s="7"/>
      <c r="KC674" s="7"/>
      <c r="KD674" s="7"/>
      <c r="KE674" s="7"/>
      <c r="KF674" s="7"/>
      <c r="KG674" s="7"/>
      <c r="KH674" s="7"/>
      <c r="KI674" s="7"/>
      <c r="KJ674" s="7"/>
      <c r="KK674" s="7"/>
      <c r="KL674" s="7"/>
      <c r="KM674" s="7"/>
      <c r="KN674" s="7"/>
      <c r="KO674" s="7"/>
      <c r="KP674" s="7"/>
      <c r="KQ674" s="7"/>
      <c r="KR674" s="7"/>
      <c r="KS674" s="7"/>
      <c r="KT674" s="7"/>
      <c r="KU674" s="7"/>
      <c r="KV674" s="7"/>
      <c r="KW674" s="7"/>
      <c r="KX674" s="7"/>
      <c r="KY674" s="7"/>
      <c r="KZ674" s="7"/>
      <c r="LA674" s="7"/>
      <c r="LB674" s="7"/>
      <c r="LC674" s="7"/>
      <c r="LD674" s="7"/>
      <c r="LE674" s="7"/>
      <c r="LF674" s="7"/>
      <c r="LG674" s="7"/>
      <c r="LH674" s="7"/>
      <c r="LI674" s="7"/>
      <c r="LJ674" s="7"/>
      <c r="LK674" s="7"/>
      <c r="LL674" s="7"/>
      <c r="LM674" s="7"/>
      <c r="LN674" s="7"/>
      <c r="LO674" s="7"/>
      <c r="LP674" s="7"/>
      <c r="LQ674" s="7"/>
      <c r="LR674" s="7"/>
      <c r="LS674" s="7"/>
      <c r="LT674" s="7"/>
      <c r="LU674" s="7"/>
      <c r="LV674" s="7"/>
      <c r="LW674" s="7"/>
      <c r="LX674" s="7"/>
      <c r="LY674" s="7"/>
      <c r="LZ674" s="7"/>
      <c r="MA674" s="7"/>
      <c r="MB674" s="7"/>
      <c r="MC674" s="7"/>
      <c r="MD674" s="7"/>
      <c r="ME674" s="7"/>
      <c r="MF674" s="7"/>
      <c r="MG674" s="7"/>
      <c r="MH674" s="7"/>
      <c r="MI674" s="7"/>
      <c r="MJ674" s="7"/>
    </row>
    <row r="675" spans="1:348" ht="15.75" customHeight="1" x14ac:dyDescent="0.25">
      <c r="A675" s="60"/>
      <c r="B675" s="60"/>
      <c r="C675" s="60"/>
      <c r="D675" s="60"/>
      <c r="E675" s="60"/>
      <c r="F675" s="60"/>
      <c r="G675" s="60"/>
      <c r="H675" s="60"/>
      <c r="I675" s="61"/>
      <c r="J675" s="61"/>
      <c r="K675" s="61"/>
      <c r="L675" s="61"/>
      <c r="M675" s="60"/>
      <c r="N675" s="60"/>
      <c r="O675" s="62"/>
      <c r="P675" s="62"/>
      <c r="Q675" s="62"/>
      <c r="R675" s="62"/>
      <c r="S675" s="62"/>
      <c r="T675" s="62"/>
      <c r="U675" s="62"/>
      <c r="V675" s="62"/>
      <c r="W675" s="62"/>
      <c r="X675" s="60"/>
      <c r="Y675" s="60"/>
      <c r="Z675" s="60"/>
      <c r="AA675" s="60"/>
      <c r="AB675" s="61"/>
      <c r="AC675" s="61"/>
      <c r="AD675" s="60"/>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7"/>
      <c r="IW675" s="7"/>
      <c r="IX675" s="7"/>
      <c r="IY675" s="7"/>
      <c r="IZ675" s="7"/>
      <c r="JA675" s="7"/>
      <c r="JB675" s="7"/>
      <c r="JC675" s="7"/>
      <c r="JD675" s="7"/>
      <c r="JE675" s="7"/>
      <c r="JF675" s="7"/>
      <c r="JG675" s="7"/>
      <c r="JH675" s="7"/>
      <c r="JI675" s="7"/>
      <c r="JJ675" s="7"/>
      <c r="JK675" s="7"/>
      <c r="JL675" s="7"/>
      <c r="JM675" s="7"/>
      <c r="JN675" s="7"/>
      <c r="JO675" s="7"/>
      <c r="JP675" s="7"/>
      <c r="JQ675" s="7"/>
      <c r="JR675" s="7"/>
      <c r="JS675" s="7"/>
      <c r="JT675" s="7"/>
      <c r="JU675" s="7"/>
      <c r="JV675" s="7"/>
      <c r="JW675" s="7"/>
      <c r="JX675" s="7"/>
      <c r="JY675" s="7"/>
      <c r="JZ675" s="7"/>
      <c r="KA675" s="7"/>
      <c r="KB675" s="7"/>
      <c r="KC675" s="7"/>
      <c r="KD675" s="7"/>
      <c r="KE675" s="7"/>
      <c r="KF675" s="7"/>
      <c r="KG675" s="7"/>
      <c r="KH675" s="7"/>
      <c r="KI675" s="7"/>
      <c r="KJ675" s="7"/>
      <c r="KK675" s="7"/>
      <c r="KL675" s="7"/>
      <c r="KM675" s="7"/>
      <c r="KN675" s="7"/>
      <c r="KO675" s="7"/>
      <c r="KP675" s="7"/>
      <c r="KQ675" s="7"/>
      <c r="KR675" s="7"/>
      <c r="KS675" s="7"/>
      <c r="KT675" s="7"/>
      <c r="KU675" s="7"/>
      <c r="KV675" s="7"/>
      <c r="KW675" s="7"/>
      <c r="KX675" s="7"/>
      <c r="KY675" s="7"/>
      <c r="KZ675" s="7"/>
      <c r="LA675" s="7"/>
      <c r="LB675" s="7"/>
      <c r="LC675" s="7"/>
      <c r="LD675" s="7"/>
      <c r="LE675" s="7"/>
      <c r="LF675" s="7"/>
      <c r="LG675" s="7"/>
      <c r="LH675" s="7"/>
      <c r="LI675" s="7"/>
      <c r="LJ675" s="7"/>
      <c r="LK675" s="7"/>
      <c r="LL675" s="7"/>
      <c r="LM675" s="7"/>
      <c r="LN675" s="7"/>
      <c r="LO675" s="7"/>
      <c r="LP675" s="7"/>
      <c r="LQ675" s="7"/>
      <c r="LR675" s="7"/>
      <c r="LS675" s="7"/>
      <c r="LT675" s="7"/>
      <c r="LU675" s="7"/>
      <c r="LV675" s="7"/>
      <c r="LW675" s="7"/>
      <c r="LX675" s="7"/>
      <c r="LY675" s="7"/>
      <c r="LZ675" s="7"/>
      <c r="MA675" s="7"/>
      <c r="MB675" s="7"/>
      <c r="MC675" s="7"/>
      <c r="MD675" s="7"/>
      <c r="ME675" s="7"/>
      <c r="MF675" s="7"/>
      <c r="MG675" s="7"/>
      <c r="MH675" s="7"/>
      <c r="MI675" s="7"/>
      <c r="MJ675" s="7"/>
    </row>
    <row r="676" spans="1:348" ht="15.75" customHeight="1" x14ac:dyDescent="0.25">
      <c r="A676" s="60"/>
      <c r="B676" s="60"/>
      <c r="C676" s="60"/>
      <c r="D676" s="60"/>
      <c r="E676" s="60"/>
      <c r="F676" s="60"/>
      <c r="G676" s="60"/>
      <c r="H676" s="60"/>
      <c r="I676" s="61"/>
      <c r="J676" s="61"/>
      <c r="K676" s="61"/>
      <c r="L676" s="61"/>
      <c r="M676" s="60"/>
      <c r="N676" s="60"/>
      <c r="O676" s="62"/>
      <c r="P676" s="62"/>
      <c r="Q676" s="62"/>
      <c r="R676" s="62"/>
      <c r="S676" s="62"/>
      <c r="T676" s="62"/>
      <c r="U676" s="62"/>
      <c r="V676" s="62"/>
      <c r="W676" s="62"/>
      <c r="X676" s="60"/>
      <c r="Y676" s="60"/>
      <c r="Z676" s="60"/>
      <c r="AA676" s="60"/>
      <c r="AB676" s="61"/>
      <c r="AC676" s="61"/>
      <c r="AD676" s="60"/>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7"/>
      <c r="IW676" s="7"/>
      <c r="IX676" s="7"/>
      <c r="IY676" s="7"/>
      <c r="IZ676" s="7"/>
      <c r="JA676" s="7"/>
      <c r="JB676" s="7"/>
      <c r="JC676" s="7"/>
      <c r="JD676" s="7"/>
      <c r="JE676" s="7"/>
      <c r="JF676" s="7"/>
      <c r="JG676" s="7"/>
      <c r="JH676" s="7"/>
      <c r="JI676" s="7"/>
      <c r="JJ676" s="7"/>
      <c r="JK676" s="7"/>
      <c r="JL676" s="7"/>
      <c r="JM676" s="7"/>
      <c r="JN676" s="7"/>
      <c r="JO676" s="7"/>
      <c r="JP676" s="7"/>
      <c r="JQ676" s="7"/>
      <c r="JR676" s="7"/>
      <c r="JS676" s="7"/>
      <c r="JT676" s="7"/>
      <c r="JU676" s="7"/>
      <c r="JV676" s="7"/>
      <c r="JW676" s="7"/>
      <c r="JX676" s="7"/>
      <c r="JY676" s="7"/>
      <c r="JZ676" s="7"/>
      <c r="KA676" s="7"/>
      <c r="KB676" s="7"/>
      <c r="KC676" s="7"/>
      <c r="KD676" s="7"/>
      <c r="KE676" s="7"/>
      <c r="KF676" s="7"/>
      <c r="KG676" s="7"/>
      <c r="KH676" s="7"/>
      <c r="KI676" s="7"/>
      <c r="KJ676" s="7"/>
      <c r="KK676" s="7"/>
      <c r="KL676" s="7"/>
      <c r="KM676" s="7"/>
      <c r="KN676" s="7"/>
      <c r="KO676" s="7"/>
      <c r="KP676" s="7"/>
      <c r="KQ676" s="7"/>
      <c r="KR676" s="7"/>
      <c r="KS676" s="7"/>
      <c r="KT676" s="7"/>
      <c r="KU676" s="7"/>
      <c r="KV676" s="7"/>
      <c r="KW676" s="7"/>
      <c r="KX676" s="7"/>
      <c r="KY676" s="7"/>
      <c r="KZ676" s="7"/>
      <c r="LA676" s="7"/>
      <c r="LB676" s="7"/>
      <c r="LC676" s="7"/>
      <c r="LD676" s="7"/>
      <c r="LE676" s="7"/>
      <c r="LF676" s="7"/>
      <c r="LG676" s="7"/>
      <c r="LH676" s="7"/>
      <c r="LI676" s="7"/>
      <c r="LJ676" s="7"/>
      <c r="LK676" s="7"/>
      <c r="LL676" s="7"/>
      <c r="LM676" s="7"/>
      <c r="LN676" s="7"/>
      <c r="LO676" s="7"/>
      <c r="LP676" s="7"/>
      <c r="LQ676" s="7"/>
      <c r="LR676" s="7"/>
      <c r="LS676" s="7"/>
      <c r="LT676" s="7"/>
      <c r="LU676" s="7"/>
      <c r="LV676" s="7"/>
      <c r="LW676" s="7"/>
      <c r="LX676" s="7"/>
      <c r="LY676" s="7"/>
      <c r="LZ676" s="7"/>
      <c r="MA676" s="7"/>
      <c r="MB676" s="7"/>
      <c r="MC676" s="7"/>
      <c r="MD676" s="7"/>
      <c r="ME676" s="7"/>
      <c r="MF676" s="7"/>
      <c r="MG676" s="7"/>
      <c r="MH676" s="7"/>
      <c r="MI676" s="7"/>
      <c r="MJ676" s="7"/>
    </row>
    <row r="677" spans="1:348" ht="15.75" customHeight="1" x14ac:dyDescent="0.25">
      <c r="A677" s="60"/>
      <c r="B677" s="60"/>
      <c r="C677" s="60"/>
      <c r="D677" s="60"/>
      <c r="E677" s="60"/>
      <c r="F677" s="60"/>
      <c r="G677" s="60"/>
      <c r="H677" s="60"/>
      <c r="I677" s="61"/>
      <c r="J677" s="61"/>
      <c r="K677" s="61"/>
      <c r="L677" s="61"/>
      <c r="M677" s="60"/>
      <c r="N677" s="60"/>
      <c r="O677" s="62"/>
      <c r="P677" s="62"/>
      <c r="Q677" s="62"/>
      <c r="R677" s="62"/>
      <c r="S677" s="62"/>
      <c r="T677" s="62"/>
      <c r="U677" s="62"/>
      <c r="V677" s="62"/>
      <c r="W677" s="62"/>
      <c r="X677" s="60"/>
      <c r="Y677" s="60"/>
      <c r="Z677" s="60"/>
      <c r="AA677" s="60"/>
      <c r="AB677" s="61"/>
      <c r="AC677" s="61"/>
      <c r="AD677" s="60"/>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7"/>
      <c r="IW677" s="7"/>
      <c r="IX677" s="7"/>
      <c r="IY677" s="7"/>
      <c r="IZ677" s="7"/>
      <c r="JA677" s="7"/>
      <c r="JB677" s="7"/>
      <c r="JC677" s="7"/>
      <c r="JD677" s="7"/>
      <c r="JE677" s="7"/>
      <c r="JF677" s="7"/>
      <c r="JG677" s="7"/>
      <c r="JH677" s="7"/>
      <c r="JI677" s="7"/>
      <c r="JJ677" s="7"/>
      <c r="JK677" s="7"/>
      <c r="JL677" s="7"/>
      <c r="JM677" s="7"/>
      <c r="JN677" s="7"/>
      <c r="JO677" s="7"/>
      <c r="JP677" s="7"/>
      <c r="JQ677" s="7"/>
      <c r="JR677" s="7"/>
      <c r="JS677" s="7"/>
      <c r="JT677" s="7"/>
      <c r="JU677" s="7"/>
      <c r="JV677" s="7"/>
      <c r="JW677" s="7"/>
      <c r="JX677" s="7"/>
      <c r="JY677" s="7"/>
      <c r="JZ677" s="7"/>
      <c r="KA677" s="7"/>
      <c r="KB677" s="7"/>
      <c r="KC677" s="7"/>
      <c r="KD677" s="7"/>
      <c r="KE677" s="7"/>
      <c r="KF677" s="7"/>
      <c r="KG677" s="7"/>
      <c r="KH677" s="7"/>
      <c r="KI677" s="7"/>
      <c r="KJ677" s="7"/>
      <c r="KK677" s="7"/>
      <c r="KL677" s="7"/>
      <c r="KM677" s="7"/>
      <c r="KN677" s="7"/>
      <c r="KO677" s="7"/>
      <c r="KP677" s="7"/>
      <c r="KQ677" s="7"/>
      <c r="KR677" s="7"/>
      <c r="KS677" s="7"/>
      <c r="KT677" s="7"/>
      <c r="KU677" s="7"/>
      <c r="KV677" s="7"/>
      <c r="KW677" s="7"/>
      <c r="KX677" s="7"/>
      <c r="KY677" s="7"/>
      <c r="KZ677" s="7"/>
      <c r="LA677" s="7"/>
      <c r="LB677" s="7"/>
      <c r="LC677" s="7"/>
      <c r="LD677" s="7"/>
      <c r="LE677" s="7"/>
      <c r="LF677" s="7"/>
      <c r="LG677" s="7"/>
      <c r="LH677" s="7"/>
      <c r="LI677" s="7"/>
      <c r="LJ677" s="7"/>
      <c r="LK677" s="7"/>
      <c r="LL677" s="7"/>
      <c r="LM677" s="7"/>
      <c r="LN677" s="7"/>
      <c r="LO677" s="7"/>
      <c r="LP677" s="7"/>
      <c r="LQ677" s="7"/>
      <c r="LR677" s="7"/>
      <c r="LS677" s="7"/>
      <c r="LT677" s="7"/>
      <c r="LU677" s="7"/>
      <c r="LV677" s="7"/>
      <c r="LW677" s="7"/>
      <c r="LX677" s="7"/>
      <c r="LY677" s="7"/>
      <c r="LZ677" s="7"/>
      <c r="MA677" s="7"/>
      <c r="MB677" s="7"/>
      <c r="MC677" s="7"/>
      <c r="MD677" s="7"/>
      <c r="ME677" s="7"/>
      <c r="MF677" s="7"/>
      <c r="MG677" s="7"/>
      <c r="MH677" s="7"/>
      <c r="MI677" s="7"/>
      <c r="MJ677" s="7"/>
    </row>
    <row r="678" spans="1:348" ht="15.75" customHeight="1" x14ac:dyDescent="0.25">
      <c r="A678" s="60"/>
      <c r="B678" s="60"/>
      <c r="C678" s="60"/>
      <c r="D678" s="60"/>
      <c r="E678" s="60"/>
      <c r="F678" s="60"/>
      <c r="G678" s="60"/>
      <c r="H678" s="60"/>
      <c r="I678" s="61"/>
      <c r="J678" s="61"/>
      <c r="K678" s="61"/>
      <c r="L678" s="61"/>
      <c r="M678" s="60"/>
      <c r="N678" s="60"/>
      <c r="O678" s="62"/>
      <c r="P678" s="62"/>
      <c r="Q678" s="62"/>
      <c r="R678" s="62"/>
      <c r="S678" s="62"/>
      <c r="T678" s="62"/>
      <c r="U678" s="62"/>
      <c r="V678" s="62"/>
      <c r="W678" s="62"/>
      <c r="X678" s="60"/>
      <c r="Y678" s="60"/>
      <c r="Z678" s="60"/>
      <c r="AA678" s="60"/>
      <c r="AB678" s="61"/>
      <c r="AC678" s="61"/>
      <c r="AD678" s="60"/>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7"/>
      <c r="IW678" s="7"/>
      <c r="IX678" s="7"/>
      <c r="IY678" s="7"/>
      <c r="IZ678" s="7"/>
      <c r="JA678" s="7"/>
      <c r="JB678" s="7"/>
      <c r="JC678" s="7"/>
      <c r="JD678" s="7"/>
      <c r="JE678" s="7"/>
      <c r="JF678" s="7"/>
      <c r="JG678" s="7"/>
      <c r="JH678" s="7"/>
      <c r="JI678" s="7"/>
      <c r="JJ678" s="7"/>
      <c r="JK678" s="7"/>
      <c r="JL678" s="7"/>
      <c r="JM678" s="7"/>
      <c r="JN678" s="7"/>
      <c r="JO678" s="7"/>
      <c r="JP678" s="7"/>
      <c r="JQ678" s="7"/>
      <c r="JR678" s="7"/>
      <c r="JS678" s="7"/>
      <c r="JT678" s="7"/>
      <c r="JU678" s="7"/>
      <c r="JV678" s="7"/>
      <c r="JW678" s="7"/>
      <c r="JX678" s="7"/>
      <c r="JY678" s="7"/>
      <c r="JZ678" s="7"/>
      <c r="KA678" s="7"/>
      <c r="KB678" s="7"/>
      <c r="KC678" s="7"/>
      <c r="KD678" s="7"/>
      <c r="KE678" s="7"/>
      <c r="KF678" s="7"/>
      <c r="KG678" s="7"/>
      <c r="KH678" s="7"/>
      <c r="KI678" s="7"/>
      <c r="KJ678" s="7"/>
      <c r="KK678" s="7"/>
      <c r="KL678" s="7"/>
      <c r="KM678" s="7"/>
      <c r="KN678" s="7"/>
      <c r="KO678" s="7"/>
      <c r="KP678" s="7"/>
      <c r="KQ678" s="7"/>
      <c r="KR678" s="7"/>
      <c r="KS678" s="7"/>
      <c r="KT678" s="7"/>
      <c r="KU678" s="7"/>
      <c r="KV678" s="7"/>
      <c r="KW678" s="7"/>
      <c r="KX678" s="7"/>
      <c r="KY678" s="7"/>
      <c r="KZ678" s="7"/>
      <c r="LA678" s="7"/>
      <c r="LB678" s="7"/>
      <c r="LC678" s="7"/>
      <c r="LD678" s="7"/>
      <c r="LE678" s="7"/>
      <c r="LF678" s="7"/>
      <c r="LG678" s="7"/>
      <c r="LH678" s="7"/>
      <c r="LI678" s="7"/>
      <c r="LJ678" s="7"/>
      <c r="LK678" s="7"/>
      <c r="LL678" s="7"/>
      <c r="LM678" s="7"/>
      <c r="LN678" s="7"/>
      <c r="LO678" s="7"/>
      <c r="LP678" s="7"/>
      <c r="LQ678" s="7"/>
      <c r="LR678" s="7"/>
      <c r="LS678" s="7"/>
      <c r="LT678" s="7"/>
      <c r="LU678" s="7"/>
      <c r="LV678" s="7"/>
      <c r="LW678" s="7"/>
      <c r="LX678" s="7"/>
      <c r="LY678" s="7"/>
      <c r="LZ678" s="7"/>
      <c r="MA678" s="7"/>
      <c r="MB678" s="7"/>
      <c r="MC678" s="7"/>
      <c r="MD678" s="7"/>
      <c r="ME678" s="7"/>
      <c r="MF678" s="7"/>
      <c r="MG678" s="7"/>
      <c r="MH678" s="7"/>
      <c r="MI678" s="7"/>
      <c r="MJ678" s="7"/>
    </row>
    <row r="679" spans="1:348" ht="15.75" customHeight="1" x14ac:dyDescent="0.25">
      <c r="A679" s="60"/>
      <c r="B679" s="60"/>
      <c r="C679" s="60"/>
      <c r="D679" s="60"/>
      <c r="E679" s="60"/>
      <c r="F679" s="60"/>
      <c r="G679" s="60"/>
      <c r="H679" s="60"/>
      <c r="I679" s="61"/>
      <c r="J679" s="61"/>
      <c r="K679" s="61"/>
      <c r="L679" s="61"/>
      <c r="M679" s="60"/>
      <c r="N679" s="60"/>
      <c r="O679" s="62"/>
      <c r="P679" s="62"/>
      <c r="Q679" s="62"/>
      <c r="R679" s="62"/>
      <c r="S679" s="62"/>
      <c r="T679" s="62"/>
      <c r="U679" s="62"/>
      <c r="V679" s="62"/>
      <c r="W679" s="62"/>
      <c r="X679" s="60"/>
      <c r="Y679" s="60"/>
      <c r="Z679" s="60"/>
      <c r="AA679" s="60"/>
      <c r="AB679" s="61"/>
      <c r="AC679" s="61"/>
      <c r="AD679" s="60"/>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7"/>
      <c r="IW679" s="7"/>
      <c r="IX679" s="7"/>
      <c r="IY679" s="7"/>
      <c r="IZ679" s="7"/>
      <c r="JA679" s="7"/>
      <c r="JB679" s="7"/>
      <c r="JC679" s="7"/>
      <c r="JD679" s="7"/>
      <c r="JE679" s="7"/>
      <c r="JF679" s="7"/>
      <c r="JG679" s="7"/>
      <c r="JH679" s="7"/>
      <c r="JI679" s="7"/>
      <c r="JJ679" s="7"/>
      <c r="JK679" s="7"/>
      <c r="JL679" s="7"/>
      <c r="JM679" s="7"/>
      <c r="JN679" s="7"/>
      <c r="JO679" s="7"/>
      <c r="JP679" s="7"/>
      <c r="JQ679" s="7"/>
      <c r="JR679" s="7"/>
      <c r="JS679" s="7"/>
      <c r="JT679" s="7"/>
      <c r="JU679" s="7"/>
      <c r="JV679" s="7"/>
      <c r="JW679" s="7"/>
      <c r="JX679" s="7"/>
      <c r="JY679" s="7"/>
      <c r="JZ679" s="7"/>
      <c r="KA679" s="7"/>
      <c r="KB679" s="7"/>
      <c r="KC679" s="7"/>
      <c r="KD679" s="7"/>
      <c r="KE679" s="7"/>
      <c r="KF679" s="7"/>
      <c r="KG679" s="7"/>
      <c r="KH679" s="7"/>
      <c r="KI679" s="7"/>
      <c r="KJ679" s="7"/>
      <c r="KK679" s="7"/>
      <c r="KL679" s="7"/>
      <c r="KM679" s="7"/>
      <c r="KN679" s="7"/>
      <c r="KO679" s="7"/>
      <c r="KP679" s="7"/>
      <c r="KQ679" s="7"/>
      <c r="KR679" s="7"/>
      <c r="KS679" s="7"/>
      <c r="KT679" s="7"/>
      <c r="KU679" s="7"/>
      <c r="KV679" s="7"/>
      <c r="KW679" s="7"/>
      <c r="KX679" s="7"/>
      <c r="KY679" s="7"/>
      <c r="KZ679" s="7"/>
      <c r="LA679" s="7"/>
      <c r="LB679" s="7"/>
      <c r="LC679" s="7"/>
      <c r="LD679" s="7"/>
      <c r="LE679" s="7"/>
      <c r="LF679" s="7"/>
      <c r="LG679" s="7"/>
      <c r="LH679" s="7"/>
      <c r="LI679" s="7"/>
      <c r="LJ679" s="7"/>
      <c r="LK679" s="7"/>
      <c r="LL679" s="7"/>
      <c r="LM679" s="7"/>
      <c r="LN679" s="7"/>
      <c r="LO679" s="7"/>
      <c r="LP679" s="7"/>
      <c r="LQ679" s="7"/>
      <c r="LR679" s="7"/>
      <c r="LS679" s="7"/>
      <c r="LT679" s="7"/>
      <c r="LU679" s="7"/>
      <c r="LV679" s="7"/>
      <c r="LW679" s="7"/>
      <c r="LX679" s="7"/>
      <c r="LY679" s="7"/>
      <c r="LZ679" s="7"/>
      <c r="MA679" s="7"/>
      <c r="MB679" s="7"/>
      <c r="MC679" s="7"/>
      <c r="MD679" s="7"/>
      <c r="ME679" s="7"/>
      <c r="MF679" s="7"/>
      <c r="MG679" s="7"/>
      <c r="MH679" s="7"/>
      <c r="MI679" s="7"/>
      <c r="MJ679" s="7"/>
    </row>
    <row r="680" spans="1:348" ht="15.75" customHeight="1" x14ac:dyDescent="0.25">
      <c r="A680" s="60"/>
      <c r="B680" s="60"/>
      <c r="C680" s="60"/>
      <c r="D680" s="60"/>
      <c r="E680" s="60"/>
      <c r="F680" s="60"/>
      <c r="G680" s="60"/>
      <c r="H680" s="60"/>
      <c r="I680" s="61"/>
      <c r="J680" s="61"/>
      <c r="K680" s="61"/>
      <c r="L680" s="61"/>
      <c r="M680" s="60"/>
      <c r="N680" s="60"/>
      <c r="O680" s="62"/>
      <c r="P680" s="62"/>
      <c r="Q680" s="62"/>
      <c r="R680" s="62"/>
      <c r="S680" s="62"/>
      <c r="T680" s="62"/>
      <c r="U680" s="62"/>
      <c r="V680" s="62"/>
      <c r="W680" s="62"/>
      <c r="X680" s="60"/>
      <c r="Y680" s="60"/>
      <c r="Z680" s="60"/>
      <c r="AA680" s="60"/>
      <c r="AB680" s="61"/>
      <c r="AC680" s="61"/>
      <c r="AD680" s="60"/>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7"/>
      <c r="IW680" s="7"/>
      <c r="IX680" s="7"/>
      <c r="IY680" s="7"/>
      <c r="IZ680" s="7"/>
      <c r="JA680" s="7"/>
      <c r="JB680" s="7"/>
      <c r="JC680" s="7"/>
      <c r="JD680" s="7"/>
      <c r="JE680" s="7"/>
      <c r="JF680" s="7"/>
      <c r="JG680" s="7"/>
      <c r="JH680" s="7"/>
      <c r="JI680" s="7"/>
      <c r="JJ680" s="7"/>
      <c r="JK680" s="7"/>
      <c r="JL680" s="7"/>
      <c r="JM680" s="7"/>
      <c r="JN680" s="7"/>
      <c r="JO680" s="7"/>
      <c r="JP680" s="7"/>
      <c r="JQ680" s="7"/>
      <c r="JR680" s="7"/>
      <c r="JS680" s="7"/>
      <c r="JT680" s="7"/>
      <c r="JU680" s="7"/>
      <c r="JV680" s="7"/>
      <c r="JW680" s="7"/>
      <c r="JX680" s="7"/>
      <c r="JY680" s="7"/>
      <c r="JZ680" s="7"/>
      <c r="KA680" s="7"/>
      <c r="KB680" s="7"/>
      <c r="KC680" s="7"/>
      <c r="KD680" s="7"/>
      <c r="KE680" s="7"/>
      <c r="KF680" s="7"/>
      <c r="KG680" s="7"/>
      <c r="KH680" s="7"/>
      <c r="KI680" s="7"/>
      <c r="KJ680" s="7"/>
      <c r="KK680" s="7"/>
      <c r="KL680" s="7"/>
      <c r="KM680" s="7"/>
      <c r="KN680" s="7"/>
      <c r="KO680" s="7"/>
      <c r="KP680" s="7"/>
      <c r="KQ680" s="7"/>
      <c r="KR680" s="7"/>
      <c r="KS680" s="7"/>
      <c r="KT680" s="7"/>
      <c r="KU680" s="7"/>
      <c r="KV680" s="7"/>
      <c r="KW680" s="7"/>
      <c r="KX680" s="7"/>
      <c r="KY680" s="7"/>
      <c r="KZ680" s="7"/>
      <c r="LA680" s="7"/>
      <c r="LB680" s="7"/>
      <c r="LC680" s="7"/>
      <c r="LD680" s="7"/>
      <c r="LE680" s="7"/>
      <c r="LF680" s="7"/>
      <c r="LG680" s="7"/>
      <c r="LH680" s="7"/>
      <c r="LI680" s="7"/>
      <c r="LJ680" s="7"/>
      <c r="LK680" s="7"/>
      <c r="LL680" s="7"/>
      <c r="LM680" s="7"/>
      <c r="LN680" s="7"/>
      <c r="LO680" s="7"/>
      <c r="LP680" s="7"/>
      <c r="LQ680" s="7"/>
      <c r="LR680" s="7"/>
      <c r="LS680" s="7"/>
      <c r="LT680" s="7"/>
      <c r="LU680" s="7"/>
      <c r="LV680" s="7"/>
      <c r="LW680" s="7"/>
      <c r="LX680" s="7"/>
      <c r="LY680" s="7"/>
      <c r="LZ680" s="7"/>
      <c r="MA680" s="7"/>
      <c r="MB680" s="7"/>
      <c r="MC680" s="7"/>
      <c r="MD680" s="7"/>
      <c r="ME680" s="7"/>
      <c r="MF680" s="7"/>
      <c r="MG680" s="7"/>
      <c r="MH680" s="7"/>
      <c r="MI680" s="7"/>
      <c r="MJ680" s="7"/>
    </row>
    <row r="681" spans="1:348" ht="15.75" customHeight="1" x14ac:dyDescent="0.25">
      <c r="A681" s="60"/>
      <c r="B681" s="60"/>
      <c r="C681" s="60"/>
      <c r="D681" s="60"/>
      <c r="E681" s="60"/>
      <c r="F681" s="60"/>
      <c r="G681" s="60"/>
      <c r="H681" s="60"/>
      <c r="I681" s="61"/>
      <c r="J681" s="61"/>
      <c r="K681" s="61"/>
      <c r="L681" s="61"/>
      <c r="M681" s="60"/>
      <c r="N681" s="60"/>
      <c r="O681" s="62"/>
      <c r="P681" s="62"/>
      <c r="Q681" s="62"/>
      <c r="R681" s="62"/>
      <c r="S681" s="62"/>
      <c r="T681" s="62"/>
      <c r="U681" s="62"/>
      <c r="V681" s="62"/>
      <c r="W681" s="62"/>
      <c r="X681" s="60"/>
      <c r="Y681" s="60"/>
      <c r="Z681" s="60"/>
      <c r="AA681" s="60"/>
      <c r="AB681" s="61"/>
      <c r="AC681" s="61"/>
      <c r="AD681" s="60"/>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7"/>
      <c r="IW681" s="7"/>
      <c r="IX681" s="7"/>
      <c r="IY681" s="7"/>
      <c r="IZ681" s="7"/>
      <c r="JA681" s="7"/>
      <c r="JB681" s="7"/>
      <c r="JC681" s="7"/>
      <c r="JD681" s="7"/>
      <c r="JE681" s="7"/>
      <c r="JF681" s="7"/>
      <c r="JG681" s="7"/>
      <c r="JH681" s="7"/>
      <c r="JI681" s="7"/>
      <c r="JJ681" s="7"/>
      <c r="JK681" s="7"/>
      <c r="JL681" s="7"/>
      <c r="JM681" s="7"/>
      <c r="JN681" s="7"/>
      <c r="JO681" s="7"/>
      <c r="JP681" s="7"/>
      <c r="JQ681" s="7"/>
      <c r="JR681" s="7"/>
      <c r="JS681" s="7"/>
      <c r="JT681" s="7"/>
      <c r="JU681" s="7"/>
      <c r="JV681" s="7"/>
      <c r="JW681" s="7"/>
      <c r="JX681" s="7"/>
      <c r="JY681" s="7"/>
      <c r="JZ681" s="7"/>
      <c r="KA681" s="7"/>
      <c r="KB681" s="7"/>
      <c r="KC681" s="7"/>
      <c r="KD681" s="7"/>
      <c r="KE681" s="7"/>
      <c r="KF681" s="7"/>
      <c r="KG681" s="7"/>
      <c r="KH681" s="7"/>
      <c r="KI681" s="7"/>
      <c r="KJ681" s="7"/>
      <c r="KK681" s="7"/>
      <c r="KL681" s="7"/>
      <c r="KM681" s="7"/>
      <c r="KN681" s="7"/>
      <c r="KO681" s="7"/>
      <c r="KP681" s="7"/>
      <c r="KQ681" s="7"/>
      <c r="KR681" s="7"/>
      <c r="KS681" s="7"/>
      <c r="KT681" s="7"/>
      <c r="KU681" s="7"/>
      <c r="KV681" s="7"/>
      <c r="KW681" s="7"/>
      <c r="KX681" s="7"/>
      <c r="KY681" s="7"/>
      <c r="KZ681" s="7"/>
      <c r="LA681" s="7"/>
      <c r="LB681" s="7"/>
      <c r="LC681" s="7"/>
      <c r="LD681" s="7"/>
      <c r="LE681" s="7"/>
      <c r="LF681" s="7"/>
      <c r="LG681" s="7"/>
      <c r="LH681" s="7"/>
      <c r="LI681" s="7"/>
      <c r="LJ681" s="7"/>
      <c r="LK681" s="7"/>
      <c r="LL681" s="7"/>
      <c r="LM681" s="7"/>
      <c r="LN681" s="7"/>
      <c r="LO681" s="7"/>
      <c r="LP681" s="7"/>
      <c r="LQ681" s="7"/>
      <c r="LR681" s="7"/>
      <c r="LS681" s="7"/>
      <c r="LT681" s="7"/>
      <c r="LU681" s="7"/>
      <c r="LV681" s="7"/>
      <c r="LW681" s="7"/>
      <c r="LX681" s="7"/>
      <c r="LY681" s="7"/>
      <c r="LZ681" s="7"/>
      <c r="MA681" s="7"/>
      <c r="MB681" s="7"/>
      <c r="MC681" s="7"/>
      <c r="MD681" s="7"/>
      <c r="ME681" s="7"/>
      <c r="MF681" s="7"/>
      <c r="MG681" s="7"/>
      <c r="MH681" s="7"/>
      <c r="MI681" s="7"/>
      <c r="MJ681" s="7"/>
    </row>
    <row r="682" spans="1:348" ht="15.75" customHeight="1" x14ac:dyDescent="0.25">
      <c r="A682" s="60"/>
      <c r="B682" s="60"/>
      <c r="C682" s="60"/>
      <c r="D682" s="60"/>
      <c r="E682" s="60"/>
      <c r="F682" s="60"/>
      <c r="G682" s="60"/>
      <c r="H682" s="60"/>
      <c r="I682" s="61"/>
      <c r="J682" s="61"/>
      <c r="K682" s="61"/>
      <c r="L682" s="61"/>
      <c r="M682" s="60"/>
      <c r="N682" s="60"/>
      <c r="O682" s="62"/>
      <c r="P682" s="62"/>
      <c r="Q682" s="62"/>
      <c r="R682" s="62"/>
      <c r="S682" s="62"/>
      <c r="T682" s="62"/>
      <c r="U682" s="62"/>
      <c r="V682" s="62"/>
      <c r="W682" s="62"/>
      <c r="X682" s="60"/>
      <c r="Y682" s="60"/>
      <c r="Z682" s="60"/>
      <c r="AA682" s="60"/>
      <c r="AB682" s="61"/>
      <c r="AC682" s="61"/>
      <c r="AD682" s="60"/>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7"/>
      <c r="IW682" s="7"/>
      <c r="IX682" s="7"/>
      <c r="IY682" s="7"/>
      <c r="IZ682" s="7"/>
      <c r="JA682" s="7"/>
      <c r="JB682" s="7"/>
      <c r="JC682" s="7"/>
      <c r="JD682" s="7"/>
      <c r="JE682" s="7"/>
      <c r="JF682" s="7"/>
      <c r="JG682" s="7"/>
      <c r="JH682" s="7"/>
      <c r="JI682" s="7"/>
      <c r="JJ682" s="7"/>
      <c r="JK682" s="7"/>
      <c r="JL682" s="7"/>
      <c r="JM682" s="7"/>
      <c r="JN682" s="7"/>
      <c r="JO682" s="7"/>
      <c r="JP682" s="7"/>
      <c r="JQ682" s="7"/>
      <c r="JR682" s="7"/>
      <c r="JS682" s="7"/>
      <c r="JT682" s="7"/>
      <c r="JU682" s="7"/>
      <c r="JV682" s="7"/>
      <c r="JW682" s="7"/>
      <c r="JX682" s="7"/>
      <c r="JY682" s="7"/>
      <c r="JZ682" s="7"/>
      <c r="KA682" s="7"/>
      <c r="KB682" s="7"/>
      <c r="KC682" s="7"/>
      <c r="KD682" s="7"/>
      <c r="KE682" s="7"/>
      <c r="KF682" s="7"/>
      <c r="KG682" s="7"/>
      <c r="KH682" s="7"/>
      <c r="KI682" s="7"/>
      <c r="KJ682" s="7"/>
      <c r="KK682" s="7"/>
      <c r="KL682" s="7"/>
      <c r="KM682" s="7"/>
      <c r="KN682" s="7"/>
      <c r="KO682" s="7"/>
      <c r="KP682" s="7"/>
      <c r="KQ682" s="7"/>
      <c r="KR682" s="7"/>
      <c r="KS682" s="7"/>
      <c r="KT682" s="7"/>
      <c r="KU682" s="7"/>
      <c r="KV682" s="7"/>
      <c r="KW682" s="7"/>
      <c r="KX682" s="7"/>
      <c r="KY682" s="7"/>
      <c r="KZ682" s="7"/>
      <c r="LA682" s="7"/>
      <c r="LB682" s="7"/>
      <c r="LC682" s="7"/>
      <c r="LD682" s="7"/>
      <c r="LE682" s="7"/>
      <c r="LF682" s="7"/>
      <c r="LG682" s="7"/>
      <c r="LH682" s="7"/>
      <c r="LI682" s="7"/>
      <c r="LJ682" s="7"/>
      <c r="LK682" s="7"/>
      <c r="LL682" s="7"/>
      <c r="LM682" s="7"/>
      <c r="LN682" s="7"/>
      <c r="LO682" s="7"/>
      <c r="LP682" s="7"/>
      <c r="LQ682" s="7"/>
      <c r="LR682" s="7"/>
      <c r="LS682" s="7"/>
      <c r="LT682" s="7"/>
      <c r="LU682" s="7"/>
      <c r="LV682" s="7"/>
      <c r="LW682" s="7"/>
      <c r="LX682" s="7"/>
      <c r="LY682" s="7"/>
      <c r="LZ682" s="7"/>
      <c r="MA682" s="7"/>
      <c r="MB682" s="7"/>
      <c r="MC682" s="7"/>
      <c r="MD682" s="7"/>
      <c r="ME682" s="7"/>
      <c r="MF682" s="7"/>
      <c r="MG682" s="7"/>
      <c r="MH682" s="7"/>
      <c r="MI682" s="7"/>
      <c r="MJ682" s="7"/>
    </row>
    <row r="683" spans="1:348" ht="15.75" customHeight="1" x14ac:dyDescent="0.25">
      <c r="A683" s="60"/>
      <c r="B683" s="60"/>
      <c r="C683" s="60"/>
      <c r="D683" s="60"/>
      <c r="E683" s="60"/>
      <c r="F683" s="60"/>
      <c r="G683" s="60"/>
      <c r="H683" s="60"/>
      <c r="I683" s="61"/>
      <c r="J683" s="61"/>
      <c r="K683" s="61"/>
      <c r="L683" s="61"/>
      <c r="M683" s="60"/>
      <c r="N683" s="60"/>
      <c r="O683" s="62"/>
      <c r="P683" s="62"/>
      <c r="Q683" s="62"/>
      <c r="R683" s="62"/>
      <c r="S683" s="62"/>
      <c r="T683" s="62"/>
      <c r="U683" s="62"/>
      <c r="V683" s="62"/>
      <c r="W683" s="62"/>
      <c r="X683" s="60"/>
      <c r="Y683" s="60"/>
      <c r="Z683" s="60"/>
      <c r="AA683" s="60"/>
      <c r="AB683" s="61"/>
      <c r="AC683" s="61"/>
      <c r="AD683" s="60"/>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7"/>
      <c r="IW683" s="7"/>
      <c r="IX683" s="7"/>
      <c r="IY683" s="7"/>
      <c r="IZ683" s="7"/>
      <c r="JA683" s="7"/>
      <c r="JB683" s="7"/>
      <c r="JC683" s="7"/>
      <c r="JD683" s="7"/>
      <c r="JE683" s="7"/>
      <c r="JF683" s="7"/>
      <c r="JG683" s="7"/>
      <c r="JH683" s="7"/>
      <c r="JI683" s="7"/>
      <c r="JJ683" s="7"/>
      <c r="JK683" s="7"/>
      <c r="JL683" s="7"/>
      <c r="JM683" s="7"/>
      <c r="JN683" s="7"/>
      <c r="JO683" s="7"/>
      <c r="JP683" s="7"/>
      <c r="JQ683" s="7"/>
      <c r="JR683" s="7"/>
      <c r="JS683" s="7"/>
      <c r="JT683" s="7"/>
      <c r="JU683" s="7"/>
      <c r="JV683" s="7"/>
      <c r="JW683" s="7"/>
      <c r="JX683" s="7"/>
      <c r="JY683" s="7"/>
      <c r="JZ683" s="7"/>
      <c r="KA683" s="7"/>
      <c r="KB683" s="7"/>
      <c r="KC683" s="7"/>
      <c r="KD683" s="7"/>
      <c r="KE683" s="7"/>
      <c r="KF683" s="7"/>
      <c r="KG683" s="7"/>
      <c r="KH683" s="7"/>
      <c r="KI683" s="7"/>
      <c r="KJ683" s="7"/>
      <c r="KK683" s="7"/>
      <c r="KL683" s="7"/>
      <c r="KM683" s="7"/>
      <c r="KN683" s="7"/>
      <c r="KO683" s="7"/>
      <c r="KP683" s="7"/>
      <c r="KQ683" s="7"/>
      <c r="KR683" s="7"/>
      <c r="KS683" s="7"/>
      <c r="KT683" s="7"/>
      <c r="KU683" s="7"/>
      <c r="KV683" s="7"/>
      <c r="KW683" s="7"/>
      <c r="KX683" s="7"/>
      <c r="KY683" s="7"/>
      <c r="KZ683" s="7"/>
      <c r="LA683" s="7"/>
      <c r="LB683" s="7"/>
      <c r="LC683" s="7"/>
      <c r="LD683" s="7"/>
      <c r="LE683" s="7"/>
      <c r="LF683" s="7"/>
      <c r="LG683" s="7"/>
      <c r="LH683" s="7"/>
      <c r="LI683" s="7"/>
      <c r="LJ683" s="7"/>
      <c r="LK683" s="7"/>
      <c r="LL683" s="7"/>
      <c r="LM683" s="7"/>
      <c r="LN683" s="7"/>
      <c r="LO683" s="7"/>
      <c r="LP683" s="7"/>
      <c r="LQ683" s="7"/>
      <c r="LR683" s="7"/>
      <c r="LS683" s="7"/>
      <c r="LT683" s="7"/>
      <c r="LU683" s="7"/>
      <c r="LV683" s="7"/>
      <c r="LW683" s="7"/>
      <c r="LX683" s="7"/>
      <c r="LY683" s="7"/>
      <c r="LZ683" s="7"/>
      <c r="MA683" s="7"/>
      <c r="MB683" s="7"/>
      <c r="MC683" s="7"/>
      <c r="MD683" s="7"/>
      <c r="ME683" s="7"/>
      <c r="MF683" s="7"/>
      <c r="MG683" s="7"/>
      <c r="MH683" s="7"/>
      <c r="MI683" s="7"/>
      <c r="MJ683" s="7"/>
    </row>
    <row r="684" spans="1:348" ht="15.75" customHeight="1" x14ac:dyDescent="0.25">
      <c r="A684" s="60"/>
      <c r="B684" s="60"/>
      <c r="C684" s="60"/>
      <c r="D684" s="60"/>
      <c r="E684" s="60"/>
      <c r="F684" s="60"/>
      <c r="G684" s="60"/>
      <c r="H684" s="60"/>
      <c r="I684" s="61"/>
      <c r="J684" s="61"/>
      <c r="K684" s="61"/>
      <c r="L684" s="61"/>
      <c r="M684" s="60"/>
      <c r="N684" s="60"/>
      <c r="O684" s="62"/>
      <c r="P684" s="62"/>
      <c r="Q684" s="62"/>
      <c r="R684" s="62"/>
      <c r="S684" s="62"/>
      <c r="T684" s="62"/>
      <c r="U684" s="62"/>
      <c r="V684" s="62"/>
      <c r="W684" s="62"/>
      <c r="X684" s="60"/>
      <c r="Y684" s="60"/>
      <c r="Z684" s="60"/>
      <c r="AA684" s="60"/>
      <c r="AB684" s="61"/>
      <c r="AC684" s="61"/>
      <c r="AD684" s="60"/>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7"/>
      <c r="IW684" s="7"/>
      <c r="IX684" s="7"/>
      <c r="IY684" s="7"/>
      <c r="IZ684" s="7"/>
      <c r="JA684" s="7"/>
      <c r="JB684" s="7"/>
      <c r="JC684" s="7"/>
      <c r="JD684" s="7"/>
      <c r="JE684" s="7"/>
      <c r="JF684" s="7"/>
      <c r="JG684" s="7"/>
      <c r="JH684" s="7"/>
      <c r="JI684" s="7"/>
      <c r="JJ684" s="7"/>
      <c r="JK684" s="7"/>
      <c r="JL684" s="7"/>
      <c r="JM684" s="7"/>
      <c r="JN684" s="7"/>
      <c r="JO684" s="7"/>
      <c r="JP684" s="7"/>
      <c r="JQ684" s="7"/>
      <c r="JR684" s="7"/>
      <c r="JS684" s="7"/>
      <c r="JT684" s="7"/>
      <c r="JU684" s="7"/>
      <c r="JV684" s="7"/>
      <c r="JW684" s="7"/>
      <c r="JX684" s="7"/>
      <c r="JY684" s="7"/>
      <c r="JZ684" s="7"/>
      <c r="KA684" s="7"/>
      <c r="KB684" s="7"/>
      <c r="KC684" s="7"/>
      <c r="KD684" s="7"/>
      <c r="KE684" s="7"/>
      <c r="KF684" s="7"/>
      <c r="KG684" s="7"/>
      <c r="KH684" s="7"/>
      <c r="KI684" s="7"/>
      <c r="KJ684" s="7"/>
      <c r="KK684" s="7"/>
      <c r="KL684" s="7"/>
      <c r="KM684" s="7"/>
      <c r="KN684" s="7"/>
      <c r="KO684" s="7"/>
      <c r="KP684" s="7"/>
      <c r="KQ684" s="7"/>
      <c r="KR684" s="7"/>
      <c r="KS684" s="7"/>
      <c r="KT684" s="7"/>
      <c r="KU684" s="7"/>
      <c r="KV684" s="7"/>
      <c r="KW684" s="7"/>
      <c r="KX684" s="7"/>
      <c r="KY684" s="7"/>
      <c r="KZ684" s="7"/>
      <c r="LA684" s="7"/>
      <c r="LB684" s="7"/>
      <c r="LC684" s="7"/>
      <c r="LD684" s="7"/>
      <c r="LE684" s="7"/>
      <c r="LF684" s="7"/>
      <c r="LG684" s="7"/>
      <c r="LH684" s="7"/>
      <c r="LI684" s="7"/>
      <c r="LJ684" s="7"/>
      <c r="LK684" s="7"/>
      <c r="LL684" s="7"/>
      <c r="LM684" s="7"/>
      <c r="LN684" s="7"/>
      <c r="LO684" s="7"/>
      <c r="LP684" s="7"/>
      <c r="LQ684" s="7"/>
      <c r="LR684" s="7"/>
      <c r="LS684" s="7"/>
      <c r="LT684" s="7"/>
      <c r="LU684" s="7"/>
      <c r="LV684" s="7"/>
      <c r="LW684" s="7"/>
      <c r="LX684" s="7"/>
      <c r="LY684" s="7"/>
      <c r="LZ684" s="7"/>
      <c r="MA684" s="7"/>
      <c r="MB684" s="7"/>
      <c r="MC684" s="7"/>
      <c r="MD684" s="7"/>
      <c r="ME684" s="7"/>
      <c r="MF684" s="7"/>
      <c r="MG684" s="7"/>
      <c r="MH684" s="7"/>
      <c r="MI684" s="7"/>
      <c r="MJ684" s="7"/>
    </row>
    <row r="685" spans="1:348" ht="15.75" customHeight="1" x14ac:dyDescent="0.25">
      <c r="A685" s="60"/>
      <c r="B685" s="60"/>
      <c r="C685" s="60"/>
      <c r="D685" s="60"/>
      <c r="E685" s="60"/>
      <c r="F685" s="60"/>
      <c r="G685" s="60"/>
      <c r="H685" s="60"/>
      <c r="I685" s="61"/>
      <c r="J685" s="61"/>
      <c r="K685" s="61"/>
      <c r="L685" s="61"/>
      <c r="M685" s="60"/>
      <c r="N685" s="60"/>
      <c r="O685" s="62"/>
      <c r="P685" s="62"/>
      <c r="Q685" s="62"/>
      <c r="R685" s="62"/>
      <c r="S685" s="62"/>
      <c r="T685" s="62"/>
      <c r="U685" s="62"/>
      <c r="V685" s="62"/>
      <c r="W685" s="62"/>
      <c r="X685" s="60"/>
      <c r="Y685" s="60"/>
      <c r="Z685" s="60"/>
      <c r="AA685" s="60"/>
      <c r="AB685" s="61"/>
      <c r="AC685" s="61"/>
      <c r="AD685" s="60"/>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7"/>
      <c r="IW685" s="7"/>
      <c r="IX685" s="7"/>
      <c r="IY685" s="7"/>
      <c r="IZ685" s="7"/>
      <c r="JA685" s="7"/>
      <c r="JB685" s="7"/>
      <c r="JC685" s="7"/>
      <c r="JD685" s="7"/>
      <c r="JE685" s="7"/>
      <c r="JF685" s="7"/>
      <c r="JG685" s="7"/>
      <c r="JH685" s="7"/>
      <c r="JI685" s="7"/>
      <c r="JJ685" s="7"/>
      <c r="JK685" s="7"/>
      <c r="JL685" s="7"/>
      <c r="JM685" s="7"/>
      <c r="JN685" s="7"/>
      <c r="JO685" s="7"/>
      <c r="JP685" s="7"/>
      <c r="JQ685" s="7"/>
      <c r="JR685" s="7"/>
      <c r="JS685" s="7"/>
      <c r="JT685" s="7"/>
      <c r="JU685" s="7"/>
      <c r="JV685" s="7"/>
      <c r="JW685" s="7"/>
      <c r="JX685" s="7"/>
      <c r="JY685" s="7"/>
      <c r="JZ685" s="7"/>
      <c r="KA685" s="7"/>
      <c r="KB685" s="7"/>
      <c r="KC685" s="7"/>
      <c r="KD685" s="7"/>
      <c r="KE685" s="7"/>
      <c r="KF685" s="7"/>
      <c r="KG685" s="7"/>
      <c r="KH685" s="7"/>
      <c r="KI685" s="7"/>
      <c r="KJ685" s="7"/>
      <c r="KK685" s="7"/>
      <c r="KL685" s="7"/>
      <c r="KM685" s="7"/>
      <c r="KN685" s="7"/>
      <c r="KO685" s="7"/>
      <c r="KP685" s="7"/>
      <c r="KQ685" s="7"/>
      <c r="KR685" s="7"/>
      <c r="KS685" s="7"/>
      <c r="KT685" s="7"/>
      <c r="KU685" s="7"/>
      <c r="KV685" s="7"/>
      <c r="KW685" s="7"/>
      <c r="KX685" s="7"/>
      <c r="KY685" s="7"/>
      <c r="KZ685" s="7"/>
      <c r="LA685" s="7"/>
      <c r="LB685" s="7"/>
      <c r="LC685" s="7"/>
      <c r="LD685" s="7"/>
      <c r="LE685" s="7"/>
      <c r="LF685" s="7"/>
      <c r="LG685" s="7"/>
      <c r="LH685" s="7"/>
      <c r="LI685" s="7"/>
      <c r="LJ685" s="7"/>
      <c r="LK685" s="7"/>
      <c r="LL685" s="7"/>
      <c r="LM685" s="7"/>
      <c r="LN685" s="7"/>
      <c r="LO685" s="7"/>
      <c r="LP685" s="7"/>
      <c r="LQ685" s="7"/>
      <c r="LR685" s="7"/>
      <c r="LS685" s="7"/>
      <c r="LT685" s="7"/>
      <c r="LU685" s="7"/>
      <c r="LV685" s="7"/>
      <c r="LW685" s="7"/>
      <c r="LX685" s="7"/>
      <c r="LY685" s="7"/>
      <c r="LZ685" s="7"/>
      <c r="MA685" s="7"/>
      <c r="MB685" s="7"/>
      <c r="MC685" s="7"/>
      <c r="MD685" s="7"/>
      <c r="ME685" s="7"/>
      <c r="MF685" s="7"/>
      <c r="MG685" s="7"/>
      <c r="MH685" s="7"/>
      <c r="MI685" s="7"/>
      <c r="MJ685" s="7"/>
    </row>
    <row r="686" spans="1:348" ht="15.75" customHeight="1" x14ac:dyDescent="0.25">
      <c r="A686" s="60"/>
      <c r="B686" s="60"/>
      <c r="C686" s="60"/>
      <c r="D686" s="60"/>
      <c r="E686" s="60"/>
      <c r="F686" s="60"/>
      <c r="G686" s="60"/>
      <c r="H686" s="60"/>
      <c r="I686" s="61"/>
      <c r="J686" s="61"/>
      <c r="K686" s="61"/>
      <c r="L686" s="61"/>
      <c r="M686" s="60"/>
      <c r="N686" s="60"/>
      <c r="O686" s="62"/>
      <c r="P686" s="62"/>
      <c r="Q686" s="62"/>
      <c r="R686" s="62"/>
      <c r="S686" s="62"/>
      <c r="T686" s="62"/>
      <c r="U686" s="62"/>
      <c r="V686" s="62"/>
      <c r="W686" s="62"/>
      <c r="X686" s="60"/>
      <c r="Y686" s="60"/>
      <c r="Z686" s="60"/>
      <c r="AA686" s="60"/>
      <c r="AB686" s="61"/>
      <c r="AC686" s="61"/>
      <c r="AD686" s="60"/>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7"/>
      <c r="IW686" s="7"/>
      <c r="IX686" s="7"/>
      <c r="IY686" s="7"/>
      <c r="IZ686" s="7"/>
      <c r="JA686" s="7"/>
      <c r="JB686" s="7"/>
      <c r="JC686" s="7"/>
      <c r="JD686" s="7"/>
      <c r="JE686" s="7"/>
      <c r="JF686" s="7"/>
      <c r="JG686" s="7"/>
      <c r="JH686" s="7"/>
      <c r="JI686" s="7"/>
      <c r="JJ686" s="7"/>
      <c r="JK686" s="7"/>
      <c r="JL686" s="7"/>
      <c r="JM686" s="7"/>
      <c r="JN686" s="7"/>
      <c r="JO686" s="7"/>
      <c r="JP686" s="7"/>
      <c r="JQ686" s="7"/>
      <c r="JR686" s="7"/>
      <c r="JS686" s="7"/>
      <c r="JT686" s="7"/>
      <c r="JU686" s="7"/>
      <c r="JV686" s="7"/>
      <c r="JW686" s="7"/>
      <c r="JX686" s="7"/>
      <c r="JY686" s="7"/>
      <c r="JZ686" s="7"/>
      <c r="KA686" s="7"/>
      <c r="KB686" s="7"/>
      <c r="KC686" s="7"/>
      <c r="KD686" s="7"/>
      <c r="KE686" s="7"/>
      <c r="KF686" s="7"/>
      <c r="KG686" s="7"/>
      <c r="KH686" s="7"/>
      <c r="KI686" s="7"/>
      <c r="KJ686" s="7"/>
      <c r="KK686" s="7"/>
      <c r="KL686" s="7"/>
      <c r="KM686" s="7"/>
      <c r="KN686" s="7"/>
      <c r="KO686" s="7"/>
      <c r="KP686" s="7"/>
      <c r="KQ686" s="7"/>
      <c r="KR686" s="7"/>
      <c r="KS686" s="7"/>
      <c r="KT686" s="7"/>
      <c r="KU686" s="7"/>
      <c r="KV686" s="7"/>
      <c r="KW686" s="7"/>
      <c r="KX686" s="7"/>
      <c r="KY686" s="7"/>
      <c r="KZ686" s="7"/>
      <c r="LA686" s="7"/>
      <c r="LB686" s="7"/>
      <c r="LC686" s="7"/>
      <c r="LD686" s="7"/>
      <c r="LE686" s="7"/>
      <c r="LF686" s="7"/>
      <c r="LG686" s="7"/>
      <c r="LH686" s="7"/>
      <c r="LI686" s="7"/>
      <c r="LJ686" s="7"/>
      <c r="LK686" s="7"/>
      <c r="LL686" s="7"/>
      <c r="LM686" s="7"/>
      <c r="LN686" s="7"/>
      <c r="LO686" s="7"/>
      <c r="LP686" s="7"/>
      <c r="LQ686" s="7"/>
      <c r="LR686" s="7"/>
      <c r="LS686" s="7"/>
      <c r="LT686" s="7"/>
      <c r="LU686" s="7"/>
      <c r="LV686" s="7"/>
      <c r="LW686" s="7"/>
      <c r="LX686" s="7"/>
      <c r="LY686" s="7"/>
      <c r="LZ686" s="7"/>
      <c r="MA686" s="7"/>
      <c r="MB686" s="7"/>
      <c r="MC686" s="7"/>
      <c r="MD686" s="7"/>
      <c r="ME686" s="7"/>
      <c r="MF686" s="7"/>
      <c r="MG686" s="7"/>
      <c r="MH686" s="7"/>
      <c r="MI686" s="7"/>
      <c r="MJ686" s="7"/>
    </row>
    <row r="687" spans="1:348" ht="15.75" customHeight="1" x14ac:dyDescent="0.25">
      <c r="A687" s="60"/>
      <c r="B687" s="60"/>
      <c r="C687" s="60"/>
      <c r="D687" s="60"/>
      <c r="E687" s="60"/>
      <c r="F687" s="60"/>
      <c r="G687" s="60"/>
      <c r="H687" s="60"/>
      <c r="I687" s="61"/>
      <c r="J687" s="61"/>
      <c r="K687" s="61"/>
      <c r="L687" s="61"/>
      <c r="M687" s="60"/>
      <c r="N687" s="60"/>
      <c r="O687" s="62"/>
      <c r="P687" s="62"/>
      <c r="Q687" s="62"/>
      <c r="R687" s="62"/>
      <c r="S687" s="62"/>
      <c r="T687" s="62"/>
      <c r="U687" s="62"/>
      <c r="V687" s="62"/>
      <c r="W687" s="62"/>
      <c r="X687" s="60"/>
      <c r="Y687" s="60"/>
      <c r="Z687" s="60"/>
      <c r="AA687" s="60"/>
      <c r="AB687" s="61"/>
      <c r="AC687" s="61"/>
      <c r="AD687" s="60"/>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7"/>
      <c r="IW687" s="7"/>
      <c r="IX687" s="7"/>
      <c r="IY687" s="7"/>
      <c r="IZ687" s="7"/>
      <c r="JA687" s="7"/>
      <c r="JB687" s="7"/>
      <c r="JC687" s="7"/>
      <c r="JD687" s="7"/>
      <c r="JE687" s="7"/>
      <c r="JF687" s="7"/>
      <c r="JG687" s="7"/>
      <c r="JH687" s="7"/>
      <c r="JI687" s="7"/>
      <c r="JJ687" s="7"/>
      <c r="JK687" s="7"/>
      <c r="JL687" s="7"/>
      <c r="JM687" s="7"/>
      <c r="JN687" s="7"/>
      <c r="JO687" s="7"/>
      <c r="JP687" s="7"/>
      <c r="JQ687" s="7"/>
      <c r="JR687" s="7"/>
      <c r="JS687" s="7"/>
      <c r="JT687" s="7"/>
      <c r="JU687" s="7"/>
      <c r="JV687" s="7"/>
      <c r="JW687" s="7"/>
      <c r="JX687" s="7"/>
      <c r="JY687" s="7"/>
      <c r="JZ687" s="7"/>
      <c r="KA687" s="7"/>
      <c r="KB687" s="7"/>
      <c r="KC687" s="7"/>
      <c r="KD687" s="7"/>
      <c r="KE687" s="7"/>
      <c r="KF687" s="7"/>
      <c r="KG687" s="7"/>
      <c r="KH687" s="7"/>
      <c r="KI687" s="7"/>
      <c r="KJ687" s="7"/>
      <c r="KK687" s="7"/>
      <c r="KL687" s="7"/>
      <c r="KM687" s="7"/>
      <c r="KN687" s="7"/>
      <c r="KO687" s="7"/>
      <c r="KP687" s="7"/>
      <c r="KQ687" s="7"/>
      <c r="KR687" s="7"/>
      <c r="KS687" s="7"/>
      <c r="KT687" s="7"/>
      <c r="KU687" s="7"/>
      <c r="KV687" s="7"/>
      <c r="KW687" s="7"/>
      <c r="KX687" s="7"/>
      <c r="KY687" s="7"/>
      <c r="KZ687" s="7"/>
      <c r="LA687" s="7"/>
      <c r="LB687" s="7"/>
      <c r="LC687" s="7"/>
      <c r="LD687" s="7"/>
      <c r="LE687" s="7"/>
      <c r="LF687" s="7"/>
      <c r="LG687" s="7"/>
      <c r="LH687" s="7"/>
      <c r="LI687" s="7"/>
      <c r="LJ687" s="7"/>
      <c r="LK687" s="7"/>
      <c r="LL687" s="7"/>
      <c r="LM687" s="7"/>
      <c r="LN687" s="7"/>
      <c r="LO687" s="7"/>
      <c r="LP687" s="7"/>
      <c r="LQ687" s="7"/>
      <c r="LR687" s="7"/>
      <c r="LS687" s="7"/>
      <c r="LT687" s="7"/>
      <c r="LU687" s="7"/>
      <c r="LV687" s="7"/>
      <c r="LW687" s="7"/>
      <c r="LX687" s="7"/>
      <c r="LY687" s="7"/>
      <c r="LZ687" s="7"/>
      <c r="MA687" s="7"/>
      <c r="MB687" s="7"/>
      <c r="MC687" s="7"/>
      <c r="MD687" s="7"/>
      <c r="ME687" s="7"/>
      <c r="MF687" s="7"/>
      <c r="MG687" s="7"/>
      <c r="MH687" s="7"/>
      <c r="MI687" s="7"/>
      <c r="MJ687" s="7"/>
    </row>
    <row r="688" spans="1:348" ht="15.75" customHeight="1" x14ac:dyDescent="0.25">
      <c r="A688" s="60"/>
      <c r="B688" s="60"/>
      <c r="C688" s="60"/>
      <c r="D688" s="60"/>
      <c r="E688" s="60"/>
      <c r="F688" s="60"/>
      <c r="G688" s="60"/>
      <c r="H688" s="60"/>
      <c r="I688" s="61"/>
      <c r="J688" s="61"/>
      <c r="K688" s="61"/>
      <c r="L688" s="61"/>
      <c r="M688" s="60"/>
      <c r="N688" s="60"/>
      <c r="O688" s="62"/>
      <c r="P688" s="62"/>
      <c r="Q688" s="62"/>
      <c r="R688" s="62"/>
      <c r="S688" s="62"/>
      <c r="T688" s="62"/>
      <c r="U688" s="62"/>
      <c r="V688" s="62"/>
      <c r="W688" s="62"/>
      <c r="X688" s="60"/>
      <c r="Y688" s="60"/>
      <c r="Z688" s="60"/>
      <c r="AA688" s="60"/>
      <c r="AB688" s="61"/>
      <c r="AC688" s="61"/>
      <c r="AD688" s="60"/>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7"/>
      <c r="IW688" s="7"/>
      <c r="IX688" s="7"/>
      <c r="IY688" s="7"/>
      <c r="IZ688" s="7"/>
      <c r="JA688" s="7"/>
      <c r="JB688" s="7"/>
      <c r="JC688" s="7"/>
      <c r="JD688" s="7"/>
      <c r="JE688" s="7"/>
      <c r="JF688" s="7"/>
      <c r="JG688" s="7"/>
      <c r="JH688" s="7"/>
      <c r="JI688" s="7"/>
      <c r="JJ688" s="7"/>
      <c r="JK688" s="7"/>
      <c r="JL688" s="7"/>
      <c r="JM688" s="7"/>
      <c r="JN688" s="7"/>
      <c r="JO688" s="7"/>
      <c r="JP688" s="7"/>
      <c r="JQ688" s="7"/>
      <c r="JR688" s="7"/>
      <c r="JS688" s="7"/>
      <c r="JT688" s="7"/>
      <c r="JU688" s="7"/>
      <c r="JV688" s="7"/>
      <c r="JW688" s="7"/>
      <c r="JX688" s="7"/>
      <c r="JY688" s="7"/>
      <c r="JZ688" s="7"/>
      <c r="KA688" s="7"/>
      <c r="KB688" s="7"/>
      <c r="KC688" s="7"/>
      <c r="KD688" s="7"/>
      <c r="KE688" s="7"/>
      <c r="KF688" s="7"/>
      <c r="KG688" s="7"/>
      <c r="KH688" s="7"/>
      <c r="KI688" s="7"/>
      <c r="KJ688" s="7"/>
      <c r="KK688" s="7"/>
      <c r="KL688" s="7"/>
      <c r="KM688" s="7"/>
      <c r="KN688" s="7"/>
      <c r="KO688" s="7"/>
      <c r="KP688" s="7"/>
      <c r="KQ688" s="7"/>
      <c r="KR688" s="7"/>
      <c r="KS688" s="7"/>
      <c r="KT688" s="7"/>
      <c r="KU688" s="7"/>
      <c r="KV688" s="7"/>
      <c r="KW688" s="7"/>
      <c r="KX688" s="7"/>
      <c r="KY688" s="7"/>
      <c r="KZ688" s="7"/>
      <c r="LA688" s="7"/>
      <c r="LB688" s="7"/>
      <c r="LC688" s="7"/>
      <c r="LD688" s="7"/>
      <c r="LE688" s="7"/>
      <c r="LF688" s="7"/>
      <c r="LG688" s="7"/>
      <c r="LH688" s="7"/>
      <c r="LI688" s="7"/>
      <c r="LJ688" s="7"/>
      <c r="LK688" s="7"/>
      <c r="LL688" s="7"/>
      <c r="LM688" s="7"/>
      <c r="LN688" s="7"/>
      <c r="LO688" s="7"/>
      <c r="LP688" s="7"/>
      <c r="LQ688" s="7"/>
      <c r="LR688" s="7"/>
      <c r="LS688" s="7"/>
      <c r="LT688" s="7"/>
      <c r="LU688" s="7"/>
      <c r="LV688" s="7"/>
      <c r="LW688" s="7"/>
      <c r="LX688" s="7"/>
      <c r="LY688" s="7"/>
      <c r="LZ688" s="7"/>
      <c r="MA688" s="7"/>
      <c r="MB688" s="7"/>
      <c r="MC688" s="7"/>
      <c r="MD688" s="7"/>
      <c r="ME688" s="7"/>
      <c r="MF688" s="7"/>
      <c r="MG688" s="7"/>
      <c r="MH688" s="7"/>
      <c r="MI688" s="7"/>
      <c r="MJ688" s="7"/>
    </row>
    <row r="689" spans="1:348" ht="15.75" customHeight="1" x14ac:dyDescent="0.25">
      <c r="A689" s="60"/>
      <c r="B689" s="60"/>
      <c r="C689" s="60"/>
      <c r="D689" s="60"/>
      <c r="E689" s="60"/>
      <c r="F689" s="60"/>
      <c r="G689" s="60"/>
      <c r="H689" s="60"/>
      <c r="I689" s="61"/>
      <c r="J689" s="61"/>
      <c r="K689" s="61"/>
      <c r="L689" s="61"/>
      <c r="M689" s="60"/>
      <c r="N689" s="60"/>
      <c r="O689" s="62"/>
      <c r="P689" s="62"/>
      <c r="Q689" s="62"/>
      <c r="R689" s="62"/>
      <c r="S689" s="62"/>
      <c r="T689" s="62"/>
      <c r="U689" s="62"/>
      <c r="V689" s="62"/>
      <c r="W689" s="62"/>
      <c r="X689" s="60"/>
      <c r="Y689" s="60"/>
      <c r="Z689" s="60"/>
      <c r="AA689" s="60"/>
      <c r="AB689" s="61"/>
      <c r="AC689" s="61"/>
      <c r="AD689" s="60"/>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7"/>
      <c r="IW689" s="7"/>
      <c r="IX689" s="7"/>
      <c r="IY689" s="7"/>
      <c r="IZ689" s="7"/>
      <c r="JA689" s="7"/>
      <c r="JB689" s="7"/>
      <c r="JC689" s="7"/>
      <c r="JD689" s="7"/>
      <c r="JE689" s="7"/>
      <c r="JF689" s="7"/>
      <c r="JG689" s="7"/>
      <c r="JH689" s="7"/>
      <c r="JI689" s="7"/>
      <c r="JJ689" s="7"/>
      <c r="JK689" s="7"/>
      <c r="JL689" s="7"/>
      <c r="JM689" s="7"/>
      <c r="JN689" s="7"/>
      <c r="JO689" s="7"/>
      <c r="JP689" s="7"/>
      <c r="JQ689" s="7"/>
      <c r="JR689" s="7"/>
      <c r="JS689" s="7"/>
      <c r="JT689" s="7"/>
      <c r="JU689" s="7"/>
      <c r="JV689" s="7"/>
      <c r="JW689" s="7"/>
      <c r="JX689" s="7"/>
      <c r="JY689" s="7"/>
      <c r="JZ689" s="7"/>
      <c r="KA689" s="7"/>
      <c r="KB689" s="7"/>
      <c r="KC689" s="7"/>
      <c r="KD689" s="7"/>
      <c r="KE689" s="7"/>
      <c r="KF689" s="7"/>
      <c r="KG689" s="7"/>
      <c r="KH689" s="7"/>
      <c r="KI689" s="7"/>
      <c r="KJ689" s="7"/>
      <c r="KK689" s="7"/>
      <c r="KL689" s="7"/>
      <c r="KM689" s="7"/>
      <c r="KN689" s="7"/>
      <c r="KO689" s="7"/>
      <c r="KP689" s="7"/>
      <c r="KQ689" s="7"/>
      <c r="KR689" s="7"/>
      <c r="KS689" s="7"/>
      <c r="KT689" s="7"/>
      <c r="KU689" s="7"/>
      <c r="KV689" s="7"/>
      <c r="KW689" s="7"/>
      <c r="KX689" s="7"/>
      <c r="KY689" s="7"/>
      <c r="KZ689" s="7"/>
      <c r="LA689" s="7"/>
      <c r="LB689" s="7"/>
      <c r="LC689" s="7"/>
      <c r="LD689" s="7"/>
      <c r="LE689" s="7"/>
      <c r="LF689" s="7"/>
      <c r="LG689" s="7"/>
      <c r="LH689" s="7"/>
      <c r="LI689" s="7"/>
      <c r="LJ689" s="7"/>
      <c r="LK689" s="7"/>
      <c r="LL689" s="7"/>
      <c r="LM689" s="7"/>
      <c r="LN689" s="7"/>
      <c r="LO689" s="7"/>
      <c r="LP689" s="7"/>
      <c r="LQ689" s="7"/>
      <c r="LR689" s="7"/>
      <c r="LS689" s="7"/>
      <c r="LT689" s="7"/>
      <c r="LU689" s="7"/>
      <c r="LV689" s="7"/>
      <c r="LW689" s="7"/>
      <c r="LX689" s="7"/>
      <c r="LY689" s="7"/>
      <c r="LZ689" s="7"/>
      <c r="MA689" s="7"/>
      <c r="MB689" s="7"/>
      <c r="MC689" s="7"/>
      <c r="MD689" s="7"/>
      <c r="ME689" s="7"/>
      <c r="MF689" s="7"/>
      <c r="MG689" s="7"/>
      <c r="MH689" s="7"/>
      <c r="MI689" s="7"/>
      <c r="MJ689" s="7"/>
    </row>
    <row r="690" spans="1:348" ht="15.75" customHeight="1" x14ac:dyDescent="0.25">
      <c r="A690" s="60"/>
      <c r="B690" s="60"/>
      <c r="C690" s="60"/>
      <c r="D690" s="60"/>
      <c r="E690" s="60"/>
      <c r="F690" s="60"/>
      <c r="G690" s="60"/>
      <c r="H690" s="60"/>
      <c r="I690" s="61"/>
      <c r="J690" s="61"/>
      <c r="K690" s="61"/>
      <c r="L690" s="61"/>
      <c r="M690" s="60"/>
      <c r="N690" s="60"/>
      <c r="O690" s="62"/>
      <c r="P690" s="62"/>
      <c r="Q690" s="62"/>
      <c r="R690" s="62"/>
      <c r="S690" s="62"/>
      <c r="T690" s="62"/>
      <c r="U690" s="62"/>
      <c r="V690" s="62"/>
      <c r="W690" s="62"/>
      <c r="X690" s="60"/>
      <c r="Y690" s="60"/>
      <c r="Z690" s="60"/>
      <c r="AA690" s="60"/>
      <c r="AB690" s="61"/>
      <c r="AC690" s="61"/>
      <c r="AD690" s="60"/>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7"/>
      <c r="IW690" s="7"/>
      <c r="IX690" s="7"/>
      <c r="IY690" s="7"/>
      <c r="IZ690" s="7"/>
      <c r="JA690" s="7"/>
      <c r="JB690" s="7"/>
      <c r="JC690" s="7"/>
      <c r="JD690" s="7"/>
      <c r="JE690" s="7"/>
      <c r="JF690" s="7"/>
      <c r="JG690" s="7"/>
      <c r="JH690" s="7"/>
      <c r="JI690" s="7"/>
      <c r="JJ690" s="7"/>
      <c r="JK690" s="7"/>
      <c r="JL690" s="7"/>
      <c r="JM690" s="7"/>
      <c r="JN690" s="7"/>
      <c r="JO690" s="7"/>
      <c r="JP690" s="7"/>
      <c r="JQ690" s="7"/>
      <c r="JR690" s="7"/>
      <c r="JS690" s="7"/>
      <c r="JT690" s="7"/>
      <c r="JU690" s="7"/>
      <c r="JV690" s="7"/>
      <c r="JW690" s="7"/>
      <c r="JX690" s="7"/>
      <c r="JY690" s="7"/>
      <c r="JZ690" s="7"/>
      <c r="KA690" s="7"/>
      <c r="KB690" s="7"/>
      <c r="KC690" s="7"/>
      <c r="KD690" s="7"/>
      <c r="KE690" s="7"/>
      <c r="KF690" s="7"/>
      <c r="KG690" s="7"/>
      <c r="KH690" s="7"/>
      <c r="KI690" s="7"/>
      <c r="KJ690" s="7"/>
      <c r="KK690" s="7"/>
      <c r="KL690" s="7"/>
      <c r="KM690" s="7"/>
      <c r="KN690" s="7"/>
      <c r="KO690" s="7"/>
      <c r="KP690" s="7"/>
      <c r="KQ690" s="7"/>
      <c r="KR690" s="7"/>
      <c r="KS690" s="7"/>
      <c r="KT690" s="7"/>
      <c r="KU690" s="7"/>
      <c r="KV690" s="7"/>
      <c r="KW690" s="7"/>
      <c r="KX690" s="7"/>
      <c r="KY690" s="7"/>
      <c r="KZ690" s="7"/>
      <c r="LA690" s="7"/>
      <c r="LB690" s="7"/>
      <c r="LC690" s="7"/>
      <c r="LD690" s="7"/>
      <c r="LE690" s="7"/>
      <c r="LF690" s="7"/>
      <c r="LG690" s="7"/>
      <c r="LH690" s="7"/>
      <c r="LI690" s="7"/>
      <c r="LJ690" s="7"/>
      <c r="LK690" s="7"/>
      <c r="LL690" s="7"/>
      <c r="LM690" s="7"/>
      <c r="LN690" s="7"/>
      <c r="LO690" s="7"/>
      <c r="LP690" s="7"/>
      <c r="LQ690" s="7"/>
      <c r="LR690" s="7"/>
      <c r="LS690" s="7"/>
      <c r="LT690" s="7"/>
      <c r="LU690" s="7"/>
      <c r="LV690" s="7"/>
      <c r="LW690" s="7"/>
      <c r="LX690" s="7"/>
      <c r="LY690" s="7"/>
      <c r="LZ690" s="7"/>
      <c r="MA690" s="7"/>
      <c r="MB690" s="7"/>
      <c r="MC690" s="7"/>
      <c r="MD690" s="7"/>
      <c r="ME690" s="7"/>
      <c r="MF690" s="7"/>
      <c r="MG690" s="7"/>
      <c r="MH690" s="7"/>
      <c r="MI690" s="7"/>
      <c r="MJ690" s="7"/>
    </row>
    <row r="691" spans="1:348" ht="15.75" customHeight="1" x14ac:dyDescent="0.25">
      <c r="A691" s="60"/>
      <c r="B691" s="60"/>
      <c r="C691" s="60"/>
      <c r="D691" s="60"/>
      <c r="E691" s="60"/>
      <c r="F691" s="60"/>
      <c r="G691" s="60"/>
      <c r="H691" s="60"/>
      <c r="I691" s="61"/>
      <c r="J691" s="61"/>
      <c r="K691" s="61"/>
      <c r="L691" s="61"/>
      <c r="M691" s="60"/>
      <c r="N691" s="60"/>
      <c r="O691" s="62"/>
      <c r="P691" s="62"/>
      <c r="Q691" s="62"/>
      <c r="R691" s="62"/>
      <c r="S691" s="62"/>
      <c r="T691" s="62"/>
      <c r="U691" s="62"/>
      <c r="V691" s="62"/>
      <c r="W691" s="62"/>
      <c r="X691" s="60"/>
      <c r="Y691" s="60"/>
      <c r="Z691" s="60"/>
      <c r="AA691" s="60"/>
      <c r="AB691" s="61"/>
      <c r="AC691" s="61"/>
      <c r="AD691" s="60"/>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7"/>
      <c r="IW691" s="7"/>
      <c r="IX691" s="7"/>
      <c r="IY691" s="7"/>
      <c r="IZ691" s="7"/>
      <c r="JA691" s="7"/>
      <c r="JB691" s="7"/>
      <c r="JC691" s="7"/>
      <c r="JD691" s="7"/>
      <c r="JE691" s="7"/>
      <c r="JF691" s="7"/>
      <c r="JG691" s="7"/>
      <c r="JH691" s="7"/>
      <c r="JI691" s="7"/>
      <c r="JJ691" s="7"/>
      <c r="JK691" s="7"/>
      <c r="JL691" s="7"/>
      <c r="JM691" s="7"/>
      <c r="JN691" s="7"/>
      <c r="JO691" s="7"/>
      <c r="JP691" s="7"/>
      <c r="JQ691" s="7"/>
      <c r="JR691" s="7"/>
      <c r="JS691" s="7"/>
      <c r="JT691" s="7"/>
      <c r="JU691" s="7"/>
      <c r="JV691" s="7"/>
      <c r="JW691" s="7"/>
      <c r="JX691" s="7"/>
      <c r="JY691" s="7"/>
      <c r="JZ691" s="7"/>
      <c r="KA691" s="7"/>
      <c r="KB691" s="7"/>
      <c r="KC691" s="7"/>
      <c r="KD691" s="7"/>
      <c r="KE691" s="7"/>
      <c r="KF691" s="7"/>
      <c r="KG691" s="7"/>
      <c r="KH691" s="7"/>
      <c r="KI691" s="7"/>
      <c r="KJ691" s="7"/>
      <c r="KK691" s="7"/>
      <c r="KL691" s="7"/>
      <c r="KM691" s="7"/>
      <c r="KN691" s="7"/>
      <c r="KO691" s="7"/>
      <c r="KP691" s="7"/>
      <c r="KQ691" s="7"/>
      <c r="KR691" s="7"/>
      <c r="KS691" s="7"/>
      <c r="KT691" s="7"/>
      <c r="KU691" s="7"/>
      <c r="KV691" s="7"/>
      <c r="KW691" s="7"/>
      <c r="KX691" s="7"/>
      <c r="KY691" s="7"/>
      <c r="KZ691" s="7"/>
      <c r="LA691" s="7"/>
      <c r="LB691" s="7"/>
      <c r="LC691" s="7"/>
      <c r="LD691" s="7"/>
      <c r="LE691" s="7"/>
      <c r="LF691" s="7"/>
      <c r="LG691" s="7"/>
      <c r="LH691" s="7"/>
      <c r="LI691" s="7"/>
      <c r="LJ691" s="7"/>
      <c r="LK691" s="7"/>
      <c r="LL691" s="7"/>
      <c r="LM691" s="7"/>
      <c r="LN691" s="7"/>
      <c r="LO691" s="7"/>
      <c r="LP691" s="7"/>
      <c r="LQ691" s="7"/>
      <c r="LR691" s="7"/>
      <c r="LS691" s="7"/>
      <c r="LT691" s="7"/>
      <c r="LU691" s="7"/>
      <c r="LV691" s="7"/>
      <c r="LW691" s="7"/>
      <c r="LX691" s="7"/>
      <c r="LY691" s="7"/>
      <c r="LZ691" s="7"/>
      <c r="MA691" s="7"/>
      <c r="MB691" s="7"/>
      <c r="MC691" s="7"/>
      <c r="MD691" s="7"/>
      <c r="ME691" s="7"/>
      <c r="MF691" s="7"/>
      <c r="MG691" s="7"/>
      <c r="MH691" s="7"/>
      <c r="MI691" s="7"/>
      <c r="MJ691" s="7"/>
    </row>
    <row r="692" spans="1:348" ht="15.75" customHeight="1" x14ac:dyDescent="0.25">
      <c r="A692" s="60"/>
      <c r="B692" s="60"/>
      <c r="C692" s="60"/>
      <c r="D692" s="60"/>
      <c r="E692" s="60"/>
      <c r="F692" s="60"/>
      <c r="G692" s="60"/>
      <c r="H692" s="60"/>
      <c r="I692" s="61"/>
      <c r="J692" s="61"/>
      <c r="K692" s="61"/>
      <c r="L692" s="61"/>
      <c r="M692" s="60"/>
      <c r="N692" s="60"/>
      <c r="O692" s="62"/>
      <c r="P692" s="62"/>
      <c r="Q692" s="62"/>
      <c r="R692" s="62"/>
      <c r="S692" s="62"/>
      <c r="T692" s="62"/>
      <c r="U692" s="62"/>
      <c r="V692" s="62"/>
      <c r="W692" s="62"/>
      <c r="X692" s="60"/>
      <c r="Y692" s="60"/>
      <c r="Z692" s="60"/>
      <c r="AA692" s="60"/>
      <c r="AB692" s="61"/>
      <c r="AC692" s="61"/>
      <c r="AD692" s="60"/>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7"/>
      <c r="IW692" s="7"/>
      <c r="IX692" s="7"/>
      <c r="IY692" s="7"/>
      <c r="IZ692" s="7"/>
      <c r="JA692" s="7"/>
      <c r="JB692" s="7"/>
      <c r="JC692" s="7"/>
      <c r="JD692" s="7"/>
      <c r="JE692" s="7"/>
      <c r="JF692" s="7"/>
      <c r="JG692" s="7"/>
      <c r="JH692" s="7"/>
      <c r="JI692" s="7"/>
      <c r="JJ692" s="7"/>
      <c r="JK692" s="7"/>
      <c r="JL692" s="7"/>
      <c r="JM692" s="7"/>
      <c r="JN692" s="7"/>
      <c r="JO692" s="7"/>
      <c r="JP692" s="7"/>
      <c r="JQ692" s="7"/>
      <c r="JR692" s="7"/>
      <c r="JS692" s="7"/>
      <c r="JT692" s="7"/>
      <c r="JU692" s="7"/>
      <c r="JV692" s="7"/>
      <c r="JW692" s="7"/>
      <c r="JX692" s="7"/>
      <c r="JY692" s="7"/>
      <c r="JZ692" s="7"/>
      <c r="KA692" s="7"/>
      <c r="KB692" s="7"/>
      <c r="KC692" s="7"/>
      <c r="KD692" s="7"/>
      <c r="KE692" s="7"/>
      <c r="KF692" s="7"/>
      <c r="KG692" s="7"/>
      <c r="KH692" s="7"/>
      <c r="KI692" s="7"/>
      <c r="KJ692" s="7"/>
      <c r="KK692" s="7"/>
      <c r="KL692" s="7"/>
      <c r="KM692" s="7"/>
      <c r="KN692" s="7"/>
      <c r="KO692" s="7"/>
      <c r="KP692" s="7"/>
      <c r="KQ692" s="7"/>
      <c r="KR692" s="7"/>
      <c r="KS692" s="7"/>
      <c r="KT692" s="7"/>
      <c r="KU692" s="7"/>
      <c r="KV692" s="7"/>
      <c r="KW692" s="7"/>
      <c r="KX692" s="7"/>
      <c r="KY692" s="7"/>
      <c r="KZ692" s="7"/>
      <c r="LA692" s="7"/>
      <c r="LB692" s="7"/>
      <c r="LC692" s="7"/>
      <c r="LD692" s="7"/>
      <c r="LE692" s="7"/>
      <c r="LF692" s="7"/>
      <c r="LG692" s="7"/>
      <c r="LH692" s="7"/>
      <c r="LI692" s="7"/>
      <c r="LJ692" s="7"/>
      <c r="LK692" s="7"/>
      <c r="LL692" s="7"/>
      <c r="LM692" s="7"/>
      <c r="LN692" s="7"/>
      <c r="LO692" s="7"/>
      <c r="LP692" s="7"/>
      <c r="LQ692" s="7"/>
      <c r="LR692" s="7"/>
      <c r="LS692" s="7"/>
      <c r="LT692" s="7"/>
      <c r="LU692" s="7"/>
      <c r="LV692" s="7"/>
      <c r="LW692" s="7"/>
      <c r="LX692" s="7"/>
      <c r="LY692" s="7"/>
      <c r="LZ692" s="7"/>
      <c r="MA692" s="7"/>
      <c r="MB692" s="7"/>
      <c r="MC692" s="7"/>
      <c r="MD692" s="7"/>
      <c r="ME692" s="7"/>
      <c r="MF692" s="7"/>
      <c r="MG692" s="7"/>
      <c r="MH692" s="7"/>
      <c r="MI692" s="7"/>
      <c r="MJ692" s="7"/>
    </row>
    <row r="693" spans="1:348" ht="15.75" customHeight="1" x14ac:dyDescent="0.25">
      <c r="A693" s="60"/>
      <c r="B693" s="60"/>
      <c r="C693" s="60"/>
      <c r="D693" s="60"/>
      <c r="E693" s="60"/>
      <c r="F693" s="60"/>
      <c r="G693" s="60"/>
      <c r="H693" s="60"/>
      <c r="I693" s="61"/>
      <c r="J693" s="61"/>
      <c r="K693" s="61"/>
      <c r="L693" s="61"/>
      <c r="M693" s="60"/>
      <c r="N693" s="60"/>
      <c r="O693" s="62"/>
      <c r="P693" s="62"/>
      <c r="Q693" s="62"/>
      <c r="R693" s="62"/>
      <c r="S693" s="62"/>
      <c r="T693" s="62"/>
      <c r="U693" s="62"/>
      <c r="V693" s="62"/>
      <c r="W693" s="62"/>
      <c r="X693" s="60"/>
      <c r="Y693" s="60"/>
      <c r="Z693" s="60"/>
      <c r="AA693" s="60"/>
      <c r="AB693" s="61"/>
      <c r="AC693" s="61"/>
      <c r="AD693" s="60"/>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7"/>
      <c r="IW693" s="7"/>
      <c r="IX693" s="7"/>
      <c r="IY693" s="7"/>
      <c r="IZ693" s="7"/>
      <c r="JA693" s="7"/>
      <c r="JB693" s="7"/>
      <c r="JC693" s="7"/>
      <c r="JD693" s="7"/>
      <c r="JE693" s="7"/>
      <c r="JF693" s="7"/>
      <c r="JG693" s="7"/>
      <c r="JH693" s="7"/>
      <c r="JI693" s="7"/>
      <c r="JJ693" s="7"/>
      <c r="JK693" s="7"/>
      <c r="JL693" s="7"/>
      <c r="JM693" s="7"/>
      <c r="JN693" s="7"/>
      <c r="JO693" s="7"/>
      <c r="JP693" s="7"/>
      <c r="JQ693" s="7"/>
      <c r="JR693" s="7"/>
      <c r="JS693" s="7"/>
      <c r="JT693" s="7"/>
      <c r="JU693" s="7"/>
      <c r="JV693" s="7"/>
      <c r="JW693" s="7"/>
      <c r="JX693" s="7"/>
      <c r="JY693" s="7"/>
      <c r="JZ693" s="7"/>
      <c r="KA693" s="7"/>
      <c r="KB693" s="7"/>
      <c r="KC693" s="7"/>
      <c r="KD693" s="7"/>
      <c r="KE693" s="7"/>
      <c r="KF693" s="7"/>
      <c r="KG693" s="7"/>
      <c r="KH693" s="7"/>
      <c r="KI693" s="7"/>
      <c r="KJ693" s="7"/>
      <c r="KK693" s="7"/>
      <c r="KL693" s="7"/>
      <c r="KM693" s="7"/>
      <c r="KN693" s="7"/>
      <c r="KO693" s="7"/>
      <c r="KP693" s="7"/>
      <c r="KQ693" s="7"/>
      <c r="KR693" s="7"/>
      <c r="KS693" s="7"/>
      <c r="KT693" s="7"/>
      <c r="KU693" s="7"/>
      <c r="KV693" s="7"/>
      <c r="KW693" s="7"/>
      <c r="KX693" s="7"/>
      <c r="KY693" s="7"/>
      <c r="KZ693" s="7"/>
      <c r="LA693" s="7"/>
      <c r="LB693" s="7"/>
      <c r="LC693" s="7"/>
      <c r="LD693" s="7"/>
      <c r="LE693" s="7"/>
      <c r="LF693" s="7"/>
      <c r="LG693" s="7"/>
      <c r="LH693" s="7"/>
      <c r="LI693" s="7"/>
      <c r="LJ693" s="7"/>
      <c r="LK693" s="7"/>
      <c r="LL693" s="7"/>
      <c r="LM693" s="7"/>
      <c r="LN693" s="7"/>
      <c r="LO693" s="7"/>
      <c r="LP693" s="7"/>
      <c r="LQ693" s="7"/>
      <c r="LR693" s="7"/>
      <c r="LS693" s="7"/>
      <c r="LT693" s="7"/>
      <c r="LU693" s="7"/>
      <c r="LV693" s="7"/>
      <c r="LW693" s="7"/>
      <c r="LX693" s="7"/>
      <c r="LY693" s="7"/>
      <c r="LZ693" s="7"/>
      <c r="MA693" s="7"/>
      <c r="MB693" s="7"/>
      <c r="MC693" s="7"/>
      <c r="MD693" s="7"/>
      <c r="ME693" s="7"/>
      <c r="MF693" s="7"/>
      <c r="MG693" s="7"/>
      <c r="MH693" s="7"/>
      <c r="MI693" s="7"/>
      <c r="MJ693" s="7"/>
    </row>
    <row r="694" spans="1:348" ht="15.75" customHeight="1" x14ac:dyDescent="0.25">
      <c r="A694" s="60"/>
      <c r="B694" s="60"/>
      <c r="C694" s="60"/>
      <c r="D694" s="60"/>
      <c r="E694" s="60"/>
      <c r="F694" s="60"/>
      <c r="G694" s="60"/>
      <c r="H694" s="60"/>
      <c r="I694" s="61"/>
      <c r="J694" s="61"/>
      <c r="K694" s="61"/>
      <c r="L694" s="61"/>
      <c r="M694" s="60"/>
      <c r="N694" s="60"/>
      <c r="O694" s="62"/>
      <c r="P694" s="62"/>
      <c r="Q694" s="62"/>
      <c r="R694" s="62"/>
      <c r="S694" s="62"/>
      <c r="T694" s="62"/>
      <c r="U694" s="62"/>
      <c r="V694" s="62"/>
      <c r="W694" s="62"/>
      <c r="X694" s="60"/>
      <c r="Y694" s="60"/>
      <c r="Z694" s="60"/>
      <c r="AA694" s="60"/>
      <c r="AB694" s="61"/>
      <c r="AC694" s="61"/>
      <c r="AD694" s="60"/>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7"/>
      <c r="IW694" s="7"/>
      <c r="IX694" s="7"/>
      <c r="IY694" s="7"/>
      <c r="IZ694" s="7"/>
      <c r="JA694" s="7"/>
      <c r="JB694" s="7"/>
      <c r="JC694" s="7"/>
      <c r="JD694" s="7"/>
      <c r="JE694" s="7"/>
      <c r="JF694" s="7"/>
      <c r="JG694" s="7"/>
      <c r="JH694" s="7"/>
      <c r="JI694" s="7"/>
      <c r="JJ694" s="7"/>
      <c r="JK694" s="7"/>
      <c r="JL694" s="7"/>
      <c r="JM694" s="7"/>
      <c r="JN694" s="7"/>
      <c r="JO694" s="7"/>
      <c r="JP694" s="7"/>
      <c r="JQ694" s="7"/>
      <c r="JR694" s="7"/>
      <c r="JS694" s="7"/>
      <c r="JT694" s="7"/>
      <c r="JU694" s="7"/>
      <c r="JV694" s="7"/>
      <c r="JW694" s="7"/>
      <c r="JX694" s="7"/>
      <c r="JY694" s="7"/>
      <c r="JZ694" s="7"/>
      <c r="KA694" s="7"/>
      <c r="KB694" s="7"/>
      <c r="KC694" s="7"/>
      <c r="KD694" s="7"/>
      <c r="KE694" s="7"/>
      <c r="KF694" s="7"/>
      <c r="KG694" s="7"/>
      <c r="KH694" s="7"/>
      <c r="KI694" s="7"/>
      <c r="KJ694" s="7"/>
      <c r="KK694" s="7"/>
      <c r="KL694" s="7"/>
      <c r="KM694" s="7"/>
      <c r="KN694" s="7"/>
      <c r="KO694" s="7"/>
      <c r="KP694" s="7"/>
      <c r="KQ694" s="7"/>
      <c r="KR694" s="7"/>
      <c r="KS694" s="7"/>
      <c r="KT694" s="7"/>
      <c r="KU694" s="7"/>
      <c r="KV694" s="7"/>
      <c r="KW694" s="7"/>
      <c r="KX694" s="7"/>
      <c r="KY694" s="7"/>
      <c r="KZ694" s="7"/>
      <c r="LA694" s="7"/>
      <c r="LB694" s="7"/>
      <c r="LC694" s="7"/>
      <c r="LD694" s="7"/>
      <c r="LE694" s="7"/>
      <c r="LF694" s="7"/>
      <c r="LG694" s="7"/>
      <c r="LH694" s="7"/>
      <c r="LI694" s="7"/>
      <c r="LJ694" s="7"/>
      <c r="LK694" s="7"/>
      <c r="LL694" s="7"/>
      <c r="LM694" s="7"/>
      <c r="LN694" s="7"/>
      <c r="LO694" s="7"/>
      <c r="LP694" s="7"/>
      <c r="LQ694" s="7"/>
      <c r="LR694" s="7"/>
      <c r="LS694" s="7"/>
      <c r="LT694" s="7"/>
      <c r="LU694" s="7"/>
      <c r="LV694" s="7"/>
      <c r="LW694" s="7"/>
      <c r="LX694" s="7"/>
      <c r="LY694" s="7"/>
      <c r="LZ694" s="7"/>
      <c r="MA694" s="7"/>
      <c r="MB694" s="7"/>
      <c r="MC694" s="7"/>
      <c r="MD694" s="7"/>
      <c r="ME694" s="7"/>
      <c r="MF694" s="7"/>
      <c r="MG694" s="7"/>
      <c r="MH694" s="7"/>
      <c r="MI694" s="7"/>
      <c r="MJ694" s="7"/>
    </row>
    <row r="695" spans="1:348" ht="15.75" customHeight="1" x14ac:dyDescent="0.25">
      <c r="A695" s="60"/>
      <c r="B695" s="60"/>
      <c r="C695" s="60"/>
      <c r="D695" s="60"/>
      <c r="E695" s="60"/>
      <c r="F695" s="60"/>
      <c r="G695" s="60"/>
      <c r="H695" s="60"/>
      <c r="I695" s="61"/>
      <c r="J695" s="61"/>
      <c r="K695" s="61"/>
      <c r="L695" s="61"/>
      <c r="M695" s="60"/>
      <c r="N695" s="60"/>
      <c r="O695" s="62"/>
      <c r="P695" s="62"/>
      <c r="Q695" s="62"/>
      <c r="R695" s="62"/>
      <c r="S695" s="62"/>
      <c r="T695" s="62"/>
      <c r="U695" s="62"/>
      <c r="V695" s="62"/>
      <c r="W695" s="62"/>
      <c r="X695" s="60"/>
      <c r="Y695" s="60"/>
      <c r="Z695" s="60"/>
      <c r="AA695" s="60"/>
      <c r="AB695" s="61"/>
      <c r="AC695" s="61"/>
      <c r="AD695" s="60"/>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7"/>
      <c r="IW695" s="7"/>
      <c r="IX695" s="7"/>
      <c r="IY695" s="7"/>
      <c r="IZ695" s="7"/>
      <c r="JA695" s="7"/>
      <c r="JB695" s="7"/>
      <c r="JC695" s="7"/>
      <c r="JD695" s="7"/>
      <c r="JE695" s="7"/>
      <c r="JF695" s="7"/>
      <c r="JG695" s="7"/>
      <c r="JH695" s="7"/>
      <c r="JI695" s="7"/>
      <c r="JJ695" s="7"/>
      <c r="JK695" s="7"/>
      <c r="JL695" s="7"/>
      <c r="JM695" s="7"/>
      <c r="JN695" s="7"/>
      <c r="JO695" s="7"/>
      <c r="JP695" s="7"/>
      <c r="JQ695" s="7"/>
      <c r="JR695" s="7"/>
      <c r="JS695" s="7"/>
      <c r="JT695" s="7"/>
      <c r="JU695" s="7"/>
      <c r="JV695" s="7"/>
      <c r="JW695" s="7"/>
      <c r="JX695" s="7"/>
      <c r="JY695" s="7"/>
      <c r="JZ695" s="7"/>
      <c r="KA695" s="7"/>
      <c r="KB695" s="7"/>
      <c r="KC695" s="7"/>
      <c r="KD695" s="7"/>
      <c r="KE695" s="7"/>
      <c r="KF695" s="7"/>
      <c r="KG695" s="7"/>
      <c r="KH695" s="7"/>
      <c r="KI695" s="7"/>
      <c r="KJ695" s="7"/>
      <c r="KK695" s="7"/>
      <c r="KL695" s="7"/>
      <c r="KM695" s="7"/>
      <c r="KN695" s="7"/>
      <c r="KO695" s="7"/>
      <c r="KP695" s="7"/>
      <c r="KQ695" s="7"/>
      <c r="KR695" s="7"/>
      <c r="KS695" s="7"/>
      <c r="KT695" s="7"/>
      <c r="KU695" s="7"/>
      <c r="KV695" s="7"/>
      <c r="KW695" s="7"/>
      <c r="KX695" s="7"/>
      <c r="KY695" s="7"/>
      <c r="KZ695" s="7"/>
      <c r="LA695" s="7"/>
      <c r="LB695" s="7"/>
      <c r="LC695" s="7"/>
      <c r="LD695" s="7"/>
      <c r="LE695" s="7"/>
      <c r="LF695" s="7"/>
      <c r="LG695" s="7"/>
      <c r="LH695" s="7"/>
      <c r="LI695" s="7"/>
      <c r="LJ695" s="7"/>
      <c r="LK695" s="7"/>
      <c r="LL695" s="7"/>
      <c r="LM695" s="7"/>
      <c r="LN695" s="7"/>
      <c r="LO695" s="7"/>
      <c r="LP695" s="7"/>
      <c r="LQ695" s="7"/>
      <c r="LR695" s="7"/>
      <c r="LS695" s="7"/>
      <c r="LT695" s="7"/>
      <c r="LU695" s="7"/>
      <c r="LV695" s="7"/>
      <c r="LW695" s="7"/>
      <c r="LX695" s="7"/>
      <c r="LY695" s="7"/>
      <c r="LZ695" s="7"/>
      <c r="MA695" s="7"/>
      <c r="MB695" s="7"/>
      <c r="MC695" s="7"/>
      <c r="MD695" s="7"/>
      <c r="ME695" s="7"/>
      <c r="MF695" s="7"/>
      <c r="MG695" s="7"/>
      <c r="MH695" s="7"/>
      <c r="MI695" s="7"/>
      <c r="MJ695" s="7"/>
    </row>
    <row r="696" spans="1:348" ht="15.75" customHeight="1" x14ac:dyDescent="0.25">
      <c r="A696" s="60"/>
      <c r="B696" s="60"/>
      <c r="C696" s="60"/>
      <c r="D696" s="60"/>
      <c r="E696" s="60"/>
      <c r="F696" s="60"/>
      <c r="G696" s="60"/>
      <c r="H696" s="60"/>
      <c r="I696" s="61"/>
      <c r="J696" s="61"/>
      <c r="K696" s="61"/>
      <c r="L696" s="61"/>
      <c r="M696" s="60"/>
      <c r="N696" s="60"/>
      <c r="O696" s="62"/>
      <c r="P696" s="62"/>
      <c r="Q696" s="62"/>
      <c r="R696" s="62"/>
      <c r="S696" s="62"/>
      <c r="T696" s="62"/>
      <c r="U696" s="62"/>
      <c r="V696" s="62"/>
      <c r="W696" s="62"/>
      <c r="X696" s="60"/>
      <c r="Y696" s="60"/>
      <c r="Z696" s="60"/>
      <c r="AA696" s="60"/>
      <c r="AB696" s="61"/>
      <c r="AC696" s="61"/>
      <c r="AD696" s="60"/>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7"/>
      <c r="IW696" s="7"/>
      <c r="IX696" s="7"/>
      <c r="IY696" s="7"/>
      <c r="IZ696" s="7"/>
      <c r="JA696" s="7"/>
      <c r="JB696" s="7"/>
      <c r="JC696" s="7"/>
      <c r="JD696" s="7"/>
      <c r="JE696" s="7"/>
      <c r="JF696" s="7"/>
      <c r="JG696" s="7"/>
      <c r="JH696" s="7"/>
      <c r="JI696" s="7"/>
      <c r="JJ696" s="7"/>
      <c r="JK696" s="7"/>
      <c r="JL696" s="7"/>
      <c r="JM696" s="7"/>
      <c r="JN696" s="7"/>
      <c r="JO696" s="7"/>
      <c r="JP696" s="7"/>
      <c r="JQ696" s="7"/>
      <c r="JR696" s="7"/>
      <c r="JS696" s="7"/>
      <c r="JT696" s="7"/>
      <c r="JU696" s="7"/>
      <c r="JV696" s="7"/>
      <c r="JW696" s="7"/>
      <c r="JX696" s="7"/>
      <c r="JY696" s="7"/>
      <c r="JZ696" s="7"/>
      <c r="KA696" s="7"/>
      <c r="KB696" s="7"/>
      <c r="KC696" s="7"/>
      <c r="KD696" s="7"/>
      <c r="KE696" s="7"/>
      <c r="KF696" s="7"/>
      <c r="KG696" s="7"/>
      <c r="KH696" s="7"/>
      <c r="KI696" s="7"/>
      <c r="KJ696" s="7"/>
      <c r="KK696" s="7"/>
      <c r="KL696" s="7"/>
      <c r="KM696" s="7"/>
      <c r="KN696" s="7"/>
      <c r="KO696" s="7"/>
      <c r="KP696" s="7"/>
      <c r="KQ696" s="7"/>
      <c r="KR696" s="7"/>
      <c r="KS696" s="7"/>
      <c r="KT696" s="7"/>
      <c r="KU696" s="7"/>
      <c r="KV696" s="7"/>
      <c r="KW696" s="7"/>
      <c r="KX696" s="7"/>
      <c r="KY696" s="7"/>
      <c r="KZ696" s="7"/>
      <c r="LA696" s="7"/>
      <c r="LB696" s="7"/>
      <c r="LC696" s="7"/>
      <c r="LD696" s="7"/>
      <c r="LE696" s="7"/>
      <c r="LF696" s="7"/>
      <c r="LG696" s="7"/>
      <c r="LH696" s="7"/>
      <c r="LI696" s="7"/>
      <c r="LJ696" s="7"/>
      <c r="LK696" s="7"/>
      <c r="LL696" s="7"/>
      <c r="LM696" s="7"/>
      <c r="LN696" s="7"/>
      <c r="LO696" s="7"/>
      <c r="LP696" s="7"/>
      <c r="LQ696" s="7"/>
      <c r="LR696" s="7"/>
      <c r="LS696" s="7"/>
      <c r="LT696" s="7"/>
      <c r="LU696" s="7"/>
      <c r="LV696" s="7"/>
      <c r="LW696" s="7"/>
      <c r="LX696" s="7"/>
      <c r="LY696" s="7"/>
      <c r="LZ696" s="7"/>
      <c r="MA696" s="7"/>
      <c r="MB696" s="7"/>
      <c r="MC696" s="7"/>
      <c r="MD696" s="7"/>
      <c r="ME696" s="7"/>
      <c r="MF696" s="7"/>
      <c r="MG696" s="7"/>
      <c r="MH696" s="7"/>
      <c r="MI696" s="7"/>
      <c r="MJ696" s="7"/>
    </row>
    <row r="697" spans="1:348" ht="15.75" customHeight="1" x14ac:dyDescent="0.25">
      <c r="A697" s="60"/>
      <c r="B697" s="60"/>
      <c r="C697" s="60"/>
      <c r="D697" s="60"/>
      <c r="E697" s="60"/>
      <c r="F697" s="60"/>
      <c r="G697" s="60"/>
      <c r="H697" s="60"/>
      <c r="I697" s="61"/>
      <c r="J697" s="61"/>
      <c r="K697" s="61"/>
      <c r="L697" s="61"/>
      <c r="M697" s="60"/>
      <c r="N697" s="60"/>
      <c r="O697" s="62"/>
      <c r="P697" s="62"/>
      <c r="Q697" s="62"/>
      <c r="R697" s="62"/>
      <c r="S697" s="62"/>
      <c r="T697" s="62"/>
      <c r="U697" s="62"/>
      <c r="V697" s="62"/>
      <c r="W697" s="62"/>
      <c r="X697" s="60"/>
      <c r="Y697" s="60"/>
      <c r="Z697" s="60"/>
      <c r="AA697" s="60"/>
      <c r="AB697" s="61"/>
      <c r="AC697" s="61"/>
      <c r="AD697" s="60"/>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7"/>
      <c r="IW697" s="7"/>
      <c r="IX697" s="7"/>
      <c r="IY697" s="7"/>
      <c r="IZ697" s="7"/>
      <c r="JA697" s="7"/>
      <c r="JB697" s="7"/>
      <c r="JC697" s="7"/>
      <c r="JD697" s="7"/>
      <c r="JE697" s="7"/>
      <c r="JF697" s="7"/>
      <c r="JG697" s="7"/>
      <c r="JH697" s="7"/>
      <c r="JI697" s="7"/>
      <c r="JJ697" s="7"/>
      <c r="JK697" s="7"/>
      <c r="JL697" s="7"/>
      <c r="JM697" s="7"/>
      <c r="JN697" s="7"/>
      <c r="JO697" s="7"/>
      <c r="JP697" s="7"/>
      <c r="JQ697" s="7"/>
      <c r="JR697" s="7"/>
      <c r="JS697" s="7"/>
      <c r="JT697" s="7"/>
      <c r="JU697" s="7"/>
      <c r="JV697" s="7"/>
      <c r="JW697" s="7"/>
      <c r="JX697" s="7"/>
      <c r="JY697" s="7"/>
      <c r="JZ697" s="7"/>
      <c r="KA697" s="7"/>
      <c r="KB697" s="7"/>
      <c r="KC697" s="7"/>
      <c r="KD697" s="7"/>
      <c r="KE697" s="7"/>
      <c r="KF697" s="7"/>
      <c r="KG697" s="7"/>
      <c r="KH697" s="7"/>
      <c r="KI697" s="7"/>
      <c r="KJ697" s="7"/>
      <c r="KK697" s="7"/>
      <c r="KL697" s="7"/>
      <c r="KM697" s="7"/>
      <c r="KN697" s="7"/>
      <c r="KO697" s="7"/>
      <c r="KP697" s="7"/>
      <c r="KQ697" s="7"/>
      <c r="KR697" s="7"/>
      <c r="KS697" s="7"/>
      <c r="KT697" s="7"/>
      <c r="KU697" s="7"/>
      <c r="KV697" s="7"/>
      <c r="KW697" s="7"/>
      <c r="KX697" s="7"/>
      <c r="KY697" s="7"/>
      <c r="KZ697" s="7"/>
      <c r="LA697" s="7"/>
      <c r="LB697" s="7"/>
      <c r="LC697" s="7"/>
      <c r="LD697" s="7"/>
      <c r="LE697" s="7"/>
      <c r="LF697" s="7"/>
      <c r="LG697" s="7"/>
      <c r="LH697" s="7"/>
      <c r="LI697" s="7"/>
      <c r="LJ697" s="7"/>
      <c r="LK697" s="7"/>
      <c r="LL697" s="7"/>
      <c r="LM697" s="7"/>
      <c r="LN697" s="7"/>
      <c r="LO697" s="7"/>
      <c r="LP697" s="7"/>
      <c r="LQ697" s="7"/>
      <c r="LR697" s="7"/>
      <c r="LS697" s="7"/>
      <c r="LT697" s="7"/>
      <c r="LU697" s="7"/>
      <c r="LV697" s="7"/>
      <c r="LW697" s="7"/>
      <c r="LX697" s="7"/>
      <c r="LY697" s="7"/>
      <c r="LZ697" s="7"/>
      <c r="MA697" s="7"/>
      <c r="MB697" s="7"/>
      <c r="MC697" s="7"/>
      <c r="MD697" s="7"/>
      <c r="ME697" s="7"/>
      <c r="MF697" s="7"/>
      <c r="MG697" s="7"/>
      <c r="MH697" s="7"/>
      <c r="MI697" s="7"/>
      <c r="MJ697" s="7"/>
    </row>
    <row r="698" spans="1:348" ht="15.75" customHeight="1" x14ac:dyDescent="0.25">
      <c r="A698" s="60"/>
      <c r="B698" s="60"/>
      <c r="C698" s="60"/>
      <c r="D698" s="60"/>
      <c r="E698" s="60"/>
      <c r="F698" s="60"/>
      <c r="G698" s="60"/>
      <c r="H698" s="60"/>
      <c r="I698" s="61"/>
      <c r="J698" s="61"/>
      <c r="K698" s="61"/>
      <c r="L698" s="61"/>
      <c r="M698" s="60"/>
      <c r="N698" s="60"/>
      <c r="O698" s="62"/>
      <c r="P698" s="62"/>
      <c r="Q698" s="62"/>
      <c r="R698" s="62"/>
      <c r="S698" s="62"/>
      <c r="T698" s="62"/>
      <c r="U698" s="62"/>
      <c r="V698" s="62"/>
      <c r="W698" s="62"/>
      <c r="X698" s="60"/>
      <c r="Y698" s="60"/>
      <c r="Z698" s="60"/>
      <c r="AA698" s="60"/>
      <c r="AB698" s="61"/>
      <c r="AC698" s="61"/>
      <c r="AD698" s="60"/>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c r="GV698" s="7"/>
      <c r="GW698" s="7"/>
      <c r="GX698" s="7"/>
      <c r="GY698" s="7"/>
      <c r="GZ698" s="7"/>
      <c r="HA698" s="7"/>
      <c r="HB698" s="7"/>
      <c r="HC698" s="7"/>
      <c r="HD698" s="7"/>
      <c r="HE698" s="7"/>
      <c r="HF698" s="7"/>
      <c r="HG698" s="7"/>
      <c r="HH698" s="7"/>
      <c r="HI698" s="7"/>
      <c r="HJ698" s="7"/>
      <c r="HK698" s="7"/>
      <c r="HL698" s="7"/>
      <c r="HM698" s="7"/>
      <c r="HN698" s="7"/>
      <c r="HO698" s="7"/>
      <c r="HP698" s="7"/>
      <c r="HQ698" s="7"/>
      <c r="HR698" s="7"/>
      <c r="HS698" s="7"/>
      <c r="HT698" s="7"/>
      <c r="HU698" s="7"/>
      <c r="HV698" s="7"/>
      <c r="HW698" s="7"/>
      <c r="HX698" s="7"/>
      <c r="HY698" s="7"/>
      <c r="HZ698" s="7"/>
      <c r="IA698" s="7"/>
      <c r="IB698" s="7"/>
      <c r="IC698" s="7"/>
      <c r="ID698" s="7"/>
      <c r="IE698" s="7"/>
      <c r="IF698" s="7"/>
      <c r="IG698" s="7"/>
      <c r="IH698" s="7"/>
      <c r="II698" s="7"/>
      <c r="IJ698" s="7"/>
      <c r="IK698" s="7"/>
      <c r="IL698" s="7"/>
      <c r="IM698" s="7"/>
      <c r="IN698" s="7"/>
      <c r="IO698" s="7"/>
      <c r="IP698" s="7"/>
      <c r="IQ698" s="7"/>
      <c r="IR698" s="7"/>
      <c r="IS698" s="7"/>
      <c r="IT698" s="7"/>
      <c r="IU698" s="7"/>
      <c r="IV698" s="7"/>
      <c r="IW698" s="7"/>
      <c r="IX698" s="7"/>
      <c r="IY698" s="7"/>
      <c r="IZ698" s="7"/>
      <c r="JA698" s="7"/>
      <c r="JB698" s="7"/>
      <c r="JC698" s="7"/>
      <c r="JD698" s="7"/>
      <c r="JE698" s="7"/>
      <c r="JF698" s="7"/>
      <c r="JG698" s="7"/>
      <c r="JH698" s="7"/>
      <c r="JI698" s="7"/>
      <c r="JJ698" s="7"/>
      <c r="JK698" s="7"/>
      <c r="JL698" s="7"/>
      <c r="JM698" s="7"/>
      <c r="JN698" s="7"/>
      <c r="JO698" s="7"/>
      <c r="JP698" s="7"/>
      <c r="JQ698" s="7"/>
      <c r="JR698" s="7"/>
      <c r="JS698" s="7"/>
      <c r="JT698" s="7"/>
      <c r="JU698" s="7"/>
      <c r="JV698" s="7"/>
      <c r="JW698" s="7"/>
      <c r="JX698" s="7"/>
      <c r="JY698" s="7"/>
      <c r="JZ698" s="7"/>
      <c r="KA698" s="7"/>
      <c r="KB698" s="7"/>
      <c r="KC698" s="7"/>
      <c r="KD698" s="7"/>
      <c r="KE698" s="7"/>
      <c r="KF698" s="7"/>
      <c r="KG698" s="7"/>
      <c r="KH698" s="7"/>
      <c r="KI698" s="7"/>
      <c r="KJ698" s="7"/>
      <c r="KK698" s="7"/>
      <c r="KL698" s="7"/>
      <c r="KM698" s="7"/>
      <c r="KN698" s="7"/>
      <c r="KO698" s="7"/>
      <c r="KP698" s="7"/>
      <c r="KQ698" s="7"/>
      <c r="KR698" s="7"/>
      <c r="KS698" s="7"/>
      <c r="KT698" s="7"/>
      <c r="KU698" s="7"/>
      <c r="KV698" s="7"/>
      <c r="KW698" s="7"/>
      <c r="KX698" s="7"/>
      <c r="KY698" s="7"/>
      <c r="KZ698" s="7"/>
      <c r="LA698" s="7"/>
      <c r="LB698" s="7"/>
      <c r="LC698" s="7"/>
      <c r="LD698" s="7"/>
      <c r="LE698" s="7"/>
      <c r="LF698" s="7"/>
      <c r="LG698" s="7"/>
      <c r="LH698" s="7"/>
      <c r="LI698" s="7"/>
      <c r="LJ698" s="7"/>
      <c r="LK698" s="7"/>
      <c r="LL698" s="7"/>
      <c r="LM698" s="7"/>
      <c r="LN698" s="7"/>
      <c r="LO698" s="7"/>
      <c r="LP698" s="7"/>
      <c r="LQ698" s="7"/>
      <c r="LR698" s="7"/>
      <c r="LS698" s="7"/>
      <c r="LT698" s="7"/>
      <c r="LU698" s="7"/>
      <c r="LV698" s="7"/>
      <c r="LW698" s="7"/>
      <c r="LX698" s="7"/>
      <c r="LY698" s="7"/>
      <c r="LZ698" s="7"/>
      <c r="MA698" s="7"/>
      <c r="MB698" s="7"/>
      <c r="MC698" s="7"/>
      <c r="MD698" s="7"/>
      <c r="ME698" s="7"/>
      <c r="MF698" s="7"/>
      <c r="MG698" s="7"/>
      <c r="MH698" s="7"/>
      <c r="MI698" s="7"/>
      <c r="MJ698" s="7"/>
    </row>
    <row r="699" spans="1:348" ht="15.75" customHeight="1" x14ac:dyDescent="0.25">
      <c r="A699" s="60"/>
      <c r="B699" s="60"/>
      <c r="C699" s="60"/>
      <c r="D699" s="60"/>
      <c r="E699" s="60"/>
      <c r="F699" s="60"/>
      <c r="G699" s="60"/>
      <c r="H699" s="60"/>
      <c r="I699" s="61"/>
      <c r="J699" s="61"/>
      <c r="K699" s="61"/>
      <c r="L699" s="61"/>
      <c r="M699" s="60"/>
      <c r="N699" s="60"/>
      <c r="O699" s="62"/>
      <c r="P699" s="62"/>
      <c r="Q699" s="62"/>
      <c r="R699" s="62"/>
      <c r="S699" s="62"/>
      <c r="T699" s="62"/>
      <c r="U699" s="62"/>
      <c r="V699" s="62"/>
      <c r="W699" s="62"/>
      <c r="X699" s="60"/>
      <c r="Y699" s="60"/>
      <c r="Z699" s="60"/>
      <c r="AA699" s="60"/>
      <c r="AB699" s="61"/>
      <c r="AC699" s="61"/>
      <c r="AD699" s="60"/>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c r="GV699" s="7"/>
      <c r="GW699" s="7"/>
      <c r="GX699" s="7"/>
      <c r="GY699" s="7"/>
      <c r="GZ699" s="7"/>
      <c r="HA699" s="7"/>
      <c r="HB699" s="7"/>
      <c r="HC699" s="7"/>
      <c r="HD699" s="7"/>
      <c r="HE699" s="7"/>
      <c r="HF699" s="7"/>
      <c r="HG699" s="7"/>
      <c r="HH699" s="7"/>
      <c r="HI699" s="7"/>
      <c r="HJ699" s="7"/>
      <c r="HK699" s="7"/>
      <c r="HL699" s="7"/>
      <c r="HM699" s="7"/>
      <c r="HN699" s="7"/>
      <c r="HO699" s="7"/>
      <c r="HP699" s="7"/>
      <c r="HQ699" s="7"/>
      <c r="HR699" s="7"/>
      <c r="HS699" s="7"/>
      <c r="HT699" s="7"/>
      <c r="HU699" s="7"/>
      <c r="HV699" s="7"/>
      <c r="HW699" s="7"/>
      <c r="HX699" s="7"/>
      <c r="HY699" s="7"/>
      <c r="HZ699" s="7"/>
      <c r="IA699" s="7"/>
      <c r="IB699" s="7"/>
      <c r="IC699" s="7"/>
      <c r="ID699" s="7"/>
      <c r="IE699" s="7"/>
      <c r="IF699" s="7"/>
      <c r="IG699" s="7"/>
      <c r="IH699" s="7"/>
      <c r="II699" s="7"/>
      <c r="IJ699" s="7"/>
      <c r="IK699" s="7"/>
      <c r="IL699" s="7"/>
      <c r="IM699" s="7"/>
      <c r="IN699" s="7"/>
      <c r="IO699" s="7"/>
      <c r="IP699" s="7"/>
      <c r="IQ699" s="7"/>
      <c r="IR699" s="7"/>
      <c r="IS699" s="7"/>
      <c r="IT699" s="7"/>
      <c r="IU699" s="7"/>
      <c r="IV699" s="7"/>
      <c r="IW699" s="7"/>
      <c r="IX699" s="7"/>
      <c r="IY699" s="7"/>
      <c r="IZ699" s="7"/>
      <c r="JA699" s="7"/>
      <c r="JB699" s="7"/>
      <c r="JC699" s="7"/>
      <c r="JD699" s="7"/>
      <c r="JE699" s="7"/>
      <c r="JF699" s="7"/>
      <c r="JG699" s="7"/>
      <c r="JH699" s="7"/>
      <c r="JI699" s="7"/>
      <c r="JJ699" s="7"/>
      <c r="JK699" s="7"/>
      <c r="JL699" s="7"/>
      <c r="JM699" s="7"/>
      <c r="JN699" s="7"/>
      <c r="JO699" s="7"/>
      <c r="JP699" s="7"/>
      <c r="JQ699" s="7"/>
      <c r="JR699" s="7"/>
      <c r="JS699" s="7"/>
      <c r="JT699" s="7"/>
      <c r="JU699" s="7"/>
      <c r="JV699" s="7"/>
      <c r="JW699" s="7"/>
      <c r="JX699" s="7"/>
      <c r="JY699" s="7"/>
      <c r="JZ699" s="7"/>
      <c r="KA699" s="7"/>
      <c r="KB699" s="7"/>
      <c r="KC699" s="7"/>
      <c r="KD699" s="7"/>
      <c r="KE699" s="7"/>
      <c r="KF699" s="7"/>
      <c r="KG699" s="7"/>
      <c r="KH699" s="7"/>
      <c r="KI699" s="7"/>
      <c r="KJ699" s="7"/>
      <c r="KK699" s="7"/>
      <c r="KL699" s="7"/>
      <c r="KM699" s="7"/>
      <c r="KN699" s="7"/>
      <c r="KO699" s="7"/>
      <c r="KP699" s="7"/>
      <c r="KQ699" s="7"/>
      <c r="KR699" s="7"/>
      <c r="KS699" s="7"/>
      <c r="KT699" s="7"/>
      <c r="KU699" s="7"/>
      <c r="KV699" s="7"/>
      <c r="KW699" s="7"/>
      <c r="KX699" s="7"/>
      <c r="KY699" s="7"/>
      <c r="KZ699" s="7"/>
      <c r="LA699" s="7"/>
      <c r="LB699" s="7"/>
      <c r="LC699" s="7"/>
      <c r="LD699" s="7"/>
      <c r="LE699" s="7"/>
      <c r="LF699" s="7"/>
      <c r="LG699" s="7"/>
      <c r="LH699" s="7"/>
      <c r="LI699" s="7"/>
      <c r="LJ699" s="7"/>
      <c r="LK699" s="7"/>
      <c r="LL699" s="7"/>
      <c r="LM699" s="7"/>
      <c r="LN699" s="7"/>
      <c r="LO699" s="7"/>
      <c r="LP699" s="7"/>
      <c r="LQ699" s="7"/>
      <c r="LR699" s="7"/>
      <c r="LS699" s="7"/>
      <c r="LT699" s="7"/>
      <c r="LU699" s="7"/>
      <c r="LV699" s="7"/>
      <c r="LW699" s="7"/>
      <c r="LX699" s="7"/>
      <c r="LY699" s="7"/>
      <c r="LZ699" s="7"/>
      <c r="MA699" s="7"/>
      <c r="MB699" s="7"/>
      <c r="MC699" s="7"/>
      <c r="MD699" s="7"/>
      <c r="ME699" s="7"/>
      <c r="MF699" s="7"/>
      <c r="MG699" s="7"/>
      <c r="MH699" s="7"/>
      <c r="MI699" s="7"/>
      <c r="MJ699" s="7"/>
    </row>
    <row r="700" spans="1:348" ht="15.75" customHeight="1" x14ac:dyDescent="0.25">
      <c r="A700" s="60"/>
      <c r="B700" s="60"/>
      <c r="C700" s="60"/>
      <c r="D700" s="60"/>
      <c r="E700" s="60"/>
      <c r="F700" s="60"/>
      <c r="G700" s="60"/>
      <c r="H700" s="60"/>
      <c r="I700" s="61"/>
      <c r="J700" s="61"/>
      <c r="K700" s="61"/>
      <c r="L700" s="61"/>
      <c r="M700" s="60"/>
      <c r="N700" s="60"/>
      <c r="O700" s="62"/>
      <c r="P700" s="62"/>
      <c r="Q700" s="62"/>
      <c r="R700" s="62"/>
      <c r="S700" s="62"/>
      <c r="T700" s="62"/>
      <c r="U700" s="62"/>
      <c r="V700" s="62"/>
      <c r="W700" s="62"/>
      <c r="X700" s="60"/>
      <c r="Y700" s="60"/>
      <c r="Z700" s="60"/>
      <c r="AA700" s="60"/>
      <c r="AB700" s="61"/>
      <c r="AC700" s="61"/>
      <c r="AD700" s="60"/>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7"/>
      <c r="IW700" s="7"/>
      <c r="IX700" s="7"/>
      <c r="IY700" s="7"/>
      <c r="IZ700" s="7"/>
      <c r="JA700" s="7"/>
      <c r="JB700" s="7"/>
      <c r="JC700" s="7"/>
      <c r="JD700" s="7"/>
      <c r="JE700" s="7"/>
      <c r="JF700" s="7"/>
      <c r="JG700" s="7"/>
      <c r="JH700" s="7"/>
      <c r="JI700" s="7"/>
      <c r="JJ700" s="7"/>
      <c r="JK700" s="7"/>
      <c r="JL700" s="7"/>
      <c r="JM700" s="7"/>
      <c r="JN700" s="7"/>
      <c r="JO700" s="7"/>
      <c r="JP700" s="7"/>
      <c r="JQ700" s="7"/>
      <c r="JR700" s="7"/>
      <c r="JS700" s="7"/>
      <c r="JT700" s="7"/>
      <c r="JU700" s="7"/>
      <c r="JV700" s="7"/>
      <c r="JW700" s="7"/>
      <c r="JX700" s="7"/>
      <c r="JY700" s="7"/>
      <c r="JZ700" s="7"/>
      <c r="KA700" s="7"/>
      <c r="KB700" s="7"/>
      <c r="KC700" s="7"/>
      <c r="KD700" s="7"/>
      <c r="KE700" s="7"/>
      <c r="KF700" s="7"/>
      <c r="KG700" s="7"/>
      <c r="KH700" s="7"/>
      <c r="KI700" s="7"/>
      <c r="KJ700" s="7"/>
      <c r="KK700" s="7"/>
      <c r="KL700" s="7"/>
      <c r="KM700" s="7"/>
      <c r="KN700" s="7"/>
      <c r="KO700" s="7"/>
      <c r="KP700" s="7"/>
      <c r="KQ700" s="7"/>
      <c r="KR700" s="7"/>
      <c r="KS700" s="7"/>
      <c r="KT700" s="7"/>
      <c r="KU700" s="7"/>
      <c r="KV700" s="7"/>
      <c r="KW700" s="7"/>
      <c r="KX700" s="7"/>
      <c r="KY700" s="7"/>
      <c r="KZ700" s="7"/>
      <c r="LA700" s="7"/>
      <c r="LB700" s="7"/>
      <c r="LC700" s="7"/>
      <c r="LD700" s="7"/>
      <c r="LE700" s="7"/>
      <c r="LF700" s="7"/>
      <c r="LG700" s="7"/>
      <c r="LH700" s="7"/>
      <c r="LI700" s="7"/>
      <c r="LJ700" s="7"/>
      <c r="LK700" s="7"/>
      <c r="LL700" s="7"/>
      <c r="LM700" s="7"/>
      <c r="LN700" s="7"/>
      <c r="LO700" s="7"/>
      <c r="LP700" s="7"/>
      <c r="LQ700" s="7"/>
      <c r="LR700" s="7"/>
      <c r="LS700" s="7"/>
      <c r="LT700" s="7"/>
      <c r="LU700" s="7"/>
      <c r="LV700" s="7"/>
      <c r="LW700" s="7"/>
      <c r="LX700" s="7"/>
      <c r="LY700" s="7"/>
      <c r="LZ700" s="7"/>
      <c r="MA700" s="7"/>
      <c r="MB700" s="7"/>
      <c r="MC700" s="7"/>
      <c r="MD700" s="7"/>
      <c r="ME700" s="7"/>
      <c r="MF700" s="7"/>
      <c r="MG700" s="7"/>
      <c r="MH700" s="7"/>
      <c r="MI700" s="7"/>
      <c r="MJ700" s="7"/>
    </row>
    <row r="701" spans="1:348" ht="15.75" customHeight="1" x14ac:dyDescent="0.25">
      <c r="A701" s="60"/>
      <c r="B701" s="60"/>
      <c r="C701" s="60"/>
      <c r="D701" s="60"/>
      <c r="E701" s="60"/>
      <c r="F701" s="60"/>
      <c r="G701" s="60"/>
      <c r="H701" s="60"/>
      <c r="I701" s="61"/>
      <c r="J701" s="61"/>
      <c r="K701" s="61"/>
      <c r="L701" s="61"/>
      <c r="M701" s="60"/>
      <c r="N701" s="60"/>
      <c r="O701" s="62"/>
      <c r="P701" s="62"/>
      <c r="Q701" s="62"/>
      <c r="R701" s="62"/>
      <c r="S701" s="62"/>
      <c r="T701" s="62"/>
      <c r="U701" s="62"/>
      <c r="V701" s="62"/>
      <c r="W701" s="62"/>
      <c r="X701" s="60"/>
      <c r="Y701" s="60"/>
      <c r="Z701" s="60"/>
      <c r="AA701" s="60"/>
      <c r="AB701" s="61"/>
      <c r="AC701" s="61"/>
      <c r="AD701" s="60"/>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7"/>
      <c r="IW701" s="7"/>
      <c r="IX701" s="7"/>
      <c r="IY701" s="7"/>
      <c r="IZ701" s="7"/>
      <c r="JA701" s="7"/>
      <c r="JB701" s="7"/>
      <c r="JC701" s="7"/>
      <c r="JD701" s="7"/>
      <c r="JE701" s="7"/>
      <c r="JF701" s="7"/>
      <c r="JG701" s="7"/>
      <c r="JH701" s="7"/>
      <c r="JI701" s="7"/>
      <c r="JJ701" s="7"/>
      <c r="JK701" s="7"/>
      <c r="JL701" s="7"/>
      <c r="JM701" s="7"/>
      <c r="JN701" s="7"/>
      <c r="JO701" s="7"/>
      <c r="JP701" s="7"/>
      <c r="JQ701" s="7"/>
      <c r="JR701" s="7"/>
      <c r="JS701" s="7"/>
      <c r="JT701" s="7"/>
      <c r="JU701" s="7"/>
      <c r="JV701" s="7"/>
      <c r="JW701" s="7"/>
      <c r="JX701" s="7"/>
      <c r="JY701" s="7"/>
      <c r="JZ701" s="7"/>
      <c r="KA701" s="7"/>
      <c r="KB701" s="7"/>
      <c r="KC701" s="7"/>
      <c r="KD701" s="7"/>
      <c r="KE701" s="7"/>
      <c r="KF701" s="7"/>
      <c r="KG701" s="7"/>
      <c r="KH701" s="7"/>
      <c r="KI701" s="7"/>
      <c r="KJ701" s="7"/>
      <c r="KK701" s="7"/>
      <c r="KL701" s="7"/>
      <c r="KM701" s="7"/>
      <c r="KN701" s="7"/>
      <c r="KO701" s="7"/>
      <c r="KP701" s="7"/>
      <c r="KQ701" s="7"/>
      <c r="KR701" s="7"/>
      <c r="KS701" s="7"/>
      <c r="KT701" s="7"/>
      <c r="KU701" s="7"/>
      <c r="KV701" s="7"/>
      <c r="KW701" s="7"/>
      <c r="KX701" s="7"/>
      <c r="KY701" s="7"/>
      <c r="KZ701" s="7"/>
      <c r="LA701" s="7"/>
      <c r="LB701" s="7"/>
      <c r="LC701" s="7"/>
      <c r="LD701" s="7"/>
      <c r="LE701" s="7"/>
      <c r="LF701" s="7"/>
      <c r="LG701" s="7"/>
      <c r="LH701" s="7"/>
      <c r="LI701" s="7"/>
      <c r="LJ701" s="7"/>
      <c r="LK701" s="7"/>
      <c r="LL701" s="7"/>
      <c r="LM701" s="7"/>
      <c r="LN701" s="7"/>
      <c r="LO701" s="7"/>
      <c r="LP701" s="7"/>
      <c r="LQ701" s="7"/>
      <c r="LR701" s="7"/>
      <c r="LS701" s="7"/>
      <c r="LT701" s="7"/>
      <c r="LU701" s="7"/>
      <c r="LV701" s="7"/>
      <c r="LW701" s="7"/>
      <c r="LX701" s="7"/>
      <c r="LY701" s="7"/>
      <c r="LZ701" s="7"/>
      <c r="MA701" s="7"/>
      <c r="MB701" s="7"/>
      <c r="MC701" s="7"/>
      <c r="MD701" s="7"/>
      <c r="ME701" s="7"/>
      <c r="MF701" s="7"/>
      <c r="MG701" s="7"/>
      <c r="MH701" s="7"/>
      <c r="MI701" s="7"/>
      <c r="MJ701" s="7"/>
    </row>
    <row r="702" spans="1:348" ht="15.75" customHeight="1" x14ac:dyDescent="0.25">
      <c r="A702" s="60"/>
      <c r="B702" s="60"/>
      <c r="C702" s="60"/>
      <c r="D702" s="60"/>
      <c r="E702" s="60"/>
      <c r="F702" s="60"/>
      <c r="G702" s="60"/>
      <c r="H702" s="60"/>
      <c r="I702" s="61"/>
      <c r="J702" s="61"/>
      <c r="K702" s="61"/>
      <c r="L702" s="61"/>
      <c r="M702" s="60"/>
      <c r="N702" s="60"/>
      <c r="O702" s="62"/>
      <c r="P702" s="62"/>
      <c r="Q702" s="62"/>
      <c r="R702" s="62"/>
      <c r="S702" s="62"/>
      <c r="T702" s="62"/>
      <c r="U702" s="62"/>
      <c r="V702" s="62"/>
      <c r="W702" s="62"/>
      <c r="X702" s="60"/>
      <c r="Y702" s="60"/>
      <c r="Z702" s="60"/>
      <c r="AA702" s="60"/>
      <c r="AB702" s="61"/>
      <c r="AC702" s="61"/>
      <c r="AD702" s="60"/>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7"/>
      <c r="IW702" s="7"/>
      <c r="IX702" s="7"/>
      <c r="IY702" s="7"/>
      <c r="IZ702" s="7"/>
      <c r="JA702" s="7"/>
      <c r="JB702" s="7"/>
      <c r="JC702" s="7"/>
      <c r="JD702" s="7"/>
      <c r="JE702" s="7"/>
      <c r="JF702" s="7"/>
      <c r="JG702" s="7"/>
      <c r="JH702" s="7"/>
      <c r="JI702" s="7"/>
      <c r="JJ702" s="7"/>
      <c r="JK702" s="7"/>
      <c r="JL702" s="7"/>
      <c r="JM702" s="7"/>
      <c r="JN702" s="7"/>
      <c r="JO702" s="7"/>
      <c r="JP702" s="7"/>
      <c r="JQ702" s="7"/>
      <c r="JR702" s="7"/>
      <c r="JS702" s="7"/>
      <c r="JT702" s="7"/>
      <c r="JU702" s="7"/>
      <c r="JV702" s="7"/>
      <c r="JW702" s="7"/>
      <c r="JX702" s="7"/>
      <c r="JY702" s="7"/>
      <c r="JZ702" s="7"/>
      <c r="KA702" s="7"/>
      <c r="KB702" s="7"/>
      <c r="KC702" s="7"/>
      <c r="KD702" s="7"/>
      <c r="KE702" s="7"/>
      <c r="KF702" s="7"/>
      <c r="KG702" s="7"/>
      <c r="KH702" s="7"/>
      <c r="KI702" s="7"/>
      <c r="KJ702" s="7"/>
      <c r="KK702" s="7"/>
      <c r="KL702" s="7"/>
      <c r="KM702" s="7"/>
      <c r="KN702" s="7"/>
      <c r="KO702" s="7"/>
      <c r="KP702" s="7"/>
      <c r="KQ702" s="7"/>
      <c r="KR702" s="7"/>
      <c r="KS702" s="7"/>
      <c r="KT702" s="7"/>
      <c r="KU702" s="7"/>
      <c r="KV702" s="7"/>
      <c r="KW702" s="7"/>
      <c r="KX702" s="7"/>
      <c r="KY702" s="7"/>
      <c r="KZ702" s="7"/>
      <c r="LA702" s="7"/>
      <c r="LB702" s="7"/>
      <c r="LC702" s="7"/>
      <c r="LD702" s="7"/>
      <c r="LE702" s="7"/>
      <c r="LF702" s="7"/>
      <c r="LG702" s="7"/>
      <c r="LH702" s="7"/>
      <c r="LI702" s="7"/>
      <c r="LJ702" s="7"/>
      <c r="LK702" s="7"/>
      <c r="LL702" s="7"/>
      <c r="LM702" s="7"/>
      <c r="LN702" s="7"/>
      <c r="LO702" s="7"/>
      <c r="LP702" s="7"/>
      <c r="LQ702" s="7"/>
      <c r="LR702" s="7"/>
      <c r="LS702" s="7"/>
      <c r="LT702" s="7"/>
      <c r="LU702" s="7"/>
      <c r="LV702" s="7"/>
      <c r="LW702" s="7"/>
      <c r="LX702" s="7"/>
      <c r="LY702" s="7"/>
      <c r="LZ702" s="7"/>
      <c r="MA702" s="7"/>
      <c r="MB702" s="7"/>
      <c r="MC702" s="7"/>
      <c r="MD702" s="7"/>
      <c r="ME702" s="7"/>
      <c r="MF702" s="7"/>
      <c r="MG702" s="7"/>
      <c r="MH702" s="7"/>
      <c r="MI702" s="7"/>
      <c r="MJ702" s="7"/>
    </row>
    <row r="703" spans="1:348" ht="15.75" customHeight="1" x14ac:dyDescent="0.25">
      <c r="A703" s="60"/>
      <c r="B703" s="60"/>
      <c r="C703" s="60"/>
      <c r="D703" s="60"/>
      <c r="E703" s="60"/>
      <c r="F703" s="60"/>
      <c r="G703" s="60"/>
      <c r="H703" s="60"/>
      <c r="I703" s="61"/>
      <c r="J703" s="61"/>
      <c r="K703" s="61"/>
      <c r="L703" s="61"/>
      <c r="M703" s="60"/>
      <c r="N703" s="60"/>
      <c r="O703" s="62"/>
      <c r="P703" s="62"/>
      <c r="Q703" s="62"/>
      <c r="R703" s="62"/>
      <c r="S703" s="62"/>
      <c r="T703" s="62"/>
      <c r="U703" s="62"/>
      <c r="V703" s="62"/>
      <c r="W703" s="62"/>
      <c r="X703" s="60"/>
      <c r="Y703" s="60"/>
      <c r="Z703" s="60"/>
      <c r="AA703" s="60"/>
      <c r="AB703" s="61"/>
      <c r="AC703" s="61"/>
      <c r="AD703" s="60"/>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c r="GV703" s="7"/>
      <c r="GW703" s="7"/>
      <c r="GX703" s="7"/>
      <c r="GY703" s="7"/>
      <c r="GZ703" s="7"/>
      <c r="HA703" s="7"/>
      <c r="HB703" s="7"/>
      <c r="HC703" s="7"/>
      <c r="HD703" s="7"/>
      <c r="HE703" s="7"/>
      <c r="HF703" s="7"/>
      <c r="HG703" s="7"/>
      <c r="HH703" s="7"/>
      <c r="HI703" s="7"/>
      <c r="HJ703" s="7"/>
      <c r="HK703" s="7"/>
      <c r="HL703" s="7"/>
      <c r="HM703" s="7"/>
      <c r="HN703" s="7"/>
      <c r="HO703" s="7"/>
      <c r="HP703" s="7"/>
      <c r="HQ703" s="7"/>
      <c r="HR703" s="7"/>
      <c r="HS703" s="7"/>
      <c r="HT703" s="7"/>
      <c r="HU703" s="7"/>
      <c r="HV703" s="7"/>
      <c r="HW703" s="7"/>
      <c r="HX703" s="7"/>
      <c r="HY703" s="7"/>
      <c r="HZ703" s="7"/>
      <c r="IA703" s="7"/>
      <c r="IB703" s="7"/>
      <c r="IC703" s="7"/>
      <c r="ID703" s="7"/>
      <c r="IE703" s="7"/>
      <c r="IF703" s="7"/>
      <c r="IG703" s="7"/>
      <c r="IH703" s="7"/>
      <c r="II703" s="7"/>
      <c r="IJ703" s="7"/>
      <c r="IK703" s="7"/>
      <c r="IL703" s="7"/>
      <c r="IM703" s="7"/>
      <c r="IN703" s="7"/>
      <c r="IO703" s="7"/>
      <c r="IP703" s="7"/>
      <c r="IQ703" s="7"/>
      <c r="IR703" s="7"/>
      <c r="IS703" s="7"/>
      <c r="IT703" s="7"/>
      <c r="IU703" s="7"/>
      <c r="IV703" s="7"/>
      <c r="IW703" s="7"/>
      <c r="IX703" s="7"/>
      <c r="IY703" s="7"/>
      <c r="IZ703" s="7"/>
      <c r="JA703" s="7"/>
      <c r="JB703" s="7"/>
      <c r="JC703" s="7"/>
      <c r="JD703" s="7"/>
      <c r="JE703" s="7"/>
      <c r="JF703" s="7"/>
      <c r="JG703" s="7"/>
      <c r="JH703" s="7"/>
      <c r="JI703" s="7"/>
      <c r="JJ703" s="7"/>
      <c r="JK703" s="7"/>
      <c r="JL703" s="7"/>
      <c r="JM703" s="7"/>
      <c r="JN703" s="7"/>
      <c r="JO703" s="7"/>
      <c r="JP703" s="7"/>
      <c r="JQ703" s="7"/>
      <c r="JR703" s="7"/>
      <c r="JS703" s="7"/>
      <c r="JT703" s="7"/>
      <c r="JU703" s="7"/>
      <c r="JV703" s="7"/>
      <c r="JW703" s="7"/>
      <c r="JX703" s="7"/>
      <c r="JY703" s="7"/>
      <c r="JZ703" s="7"/>
      <c r="KA703" s="7"/>
      <c r="KB703" s="7"/>
      <c r="KC703" s="7"/>
      <c r="KD703" s="7"/>
      <c r="KE703" s="7"/>
      <c r="KF703" s="7"/>
      <c r="KG703" s="7"/>
      <c r="KH703" s="7"/>
      <c r="KI703" s="7"/>
      <c r="KJ703" s="7"/>
      <c r="KK703" s="7"/>
      <c r="KL703" s="7"/>
      <c r="KM703" s="7"/>
      <c r="KN703" s="7"/>
      <c r="KO703" s="7"/>
      <c r="KP703" s="7"/>
      <c r="KQ703" s="7"/>
      <c r="KR703" s="7"/>
      <c r="KS703" s="7"/>
      <c r="KT703" s="7"/>
      <c r="KU703" s="7"/>
      <c r="KV703" s="7"/>
      <c r="KW703" s="7"/>
      <c r="KX703" s="7"/>
      <c r="KY703" s="7"/>
      <c r="KZ703" s="7"/>
      <c r="LA703" s="7"/>
      <c r="LB703" s="7"/>
      <c r="LC703" s="7"/>
      <c r="LD703" s="7"/>
      <c r="LE703" s="7"/>
      <c r="LF703" s="7"/>
      <c r="LG703" s="7"/>
      <c r="LH703" s="7"/>
      <c r="LI703" s="7"/>
      <c r="LJ703" s="7"/>
      <c r="LK703" s="7"/>
      <c r="LL703" s="7"/>
      <c r="LM703" s="7"/>
      <c r="LN703" s="7"/>
      <c r="LO703" s="7"/>
      <c r="LP703" s="7"/>
      <c r="LQ703" s="7"/>
      <c r="LR703" s="7"/>
      <c r="LS703" s="7"/>
      <c r="LT703" s="7"/>
      <c r="LU703" s="7"/>
      <c r="LV703" s="7"/>
      <c r="LW703" s="7"/>
      <c r="LX703" s="7"/>
      <c r="LY703" s="7"/>
      <c r="LZ703" s="7"/>
      <c r="MA703" s="7"/>
      <c r="MB703" s="7"/>
      <c r="MC703" s="7"/>
      <c r="MD703" s="7"/>
      <c r="ME703" s="7"/>
      <c r="MF703" s="7"/>
      <c r="MG703" s="7"/>
      <c r="MH703" s="7"/>
      <c r="MI703" s="7"/>
      <c r="MJ703" s="7"/>
    </row>
    <row r="704" spans="1:348" ht="15.75" customHeight="1" x14ac:dyDescent="0.25">
      <c r="A704" s="60"/>
      <c r="B704" s="60"/>
      <c r="C704" s="60"/>
      <c r="D704" s="60"/>
      <c r="E704" s="60"/>
      <c r="F704" s="60"/>
      <c r="G704" s="60"/>
      <c r="H704" s="60"/>
      <c r="I704" s="61"/>
      <c r="J704" s="61"/>
      <c r="K704" s="61"/>
      <c r="L704" s="61"/>
      <c r="M704" s="60"/>
      <c r="N704" s="60"/>
      <c r="O704" s="62"/>
      <c r="P704" s="62"/>
      <c r="Q704" s="62"/>
      <c r="R704" s="62"/>
      <c r="S704" s="62"/>
      <c r="T704" s="62"/>
      <c r="U704" s="62"/>
      <c r="V704" s="62"/>
      <c r="W704" s="62"/>
      <c r="X704" s="60"/>
      <c r="Y704" s="60"/>
      <c r="Z704" s="60"/>
      <c r="AA704" s="60"/>
      <c r="AB704" s="61"/>
      <c r="AC704" s="61"/>
      <c r="AD704" s="60"/>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7"/>
      <c r="IW704" s="7"/>
      <c r="IX704" s="7"/>
      <c r="IY704" s="7"/>
      <c r="IZ704" s="7"/>
      <c r="JA704" s="7"/>
      <c r="JB704" s="7"/>
      <c r="JC704" s="7"/>
      <c r="JD704" s="7"/>
      <c r="JE704" s="7"/>
      <c r="JF704" s="7"/>
      <c r="JG704" s="7"/>
      <c r="JH704" s="7"/>
      <c r="JI704" s="7"/>
      <c r="JJ704" s="7"/>
      <c r="JK704" s="7"/>
      <c r="JL704" s="7"/>
      <c r="JM704" s="7"/>
      <c r="JN704" s="7"/>
      <c r="JO704" s="7"/>
      <c r="JP704" s="7"/>
      <c r="JQ704" s="7"/>
      <c r="JR704" s="7"/>
      <c r="JS704" s="7"/>
      <c r="JT704" s="7"/>
      <c r="JU704" s="7"/>
      <c r="JV704" s="7"/>
      <c r="JW704" s="7"/>
      <c r="JX704" s="7"/>
      <c r="JY704" s="7"/>
      <c r="JZ704" s="7"/>
      <c r="KA704" s="7"/>
      <c r="KB704" s="7"/>
      <c r="KC704" s="7"/>
      <c r="KD704" s="7"/>
      <c r="KE704" s="7"/>
      <c r="KF704" s="7"/>
      <c r="KG704" s="7"/>
      <c r="KH704" s="7"/>
      <c r="KI704" s="7"/>
      <c r="KJ704" s="7"/>
      <c r="KK704" s="7"/>
      <c r="KL704" s="7"/>
      <c r="KM704" s="7"/>
      <c r="KN704" s="7"/>
      <c r="KO704" s="7"/>
      <c r="KP704" s="7"/>
      <c r="KQ704" s="7"/>
      <c r="KR704" s="7"/>
      <c r="KS704" s="7"/>
      <c r="KT704" s="7"/>
      <c r="KU704" s="7"/>
      <c r="KV704" s="7"/>
      <c r="KW704" s="7"/>
      <c r="KX704" s="7"/>
      <c r="KY704" s="7"/>
      <c r="KZ704" s="7"/>
      <c r="LA704" s="7"/>
      <c r="LB704" s="7"/>
      <c r="LC704" s="7"/>
      <c r="LD704" s="7"/>
      <c r="LE704" s="7"/>
      <c r="LF704" s="7"/>
      <c r="LG704" s="7"/>
      <c r="LH704" s="7"/>
      <c r="LI704" s="7"/>
      <c r="LJ704" s="7"/>
      <c r="LK704" s="7"/>
      <c r="LL704" s="7"/>
      <c r="LM704" s="7"/>
      <c r="LN704" s="7"/>
      <c r="LO704" s="7"/>
      <c r="LP704" s="7"/>
      <c r="LQ704" s="7"/>
      <c r="LR704" s="7"/>
      <c r="LS704" s="7"/>
      <c r="LT704" s="7"/>
      <c r="LU704" s="7"/>
      <c r="LV704" s="7"/>
      <c r="LW704" s="7"/>
      <c r="LX704" s="7"/>
      <c r="LY704" s="7"/>
      <c r="LZ704" s="7"/>
      <c r="MA704" s="7"/>
      <c r="MB704" s="7"/>
      <c r="MC704" s="7"/>
      <c r="MD704" s="7"/>
      <c r="ME704" s="7"/>
      <c r="MF704" s="7"/>
      <c r="MG704" s="7"/>
      <c r="MH704" s="7"/>
      <c r="MI704" s="7"/>
      <c r="MJ704" s="7"/>
    </row>
    <row r="705" spans="1:348" ht="15.75" customHeight="1" x14ac:dyDescent="0.25">
      <c r="A705" s="60"/>
      <c r="B705" s="60"/>
      <c r="C705" s="60"/>
      <c r="D705" s="60"/>
      <c r="E705" s="60"/>
      <c r="F705" s="60"/>
      <c r="G705" s="60"/>
      <c r="H705" s="60"/>
      <c r="I705" s="61"/>
      <c r="J705" s="61"/>
      <c r="K705" s="61"/>
      <c r="L705" s="61"/>
      <c r="M705" s="60"/>
      <c r="N705" s="60"/>
      <c r="O705" s="62"/>
      <c r="P705" s="62"/>
      <c r="Q705" s="62"/>
      <c r="R705" s="62"/>
      <c r="S705" s="62"/>
      <c r="T705" s="62"/>
      <c r="U705" s="62"/>
      <c r="V705" s="62"/>
      <c r="W705" s="62"/>
      <c r="X705" s="60"/>
      <c r="Y705" s="60"/>
      <c r="Z705" s="60"/>
      <c r="AA705" s="60"/>
      <c r="AB705" s="61"/>
      <c r="AC705" s="61"/>
      <c r="AD705" s="60"/>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7"/>
      <c r="IW705" s="7"/>
      <c r="IX705" s="7"/>
      <c r="IY705" s="7"/>
      <c r="IZ705" s="7"/>
      <c r="JA705" s="7"/>
      <c r="JB705" s="7"/>
      <c r="JC705" s="7"/>
      <c r="JD705" s="7"/>
      <c r="JE705" s="7"/>
      <c r="JF705" s="7"/>
      <c r="JG705" s="7"/>
      <c r="JH705" s="7"/>
      <c r="JI705" s="7"/>
      <c r="JJ705" s="7"/>
      <c r="JK705" s="7"/>
      <c r="JL705" s="7"/>
      <c r="JM705" s="7"/>
      <c r="JN705" s="7"/>
      <c r="JO705" s="7"/>
      <c r="JP705" s="7"/>
      <c r="JQ705" s="7"/>
      <c r="JR705" s="7"/>
      <c r="JS705" s="7"/>
      <c r="JT705" s="7"/>
      <c r="JU705" s="7"/>
      <c r="JV705" s="7"/>
      <c r="JW705" s="7"/>
      <c r="JX705" s="7"/>
      <c r="JY705" s="7"/>
      <c r="JZ705" s="7"/>
      <c r="KA705" s="7"/>
      <c r="KB705" s="7"/>
      <c r="KC705" s="7"/>
      <c r="KD705" s="7"/>
      <c r="KE705" s="7"/>
      <c r="KF705" s="7"/>
      <c r="KG705" s="7"/>
      <c r="KH705" s="7"/>
      <c r="KI705" s="7"/>
      <c r="KJ705" s="7"/>
      <c r="KK705" s="7"/>
      <c r="KL705" s="7"/>
      <c r="KM705" s="7"/>
      <c r="KN705" s="7"/>
      <c r="KO705" s="7"/>
      <c r="KP705" s="7"/>
      <c r="KQ705" s="7"/>
      <c r="KR705" s="7"/>
      <c r="KS705" s="7"/>
      <c r="KT705" s="7"/>
      <c r="KU705" s="7"/>
      <c r="KV705" s="7"/>
      <c r="KW705" s="7"/>
      <c r="KX705" s="7"/>
      <c r="KY705" s="7"/>
      <c r="KZ705" s="7"/>
      <c r="LA705" s="7"/>
      <c r="LB705" s="7"/>
      <c r="LC705" s="7"/>
      <c r="LD705" s="7"/>
      <c r="LE705" s="7"/>
      <c r="LF705" s="7"/>
      <c r="LG705" s="7"/>
      <c r="LH705" s="7"/>
      <c r="LI705" s="7"/>
      <c r="LJ705" s="7"/>
      <c r="LK705" s="7"/>
      <c r="LL705" s="7"/>
      <c r="LM705" s="7"/>
      <c r="LN705" s="7"/>
      <c r="LO705" s="7"/>
      <c r="LP705" s="7"/>
      <c r="LQ705" s="7"/>
      <c r="LR705" s="7"/>
      <c r="LS705" s="7"/>
      <c r="LT705" s="7"/>
      <c r="LU705" s="7"/>
      <c r="LV705" s="7"/>
      <c r="LW705" s="7"/>
      <c r="LX705" s="7"/>
      <c r="LY705" s="7"/>
      <c r="LZ705" s="7"/>
      <c r="MA705" s="7"/>
      <c r="MB705" s="7"/>
      <c r="MC705" s="7"/>
      <c r="MD705" s="7"/>
      <c r="ME705" s="7"/>
      <c r="MF705" s="7"/>
      <c r="MG705" s="7"/>
      <c r="MH705" s="7"/>
      <c r="MI705" s="7"/>
      <c r="MJ705" s="7"/>
    </row>
    <row r="706" spans="1:348" ht="15.75" customHeight="1" x14ac:dyDescent="0.25">
      <c r="A706" s="60"/>
      <c r="B706" s="60"/>
      <c r="C706" s="60"/>
      <c r="D706" s="60"/>
      <c r="E706" s="60"/>
      <c r="F706" s="60"/>
      <c r="G706" s="60"/>
      <c r="H706" s="60"/>
      <c r="I706" s="61"/>
      <c r="J706" s="61"/>
      <c r="K706" s="61"/>
      <c r="L706" s="61"/>
      <c r="M706" s="60"/>
      <c r="N706" s="60"/>
      <c r="O706" s="62"/>
      <c r="P706" s="62"/>
      <c r="Q706" s="62"/>
      <c r="R706" s="62"/>
      <c r="S706" s="62"/>
      <c r="T706" s="62"/>
      <c r="U706" s="62"/>
      <c r="V706" s="62"/>
      <c r="W706" s="62"/>
      <c r="X706" s="60"/>
      <c r="Y706" s="60"/>
      <c r="Z706" s="60"/>
      <c r="AA706" s="60"/>
      <c r="AB706" s="61"/>
      <c r="AC706" s="61"/>
      <c r="AD706" s="60"/>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c r="GV706" s="7"/>
      <c r="GW706" s="7"/>
      <c r="GX706" s="7"/>
      <c r="GY706" s="7"/>
      <c r="GZ706" s="7"/>
      <c r="HA706" s="7"/>
      <c r="HB706" s="7"/>
      <c r="HC706" s="7"/>
      <c r="HD706" s="7"/>
      <c r="HE706" s="7"/>
      <c r="HF706" s="7"/>
      <c r="HG706" s="7"/>
      <c r="HH706" s="7"/>
      <c r="HI706" s="7"/>
      <c r="HJ706" s="7"/>
      <c r="HK706" s="7"/>
      <c r="HL706" s="7"/>
      <c r="HM706" s="7"/>
      <c r="HN706" s="7"/>
      <c r="HO706" s="7"/>
      <c r="HP706" s="7"/>
      <c r="HQ706" s="7"/>
      <c r="HR706" s="7"/>
      <c r="HS706" s="7"/>
      <c r="HT706" s="7"/>
      <c r="HU706" s="7"/>
      <c r="HV706" s="7"/>
      <c r="HW706" s="7"/>
      <c r="HX706" s="7"/>
      <c r="HY706" s="7"/>
      <c r="HZ706" s="7"/>
      <c r="IA706" s="7"/>
      <c r="IB706" s="7"/>
      <c r="IC706" s="7"/>
      <c r="ID706" s="7"/>
      <c r="IE706" s="7"/>
      <c r="IF706" s="7"/>
      <c r="IG706" s="7"/>
      <c r="IH706" s="7"/>
      <c r="II706" s="7"/>
      <c r="IJ706" s="7"/>
      <c r="IK706" s="7"/>
      <c r="IL706" s="7"/>
      <c r="IM706" s="7"/>
      <c r="IN706" s="7"/>
      <c r="IO706" s="7"/>
      <c r="IP706" s="7"/>
      <c r="IQ706" s="7"/>
      <c r="IR706" s="7"/>
      <c r="IS706" s="7"/>
      <c r="IT706" s="7"/>
      <c r="IU706" s="7"/>
      <c r="IV706" s="7"/>
      <c r="IW706" s="7"/>
      <c r="IX706" s="7"/>
      <c r="IY706" s="7"/>
      <c r="IZ706" s="7"/>
      <c r="JA706" s="7"/>
      <c r="JB706" s="7"/>
      <c r="JC706" s="7"/>
      <c r="JD706" s="7"/>
      <c r="JE706" s="7"/>
      <c r="JF706" s="7"/>
      <c r="JG706" s="7"/>
      <c r="JH706" s="7"/>
      <c r="JI706" s="7"/>
      <c r="JJ706" s="7"/>
      <c r="JK706" s="7"/>
      <c r="JL706" s="7"/>
      <c r="JM706" s="7"/>
      <c r="JN706" s="7"/>
      <c r="JO706" s="7"/>
      <c r="JP706" s="7"/>
      <c r="JQ706" s="7"/>
      <c r="JR706" s="7"/>
      <c r="JS706" s="7"/>
      <c r="JT706" s="7"/>
      <c r="JU706" s="7"/>
      <c r="JV706" s="7"/>
      <c r="JW706" s="7"/>
      <c r="JX706" s="7"/>
      <c r="JY706" s="7"/>
      <c r="JZ706" s="7"/>
      <c r="KA706" s="7"/>
      <c r="KB706" s="7"/>
      <c r="KC706" s="7"/>
      <c r="KD706" s="7"/>
      <c r="KE706" s="7"/>
      <c r="KF706" s="7"/>
      <c r="KG706" s="7"/>
      <c r="KH706" s="7"/>
      <c r="KI706" s="7"/>
      <c r="KJ706" s="7"/>
      <c r="KK706" s="7"/>
      <c r="KL706" s="7"/>
      <c r="KM706" s="7"/>
      <c r="KN706" s="7"/>
      <c r="KO706" s="7"/>
      <c r="KP706" s="7"/>
      <c r="KQ706" s="7"/>
      <c r="KR706" s="7"/>
      <c r="KS706" s="7"/>
      <c r="KT706" s="7"/>
      <c r="KU706" s="7"/>
      <c r="KV706" s="7"/>
      <c r="KW706" s="7"/>
      <c r="KX706" s="7"/>
      <c r="KY706" s="7"/>
      <c r="KZ706" s="7"/>
      <c r="LA706" s="7"/>
      <c r="LB706" s="7"/>
      <c r="LC706" s="7"/>
      <c r="LD706" s="7"/>
      <c r="LE706" s="7"/>
      <c r="LF706" s="7"/>
      <c r="LG706" s="7"/>
      <c r="LH706" s="7"/>
      <c r="LI706" s="7"/>
      <c r="LJ706" s="7"/>
      <c r="LK706" s="7"/>
      <c r="LL706" s="7"/>
      <c r="LM706" s="7"/>
      <c r="LN706" s="7"/>
      <c r="LO706" s="7"/>
      <c r="LP706" s="7"/>
      <c r="LQ706" s="7"/>
      <c r="LR706" s="7"/>
      <c r="LS706" s="7"/>
      <c r="LT706" s="7"/>
      <c r="LU706" s="7"/>
      <c r="LV706" s="7"/>
      <c r="LW706" s="7"/>
      <c r="LX706" s="7"/>
      <c r="LY706" s="7"/>
      <c r="LZ706" s="7"/>
      <c r="MA706" s="7"/>
      <c r="MB706" s="7"/>
      <c r="MC706" s="7"/>
      <c r="MD706" s="7"/>
      <c r="ME706" s="7"/>
      <c r="MF706" s="7"/>
      <c r="MG706" s="7"/>
      <c r="MH706" s="7"/>
      <c r="MI706" s="7"/>
      <c r="MJ706" s="7"/>
    </row>
    <row r="707" spans="1:348" ht="15.75" customHeight="1" x14ac:dyDescent="0.25">
      <c r="A707" s="60"/>
      <c r="B707" s="60"/>
      <c r="C707" s="60"/>
      <c r="D707" s="60"/>
      <c r="E707" s="60"/>
      <c r="F707" s="60"/>
      <c r="G707" s="60"/>
      <c r="H707" s="60"/>
      <c r="I707" s="61"/>
      <c r="J707" s="61"/>
      <c r="K707" s="61"/>
      <c r="L707" s="61"/>
      <c r="M707" s="60"/>
      <c r="N707" s="60"/>
      <c r="O707" s="62"/>
      <c r="P707" s="62"/>
      <c r="Q707" s="62"/>
      <c r="R707" s="62"/>
      <c r="S707" s="62"/>
      <c r="T707" s="62"/>
      <c r="U707" s="62"/>
      <c r="V707" s="62"/>
      <c r="W707" s="62"/>
      <c r="X707" s="60"/>
      <c r="Y707" s="60"/>
      <c r="Z707" s="60"/>
      <c r="AA707" s="60"/>
      <c r="AB707" s="61"/>
      <c r="AC707" s="61"/>
      <c r="AD707" s="60"/>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c r="GV707" s="7"/>
      <c r="GW707" s="7"/>
      <c r="GX707" s="7"/>
      <c r="GY707" s="7"/>
      <c r="GZ707" s="7"/>
      <c r="HA707" s="7"/>
      <c r="HB707" s="7"/>
      <c r="HC707" s="7"/>
      <c r="HD707" s="7"/>
      <c r="HE707" s="7"/>
      <c r="HF707" s="7"/>
      <c r="HG707" s="7"/>
      <c r="HH707" s="7"/>
      <c r="HI707" s="7"/>
      <c r="HJ707" s="7"/>
      <c r="HK707" s="7"/>
      <c r="HL707" s="7"/>
      <c r="HM707" s="7"/>
      <c r="HN707" s="7"/>
      <c r="HO707" s="7"/>
      <c r="HP707" s="7"/>
      <c r="HQ707" s="7"/>
      <c r="HR707" s="7"/>
      <c r="HS707" s="7"/>
      <c r="HT707" s="7"/>
      <c r="HU707" s="7"/>
      <c r="HV707" s="7"/>
      <c r="HW707" s="7"/>
      <c r="HX707" s="7"/>
      <c r="HY707" s="7"/>
      <c r="HZ707" s="7"/>
      <c r="IA707" s="7"/>
      <c r="IB707" s="7"/>
      <c r="IC707" s="7"/>
      <c r="ID707" s="7"/>
      <c r="IE707" s="7"/>
      <c r="IF707" s="7"/>
      <c r="IG707" s="7"/>
      <c r="IH707" s="7"/>
      <c r="II707" s="7"/>
      <c r="IJ707" s="7"/>
      <c r="IK707" s="7"/>
      <c r="IL707" s="7"/>
      <c r="IM707" s="7"/>
      <c r="IN707" s="7"/>
      <c r="IO707" s="7"/>
      <c r="IP707" s="7"/>
      <c r="IQ707" s="7"/>
      <c r="IR707" s="7"/>
      <c r="IS707" s="7"/>
      <c r="IT707" s="7"/>
      <c r="IU707" s="7"/>
      <c r="IV707" s="7"/>
      <c r="IW707" s="7"/>
      <c r="IX707" s="7"/>
      <c r="IY707" s="7"/>
      <c r="IZ707" s="7"/>
      <c r="JA707" s="7"/>
      <c r="JB707" s="7"/>
      <c r="JC707" s="7"/>
      <c r="JD707" s="7"/>
      <c r="JE707" s="7"/>
      <c r="JF707" s="7"/>
      <c r="JG707" s="7"/>
      <c r="JH707" s="7"/>
      <c r="JI707" s="7"/>
      <c r="JJ707" s="7"/>
      <c r="JK707" s="7"/>
      <c r="JL707" s="7"/>
      <c r="JM707" s="7"/>
      <c r="JN707" s="7"/>
      <c r="JO707" s="7"/>
      <c r="JP707" s="7"/>
      <c r="JQ707" s="7"/>
      <c r="JR707" s="7"/>
      <c r="JS707" s="7"/>
      <c r="JT707" s="7"/>
      <c r="JU707" s="7"/>
      <c r="JV707" s="7"/>
      <c r="JW707" s="7"/>
      <c r="JX707" s="7"/>
      <c r="JY707" s="7"/>
      <c r="JZ707" s="7"/>
      <c r="KA707" s="7"/>
      <c r="KB707" s="7"/>
      <c r="KC707" s="7"/>
      <c r="KD707" s="7"/>
      <c r="KE707" s="7"/>
      <c r="KF707" s="7"/>
      <c r="KG707" s="7"/>
      <c r="KH707" s="7"/>
      <c r="KI707" s="7"/>
      <c r="KJ707" s="7"/>
      <c r="KK707" s="7"/>
      <c r="KL707" s="7"/>
      <c r="KM707" s="7"/>
      <c r="KN707" s="7"/>
      <c r="KO707" s="7"/>
      <c r="KP707" s="7"/>
      <c r="KQ707" s="7"/>
      <c r="KR707" s="7"/>
      <c r="KS707" s="7"/>
      <c r="KT707" s="7"/>
      <c r="KU707" s="7"/>
      <c r="KV707" s="7"/>
      <c r="KW707" s="7"/>
      <c r="KX707" s="7"/>
      <c r="KY707" s="7"/>
      <c r="KZ707" s="7"/>
      <c r="LA707" s="7"/>
      <c r="LB707" s="7"/>
      <c r="LC707" s="7"/>
      <c r="LD707" s="7"/>
      <c r="LE707" s="7"/>
      <c r="LF707" s="7"/>
      <c r="LG707" s="7"/>
      <c r="LH707" s="7"/>
      <c r="LI707" s="7"/>
      <c r="LJ707" s="7"/>
      <c r="LK707" s="7"/>
      <c r="LL707" s="7"/>
      <c r="LM707" s="7"/>
      <c r="LN707" s="7"/>
      <c r="LO707" s="7"/>
      <c r="LP707" s="7"/>
      <c r="LQ707" s="7"/>
      <c r="LR707" s="7"/>
      <c r="LS707" s="7"/>
      <c r="LT707" s="7"/>
      <c r="LU707" s="7"/>
      <c r="LV707" s="7"/>
      <c r="LW707" s="7"/>
      <c r="LX707" s="7"/>
      <c r="LY707" s="7"/>
      <c r="LZ707" s="7"/>
      <c r="MA707" s="7"/>
      <c r="MB707" s="7"/>
      <c r="MC707" s="7"/>
      <c r="MD707" s="7"/>
      <c r="ME707" s="7"/>
      <c r="MF707" s="7"/>
      <c r="MG707" s="7"/>
      <c r="MH707" s="7"/>
      <c r="MI707" s="7"/>
      <c r="MJ707" s="7"/>
    </row>
    <row r="708" spans="1:348" ht="15.75" customHeight="1" x14ac:dyDescent="0.25">
      <c r="A708" s="60"/>
      <c r="B708" s="60"/>
      <c r="C708" s="60"/>
      <c r="D708" s="60"/>
      <c r="E708" s="60"/>
      <c r="F708" s="60"/>
      <c r="G708" s="60"/>
      <c r="H708" s="60"/>
      <c r="I708" s="61"/>
      <c r="J708" s="61"/>
      <c r="K708" s="61"/>
      <c r="L708" s="61"/>
      <c r="M708" s="60"/>
      <c r="N708" s="60"/>
      <c r="O708" s="62"/>
      <c r="P708" s="62"/>
      <c r="Q708" s="62"/>
      <c r="R708" s="62"/>
      <c r="S708" s="62"/>
      <c r="T708" s="62"/>
      <c r="U708" s="62"/>
      <c r="V708" s="62"/>
      <c r="W708" s="62"/>
      <c r="X708" s="60"/>
      <c r="Y708" s="60"/>
      <c r="Z708" s="60"/>
      <c r="AA708" s="60"/>
      <c r="AB708" s="61"/>
      <c r="AC708" s="61"/>
      <c r="AD708" s="60"/>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7"/>
      <c r="IW708" s="7"/>
      <c r="IX708" s="7"/>
      <c r="IY708" s="7"/>
      <c r="IZ708" s="7"/>
      <c r="JA708" s="7"/>
      <c r="JB708" s="7"/>
      <c r="JC708" s="7"/>
      <c r="JD708" s="7"/>
      <c r="JE708" s="7"/>
      <c r="JF708" s="7"/>
      <c r="JG708" s="7"/>
      <c r="JH708" s="7"/>
      <c r="JI708" s="7"/>
      <c r="JJ708" s="7"/>
      <c r="JK708" s="7"/>
      <c r="JL708" s="7"/>
      <c r="JM708" s="7"/>
      <c r="JN708" s="7"/>
      <c r="JO708" s="7"/>
      <c r="JP708" s="7"/>
      <c r="JQ708" s="7"/>
      <c r="JR708" s="7"/>
      <c r="JS708" s="7"/>
      <c r="JT708" s="7"/>
      <c r="JU708" s="7"/>
      <c r="JV708" s="7"/>
      <c r="JW708" s="7"/>
      <c r="JX708" s="7"/>
      <c r="JY708" s="7"/>
      <c r="JZ708" s="7"/>
      <c r="KA708" s="7"/>
      <c r="KB708" s="7"/>
      <c r="KC708" s="7"/>
      <c r="KD708" s="7"/>
      <c r="KE708" s="7"/>
      <c r="KF708" s="7"/>
      <c r="KG708" s="7"/>
      <c r="KH708" s="7"/>
      <c r="KI708" s="7"/>
      <c r="KJ708" s="7"/>
      <c r="KK708" s="7"/>
      <c r="KL708" s="7"/>
      <c r="KM708" s="7"/>
      <c r="KN708" s="7"/>
      <c r="KO708" s="7"/>
      <c r="KP708" s="7"/>
      <c r="KQ708" s="7"/>
      <c r="KR708" s="7"/>
      <c r="KS708" s="7"/>
      <c r="KT708" s="7"/>
      <c r="KU708" s="7"/>
      <c r="KV708" s="7"/>
      <c r="KW708" s="7"/>
      <c r="KX708" s="7"/>
      <c r="KY708" s="7"/>
      <c r="KZ708" s="7"/>
      <c r="LA708" s="7"/>
      <c r="LB708" s="7"/>
      <c r="LC708" s="7"/>
      <c r="LD708" s="7"/>
      <c r="LE708" s="7"/>
      <c r="LF708" s="7"/>
      <c r="LG708" s="7"/>
      <c r="LH708" s="7"/>
      <c r="LI708" s="7"/>
      <c r="LJ708" s="7"/>
      <c r="LK708" s="7"/>
      <c r="LL708" s="7"/>
      <c r="LM708" s="7"/>
      <c r="LN708" s="7"/>
      <c r="LO708" s="7"/>
      <c r="LP708" s="7"/>
      <c r="LQ708" s="7"/>
      <c r="LR708" s="7"/>
      <c r="LS708" s="7"/>
      <c r="LT708" s="7"/>
      <c r="LU708" s="7"/>
      <c r="LV708" s="7"/>
      <c r="LW708" s="7"/>
      <c r="LX708" s="7"/>
      <c r="LY708" s="7"/>
      <c r="LZ708" s="7"/>
      <c r="MA708" s="7"/>
      <c r="MB708" s="7"/>
      <c r="MC708" s="7"/>
      <c r="MD708" s="7"/>
      <c r="ME708" s="7"/>
      <c r="MF708" s="7"/>
      <c r="MG708" s="7"/>
      <c r="MH708" s="7"/>
      <c r="MI708" s="7"/>
      <c r="MJ708" s="7"/>
    </row>
    <row r="709" spans="1:348" ht="15.75" customHeight="1" x14ac:dyDescent="0.25">
      <c r="A709" s="60"/>
      <c r="B709" s="60"/>
      <c r="C709" s="60"/>
      <c r="D709" s="60"/>
      <c r="E709" s="60"/>
      <c r="F709" s="60"/>
      <c r="G709" s="60"/>
      <c r="H709" s="60"/>
      <c r="I709" s="61"/>
      <c r="J709" s="61"/>
      <c r="K709" s="61"/>
      <c r="L709" s="61"/>
      <c r="M709" s="60"/>
      <c r="N709" s="60"/>
      <c r="O709" s="62"/>
      <c r="P709" s="62"/>
      <c r="Q709" s="62"/>
      <c r="R709" s="62"/>
      <c r="S709" s="62"/>
      <c r="T709" s="62"/>
      <c r="U709" s="62"/>
      <c r="V709" s="62"/>
      <c r="W709" s="62"/>
      <c r="X709" s="60"/>
      <c r="Y709" s="60"/>
      <c r="Z709" s="60"/>
      <c r="AA709" s="60"/>
      <c r="AB709" s="61"/>
      <c r="AC709" s="61"/>
      <c r="AD709" s="60"/>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7"/>
      <c r="IW709" s="7"/>
      <c r="IX709" s="7"/>
      <c r="IY709" s="7"/>
      <c r="IZ709" s="7"/>
      <c r="JA709" s="7"/>
      <c r="JB709" s="7"/>
      <c r="JC709" s="7"/>
      <c r="JD709" s="7"/>
      <c r="JE709" s="7"/>
      <c r="JF709" s="7"/>
      <c r="JG709" s="7"/>
      <c r="JH709" s="7"/>
      <c r="JI709" s="7"/>
      <c r="JJ709" s="7"/>
      <c r="JK709" s="7"/>
      <c r="JL709" s="7"/>
      <c r="JM709" s="7"/>
      <c r="JN709" s="7"/>
      <c r="JO709" s="7"/>
      <c r="JP709" s="7"/>
      <c r="JQ709" s="7"/>
      <c r="JR709" s="7"/>
      <c r="JS709" s="7"/>
      <c r="JT709" s="7"/>
      <c r="JU709" s="7"/>
      <c r="JV709" s="7"/>
      <c r="JW709" s="7"/>
      <c r="JX709" s="7"/>
      <c r="JY709" s="7"/>
      <c r="JZ709" s="7"/>
      <c r="KA709" s="7"/>
      <c r="KB709" s="7"/>
      <c r="KC709" s="7"/>
      <c r="KD709" s="7"/>
      <c r="KE709" s="7"/>
      <c r="KF709" s="7"/>
      <c r="KG709" s="7"/>
      <c r="KH709" s="7"/>
      <c r="KI709" s="7"/>
      <c r="KJ709" s="7"/>
      <c r="KK709" s="7"/>
      <c r="KL709" s="7"/>
      <c r="KM709" s="7"/>
      <c r="KN709" s="7"/>
      <c r="KO709" s="7"/>
      <c r="KP709" s="7"/>
      <c r="KQ709" s="7"/>
      <c r="KR709" s="7"/>
      <c r="KS709" s="7"/>
      <c r="KT709" s="7"/>
      <c r="KU709" s="7"/>
      <c r="KV709" s="7"/>
      <c r="KW709" s="7"/>
      <c r="KX709" s="7"/>
      <c r="KY709" s="7"/>
      <c r="KZ709" s="7"/>
      <c r="LA709" s="7"/>
      <c r="LB709" s="7"/>
      <c r="LC709" s="7"/>
      <c r="LD709" s="7"/>
      <c r="LE709" s="7"/>
      <c r="LF709" s="7"/>
      <c r="LG709" s="7"/>
      <c r="LH709" s="7"/>
      <c r="LI709" s="7"/>
      <c r="LJ709" s="7"/>
      <c r="LK709" s="7"/>
      <c r="LL709" s="7"/>
      <c r="LM709" s="7"/>
      <c r="LN709" s="7"/>
      <c r="LO709" s="7"/>
      <c r="LP709" s="7"/>
      <c r="LQ709" s="7"/>
      <c r="LR709" s="7"/>
      <c r="LS709" s="7"/>
      <c r="LT709" s="7"/>
      <c r="LU709" s="7"/>
      <c r="LV709" s="7"/>
      <c r="LW709" s="7"/>
      <c r="LX709" s="7"/>
      <c r="LY709" s="7"/>
      <c r="LZ709" s="7"/>
      <c r="MA709" s="7"/>
      <c r="MB709" s="7"/>
      <c r="MC709" s="7"/>
      <c r="MD709" s="7"/>
      <c r="ME709" s="7"/>
      <c r="MF709" s="7"/>
      <c r="MG709" s="7"/>
      <c r="MH709" s="7"/>
      <c r="MI709" s="7"/>
      <c r="MJ709" s="7"/>
    </row>
    <row r="710" spans="1:348" ht="15.75" customHeight="1" x14ac:dyDescent="0.25">
      <c r="A710" s="60"/>
      <c r="B710" s="60"/>
      <c r="C710" s="60"/>
      <c r="D710" s="60"/>
      <c r="E710" s="60"/>
      <c r="F710" s="60"/>
      <c r="G710" s="60"/>
      <c r="H710" s="60"/>
      <c r="I710" s="61"/>
      <c r="J710" s="61"/>
      <c r="K710" s="61"/>
      <c r="L710" s="61"/>
      <c r="M710" s="60"/>
      <c r="N710" s="60"/>
      <c r="O710" s="62"/>
      <c r="P710" s="62"/>
      <c r="Q710" s="62"/>
      <c r="R710" s="62"/>
      <c r="S710" s="62"/>
      <c r="T710" s="62"/>
      <c r="U710" s="62"/>
      <c r="V710" s="62"/>
      <c r="W710" s="62"/>
      <c r="X710" s="60"/>
      <c r="Y710" s="60"/>
      <c r="Z710" s="60"/>
      <c r="AA710" s="60"/>
      <c r="AB710" s="61"/>
      <c r="AC710" s="61"/>
      <c r="AD710" s="60"/>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7"/>
      <c r="IW710" s="7"/>
      <c r="IX710" s="7"/>
      <c r="IY710" s="7"/>
      <c r="IZ710" s="7"/>
      <c r="JA710" s="7"/>
      <c r="JB710" s="7"/>
      <c r="JC710" s="7"/>
      <c r="JD710" s="7"/>
      <c r="JE710" s="7"/>
      <c r="JF710" s="7"/>
      <c r="JG710" s="7"/>
      <c r="JH710" s="7"/>
      <c r="JI710" s="7"/>
      <c r="JJ710" s="7"/>
      <c r="JK710" s="7"/>
      <c r="JL710" s="7"/>
      <c r="JM710" s="7"/>
      <c r="JN710" s="7"/>
      <c r="JO710" s="7"/>
      <c r="JP710" s="7"/>
      <c r="JQ710" s="7"/>
      <c r="JR710" s="7"/>
      <c r="JS710" s="7"/>
      <c r="JT710" s="7"/>
      <c r="JU710" s="7"/>
      <c r="JV710" s="7"/>
      <c r="JW710" s="7"/>
      <c r="JX710" s="7"/>
      <c r="JY710" s="7"/>
      <c r="JZ710" s="7"/>
      <c r="KA710" s="7"/>
      <c r="KB710" s="7"/>
      <c r="KC710" s="7"/>
      <c r="KD710" s="7"/>
      <c r="KE710" s="7"/>
      <c r="KF710" s="7"/>
      <c r="KG710" s="7"/>
      <c r="KH710" s="7"/>
      <c r="KI710" s="7"/>
      <c r="KJ710" s="7"/>
      <c r="KK710" s="7"/>
      <c r="KL710" s="7"/>
      <c r="KM710" s="7"/>
      <c r="KN710" s="7"/>
      <c r="KO710" s="7"/>
      <c r="KP710" s="7"/>
      <c r="KQ710" s="7"/>
      <c r="KR710" s="7"/>
      <c r="KS710" s="7"/>
      <c r="KT710" s="7"/>
      <c r="KU710" s="7"/>
      <c r="KV710" s="7"/>
      <c r="KW710" s="7"/>
      <c r="KX710" s="7"/>
      <c r="KY710" s="7"/>
      <c r="KZ710" s="7"/>
      <c r="LA710" s="7"/>
      <c r="LB710" s="7"/>
      <c r="LC710" s="7"/>
      <c r="LD710" s="7"/>
      <c r="LE710" s="7"/>
      <c r="LF710" s="7"/>
      <c r="LG710" s="7"/>
      <c r="LH710" s="7"/>
      <c r="LI710" s="7"/>
      <c r="LJ710" s="7"/>
      <c r="LK710" s="7"/>
      <c r="LL710" s="7"/>
      <c r="LM710" s="7"/>
      <c r="LN710" s="7"/>
      <c r="LO710" s="7"/>
      <c r="LP710" s="7"/>
      <c r="LQ710" s="7"/>
      <c r="LR710" s="7"/>
      <c r="LS710" s="7"/>
      <c r="LT710" s="7"/>
      <c r="LU710" s="7"/>
      <c r="LV710" s="7"/>
      <c r="LW710" s="7"/>
      <c r="LX710" s="7"/>
      <c r="LY710" s="7"/>
      <c r="LZ710" s="7"/>
      <c r="MA710" s="7"/>
      <c r="MB710" s="7"/>
      <c r="MC710" s="7"/>
      <c r="MD710" s="7"/>
      <c r="ME710" s="7"/>
      <c r="MF710" s="7"/>
      <c r="MG710" s="7"/>
      <c r="MH710" s="7"/>
      <c r="MI710" s="7"/>
      <c r="MJ710" s="7"/>
    </row>
    <row r="711" spans="1:348" ht="15.75" customHeight="1" x14ac:dyDescent="0.25">
      <c r="A711" s="60"/>
      <c r="B711" s="60"/>
      <c r="C711" s="60"/>
      <c r="D711" s="60"/>
      <c r="E711" s="60"/>
      <c r="F711" s="60"/>
      <c r="G711" s="60"/>
      <c r="H711" s="60"/>
      <c r="I711" s="61"/>
      <c r="J711" s="61"/>
      <c r="K711" s="61"/>
      <c r="L711" s="61"/>
      <c r="M711" s="60"/>
      <c r="N711" s="60"/>
      <c r="O711" s="62"/>
      <c r="P711" s="62"/>
      <c r="Q711" s="62"/>
      <c r="R711" s="62"/>
      <c r="S711" s="62"/>
      <c r="T711" s="62"/>
      <c r="U711" s="62"/>
      <c r="V711" s="62"/>
      <c r="W711" s="62"/>
      <c r="X711" s="60"/>
      <c r="Y711" s="60"/>
      <c r="Z711" s="60"/>
      <c r="AA711" s="60"/>
      <c r="AB711" s="61"/>
      <c r="AC711" s="61"/>
      <c r="AD711" s="60"/>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c r="IW711" s="7"/>
      <c r="IX711" s="7"/>
      <c r="IY711" s="7"/>
      <c r="IZ711" s="7"/>
      <c r="JA711" s="7"/>
      <c r="JB711" s="7"/>
      <c r="JC711" s="7"/>
      <c r="JD711" s="7"/>
      <c r="JE711" s="7"/>
      <c r="JF711" s="7"/>
      <c r="JG711" s="7"/>
      <c r="JH711" s="7"/>
      <c r="JI711" s="7"/>
      <c r="JJ711" s="7"/>
      <c r="JK711" s="7"/>
      <c r="JL711" s="7"/>
      <c r="JM711" s="7"/>
      <c r="JN711" s="7"/>
      <c r="JO711" s="7"/>
      <c r="JP711" s="7"/>
      <c r="JQ711" s="7"/>
      <c r="JR711" s="7"/>
      <c r="JS711" s="7"/>
      <c r="JT711" s="7"/>
      <c r="JU711" s="7"/>
      <c r="JV711" s="7"/>
      <c r="JW711" s="7"/>
      <c r="JX711" s="7"/>
      <c r="JY711" s="7"/>
      <c r="JZ711" s="7"/>
      <c r="KA711" s="7"/>
      <c r="KB711" s="7"/>
      <c r="KC711" s="7"/>
      <c r="KD711" s="7"/>
      <c r="KE711" s="7"/>
      <c r="KF711" s="7"/>
      <c r="KG711" s="7"/>
      <c r="KH711" s="7"/>
      <c r="KI711" s="7"/>
      <c r="KJ711" s="7"/>
      <c r="KK711" s="7"/>
      <c r="KL711" s="7"/>
      <c r="KM711" s="7"/>
      <c r="KN711" s="7"/>
      <c r="KO711" s="7"/>
      <c r="KP711" s="7"/>
      <c r="KQ711" s="7"/>
      <c r="KR711" s="7"/>
      <c r="KS711" s="7"/>
      <c r="KT711" s="7"/>
      <c r="KU711" s="7"/>
      <c r="KV711" s="7"/>
      <c r="KW711" s="7"/>
      <c r="KX711" s="7"/>
      <c r="KY711" s="7"/>
      <c r="KZ711" s="7"/>
      <c r="LA711" s="7"/>
      <c r="LB711" s="7"/>
      <c r="LC711" s="7"/>
      <c r="LD711" s="7"/>
      <c r="LE711" s="7"/>
      <c r="LF711" s="7"/>
      <c r="LG711" s="7"/>
      <c r="LH711" s="7"/>
      <c r="LI711" s="7"/>
      <c r="LJ711" s="7"/>
      <c r="LK711" s="7"/>
      <c r="LL711" s="7"/>
      <c r="LM711" s="7"/>
      <c r="LN711" s="7"/>
      <c r="LO711" s="7"/>
      <c r="LP711" s="7"/>
      <c r="LQ711" s="7"/>
      <c r="LR711" s="7"/>
      <c r="LS711" s="7"/>
      <c r="LT711" s="7"/>
      <c r="LU711" s="7"/>
      <c r="LV711" s="7"/>
      <c r="LW711" s="7"/>
      <c r="LX711" s="7"/>
      <c r="LY711" s="7"/>
      <c r="LZ711" s="7"/>
      <c r="MA711" s="7"/>
      <c r="MB711" s="7"/>
      <c r="MC711" s="7"/>
      <c r="MD711" s="7"/>
      <c r="ME711" s="7"/>
      <c r="MF711" s="7"/>
      <c r="MG711" s="7"/>
      <c r="MH711" s="7"/>
      <c r="MI711" s="7"/>
      <c r="MJ711" s="7"/>
    </row>
    <row r="712" spans="1:348" ht="15.75" customHeight="1" x14ac:dyDescent="0.25">
      <c r="A712" s="60"/>
      <c r="B712" s="60"/>
      <c r="C712" s="60"/>
      <c r="D712" s="60"/>
      <c r="E712" s="60"/>
      <c r="F712" s="60"/>
      <c r="G712" s="60"/>
      <c r="H712" s="60"/>
      <c r="I712" s="61"/>
      <c r="J712" s="61"/>
      <c r="K712" s="61"/>
      <c r="L712" s="61"/>
      <c r="M712" s="60"/>
      <c r="N712" s="60"/>
      <c r="O712" s="62"/>
      <c r="P712" s="62"/>
      <c r="Q712" s="62"/>
      <c r="R712" s="62"/>
      <c r="S712" s="62"/>
      <c r="T712" s="62"/>
      <c r="U712" s="62"/>
      <c r="V712" s="62"/>
      <c r="W712" s="62"/>
      <c r="X712" s="60"/>
      <c r="Y712" s="60"/>
      <c r="Z712" s="60"/>
      <c r="AA712" s="60"/>
      <c r="AB712" s="61"/>
      <c r="AC712" s="61"/>
      <c r="AD712" s="60"/>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c r="IW712" s="7"/>
      <c r="IX712" s="7"/>
      <c r="IY712" s="7"/>
      <c r="IZ712" s="7"/>
      <c r="JA712" s="7"/>
      <c r="JB712" s="7"/>
      <c r="JC712" s="7"/>
      <c r="JD712" s="7"/>
      <c r="JE712" s="7"/>
      <c r="JF712" s="7"/>
      <c r="JG712" s="7"/>
      <c r="JH712" s="7"/>
      <c r="JI712" s="7"/>
      <c r="JJ712" s="7"/>
      <c r="JK712" s="7"/>
      <c r="JL712" s="7"/>
      <c r="JM712" s="7"/>
      <c r="JN712" s="7"/>
      <c r="JO712" s="7"/>
      <c r="JP712" s="7"/>
      <c r="JQ712" s="7"/>
      <c r="JR712" s="7"/>
      <c r="JS712" s="7"/>
      <c r="JT712" s="7"/>
      <c r="JU712" s="7"/>
      <c r="JV712" s="7"/>
      <c r="JW712" s="7"/>
      <c r="JX712" s="7"/>
      <c r="JY712" s="7"/>
      <c r="JZ712" s="7"/>
      <c r="KA712" s="7"/>
      <c r="KB712" s="7"/>
      <c r="KC712" s="7"/>
      <c r="KD712" s="7"/>
      <c r="KE712" s="7"/>
      <c r="KF712" s="7"/>
      <c r="KG712" s="7"/>
      <c r="KH712" s="7"/>
      <c r="KI712" s="7"/>
      <c r="KJ712" s="7"/>
      <c r="KK712" s="7"/>
      <c r="KL712" s="7"/>
      <c r="KM712" s="7"/>
      <c r="KN712" s="7"/>
      <c r="KO712" s="7"/>
      <c r="KP712" s="7"/>
      <c r="KQ712" s="7"/>
      <c r="KR712" s="7"/>
      <c r="KS712" s="7"/>
      <c r="KT712" s="7"/>
      <c r="KU712" s="7"/>
      <c r="KV712" s="7"/>
      <c r="KW712" s="7"/>
      <c r="KX712" s="7"/>
      <c r="KY712" s="7"/>
      <c r="KZ712" s="7"/>
      <c r="LA712" s="7"/>
      <c r="LB712" s="7"/>
      <c r="LC712" s="7"/>
      <c r="LD712" s="7"/>
      <c r="LE712" s="7"/>
      <c r="LF712" s="7"/>
      <c r="LG712" s="7"/>
      <c r="LH712" s="7"/>
      <c r="LI712" s="7"/>
      <c r="LJ712" s="7"/>
      <c r="LK712" s="7"/>
      <c r="LL712" s="7"/>
      <c r="LM712" s="7"/>
      <c r="LN712" s="7"/>
      <c r="LO712" s="7"/>
      <c r="LP712" s="7"/>
      <c r="LQ712" s="7"/>
      <c r="LR712" s="7"/>
      <c r="LS712" s="7"/>
      <c r="LT712" s="7"/>
      <c r="LU712" s="7"/>
      <c r="LV712" s="7"/>
      <c r="LW712" s="7"/>
      <c r="LX712" s="7"/>
      <c r="LY712" s="7"/>
      <c r="LZ712" s="7"/>
      <c r="MA712" s="7"/>
      <c r="MB712" s="7"/>
      <c r="MC712" s="7"/>
      <c r="MD712" s="7"/>
      <c r="ME712" s="7"/>
      <c r="MF712" s="7"/>
      <c r="MG712" s="7"/>
      <c r="MH712" s="7"/>
      <c r="MI712" s="7"/>
      <c r="MJ712" s="7"/>
    </row>
    <row r="713" spans="1:348" ht="15.75" customHeight="1" x14ac:dyDescent="0.25">
      <c r="A713" s="60"/>
      <c r="B713" s="60"/>
      <c r="C713" s="60"/>
      <c r="D713" s="60"/>
      <c r="E713" s="60"/>
      <c r="F713" s="60"/>
      <c r="G713" s="60"/>
      <c r="H713" s="60"/>
      <c r="I713" s="61"/>
      <c r="J713" s="61"/>
      <c r="K713" s="61"/>
      <c r="L713" s="61"/>
      <c r="M713" s="60"/>
      <c r="N713" s="60"/>
      <c r="O713" s="62"/>
      <c r="P713" s="62"/>
      <c r="Q713" s="62"/>
      <c r="R713" s="62"/>
      <c r="S713" s="62"/>
      <c r="T713" s="62"/>
      <c r="U713" s="62"/>
      <c r="V713" s="62"/>
      <c r="W713" s="62"/>
      <c r="X713" s="60"/>
      <c r="Y713" s="60"/>
      <c r="Z713" s="60"/>
      <c r="AA713" s="60"/>
      <c r="AB713" s="61"/>
      <c r="AC713" s="61"/>
      <c r="AD713" s="60"/>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c r="IW713" s="7"/>
      <c r="IX713" s="7"/>
      <c r="IY713" s="7"/>
      <c r="IZ713" s="7"/>
      <c r="JA713" s="7"/>
      <c r="JB713" s="7"/>
      <c r="JC713" s="7"/>
      <c r="JD713" s="7"/>
      <c r="JE713" s="7"/>
      <c r="JF713" s="7"/>
      <c r="JG713" s="7"/>
      <c r="JH713" s="7"/>
      <c r="JI713" s="7"/>
      <c r="JJ713" s="7"/>
      <c r="JK713" s="7"/>
      <c r="JL713" s="7"/>
      <c r="JM713" s="7"/>
      <c r="JN713" s="7"/>
      <c r="JO713" s="7"/>
      <c r="JP713" s="7"/>
      <c r="JQ713" s="7"/>
      <c r="JR713" s="7"/>
      <c r="JS713" s="7"/>
      <c r="JT713" s="7"/>
      <c r="JU713" s="7"/>
      <c r="JV713" s="7"/>
      <c r="JW713" s="7"/>
      <c r="JX713" s="7"/>
      <c r="JY713" s="7"/>
      <c r="JZ713" s="7"/>
      <c r="KA713" s="7"/>
      <c r="KB713" s="7"/>
      <c r="KC713" s="7"/>
      <c r="KD713" s="7"/>
      <c r="KE713" s="7"/>
      <c r="KF713" s="7"/>
      <c r="KG713" s="7"/>
      <c r="KH713" s="7"/>
      <c r="KI713" s="7"/>
      <c r="KJ713" s="7"/>
      <c r="KK713" s="7"/>
      <c r="KL713" s="7"/>
      <c r="KM713" s="7"/>
      <c r="KN713" s="7"/>
      <c r="KO713" s="7"/>
      <c r="KP713" s="7"/>
      <c r="KQ713" s="7"/>
      <c r="KR713" s="7"/>
      <c r="KS713" s="7"/>
      <c r="KT713" s="7"/>
      <c r="KU713" s="7"/>
      <c r="KV713" s="7"/>
      <c r="KW713" s="7"/>
      <c r="KX713" s="7"/>
      <c r="KY713" s="7"/>
      <c r="KZ713" s="7"/>
      <c r="LA713" s="7"/>
      <c r="LB713" s="7"/>
      <c r="LC713" s="7"/>
      <c r="LD713" s="7"/>
      <c r="LE713" s="7"/>
      <c r="LF713" s="7"/>
      <c r="LG713" s="7"/>
      <c r="LH713" s="7"/>
      <c r="LI713" s="7"/>
      <c r="LJ713" s="7"/>
      <c r="LK713" s="7"/>
      <c r="LL713" s="7"/>
      <c r="LM713" s="7"/>
      <c r="LN713" s="7"/>
      <c r="LO713" s="7"/>
      <c r="LP713" s="7"/>
      <c r="LQ713" s="7"/>
      <c r="LR713" s="7"/>
      <c r="LS713" s="7"/>
      <c r="LT713" s="7"/>
      <c r="LU713" s="7"/>
      <c r="LV713" s="7"/>
      <c r="LW713" s="7"/>
      <c r="LX713" s="7"/>
      <c r="LY713" s="7"/>
      <c r="LZ713" s="7"/>
      <c r="MA713" s="7"/>
      <c r="MB713" s="7"/>
      <c r="MC713" s="7"/>
      <c r="MD713" s="7"/>
      <c r="ME713" s="7"/>
      <c r="MF713" s="7"/>
      <c r="MG713" s="7"/>
      <c r="MH713" s="7"/>
      <c r="MI713" s="7"/>
      <c r="MJ713" s="7"/>
    </row>
    <row r="714" spans="1:348" ht="15.75" customHeight="1" x14ac:dyDescent="0.25">
      <c r="A714" s="60"/>
      <c r="B714" s="60"/>
      <c r="C714" s="60"/>
      <c r="D714" s="60"/>
      <c r="E714" s="60"/>
      <c r="F714" s="60"/>
      <c r="G714" s="60"/>
      <c r="H714" s="60"/>
      <c r="I714" s="61"/>
      <c r="J714" s="61"/>
      <c r="K714" s="61"/>
      <c r="L714" s="61"/>
      <c r="M714" s="60"/>
      <c r="N714" s="60"/>
      <c r="O714" s="62"/>
      <c r="P714" s="62"/>
      <c r="Q714" s="62"/>
      <c r="R714" s="62"/>
      <c r="S714" s="62"/>
      <c r="T714" s="62"/>
      <c r="U714" s="62"/>
      <c r="V714" s="62"/>
      <c r="W714" s="62"/>
      <c r="X714" s="60"/>
      <c r="Y714" s="60"/>
      <c r="Z714" s="60"/>
      <c r="AA714" s="60"/>
      <c r="AB714" s="61"/>
      <c r="AC714" s="61"/>
      <c r="AD714" s="60"/>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c r="IW714" s="7"/>
      <c r="IX714" s="7"/>
      <c r="IY714" s="7"/>
      <c r="IZ714" s="7"/>
      <c r="JA714" s="7"/>
      <c r="JB714" s="7"/>
      <c r="JC714" s="7"/>
      <c r="JD714" s="7"/>
      <c r="JE714" s="7"/>
      <c r="JF714" s="7"/>
      <c r="JG714" s="7"/>
      <c r="JH714" s="7"/>
      <c r="JI714" s="7"/>
      <c r="JJ714" s="7"/>
      <c r="JK714" s="7"/>
      <c r="JL714" s="7"/>
      <c r="JM714" s="7"/>
      <c r="JN714" s="7"/>
      <c r="JO714" s="7"/>
      <c r="JP714" s="7"/>
      <c r="JQ714" s="7"/>
      <c r="JR714" s="7"/>
      <c r="JS714" s="7"/>
      <c r="JT714" s="7"/>
      <c r="JU714" s="7"/>
      <c r="JV714" s="7"/>
      <c r="JW714" s="7"/>
      <c r="JX714" s="7"/>
      <c r="JY714" s="7"/>
      <c r="JZ714" s="7"/>
      <c r="KA714" s="7"/>
      <c r="KB714" s="7"/>
      <c r="KC714" s="7"/>
      <c r="KD714" s="7"/>
      <c r="KE714" s="7"/>
      <c r="KF714" s="7"/>
      <c r="KG714" s="7"/>
      <c r="KH714" s="7"/>
      <c r="KI714" s="7"/>
      <c r="KJ714" s="7"/>
      <c r="KK714" s="7"/>
      <c r="KL714" s="7"/>
      <c r="KM714" s="7"/>
      <c r="KN714" s="7"/>
      <c r="KO714" s="7"/>
      <c r="KP714" s="7"/>
      <c r="KQ714" s="7"/>
      <c r="KR714" s="7"/>
      <c r="KS714" s="7"/>
      <c r="KT714" s="7"/>
      <c r="KU714" s="7"/>
      <c r="KV714" s="7"/>
      <c r="KW714" s="7"/>
      <c r="KX714" s="7"/>
      <c r="KY714" s="7"/>
      <c r="KZ714" s="7"/>
      <c r="LA714" s="7"/>
      <c r="LB714" s="7"/>
      <c r="LC714" s="7"/>
      <c r="LD714" s="7"/>
      <c r="LE714" s="7"/>
      <c r="LF714" s="7"/>
      <c r="LG714" s="7"/>
      <c r="LH714" s="7"/>
      <c r="LI714" s="7"/>
      <c r="LJ714" s="7"/>
      <c r="LK714" s="7"/>
      <c r="LL714" s="7"/>
      <c r="LM714" s="7"/>
      <c r="LN714" s="7"/>
      <c r="LO714" s="7"/>
      <c r="LP714" s="7"/>
      <c r="LQ714" s="7"/>
      <c r="LR714" s="7"/>
      <c r="LS714" s="7"/>
      <c r="LT714" s="7"/>
      <c r="LU714" s="7"/>
      <c r="LV714" s="7"/>
      <c r="LW714" s="7"/>
      <c r="LX714" s="7"/>
      <c r="LY714" s="7"/>
      <c r="LZ714" s="7"/>
      <c r="MA714" s="7"/>
      <c r="MB714" s="7"/>
      <c r="MC714" s="7"/>
      <c r="MD714" s="7"/>
      <c r="ME714" s="7"/>
      <c r="MF714" s="7"/>
      <c r="MG714" s="7"/>
      <c r="MH714" s="7"/>
      <c r="MI714" s="7"/>
      <c r="MJ714" s="7"/>
    </row>
    <row r="715" spans="1:348" ht="15.75" customHeight="1" x14ac:dyDescent="0.25">
      <c r="A715" s="60"/>
      <c r="B715" s="60"/>
      <c r="C715" s="60"/>
      <c r="D715" s="60"/>
      <c r="E715" s="60"/>
      <c r="F715" s="60"/>
      <c r="G715" s="60"/>
      <c r="H715" s="60"/>
      <c r="I715" s="61"/>
      <c r="J715" s="61"/>
      <c r="K715" s="61"/>
      <c r="L715" s="61"/>
      <c r="M715" s="60"/>
      <c r="N715" s="60"/>
      <c r="O715" s="62"/>
      <c r="P715" s="62"/>
      <c r="Q715" s="62"/>
      <c r="R715" s="62"/>
      <c r="S715" s="62"/>
      <c r="T715" s="62"/>
      <c r="U715" s="62"/>
      <c r="V715" s="62"/>
      <c r="W715" s="62"/>
      <c r="X715" s="60"/>
      <c r="Y715" s="60"/>
      <c r="Z715" s="60"/>
      <c r="AA715" s="60"/>
      <c r="AB715" s="61"/>
      <c r="AC715" s="61"/>
      <c r="AD715" s="60"/>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c r="IW715" s="7"/>
      <c r="IX715" s="7"/>
      <c r="IY715" s="7"/>
      <c r="IZ715" s="7"/>
      <c r="JA715" s="7"/>
      <c r="JB715" s="7"/>
      <c r="JC715" s="7"/>
      <c r="JD715" s="7"/>
      <c r="JE715" s="7"/>
      <c r="JF715" s="7"/>
      <c r="JG715" s="7"/>
      <c r="JH715" s="7"/>
      <c r="JI715" s="7"/>
      <c r="JJ715" s="7"/>
      <c r="JK715" s="7"/>
      <c r="JL715" s="7"/>
      <c r="JM715" s="7"/>
      <c r="JN715" s="7"/>
      <c r="JO715" s="7"/>
      <c r="JP715" s="7"/>
      <c r="JQ715" s="7"/>
      <c r="JR715" s="7"/>
      <c r="JS715" s="7"/>
      <c r="JT715" s="7"/>
      <c r="JU715" s="7"/>
      <c r="JV715" s="7"/>
      <c r="JW715" s="7"/>
      <c r="JX715" s="7"/>
      <c r="JY715" s="7"/>
      <c r="JZ715" s="7"/>
      <c r="KA715" s="7"/>
      <c r="KB715" s="7"/>
      <c r="KC715" s="7"/>
      <c r="KD715" s="7"/>
      <c r="KE715" s="7"/>
      <c r="KF715" s="7"/>
      <c r="KG715" s="7"/>
      <c r="KH715" s="7"/>
      <c r="KI715" s="7"/>
      <c r="KJ715" s="7"/>
      <c r="KK715" s="7"/>
      <c r="KL715" s="7"/>
      <c r="KM715" s="7"/>
      <c r="KN715" s="7"/>
      <c r="KO715" s="7"/>
      <c r="KP715" s="7"/>
      <c r="KQ715" s="7"/>
      <c r="KR715" s="7"/>
      <c r="KS715" s="7"/>
      <c r="KT715" s="7"/>
      <c r="KU715" s="7"/>
      <c r="KV715" s="7"/>
      <c r="KW715" s="7"/>
      <c r="KX715" s="7"/>
      <c r="KY715" s="7"/>
      <c r="KZ715" s="7"/>
      <c r="LA715" s="7"/>
      <c r="LB715" s="7"/>
      <c r="LC715" s="7"/>
      <c r="LD715" s="7"/>
      <c r="LE715" s="7"/>
      <c r="LF715" s="7"/>
      <c r="LG715" s="7"/>
      <c r="LH715" s="7"/>
      <c r="LI715" s="7"/>
      <c r="LJ715" s="7"/>
      <c r="LK715" s="7"/>
      <c r="LL715" s="7"/>
      <c r="LM715" s="7"/>
      <c r="LN715" s="7"/>
      <c r="LO715" s="7"/>
      <c r="LP715" s="7"/>
      <c r="LQ715" s="7"/>
      <c r="LR715" s="7"/>
      <c r="LS715" s="7"/>
      <c r="LT715" s="7"/>
      <c r="LU715" s="7"/>
      <c r="LV715" s="7"/>
      <c r="LW715" s="7"/>
      <c r="LX715" s="7"/>
      <c r="LY715" s="7"/>
      <c r="LZ715" s="7"/>
      <c r="MA715" s="7"/>
      <c r="MB715" s="7"/>
      <c r="MC715" s="7"/>
      <c r="MD715" s="7"/>
      <c r="ME715" s="7"/>
      <c r="MF715" s="7"/>
      <c r="MG715" s="7"/>
      <c r="MH715" s="7"/>
      <c r="MI715" s="7"/>
      <c r="MJ715" s="7"/>
    </row>
    <row r="716" spans="1:348" ht="15.75" customHeight="1" x14ac:dyDescent="0.25">
      <c r="A716" s="60"/>
      <c r="B716" s="60"/>
      <c r="C716" s="60"/>
      <c r="D716" s="60"/>
      <c r="E716" s="60"/>
      <c r="F716" s="60"/>
      <c r="G716" s="60"/>
      <c r="H716" s="60"/>
      <c r="I716" s="61"/>
      <c r="J716" s="61"/>
      <c r="K716" s="61"/>
      <c r="L716" s="61"/>
      <c r="M716" s="60"/>
      <c r="N716" s="60"/>
      <c r="O716" s="62"/>
      <c r="P716" s="62"/>
      <c r="Q716" s="62"/>
      <c r="R716" s="62"/>
      <c r="S716" s="62"/>
      <c r="T716" s="62"/>
      <c r="U716" s="62"/>
      <c r="V716" s="62"/>
      <c r="W716" s="62"/>
      <c r="X716" s="60"/>
      <c r="Y716" s="60"/>
      <c r="Z716" s="60"/>
      <c r="AA716" s="60"/>
      <c r="AB716" s="61"/>
      <c r="AC716" s="61"/>
      <c r="AD716" s="60"/>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c r="IW716" s="7"/>
      <c r="IX716" s="7"/>
      <c r="IY716" s="7"/>
      <c r="IZ716" s="7"/>
      <c r="JA716" s="7"/>
      <c r="JB716" s="7"/>
      <c r="JC716" s="7"/>
      <c r="JD716" s="7"/>
      <c r="JE716" s="7"/>
      <c r="JF716" s="7"/>
      <c r="JG716" s="7"/>
      <c r="JH716" s="7"/>
      <c r="JI716" s="7"/>
      <c r="JJ716" s="7"/>
      <c r="JK716" s="7"/>
      <c r="JL716" s="7"/>
      <c r="JM716" s="7"/>
      <c r="JN716" s="7"/>
      <c r="JO716" s="7"/>
      <c r="JP716" s="7"/>
      <c r="JQ716" s="7"/>
      <c r="JR716" s="7"/>
      <c r="JS716" s="7"/>
      <c r="JT716" s="7"/>
      <c r="JU716" s="7"/>
      <c r="JV716" s="7"/>
      <c r="JW716" s="7"/>
      <c r="JX716" s="7"/>
      <c r="JY716" s="7"/>
      <c r="JZ716" s="7"/>
      <c r="KA716" s="7"/>
      <c r="KB716" s="7"/>
      <c r="KC716" s="7"/>
      <c r="KD716" s="7"/>
      <c r="KE716" s="7"/>
      <c r="KF716" s="7"/>
      <c r="KG716" s="7"/>
      <c r="KH716" s="7"/>
      <c r="KI716" s="7"/>
      <c r="KJ716" s="7"/>
      <c r="KK716" s="7"/>
      <c r="KL716" s="7"/>
      <c r="KM716" s="7"/>
      <c r="KN716" s="7"/>
      <c r="KO716" s="7"/>
      <c r="KP716" s="7"/>
      <c r="KQ716" s="7"/>
      <c r="KR716" s="7"/>
      <c r="KS716" s="7"/>
      <c r="KT716" s="7"/>
      <c r="KU716" s="7"/>
      <c r="KV716" s="7"/>
      <c r="KW716" s="7"/>
      <c r="KX716" s="7"/>
      <c r="KY716" s="7"/>
      <c r="KZ716" s="7"/>
      <c r="LA716" s="7"/>
      <c r="LB716" s="7"/>
      <c r="LC716" s="7"/>
      <c r="LD716" s="7"/>
      <c r="LE716" s="7"/>
      <c r="LF716" s="7"/>
      <c r="LG716" s="7"/>
      <c r="LH716" s="7"/>
      <c r="LI716" s="7"/>
      <c r="LJ716" s="7"/>
      <c r="LK716" s="7"/>
      <c r="LL716" s="7"/>
      <c r="LM716" s="7"/>
      <c r="LN716" s="7"/>
      <c r="LO716" s="7"/>
      <c r="LP716" s="7"/>
      <c r="LQ716" s="7"/>
      <c r="LR716" s="7"/>
      <c r="LS716" s="7"/>
      <c r="LT716" s="7"/>
      <c r="LU716" s="7"/>
      <c r="LV716" s="7"/>
      <c r="LW716" s="7"/>
      <c r="LX716" s="7"/>
      <c r="LY716" s="7"/>
      <c r="LZ716" s="7"/>
      <c r="MA716" s="7"/>
      <c r="MB716" s="7"/>
      <c r="MC716" s="7"/>
      <c r="MD716" s="7"/>
      <c r="ME716" s="7"/>
      <c r="MF716" s="7"/>
      <c r="MG716" s="7"/>
      <c r="MH716" s="7"/>
      <c r="MI716" s="7"/>
      <c r="MJ716" s="7"/>
    </row>
    <row r="717" spans="1:348" ht="15.75" customHeight="1" x14ac:dyDescent="0.25">
      <c r="A717" s="60"/>
      <c r="B717" s="60"/>
      <c r="C717" s="60"/>
      <c r="D717" s="60"/>
      <c r="E717" s="60"/>
      <c r="F717" s="60"/>
      <c r="G717" s="60"/>
      <c r="H717" s="60"/>
      <c r="I717" s="61"/>
      <c r="J717" s="61"/>
      <c r="K717" s="61"/>
      <c r="L717" s="61"/>
      <c r="M717" s="60"/>
      <c r="N717" s="60"/>
      <c r="O717" s="62"/>
      <c r="P717" s="62"/>
      <c r="Q717" s="62"/>
      <c r="R717" s="62"/>
      <c r="S717" s="62"/>
      <c r="T717" s="62"/>
      <c r="U717" s="62"/>
      <c r="V717" s="62"/>
      <c r="W717" s="62"/>
      <c r="X717" s="60"/>
      <c r="Y717" s="60"/>
      <c r="Z717" s="60"/>
      <c r="AA717" s="60"/>
      <c r="AB717" s="61"/>
      <c r="AC717" s="61"/>
      <c r="AD717" s="60"/>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c r="IW717" s="7"/>
      <c r="IX717" s="7"/>
      <c r="IY717" s="7"/>
      <c r="IZ717" s="7"/>
      <c r="JA717" s="7"/>
      <c r="JB717" s="7"/>
      <c r="JC717" s="7"/>
      <c r="JD717" s="7"/>
      <c r="JE717" s="7"/>
      <c r="JF717" s="7"/>
      <c r="JG717" s="7"/>
      <c r="JH717" s="7"/>
      <c r="JI717" s="7"/>
      <c r="JJ717" s="7"/>
      <c r="JK717" s="7"/>
      <c r="JL717" s="7"/>
      <c r="JM717" s="7"/>
      <c r="JN717" s="7"/>
      <c r="JO717" s="7"/>
      <c r="JP717" s="7"/>
      <c r="JQ717" s="7"/>
      <c r="JR717" s="7"/>
      <c r="JS717" s="7"/>
      <c r="JT717" s="7"/>
      <c r="JU717" s="7"/>
      <c r="JV717" s="7"/>
      <c r="JW717" s="7"/>
      <c r="JX717" s="7"/>
      <c r="JY717" s="7"/>
      <c r="JZ717" s="7"/>
      <c r="KA717" s="7"/>
      <c r="KB717" s="7"/>
      <c r="KC717" s="7"/>
      <c r="KD717" s="7"/>
      <c r="KE717" s="7"/>
      <c r="KF717" s="7"/>
      <c r="KG717" s="7"/>
      <c r="KH717" s="7"/>
      <c r="KI717" s="7"/>
      <c r="KJ717" s="7"/>
      <c r="KK717" s="7"/>
      <c r="KL717" s="7"/>
      <c r="KM717" s="7"/>
      <c r="KN717" s="7"/>
      <c r="KO717" s="7"/>
      <c r="KP717" s="7"/>
      <c r="KQ717" s="7"/>
      <c r="KR717" s="7"/>
      <c r="KS717" s="7"/>
      <c r="KT717" s="7"/>
      <c r="KU717" s="7"/>
      <c r="KV717" s="7"/>
      <c r="KW717" s="7"/>
      <c r="KX717" s="7"/>
      <c r="KY717" s="7"/>
      <c r="KZ717" s="7"/>
      <c r="LA717" s="7"/>
      <c r="LB717" s="7"/>
      <c r="LC717" s="7"/>
      <c r="LD717" s="7"/>
      <c r="LE717" s="7"/>
      <c r="LF717" s="7"/>
      <c r="LG717" s="7"/>
      <c r="LH717" s="7"/>
      <c r="LI717" s="7"/>
      <c r="LJ717" s="7"/>
      <c r="LK717" s="7"/>
      <c r="LL717" s="7"/>
      <c r="LM717" s="7"/>
      <c r="LN717" s="7"/>
      <c r="LO717" s="7"/>
      <c r="LP717" s="7"/>
      <c r="LQ717" s="7"/>
      <c r="LR717" s="7"/>
      <c r="LS717" s="7"/>
      <c r="LT717" s="7"/>
      <c r="LU717" s="7"/>
      <c r="LV717" s="7"/>
      <c r="LW717" s="7"/>
      <c r="LX717" s="7"/>
      <c r="LY717" s="7"/>
      <c r="LZ717" s="7"/>
      <c r="MA717" s="7"/>
      <c r="MB717" s="7"/>
      <c r="MC717" s="7"/>
      <c r="MD717" s="7"/>
      <c r="ME717" s="7"/>
      <c r="MF717" s="7"/>
      <c r="MG717" s="7"/>
      <c r="MH717" s="7"/>
      <c r="MI717" s="7"/>
      <c r="MJ717" s="7"/>
    </row>
    <row r="718" spans="1:348" ht="15.75" customHeight="1" x14ac:dyDescent="0.25">
      <c r="A718" s="60"/>
      <c r="B718" s="60"/>
      <c r="C718" s="60"/>
      <c r="D718" s="60"/>
      <c r="E718" s="60"/>
      <c r="F718" s="60"/>
      <c r="G718" s="60"/>
      <c r="H718" s="60"/>
      <c r="I718" s="61"/>
      <c r="J718" s="61"/>
      <c r="K718" s="61"/>
      <c r="L718" s="61"/>
      <c r="M718" s="60"/>
      <c r="N718" s="60"/>
      <c r="O718" s="62"/>
      <c r="P718" s="62"/>
      <c r="Q718" s="62"/>
      <c r="R718" s="62"/>
      <c r="S718" s="62"/>
      <c r="T718" s="62"/>
      <c r="U718" s="62"/>
      <c r="V718" s="62"/>
      <c r="W718" s="62"/>
      <c r="X718" s="60"/>
      <c r="Y718" s="60"/>
      <c r="Z718" s="60"/>
      <c r="AA718" s="60"/>
      <c r="AB718" s="61"/>
      <c r="AC718" s="61"/>
      <c r="AD718" s="60"/>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c r="IW718" s="7"/>
      <c r="IX718" s="7"/>
      <c r="IY718" s="7"/>
      <c r="IZ718" s="7"/>
      <c r="JA718" s="7"/>
      <c r="JB718" s="7"/>
      <c r="JC718" s="7"/>
      <c r="JD718" s="7"/>
      <c r="JE718" s="7"/>
      <c r="JF718" s="7"/>
      <c r="JG718" s="7"/>
      <c r="JH718" s="7"/>
      <c r="JI718" s="7"/>
      <c r="JJ718" s="7"/>
      <c r="JK718" s="7"/>
      <c r="JL718" s="7"/>
      <c r="JM718" s="7"/>
      <c r="JN718" s="7"/>
      <c r="JO718" s="7"/>
      <c r="JP718" s="7"/>
      <c r="JQ718" s="7"/>
      <c r="JR718" s="7"/>
      <c r="JS718" s="7"/>
      <c r="JT718" s="7"/>
      <c r="JU718" s="7"/>
      <c r="JV718" s="7"/>
      <c r="JW718" s="7"/>
      <c r="JX718" s="7"/>
      <c r="JY718" s="7"/>
      <c r="JZ718" s="7"/>
      <c r="KA718" s="7"/>
      <c r="KB718" s="7"/>
      <c r="KC718" s="7"/>
      <c r="KD718" s="7"/>
      <c r="KE718" s="7"/>
      <c r="KF718" s="7"/>
      <c r="KG718" s="7"/>
      <c r="KH718" s="7"/>
      <c r="KI718" s="7"/>
      <c r="KJ718" s="7"/>
      <c r="KK718" s="7"/>
      <c r="KL718" s="7"/>
      <c r="KM718" s="7"/>
      <c r="KN718" s="7"/>
      <c r="KO718" s="7"/>
      <c r="KP718" s="7"/>
      <c r="KQ718" s="7"/>
      <c r="KR718" s="7"/>
      <c r="KS718" s="7"/>
      <c r="KT718" s="7"/>
      <c r="KU718" s="7"/>
      <c r="KV718" s="7"/>
      <c r="KW718" s="7"/>
      <c r="KX718" s="7"/>
      <c r="KY718" s="7"/>
      <c r="KZ718" s="7"/>
      <c r="LA718" s="7"/>
      <c r="LB718" s="7"/>
      <c r="LC718" s="7"/>
      <c r="LD718" s="7"/>
      <c r="LE718" s="7"/>
      <c r="LF718" s="7"/>
      <c r="LG718" s="7"/>
      <c r="LH718" s="7"/>
      <c r="LI718" s="7"/>
      <c r="LJ718" s="7"/>
      <c r="LK718" s="7"/>
      <c r="LL718" s="7"/>
      <c r="LM718" s="7"/>
      <c r="LN718" s="7"/>
      <c r="LO718" s="7"/>
      <c r="LP718" s="7"/>
      <c r="LQ718" s="7"/>
      <c r="LR718" s="7"/>
      <c r="LS718" s="7"/>
      <c r="LT718" s="7"/>
      <c r="LU718" s="7"/>
      <c r="LV718" s="7"/>
      <c r="LW718" s="7"/>
      <c r="LX718" s="7"/>
      <c r="LY718" s="7"/>
      <c r="LZ718" s="7"/>
      <c r="MA718" s="7"/>
      <c r="MB718" s="7"/>
      <c r="MC718" s="7"/>
      <c r="MD718" s="7"/>
      <c r="ME718" s="7"/>
      <c r="MF718" s="7"/>
      <c r="MG718" s="7"/>
      <c r="MH718" s="7"/>
      <c r="MI718" s="7"/>
      <c r="MJ718" s="7"/>
    </row>
    <row r="719" spans="1:348" ht="15.75" customHeight="1" x14ac:dyDescent="0.25">
      <c r="A719" s="60"/>
      <c r="B719" s="60"/>
      <c r="C719" s="60"/>
      <c r="D719" s="60"/>
      <c r="E719" s="60"/>
      <c r="F719" s="60"/>
      <c r="G719" s="60"/>
      <c r="H719" s="60"/>
      <c r="I719" s="61"/>
      <c r="J719" s="61"/>
      <c r="K719" s="61"/>
      <c r="L719" s="61"/>
      <c r="M719" s="60"/>
      <c r="N719" s="60"/>
      <c r="O719" s="62"/>
      <c r="P719" s="62"/>
      <c r="Q719" s="62"/>
      <c r="R719" s="62"/>
      <c r="S719" s="62"/>
      <c r="T719" s="62"/>
      <c r="U719" s="62"/>
      <c r="V719" s="62"/>
      <c r="W719" s="62"/>
      <c r="X719" s="60"/>
      <c r="Y719" s="60"/>
      <c r="Z719" s="60"/>
      <c r="AA719" s="60"/>
      <c r="AB719" s="61"/>
      <c r="AC719" s="61"/>
      <c r="AD719" s="60"/>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c r="IW719" s="7"/>
      <c r="IX719" s="7"/>
      <c r="IY719" s="7"/>
      <c r="IZ719" s="7"/>
      <c r="JA719" s="7"/>
      <c r="JB719" s="7"/>
      <c r="JC719" s="7"/>
      <c r="JD719" s="7"/>
      <c r="JE719" s="7"/>
      <c r="JF719" s="7"/>
      <c r="JG719" s="7"/>
      <c r="JH719" s="7"/>
      <c r="JI719" s="7"/>
      <c r="JJ719" s="7"/>
      <c r="JK719" s="7"/>
      <c r="JL719" s="7"/>
      <c r="JM719" s="7"/>
      <c r="JN719" s="7"/>
      <c r="JO719" s="7"/>
      <c r="JP719" s="7"/>
      <c r="JQ719" s="7"/>
      <c r="JR719" s="7"/>
      <c r="JS719" s="7"/>
      <c r="JT719" s="7"/>
      <c r="JU719" s="7"/>
      <c r="JV719" s="7"/>
      <c r="JW719" s="7"/>
      <c r="JX719" s="7"/>
      <c r="JY719" s="7"/>
      <c r="JZ719" s="7"/>
      <c r="KA719" s="7"/>
      <c r="KB719" s="7"/>
      <c r="KC719" s="7"/>
      <c r="KD719" s="7"/>
      <c r="KE719" s="7"/>
      <c r="KF719" s="7"/>
      <c r="KG719" s="7"/>
      <c r="KH719" s="7"/>
      <c r="KI719" s="7"/>
      <c r="KJ719" s="7"/>
      <c r="KK719" s="7"/>
      <c r="KL719" s="7"/>
      <c r="KM719" s="7"/>
      <c r="KN719" s="7"/>
      <c r="KO719" s="7"/>
      <c r="KP719" s="7"/>
      <c r="KQ719" s="7"/>
      <c r="KR719" s="7"/>
      <c r="KS719" s="7"/>
      <c r="KT719" s="7"/>
      <c r="KU719" s="7"/>
      <c r="KV719" s="7"/>
      <c r="KW719" s="7"/>
      <c r="KX719" s="7"/>
      <c r="KY719" s="7"/>
      <c r="KZ719" s="7"/>
      <c r="LA719" s="7"/>
      <c r="LB719" s="7"/>
      <c r="LC719" s="7"/>
      <c r="LD719" s="7"/>
      <c r="LE719" s="7"/>
      <c r="LF719" s="7"/>
      <c r="LG719" s="7"/>
      <c r="LH719" s="7"/>
      <c r="LI719" s="7"/>
      <c r="LJ719" s="7"/>
      <c r="LK719" s="7"/>
      <c r="LL719" s="7"/>
      <c r="LM719" s="7"/>
      <c r="LN719" s="7"/>
      <c r="LO719" s="7"/>
      <c r="LP719" s="7"/>
      <c r="LQ719" s="7"/>
      <c r="LR719" s="7"/>
      <c r="LS719" s="7"/>
      <c r="LT719" s="7"/>
      <c r="LU719" s="7"/>
      <c r="LV719" s="7"/>
      <c r="LW719" s="7"/>
      <c r="LX719" s="7"/>
      <c r="LY719" s="7"/>
      <c r="LZ719" s="7"/>
      <c r="MA719" s="7"/>
      <c r="MB719" s="7"/>
      <c r="MC719" s="7"/>
      <c r="MD719" s="7"/>
      <c r="ME719" s="7"/>
      <c r="MF719" s="7"/>
      <c r="MG719" s="7"/>
      <c r="MH719" s="7"/>
      <c r="MI719" s="7"/>
      <c r="MJ719" s="7"/>
    </row>
    <row r="720" spans="1:348" ht="15.75" customHeight="1" x14ac:dyDescent="0.25">
      <c r="A720" s="60"/>
      <c r="B720" s="60"/>
      <c r="C720" s="60"/>
      <c r="D720" s="60"/>
      <c r="E720" s="60"/>
      <c r="F720" s="60"/>
      <c r="G720" s="60"/>
      <c r="H720" s="60"/>
      <c r="I720" s="61"/>
      <c r="J720" s="61"/>
      <c r="K720" s="61"/>
      <c r="L720" s="61"/>
      <c r="M720" s="60"/>
      <c r="N720" s="60"/>
      <c r="O720" s="62"/>
      <c r="P720" s="62"/>
      <c r="Q720" s="62"/>
      <c r="R720" s="62"/>
      <c r="S720" s="62"/>
      <c r="T720" s="62"/>
      <c r="U720" s="62"/>
      <c r="V720" s="62"/>
      <c r="W720" s="62"/>
      <c r="X720" s="60"/>
      <c r="Y720" s="60"/>
      <c r="Z720" s="60"/>
      <c r="AA720" s="60"/>
      <c r="AB720" s="61"/>
      <c r="AC720" s="61"/>
      <c r="AD720" s="60"/>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c r="IW720" s="7"/>
      <c r="IX720" s="7"/>
      <c r="IY720" s="7"/>
      <c r="IZ720" s="7"/>
      <c r="JA720" s="7"/>
      <c r="JB720" s="7"/>
      <c r="JC720" s="7"/>
      <c r="JD720" s="7"/>
      <c r="JE720" s="7"/>
      <c r="JF720" s="7"/>
      <c r="JG720" s="7"/>
      <c r="JH720" s="7"/>
      <c r="JI720" s="7"/>
      <c r="JJ720" s="7"/>
      <c r="JK720" s="7"/>
      <c r="JL720" s="7"/>
      <c r="JM720" s="7"/>
      <c r="JN720" s="7"/>
      <c r="JO720" s="7"/>
      <c r="JP720" s="7"/>
      <c r="JQ720" s="7"/>
      <c r="JR720" s="7"/>
      <c r="JS720" s="7"/>
      <c r="JT720" s="7"/>
      <c r="JU720" s="7"/>
      <c r="JV720" s="7"/>
      <c r="JW720" s="7"/>
      <c r="JX720" s="7"/>
      <c r="JY720" s="7"/>
      <c r="JZ720" s="7"/>
      <c r="KA720" s="7"/>
      <c r="KB720" s="7"/>
      <c r="KC720" s="7"/>
      <c r="KD720" s="7"/>
      <c r="KE720" s="7"/>
      <c r="KF720" s="7"/>
      <c r="KG720" s="7"/>
      <c r="KH720" s="7"/>
      <c r="KI720" s="7"/>
      <c r="KJ720" s="7"/>
      <c r="KK720" s="7"/>
      <c r="KL720" s="7"/>
      <c r="KM720" s="7"/>
      <c r="KN720" s="7"/>
      <c r="KO720" s="7"/>
      <c r="KP720" s="7"/>
      <c r="KQ720" s="7"/>
      <c r="KR720" s="7"/>
      <c r="KS720" s="7"/>
      <c r="KT720" s="7"/>
      <c r="KU720" s="7"/>
      <c r="KV720" s="7"/>
      <c r="KW720" s="7"/>
      <c r="KX720" s="7"/>
      <c r="KY720" s="7"/>
      <c r="KZ720" s="7"/>
      <c r="LA720" s="7"/>
      <c r="LB720" s="7"/>
      <c r="LC720" s="7"/>
      <c r="LD720" s="7"/>
      <c r="LE720" s="7"/>
      <c r="LF720" s="7"/>
      <c r="LG720" s="7"/>
      <c r="LH720" s="7"/>
      <c r="LI720" s="7"/>
      <c r="LJ720" s="7"/>
      <c r="LK720" s="7"/>
      <c r="LL720" s="7"/>
      <c r="LM720" s="7"/>
      <c r="LN720" s="7"/>
      <c r="LO720" s="7"/>
      <c r="LP720" s="7"/>
      <c r="LQ720" s="7"/>
      <c r="LR720" s="7"/>
      <c r="LS720" s="7"/>
      <c r="LT720" s="7"/>
      <c r="LU720" s="7"/>
      <c r="LV720" s="7"/>
      <c r="LW720" s="7"/>
      <c r="LX720" s="7"/>
      <c r="LY720" s="7"/>
      <c r="LZ720" s="7"/>
      <c r="MA720" s="7"/>
      <c r="MB720" s="7"/>
      <c r="MC720" s="7"/>
      <c r="MD720" s="7"/>
      <c r="ME720" s="7"/>
      <c r="MF720" s="7"/>
      <c r="MG720" s="7"/>
      <c r="MH720" s="7"/>
      <c r="MI720" s="7"/>
      <c r="MJ720" s="7"/>
    </row>
    <row r="721" spans="1:348" ht="15.75" customHeight="1" x14ac:dyDescent="0.25">
      <c r="A721" s="60"/>
      <c r="B721" s="60"/>
      <c r="C721" s="60"/>
      <c r="D721" s="60"/>
      <c r="E721" s="60"/>
      <c r="F721" s="60"/>
      <c r="G721" s="60"/>
      <c r="H721" s="60"/>
      <c r="I721" s="61"/>
      <c r="J721" s="61"/>
      <c r="K721" s="61"/>
      <c r="L721" s="61"/>
      <c r="M721" s="60"/>
      <c r="N721" s="60"/>
      <c r="O721" s="62"/>
      <c r="P721" s="62"/>
      <c r="Q721" s="62"/>
      <c r="R721" s="62"/>
      <c r="S721" s="62"/>
      <c r="T721" s="62"/>
      <c r="U721" s="62"/>
      <c r="V721" s="62"/>
      <c r="W721" s="62"/>
      <c r="X721" s="60"/>
      <c r="Y721" s="60"/>
      <c r="Z721" s="60"/>
      <c r="AA721" s="60"/>
      <c r="AB721" s="61"/>
      <c r="AC721" s="61"/>
      <c r="AD721" s="60"/>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c r="IW721" s="7"/>
      <c r="IX721" s="7"/>
      <c r="IY721" s="7"/>
      <c r="IZ721" s="7"/>
      <c r="JA721" s="7"/>
      <c r="JB721" s="7"/>
      <c r="JC721" s="7"/>
      <c r="JD721" s="7"/>
      <c r="JE721" s="7"/>
      <c r="JF721" s="7"/>
      <c r="JG721" s="7"/>
      <c r="JH721" s="7"/>
      <c r="JI721" s="7"/>
      <c r="JJ721" s="7"/>
      <c r="JK721" s="7"/>
      <c r="JL721" s="7"/>
      <c r="JM721" s="7"/>
      <c r="JN721" s="7"/>
      <c r="JO721" s="7"/>
      <c r="JP721" s="7"/>
      <c r="JQ721" s="7"/>
      <c r="JR721" s="7"/>
      <c r="JS721" s="7"/>
      <c r="JT721" s="7"/>
      <c r="JU721" s="7"/>
      <c r="JV721" s="7"/>
      <c r="JW721" s="7"/>
      <c r="JX721" s="7"/>
      <c r="JY721" s="7"/>
      <c r="JZ721" s="7"/>
      <c r="KA721" s="7"/>
      <c r="KB721" s="7"/>
      <c r="KC721" s="7"/>
      <c r="KD721" s="7"/>
      <c r="KE721" s="7"/>
      <c r="KF721" s="7"/>
      <c r="KG721" s="7"/>
      <c r="KH721" s="7"/>
      <c r="KI721" s="7"/>
      <c r="KJ721" s="7"/>
      <c r="KK721" s="7"/>
      <c r="KL721" s="7"/>
      <c r="KM721" s="7"/>
      <c r="KN721" s="7"/>
      <c r="KO721" s="7"/>
      <c r="KP721" s="7"/>
      <c r="KQ721" s="7"/>
      <c r="KR721" s="7"/>
      <c r="KS721" s="7"/>
      <c r="KT721" s="7"/>
      <c r="KU721" s="7"/>
      <c r="KV721" s="7"/>
      <c r="KW721" s="7"/>
      <c r="KX721" s="7"/>
      <c r="KY721" s="7"/>
      <c r="KZ721" s="7"/>
      <c r="LA721" s="7"/>
      <c r="LB721" s="7"/>
      <c r="LC721" s="7"/>
      <c r="LD721" s="7"/>
      <c r="LE721" s="7"/>
      <c r="LF721" s="7"/>
      <c r="LG721" s="7"/>
      <c r="LH721" s="7"/>
      <c r="LI721" s="7"/>
      <c r="LJ721" s="7"/>
      <c r="LK721" s="7"/>
      <c r="LL721" s="7"/>
      <c r="LM721" s="7"/>
      <c r="LN721" s="7"/>
      <c r="LO721" s="7"/>
      <c r="LP721" s="7"/>
      <c r="LQ721" s="7"/>
      <c r="LR721" s="7"/>
      <c r="LS721" s="7"/>
      <c r="LT721" s="7"/>
      <c r="LU721" s="7"/>
      <c r="LV721" s="7"/>
      <c r="LW721" s="7"/>
      <c r="LX721" s="7"/>
      <c r="LY721" s="7"/>
      <c r="LZ721" s="7"/>
      <c r="MA721" s="7"/>
      <c r="MB721" s="7"/>
      <c r="MC721" s="7"/>
      <c r="MD721" s="7"/>
      <c r="ME721" s="7"/>
      <c r="MF721" s="7"/>
      <c r="MG721" s="7"/>
      <c r="MH721" s="7"/>
      <c r="MI721" s="7"/>
      <c r="MJ721" s="7"/>
    </row>
    <row r="722" spans="1:348" ht="15.75" customHeight="1" x14ac:dyDescent="0.25">
      <c r="A722" s="60"/>
      <c r="B722" s="60"/>
      <c r="C722" s="60"/>
      <c r="D722" s="60"/>
      <c r="E722" s="60"/>
      <c r="F722" s="60"/>
      <c r="G722" s="60"/>
      <c r="H722" s="60"/>
      <c r="I722" s="61"/>
      <c r="J722" s="61"/>
      <c r="K722" s="61"/>
      <c r="L722" s="61"/>
      <c r="M722" s="60"/>
      <c r="N722" s="60"/>
      <c r="O722" s="62"/>
      <c r="P722" s="62"/>
      <c r="Q722" s="62"/>
      <c r="R722" s="62"/>
      <c r="S722" s="62"/>
      <c r="T722" s="62"/>
      <c r="U722" s="62"/>
      <c r="V722" s="62"/>
      <c r="W722" s="62"/>
      <c r="X722" s="60"/>
      <c r="Y722" s="60"/>
      <c r="Z722" s="60"/>
      <c r="AA722" s="60"/>
      <c r="AB722" s="61"/>
      <c r="AC722" s="61"/>
      <c r="AD722" s="60"/>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c r="IW722" s="7"/>
      <c r="IX722" s="7"/>
      <c r="IY722" s="7"/>
      <c r="IZ722" s="7"/>
      <c r="JA722" s="7"/>
      <c r="JB722" s="7"/>
      <c r="JC722" s="7"/>
      <c r="JD722" s="7"/>
      <c r="JE722" s="7"/>
      <c r="JF722" s="7"/>
      <c r="JG722" s="7"/>
      <c r="JH722" s="7"/>
      <c r="JI722" s="7"/>
      <c r="JJ722" s="7"/>
      <c r="JK722" s="7"/>
      <c r="JL722" s="7"/>
      <c r="JM722" s="7"/>
      <c r="JN722" s="7"/>
      <c r="JO722" s="7"/>
      <c r="JP722" s="7"/>
      <c r="JQ722" s="7"/>
      <c r="JR722" s="7"/>
      <c r="JS722" s="7"/>
      <c r="JT722" s="7"/>
      <c r="JU722" s="7"/>
      <c r="JV722" s="7"/>
      <c r="JW722" s="7"/>
      <c r="JX722" s="7"/>
      <c r="JY722" s="7"/>
      <c r="JZ722" s="7"/>
      <c r="KA722" s="7"/>
      <c r="KB722" s="7"/>
      <c r="KC722" s="7"/>
      <c r="KD722" s="7"/>
      <c r="KE722" s="7"/>
      <c r="KF722" s="7"/>
      <c r="KG722" s="7"/>
      <c r="KH722" s="7"/>
      <c r="KI722" s="7"/>
      <c r="KJ722" s="7"/>
      <c r="KK722" s="7"/>
      <c r="KL722" s="7"/>
      <c r="KM722" s="7"/>
      <c r="KN722" s="7"/>
      <c r="KO722" s="7"/>
      <c r="KP722" s="7"/>
      <c r="KQ722" s="7"/>
      <c r="KR722" s="7"/>
      <c r="KS722" s="7"/>
      <c r="KT722" s="7"/>
      <c r="KU722" s="7"/>
      <c r="KV722" s="7"/>
      <c r="KW722" s="7"/>
      <c r="KX722" s="7"/>
      <c r="KY722" s="7"/>
      <c r="KZ722" s="7"/>
      <c r="LA722" s="7"/>
      <c r="LB722" s="7"/>
      <c r="LC722" s="7"/>
      <c r="LD722" s="7"/>
      <c r="LE722" s="7"/>
      <c r="LF722" s="7"/>
      <c r="LG722" s="7"/>
      <c r="LH722" s="7"/>
      <c r="LI722" s="7"/>
      <c r="LJ722" s="7"/>
      <c r="LK722" s="7"/>
      <c r="LL722" s="7"/>
      <c r="LM722" s="7"/>
      <c r="LN722" s="7"/>
      <c r="LO722" s="7"/>
      <c r="LP722" s="7"/>
      <c r="LQ722" s="7"/>
      <c r="LR722" s="7"/>
      <c r="LS722" s="7"/>
      <c r="LT722" s="7"/>
      <c r="LU722" s="7"/>
      <c r="LV722" s="7"/>
      <c r="LW722" s="7"/>
      <c r="LX722" s="7"/>
      <c r="LY722" s="7"/>
      <c r="LZ722" s="7"/>
      <c r="MA722" s="7"/>
      <c r="MB722" s="7"/>
      <c r="MC722" s="7"/>
      <c r="MD722" s="7"/>
      <c r="ME722" s="7"/>
      <c r="MF722" s="7"/>
      <c r="MG722" s="7"/>
      <c r="MH722" s="7"/>
      <c r="MI722" s="7"/>
      <c r="MJ722" s="7"/>
    </row>
    <row r="723" spans="1:348" ht="15.75" customHeight="1" x14ac:dyDescent="0.25">
      <c r="A723" s="60"/>
      <c r="B723" s="60"/>
      <c r="C723" s="60"/>
      <c r="D723" s="60"/>
      <c r="E723" s="60"/>
      <c r="F723" s="60"/>
      <c r="G723" s="60"/>
      <c r="H723" s="60"/>
      <c r="I723" s="61"/>
      <c r="J723" s="61"/>
      <c r="K723" s="61"/>
      <c r="L723" s="61"/>
      <c r="M723" s="60"/>
      <c r="N723" s="60"/>
      <c r="O723" s="62"/>
      <c r="P723" s="62"/>
      <c r="Q723" s="62"/>
      <c r="R723" s="62"/>
      <c r="S723" s="62"/>
      <c r="T723" s="62"/>
      <c r="U723" s="62"/>
      <c r="V723" s="62"/>
      <c r="W723" s="62"/>
      <c r="X723" s="60"/>
      <c r="Y723" s="60"/>
      <c r="Z723" s="60"/>
      <c r="AA723" s="60"/>
      <c r="AB723" s="61"/>
      <c r="AC723" s="61"/>
      <c r="AD723" s="60"/>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c r="IW723" s="7"/>
      <c r="IX723" s="7"/>
      <c r="IY723" s="7"/>
      <c r="IZ723" s="7"/>
      <c r="JA723" s="7"/>
      <c r="JB723" s="7"/>
      <c r="JC723" s="7"/>
      <c r="JD723" s="7"/>
      <c r="JE723" s="7"/>
      <c r="JF723" s="7"/>
      <c r="JG723" s="7"/>
      <c r="JH723" s="7"/>
      <c r="JI723" s="7"/>
      <c r="JJ723" s="7"/>
      <c r="JK723" s="7"/>
      <c r="JL723" s="7"/>
      <c r="JM723" s="7"/>
      <c r="JN723" s="7"/>
      <c r="JO723" s="7"/>
      <c r="JP723" s="7"/>
      <c r="JQ723" s="7"/>
      <c r="JR723" s="7"/>
      <c r="JS723" s="7"/>
      <c r="JT723" s="7"/>
      <c r="JU723" s="7"/>
      <c r="JV723" s="7"/>
      <c r="JW723" s="7"/>
      <c r="JX723" s="7"/>
      <c r="JY723" s="7"/>
      <c r="JZ723" s="7"/>
      <c r="KA723" s="7"/>
      <c r="KB723" s="7"/>
      <c r="KC723" s="7"/>
      <c r="KD723" s="7"/>
      <c r="KE723" s="7"/>
      <c r="KF723" s="7"/>
      <c r="KG723" s="7"/>
      <c r="KH723" s="7"/>
      <c r="KI723" s="7"/>
      <c r="KJ723" s="7"/>
      <c r="KK723" s="7"/>
      <c r="KL723" s="7"/>
      <c r="KM723" s="7"/>
      <c r="KN723" s="7"/>
      <c r="KO723" s="7"/>
      <c r="KP723" s="7"/>
      <c r="KQ723" s="7"/>
      <c r="KR723" s="7"/>
      <c r="KS723" s="7"/>
      <c r="KT723" s="7"/>
      <c r="KU723" s="7"/>
      <c r="KV723" s="7"/>
      <c r="KW723" s="7"/>
      <c r="KX723" s="7"/>
      <c r="KY723" s="7"/>
      <c r="KZ723" s="7"/>
      <c r="LA723" s="7"/>
      <c r="LB723" s="7"/>
      <c r="LC723" s="7"/>
      <c r="LD723" s="7"/>
      <c r="LE723" s="7"/>
      <c r="LF723" s="7"/>
      <c r="LG723" s="7"/>
      <c r="LH723" s="7"/>
      <c r="LI723" s="7"/>
      <c r="LJ723" s="7"/>
      <c r="LK723" s="7"/>
      <c r="LL723" s="7"/>
      <c r="LM723" s="7"/>
      <c r="LN723" s="7"/>
      <c r="LO723" s="7"/>
      <c r="LP723" s="7"/>
      <c r="LQ723" s="7"/>
      <c r="LR723" s="7"/>
      <c r="LS723" s="7"/>
      <c r="LT723" s="7"/>
      <c r="LU723" s="7"/>
      <c r="LV723" s="7"/>
      <c r="LW723" s="7"/>
      <c r="LX723" s="7"/>
      <c r="LY723" s="7"/>
      <c r="LZ723" s="7"/>
      <c r="MA723" s="7"/>
      <c r="MB723" s="7"/>
      <c r="MC723" s="7"/>
      <c r="MD723" s="7"/>
      <c r="ME723" s="7"/>
      <c r="MF723" s="7"/>
      <c r="MG723" s="7"/>
      <c r="MH723" s="7"/>
      <c r="MI723" s="7"/>
      <c r="MJ723" s="7"/>
    </row>
    <row r="724" spans="1:348" ht="15.75" customHeight="1" x14ac:dyDescent="0.25">
      <c r="A724" s="60"/>
      <c r="B724" s="60"/>
      <c r="C724" s="60"/>
      <c r="D724" s="60"/>
      <c r="E724" s="60"/>
      <c r="F724" s="60"/>
      <c r="G724" s="60"/>
      <c r="H724" s="60"/>
      <c r="I724" s="61"/>
      <c r="J724" s="61"/>
      <c r="K724" s="61"/>
      <c r="L724" s="61"/>
      <c r="M724" s="60"/>
      <c r="N724" s="60"/>
      <c r="O724" s="62"/>
      <c r="P724" s="62"/>
      <c r="Q724" s="62"/>
      <c r="R724" s="62"/>
      <c r="S724" s="62"/>
      <c r="T724" s="62"/>
      <c r="U724" s="62"/>
      <c r="V724" s="62"/>
      <c r="W724" s="62"/>
      <c r="X724" s="60"/>
      <c r="Y724" s="60"/>
      <c r="Z724" s="60"/>
      <c r="AA724" s="60"/>
      <c r="AB724" s="61"/>
      <c r="AC724" s="61"/>
      <c r="AD724" s="60"/>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c r="IW724" s="7"/>
      <c r="IX724" s="7"/>
      <c r="IY724" s="7"/>
      <c r="IZ724" s="7"/>
      <c r="JA724" s="7"/>
      <c r="JB724" s="7"/>
      <c r="JC724" s="7"/>
      <c r="JD724" s="7"/>
      <c r="JE724" s="7"/>
      <c r="JF724" s="7"/>
      <c r="JG724" s="7"/>
      <c r="JH724" s="7"/>
      <c r="JI724" s="7"/>
      <c r="JJ724" s="7"/>
      <c r="JK724" s="7"/>
      <c r="JL724" s="7"/>
      <c r="JM724" s="7"/>
      <c r="JN724" s="7"/>
      <c r="JO724" s="7"/>
      <c r="JP724" s="7"/>
      <c r="JQ724" s="7"/>
      <c r="JR724" s="7"/>
      <c r="JS724" s="7"/>
      <c r="JT724" s="7"/>
      <c r="JU724" s="7"/>
      <c r="JV724" s="7"/>
      <c r="JW724" s="7"/>
      <c r="JX724" s="7"/>
      <c r="JY724" s="7"/>
      <c r="JZ724" s="7"/>
      <c r="KA724" s="7"/>
      <c r="KB724" s="7"/>
      <c r="KC724" s="7"/>
      <c r="KD724" s="7"/>
      <c r="KE724" s="7"/>
      <c r="KF724" s="7"/>
      <c r="KG724" s="7"/>
      <c r="KH724" s="7"/>
      <c r="KI724" s="7"/>
      <c r="KJ724" s="7"/>
      <c r="KK724" s="7"/>
      <c r="KL724" s="7"/>
      <c r="KM724" s="7"/>
      <c r="KN724" s="7"/>
      <c r="KO724" s="7"/>
      <c r="KP724" s="7"/>
      <c r="KQ724" s="7"/>
      <c r="KR724" s="7"/>
      <c r="KS724" s="7"/>
      <c r="KT724" s="7"/>
      <c r="KU724" s="7"/>
      <c r="KV724" s="7"/>
      <c r="KW724" s="7"/>
      <c r="KX724" s="7"/>
      <c r="KY724" s="7"/>
      <c r="KZ724" s="7"/>
      <c r="LA724" s="7"/>
      <c r="LB724" s="7"/>
      <c r="LC724" s="7"/>
      <c r="LD724" s="7"/>
      <c r="LE724" s="7"/>
      <c r="LF724" s="7"/>
      <c r="LG724" s="7"/>
      <c r="LH724" s="7"/>
      <c r="LI724" s="7"/>
      <c r="LJ724" s="7"/>
      <c r="LK724" s="7"/>
      <c r="LL724" s="7"/>
      <c r="LM724" s="7"/>
      <c r="LN724" s="7"/>
      <c r="LO724" s="7"/>
      <c r="LP724" s="7"/>
      <c r="LQ724" s="7"/>
      <c r="LR724" s="7"/>
      <c r="LS724" s="7"/>
      <c r="LT724" s="7"/>
      <c r="LU724" s="7"/>
      <c r="LV724" s="7"/>
      <c r="LW724" s="7"/>
      <c r="LX724" s="7"/>
      <c r="LY724" s="7"/>
      <c r="LZ724" s="7"/>
      <c r="MA724" s="7"/>
      <c r="MB724" s="7"/>
      <c r="MC724" s="7"/>
      <c r="MD724" s="7"/>
      <c r="ME724" s="7"/>
      <c r="MF724" s="7"/>
      <c r="MG724" s="7"/>
      <c r="MH724" s="7"/>
      <c r="MI724" s="7"/>
      <c r="MJ724" s="7"/>
    </row>
    <row r="725" spans="1:348" ht="15.75" customHeight="1" x14ac:dyDescent="0.25">
      <c r="A725" s="60"/>
      <c r="B725" s="60"/>
      <c r="C725" s="60"/>
      <c r="D725" s="60"/>
      <c r="E725" s="60"/>
      <c r="F725" s="60"/>
      <c r="G725" s="60"/>
      <c r="H725" s="60"/>
      <c r="I725" s="61"/>
      <c r="J725" s="61"/>
      <c r="K725" s="61"/>
      <c r="L725" s="61"/>
      <c r="M725" s="60"/>
      <c r="N725" s="60"/>
      <c r="O725" s="62"/>
      <c r="P725" s="62"/>
      <c r="Q725" s="62"/>
      <c r="R725" s="62"/>
      <c r="S725" s="62"/>
      <c r="T725" s="62"/>
      <c r="U725" s="62"/>
      <c r="V725" s="62"/>
      <c r="W725" s="62"/>
      <c r="X725" s="60"/>
      <c r="Y725" s="60"/>
      <c r="Z725" s="60"/>
      <c r="AA725" s="60"/>
      <c r="AB725" s="61"/>
      <c r="AC725" s="61"/>
      <c r="AD725" s="60"/>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7"/>
      <c r="IW725" s="7"/>
      <c r="IX725" s="7"/>
      <c r="IY725" s="7"/>
      <c r="IZ725" s="7"/>
      <c r="JA725" s="7"/>
      <c r="JB725" s="7"/>
      <c r="JC725" s="7"/>
      <c r="JD725" s="7"/>
      <c r="JE725" s="7"/>
      <c r="JF725" s="7"/>
      <c r="JG725" s="7"/>
      <c r="JH725" s="7"/>
      <c r="JI725" s="7"/>
      <c r="JJ725" s="7"/>
      <c r="JK725" s="7"/>
      <c r="JL725" s="7"/>
      <c r="JM725" s="7"/>
      <c r="JN725" s="7"/>
      <c r="JO725" s="7"/>
      <c r="JP725" s="7"/>
      <c r="JQ725" s="7"/>
      <c r="JR725" s="7"/>
      <c r="JS725" s="7"/>
      <c r="JT725" s="7"/>
      <c r="JU725" s="7"/>
      <c r="JV725" s="7"/>
      <c r="JW725" s="7"/>
      <c r="JX725" s="7"/>
      <c r="JY725" s="7"/>
      <c r="JZ725" s="7"/>
      <c r="KA725" s="7"/>
      <c r="KB725" s="7"/>
      <c r="KC725" s="7"/>
      <c r="KD725" s="7"/>
      <c r="KE725" s="7"/>
      <c r="KF725" s="7"/>
      <c r="KG725" s="7"/>
      <c r="KH725" s="7"/>
      <c r="KI725" s="7"/>
      <c r="KJ725" s="7"/>
      <c r="KK725" s="7"/>
      <c r="KL725" s="7"/>
      <c r="KM725" s="7"/>
      <c r="KN725" s="7"/>
      <c r="KO725" s="7"/>
      <c r="KP725" s="7"/>
      <c r="KQ725" s="7"/>
      <c r="KR725" s="7"/>
      <c r="KS725" s="7"/>
      <c r="KT725" s="7"/>
      <c r="KU725" s="7"/>
      <c r="KV725" s="7"/>
      <c r="KW725" s="7"/>
      <c r="KX725" s="7"/>
      <c r="KY725" s="7"/>
      <c r="KZ725" s="7"/>
      <c r="LA725" s="7"/>
      <c r="LB725" s="7"/>
      <c r="LC725" s="7"/>
      <c r="LD725" s="7"/>
      <c r="LE725" s="7"/>
      <c r="LF725" s="7"/>
      <c r="LG725" s="7"/>
      <c r="LH725" s="7"/>
      <c r="LI725" s="7"/>
      <c r="LJ725" s="7"/>
      <c r="LK725" s="7"/>
      <c r="LL725" s="7"/>
      <c r="LM725" s="7"/>
      <c r="LN725" s="7"/>
      <c r="LO725" s="7"/>
      <c r="LP725" s="7"/>
      <c r="LQ725" s="7"/>
      <c r="LR725" s="7"/>
      <c r="LS725" s="7"/>
      <c r="LT725" s="7"/>
      <c r="LU725" s="7"/>
      <c r="LV725" s="7"/>
      <c r="LW725" s="7"/>
      <c r="LX725" s="7"/>
      <c r="LY725" s="7"/>
      <c r="LZ725" s="7"/>
      <c r="MA725" s="7"/>
      <c r="MB725" s="7"/>
      <c r="MC725" s="7"/>
      <c r="MD725" s="7"/>
      <c r="ME725" s="7"/>
      <c r="MF725" s="7"/>
      <c r="MG725" s="7"/>
      <c r="MH725" s="7"/>
      <c r="MI725" s="7"/>
      <c r="MJ725" s="7"/>
    </row>
    <row r="726" spans="1:348" ht="15.75" customHeight="1" x14ac:dyDescent="0.25">
      <c r="A726" s="60"/>
      <c r="B726" s="60"/>
      <c r="C726" s="60"/>
      <c r="D726" s="60"/>
      <c r="E726" s="60"/>
      <c r="F726" s="60"/>
      <c r="G726" s="60"/>
      <c r="H726" s="60"/>
      <c r="I726" s="61"/>
      <c r="J726" s="61"/>
      <c r="K726" s="61"/>
      <c r="L726" s="61"/>
      <c r="M726" s="60"/>
      <c r="N726" s="60"/>
      <c r="O726" s="62"/>
      <c r="P726" s="62"/>
      <c r="Q726" s="62"/>
      <c r="R726" s="62"/>
      <c r="S726" s="62"/>
      <c r="T726" s="62"/>
      <c r="U726" s="62"/>
      <c r="V726" s="62"/>
      <c r="W726" s="62"/>
      <c r="X726" s="60"/>
      <c r="Y726" s="60"/>
      <c r="Z726" s="60"/>
      <c r="AA726" s="60"/>
      <c r="AB726" s="61"/>
      <c r="AC726" s="61"/>
      <c r="AD726" s="60"/>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7"/>
      <c r="IW726" s="7"/>
      <c r="IX726" s="7"/>
      <c r="IY726" s="7"/>
      <c r="IZ726" s="7"/>
      <c r="JA726" s="7"/>
      <c r="JB726" s="7"/>
      <c r="JC726" s="7"/>
      <c r="JD726" s="7"/>
      <c r="JE726" s="7"/>
      <c r="JF726" s="7"/>
      <c r="JG726" s="7"/>
      <c r="JH726" s="7"/>
      <c r="JI726" s="7"/>
      <c r="JJ726" s="7"/>
      <c r="JK726" s="7"/>
      <c r="JL726" s="7"/>
      <c r="JM726" s="7"/>
      <c r="JN726" s="7"/>
      <c r="JO726" s="7"/>
      <c r="JP726" s="7"/>
      <c r="JQ726" s="7"/>
      <c r="JR726" s="7"/>
      <c r="JS726" s="7"/>
      <c r="JT726" s="7"/>
      <c r="JU726" s="7"/>
      <c r="JV726" s="7"/>
      <c r="JW726" s="7"/>
      <c r="JX726" s="7"/>
      <c r="JY726" s="7"/>
      <c r="JZ726" s="7"/>
      <c r="KA726" s="7"/>
      <c r="KB726" s="7"/>
      <c r="KC726" s="7"/>
      <c r="KD726" s="7"/>
      <c r="KE726" s="7"/>
      <c r="KF726" s="7"/>
      <c r="KG726" s="7"/>
      <c r="KH726" s="7"/>
      <c r="KI726" s="7"/>
      <c r="KJ726" s="7"/>
      <c r="KK726" s="7"/>
      <c r="KL726" s="7"/>
      <c r="KM726" s="7"/>
      <c r="KN726" s="7"/>
      <c r="KO726" s="7"/>
      <c r="KP726" s="7"/>
      <c r="KQ726" s="7"/>
      <c r="KR726" s="7"/>
      <c r="KS726" s="7"/>
      <c r="KT726" s="7"/>
      <c r="KU726" s="7"/>
      <c r="KV726" s="7"/>
      <c r="KW726" s="7"/>
      <c r="KX726" s="7"/>
      <c r="KY726" s="7"/>
      <c r="KZ726" s="7"/>
      <c r="LA726" s="7"/>
      <c r="LB726" s="7"/>
      <c r="LC726" s="7"/>
      <c r="LD726" s="7"/>
      <c r="LE726" s="7"/>
      <c r="LF726" s="7"/>
      <c r="LG726" s="7"/>
      <c r="LH726" s="7"/>
      <c r="LI726" s="7"/>
      <c r="LJ726" s="7"/>
      <c r="LK726" s="7"/>
      <c r="LL726" s="7"/>
      <c r="LM726" s="7"/>
      <c r="LN726" s="7"/>
      <c r="LO726" s="7"/>
      <c r="LP726" s="7"/>
      <c r="LQ726" s="7"/>
      <c r="LR726" s="7"/>
      <c r="LS726" s="7"/>
      <c r="LT726" s="7"/>
      <c r="LU726" s="7"/>
      <c r="LV726" s="7"/>
      <c r="LW726" s="7"/>
      <c r="LX726" s="7"/>
      <c r="LY726" s="7"/>
      <c r="LZ726" s="7"/>
      <c r="MA726" s="7"/>
      <c r="MB726" s="7"/>
      <c r="MC726" s="7"/>
      <c r="MD726" s="7"/>
      <c r="ME726" s="7"/>
      <c r="MF726" s="7"/>
      <c r="MG726" s="7"/>
      <c r="MH726" s="7"/>
      <c r="MI726" s="7"/>
      <c r="MJ726" s="7"/>
    </row>
    <row r="727" spans="1:348" ht="15.75" customHeight="1" x14ac:dyDescent="0.25">
      <c r="A727" s="60"/>
      <c r="B727" s="60"/>
      <c r="C727" s="60"/>
      <c r="D727" s="60"/>
      <c r="E727" s="60"/>
      <c r="F727" s="60"/>
      <c r="G727" s="60"/>
      <c r="H727" s="60"/>
      <c r="I727" s="61"/>
      <c r="J727" s="61"/>
      <c r="K727" s="61"/>
      <c r="L727" s="61"/>
      <c r="M727" s="60"/>
      <c r="N727" s="60"/>
      <c r="O727" s="62"/>
      <c r="P727" s="62"/>
      <c r="Q727" s="62"/>
      <c r="R727" s="62"/>
      <c r="S727" s="62"/>
      <c r="T727" s="62"/>
      <c r="U727" s="62"/>
      <c r="V727" s="62"/>
      <c r="W727" s="62"/>
      <c r="X727" s="60"/>
      <c r="Y727" s="60"/>
      <c r="Z727" s="60"/>
      <c r="AA727" s="60"/>
      <c r="AB727" s="61"/>
      <c r="AC727" s="61"/>
      <c r="AD727" s="60"/>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7"/>
      <c r="IW727" s="7"/>
      <c r="IX727" s="7"/>
      <c r="IY727" s="7"/>
      <c r="IZ727" s="7"/>
      <c r="JA727" s="7"/>
      <c r="JB727" s="7"/>
      <c r="JC727" s="7"/>
      <c r="JD727" s="7"/>
      <c r="JE727" s="7"/>
      <c r="JF727" s="7"/>
      <c r="JG727" s="7"/>
      <c r="JH727" s="7"/>
      <c r="JI727" s="7"/>
      <c r="JJ727" s="7"/>
      <c r="JK727" s="7"/>
      <c r="JL727" s="7"/>
      <c r="JM727" s="7"/>
      <c r="JN727" s="7"/>
      <c r="JO727" s="7"/>
      <c r="JP727" s="7"/>
      <c r="JQ727" s="7"/>
      <c r="JR727" s="7"/>
      <c r="JS727" s="7"/>
      <c r="JT727" s="7"/>
      <c r="JU727" s="7"/>
      <c r="JV727" s="7"/>
      <c r="JW727" s="7"/>
      <c r="JX727" s="7"/>
      <c r="JY727" s="7"/>
      <c r="JZ727" s="7"/>
      <c r="KA727" s="7"/>
      <c r="KB727" s="7"/>
      <c r="KC727" s="7"/>
      <c r="KD727" s="7"/>
      <c r="KE727" s="7"/>
      <c r="KF727" s="7"/>
      <c r="KG727" s="7"/>
      <c r="KH727" s="7"/>
      <c r="KI727" s="7"/>
      <c r="KJ727" s="7"/>
      <c r="KK727" s="7"/>
      <c r="KL727" s="7"/>
      <c r="KM727" s="7"/>
      <c r="KN727" s="7"/>
      <c r="KO727" s="7"/>
      <c r="KP727" s="7"/>
      <c r="KQ727" s="7"/>
      <c r="KR727" s="7"/>
      <c r="KS727" s="7"/>
      <c r="KT727" s="7"/>
      <c r="KU727" s="7"/>
      <c r="KV727" s="7"/>
      <c r="KW727" s="7"/>
      <c r="KX727" s="7"/>
      <c r="KY727" s="7"/>
      <c r="KZ727" s="7"/>
      <c r="LA727" s="7"/>
      <c r="LB727" s="7"/>
      <c r="LC727" s="7"/>
      <c r="LD727" s="7"/>
      <c r="LE727" s="7"/>
      <c r="LF727" s="7"/>
      <c r="LG727" s="7"/>
      <c r="LH727" s="7"/>
      <c r="LI727" s="7"/>
      <c r="LJ727" s="7"/>
      <c r="LK727" s="7"/>
      <c r="LL727" s="7"/>
      <c r="LM727" s="7"/>
      <c r="LN727" s="7"/>
      <c r="LO727" s="7"/>
      <c r="LP727" s="7"/>
      <c r="LQ727" s="7"/>
      <c r="LR727" s="7"/>
      <c r="LS727" s="7"/>
      <c r="LT727" s="7"/>
      <c r="LU727" s="7"/>
      <c r="LV727" s="7"/>
      <c r="LW727" s="7"/>
      <c r="LX727" s="7"/>
      <c r="LY727" s="7"/>
      <c r="LZ727" s="7"/>
      <c r="MA727" s="7"/>
      <c r="MB727" s="7"/>
      <c r="MC727" s="7"/>
      <c r="MD727" s="7"/>
      <c r="ME727" s="7"/>
      <c r="MF727" s="7"/>
      <c r="MG727" s="7"/>
      <c r="MH727" s="7"/>
      <c r="MI727" s="7"/>
      <c r="MJ727" s="7"/>
    </row>
    <row r="728" spans="1:348" ht="15.75" customHeight="1" x14ac:dyDescent="0.25">
      <c r="A728" s="60"/>
      <c r="B728" s="60"/>
      <c r="C728" s="60"/>
      <c r="D728" s="60"/>
      <c r="E728" s="60"/>
      <c r="F728" s="60"/>
      <c r="G728" s="60"/>
      <c r="H728" s="60"/>
      <c r="I728" s="61"/>
      <c r="J728" s="61"/>
      <c r="K728" s="61"/>
      <c r="L728" s="61"/>
      <c r="M728" s="60"/>
      <c r="N728" s="60"/>
      <c r="O728" s="62"/>
      <c r="P728" s="62"/>
      <c r="Q728" s="62"/>
      <c r="R728" s="62"/>
      <c r="S728" s="62"/>
      <c r="T728" s="62"/>
      <c r="U728" s="62"/>
      <c r="V728" s="62"/>
      <c r="W728" s="62"/>
      <c r="X728" s="60"/>
      <c r="Y728" s="60"/>
      <c r="Z728" s="60"/>
      <c r="AA728" s="60"/>
      <c r="AB728" s="61"/>
      <c r="AC728" s="61"/>
      <c r="AD728" s="60"/>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7"/>
      <c r="IW728" s="7"/>
      <c r="IX728" s="7"/>
      <c r="IY728" s="7"/>
      <c r="IZ728" s="7"/>
      <c r="JA728" s="7"/>
      <c r="JB728" s="7"/>
      <c r="JC728" s="7"/>
      <c r="JD728" s="7"/>
      <c r="JE728" s="7"/>
      <c r="JF728" s="7"/>
      <c r="JG728" s="7"/>
      <c r="JH728" s="7"/>
      <c r="JI728" s="7"/>
      <c r="JJ728" s="7"/>
      <c r="JK728" s="7"/>
      <c r="JL728" s="7"/>
      <c r="JM728" s="7"/>
      <c r="JN728" s="7"/>
      <c r="JO728" s="7"/>
      <c r="JP728" s="7"/>
      <c r="JQ728" s="7"/>
      <c r="JR728" s="7"/>
      <c r="JS728" s="7"/>
      <c r="JT728" s="7"/>
      <c r="JU728" s="7"/>
      <c r="JV728" s="7"/>
      <c r="JW728" s="7"/>
      <c r="JX728" s="7"/>
      <c r="JY728" s="7"/>
      <c r="JZ728" s="7"/>
      <c r="KA728" s="7"/>
      <c r="KB728" s="7"/>
      <c r="KC728" s="7"/>
      <c r="KD728" s="7"/>
      <c r="KE728" s="7"/>
      <c r="KF728" s="7"/>
      <c r="KG728" s="7"/>
      <c r="KH728" s="7"/>
      <c r="KI728" s="7"/>
      <c r="KJ728" s="7"/>
      <c r="KK728" s="7"/>
      <c r="KL728" s="7"/>
      <c r="KM728" s="7"/>
      <c r="KN728" s="7"/>
      <c r="KO728" s="7"/>
      <c r="KP728" s="7"/>
      <c r="KQ728" s="7"/>
      <c r="KR728" s="7"/>
      <c r="KS728" s="7"/>
      <c r="KT728" s="7"/>
      <c r="KU728" s="7"/>
      <c r="KV728" s="7"/>
      <c r="KW728" s="7"/>
      <c r="KX728" s="7"/>
      <c r="KY728" s="7"/>
      <c r="KZ728" s="7"/>
      <c r="LA728" s="7"/>
      <c r="LB728" s="7"/>
      <c r="LC728" s="7"/>
      <c r="LD728" s="7"/>
      <c r="LE728" s="7"/>
      <c r="LF728" s="7"/>
      <c r="LG728" s="7"/>
      <c r="LH728" s="7"/>
      <c r="LI728" s="7"/>
      <c r="LJ728" s="7"/>
      <c r="LK728" s="7"/>
      <c r="LL728" s="7"/>
      <c r="LM728" s="7"/>
      <c r="LN728" s="7"/>
      <c r="LO728" s="7"/>
      <c r="LP728" s="7"/>
      <c r="LQ728" s="7"/>
      <c r="LR728" s="7"/>
      <c r="LS728" s="7"/>
      <c r="LT728" s="7"/>
      <c r="LU728" s="7"/>
      <c r="LV728" s="7"/>
      <c r="LW728" s="7"/>
      <c r="LX728" s="7"/>
      <c r="LY728" s="7"/>
      <c r="LZ728" s="7"/>
      <c r="MA728" s="7"/>
      <c r="MB728" s="7"/>
      <c r="MC728" s="7"/>
      <c r="MD728" s="7"/>
      <c r="ME728" s="7"/>
      <c r="MF728" s="7"/>
      <c r="MG728" s="7"/>
      <c r="MH728" s="7"/>
      <c r="MI728" s="7"/>
      <c r="MJ728" s="7"/>
    </row>
    <row r="729" spans="1:348" ht="15.75" customHeight="1" x14ac:dyDescent="0.25">
      <c r="A729" s="60"/>
      <c r="B729" s="60"/>
      <c r="C729" s="60"/>
      <c r="D729" s="60"/>
      <c r="E729" s="60"/>
      <c r="F729" s="60"/>
      <c r="G729" s="60"/>
      <c r="H729" s="60"/>
      <c r="I729" s="61"/>
      <c r="J729" s="61"/>
      <c r="K729" s="61"/>
      <c r="L729" s="61"/>
      <c r="M729" s="60"/>
      <c r="N729" s="60"/>
      <c r="O729" s="62"/>
      <c r="P729" s="62"/>
      <c r="Q729" s="62"/>
      <c r="R729" s="62"/>
      <c r="S729" s="62"/>
      <c r="T729" s="62"/>
      <c r="U729" s="62"/>
      <c r="V729" s="62"/>
      <c r="W729" s="62"/>
      <c r="X729" s="60"/>
      <c r="Y729" s="60"/>
      <c r="Z729" s="60"/>
      <c r="AA729" s="60"/>
      <c r="AB729" s="61"/>
      <c r="AC729" s="61"/>
      <c r="AD729" s="60"/>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7"/>
      <c r="IW729" s="7"/>
      <c r="IX729" s="7"/>
      <c r="IY729" s="7"/>
      <c r="IZ729" s="7"/>
      <c r="JA729" s="7"/>
      <c r="JB729" s="7"/>
      <c r="JC729" s="7"/>
      <c r="JD729" s="7"/>
      <c r="JE729" s="7"/>
      <c r="JF729" s="7"/>
      <c r="JG729" s="7"/>
      <c r="JH729" s="7"/>
      <c r="JI729" s="7"/>
      <c r="JJ729" s="7"/>
      <c r="JK729" s="7"/>
      <c r="JL729" s="7"/>
      <c r="JM729" s="7"/>
      <c r="JN729" s="7"/>
      <c r="JO729" s="7"/>
      <c r="JP729" s="7"/>
      <c r="JQ729" s="7"/>
      <c r="JR729" s="7"/>
      <c r="JS729" s="7"/>
      <c r="JT729" s="7"/>
      <c r="JU729" s="7"/>
      <c r="JV729" s="7"/>
      <c r="JW729" s="7"/>
      <c r="JX729" s="7"/>
      <c r="JY729" s="7"/>
      <c r="JZ729" s="7"/>
      <c r="KA729" s="7"/>
      <c r="KB729" s="7"/>
      <c r="KC729" s="7"/>
      <c r="KD729" s="7"/>
      <c r="KE729" s="7"/>
      <c r="KF729" s="7"/>
      <c r="KG729" s="7"/>
      <c r="KH729" s="7"/>
      <c r="KI729" s="7"/>
      <c r="KJ729" s="7"/>
      <c r="KK729" s="7"/>
      <c r="KL729" s="7"/>
      <c r="KM729" s="7"/>
      <c r="KN729" s="7"/>
      <c r="KO729" s="7"/>
      <c r="KP729" s="7"/>
      <c r="KQ729" s="7"/>
      <c r="KR729" s="7"/>
      <c r="KS729" s="7"/>
      <c r="KT729" s="7"/>
      <c r="KU729" s="7"/>
      <c r="KV729" s="7"/>
      <c r="KW729" s="7"/>
      <c r="KX729" s="7"/>
      <c r="KY729" s="7"/>
      <c r="KZ729" s="7"/>
      <c r="LA729" s="7"/>
      <c r="LB729" s="7"/>
      <c r="LC729" s="7"/>
      <c r="LD729" s="7"/>
      <c r="LE729" s="7"/>
      <c r="LF729" s="7"/>
      <c r="LG729" s="7"/>
      <c r="LH729" s="7"/>
      <c r="LI729" s="7"/>
      <c r="LJ729" s="7"/>
      <c r="LK729" s="7"/>
      <c r="LL729" s="7"/>
      <c r="LM729" s="7"/>
      <c r="LN729" s="7"/>
      <c r="LO729" s="7"/>
      <c r="LP729" s="7"/>
      <c r="LQ729" s="7"/>
      <c r="LR729" s="7"/>
      <c r="LS729" s="7"/>
      <c r="LT729" s="7"/>
      <c r="LU729" s="7"/>
      <c r="LV729" s="7"/>
      <c r="LW729" s="7"/>
      <c r="LX729" s="7"/>
      <c r="LY729" s="7"/>
      <c r="LZ729" s="7"/>
      <c r="MA729" s="7"/>
      <c r="MB729" s="7"/>
      <c r="MC729" s="7"/>
      <c r="MD729" s="7"/>
      <c r="ME729" s="7"/>
      <c r="MF729" s="7"/>
      <c r="MG729" s="7"/>
      <c r="MH729" s="7"/>
      <c r="MI729" s="7"/>
      <c r="MJ729" s="7"/>
    </row>
    <row r="730" spans="1:348" ht="15.75" customHeight="1" x14ac:dyDescent="0.25">
      <c r="A730" s="60"/>
      <c r="B730" s="60"/>
      <c r="C730" s="60"/>
      <c r="D730" s="60"/>
      <c r="E730" s="60"/>
      <c r="F730" s="60"/>
      <c r="G730" s="60"/>
      <c r="H730" s="60"/>
      <c r="I730" s="61"/>
      <c r="J730" s="61"/>
      <c r="K730" s="61"/>
      <c r="L730" s="61"/>
      <c r="M730" s="60"/>
      <c r="N730" s="60"/>
      <c r="O730" s="62"/>
      <c r="P730" s="62"/>
      <c r="Q730" s="62"/>
      <c r="R730" s="62"/>
      <c r="S730" s="62"/>
      <c r="T730" s="62"/>
      <c r="U730" s="62"/>
      <c r="V730" s="62"/>
      <c r="W730" s="62"/>
      <c r="X730" s="60"/>
      <c r="Y730" s="60"/>
      <c r="Z730" s="60"/>
      <c r="AA730" s="60"/>
      <c r="AB730" s="61"/>
      <c r="AC730" s="61"/>
      <c r="AD730" s="60"/>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7"/>
      <c r="IW730" s="7"/>
      <c r="IX730" s="7"/>
      <c r="IY730" s="7"/>
      <c r="IZ730" s="7"/>
      <c r="JA730" s="7"/>
      <c r="JB730" s="7"/>
      <c r="JC730" s="7"/>
      <c r="JD730" s="7"/>
      <c r="JE730" s="7"/>
      <c r="JF730" s="7"/>
      <c r="JG730" s="7"/>
      <c r="JH730" s="7"/>
      <c r="JI730" s="7"/>
      <c r="JJ730" s="7"/>
      <c r="JK730" s="7"/>
      <c r="JL730" s="7"/>
      <c r="JM730" s="7"/>
      <c r="JN730" s="7"/>
      <c r="JO730" s="7"/>
      <c r="JP730" s="7"/>
      <c r="JQ730" s="7"/>
      <c r="JR730" s="7"/>
      <c r="JS730" s="7"/>
      <c r="JT730" s="7"/>
      <c r="JU730" s="7"/>
      <c r="JV730" s="7"/>
      <c r="JW730" s="7"/>
      <c r="JX730" s="7"/>
      <c r="JY730" s="7"/>
      <c r="JZ730" s="7"/>
      <c r="KA730" s="7"/>
      <c r="KB730" s="7"/>
      <c r="KC730" s="7"/>
      <c r="KD730" s="7"/>
      <c r="KE730" s="7"/>
      <c r="KF730" s="7"/>
      <c r="KG730" s="7"/>
      <c r="KH730" s="7"/>
      <c r="KI730" s="7"/>
      <c r="KJ730" s="7"/>
      <c r="KK730" s="7"/>
      <c r="KL730" s="7"/>
      <c r="KM730" s="7"/>
      <c r="KN730" s="7"/>
      <c r="KO730" s="7"/>
      <c r="KP730" s="7"/>
      <c r="KQ730" s="7"/>
      <c r="KR730" s="7"/>
      <c r="KS730" s="7"/>
      <c r="KT730" s="7"/>
      <c r="KU730" s="7"/>
      <c r="KV730" s="7"/>
      <c r="KW730" s="7"/>
      <c r="KX730" s="7"/>
      <c r="KY730" s="7"/>
      <c r="KZ730" s="7"/>
      <c r="LA730" s="7"/>
      <c r="LB730" s="7"/>
      <c r="LC730" s="7"/>
      <c r="LD730" s="7"/>
      <c r="LE730" s="7"/>
      <c r="LF730" s="7"/>
      <c r="LG730" s="7"/>
      <c r="LH730" s="7"/>
      <c r="LI730" s="7"/>
      <c r="LJ730" s="7"/>
      <c r="LK730" s="7"/>
      <c r="LL730" s="7"/>
      <c r="LM730" s="7"/>
      <c r="LN730" s="7"/>
      <c r="LO730" s="7"/>
      <c r="LP730" s="7"/>
      <c r="LQ730" s="7"/>
      <c r="LR730" s="7"/>
      <c r="LS730" s="7"/>
      <c r="LT730" s="7"/>
      <c r="LU730" s="7"/>
      <c r="LV730" s="7"/>
      <c r="LW730" s="7"/>
      <c r="LX730" s="7"/>
      <c r="LY730" s="7"/>
      <c r="LZ730" s="7"/>
      <c r="MA730" s="7"/>
      <c r="MB730" s="7"/>
      <c r="MC730" s="7"/>
      <c r="MD730" s="7"/>
      <c r="ME730" s="7"/>
      <c r="MF730" s="7"/>
      <c r="MG730" s="7"/>
      <c r="MH730" s="7"/>
      <c r="MI730" s="7"/>
      <c r="MJ730" s="7"/>
    </row>
    <row r="731" spans="1:348" ht="15.75" customHeight="1" x14ac:dyDescent="0.25">
      <c r="A731" s="60"/>
      <c r="B731" s="60"/>
      <c r="C731" s="60"/>
      <c r="D731" s="60"/>
      <c r="E731" s="60"/>
      <c r="F731" s="60"/>
      <c r="G731" s="60"/>
      <c r="H731" s="60"/>
      <c r="I731" s="61"/>
      <c r="J731" s="61"/>
      <c r="K731" s="61"/>
      <c r="L731" s="61"/>
      <c r="M731" s="60"/>
      <c r="N731" s="60"/>
      <c r="O731" s="62"/>
      <c r="P731" s="62"/>
      <c r="Q731" s="62"/>
      <c r="R731" s="62"/>
      <c r="S731" s="62"/>
      <c r="T731" s="62"/>
      <c r="U731" s="62"/>
      <c r="V731" s="62"/>
      <c r="W731" s="62"/>
      <c r="X731" s="60"/>
      <c r="Y731" s="60"/>
      <c r="Z731" s="60"/>
      <c r="AA731" s="60"/>
      <c r="AB731" s="61"/>
      <c r="AC731" s="61"/>
      <c r="AD731" s="60"/>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7"/>
      <c r="IW731" s="7"/>
      <c r="IX731" s="7"/>
      <c r="IY731" s="7"/>
      <c r="IZ731" s="7"/>
      <c r="JA731" s="7"/>
      <c r="JB731" s="7"/>
      <c r="JC731" s="7"/>
      <c r="JD731" s="7"/>
      <c r="JE731" s="7"/>
      <c r="JF731" s="7"/>
      <c r="JG731" s="7"/>
      <c r="JH731" s="7"/>
      <c r="JI731" s="7"/>
      <c r="JJ731" s="7"/>
      <c r="JK731" s="7"/>
      <c r="JL731" s="7"/>
      <c r="JM731" s="7"/>
      <c r="JN731" s="7"/>
      <c r="JO731" s="7"/>
      <c r="JP731" s="7"/>
      <c r="JQ731" s="7"/>
      <c r="JR731" s="7"/>
      <c r="JS731" s="7"/>
      <c r="JT731" s="7"/>
      <c r="JU731" s="7"/>
      <c r="JV731" s="7"/>
      <c r="JW731" s="7"/>
      <c r="JX731" s="7"/>
      <c r="JY731" s="7"/>
      <c r="JZ731" s="7"/>
      <c r="KA731" s="7"/>
      <c r="KB731" s="7"/>
      <c r="KC731" s="7"/>
      <c r="KD731" s="7"/>
      <c r="KE731" s="7"/>
      <c r="KF731" s="7"/>
      <c r="KG731" s="7"/>
      <c r="KH731" s="7"/>
      <c r="KI731" s="7"/>
      <c r="KJ731" s="7"/>
      <c r="KK731" s="7"/>
      <c r="KL731" s="7"/>
      <c r="KM731" s="7"/>
      <c r="KN731" s="7"/>
      <c r="KO731" s="7"/>
      <c r="KP731" s="7"/>
      <c r="KQ731" s="7"/>
      <c r="KR731" s="7"/>
      <c r="KS731" s="7"/>
      <c r="KT731" s="7"/>
      <c r="KU731" s="7"/>
      <c r="KV731" s="7"/>
      <c r="KW731" s="7"/>
      <c r="KX731" s="7"/>
      <c r="KY731" s="7"/>
      <c r="KZ731" s="7"/>
      <c r="LA731" s="7"/>
      <c r="LB731" s="7"/>
      <c r="LC731" s="7"/>
      <c r="LD731" s="7"/>
      <c r="LE731" s="7"/>
      <c r="LF731" s="7"/>
      <c r="LG731" s="7"/>
      <c r="LH731" s="7"/>
      <c r="LI731" s="7"/>
      <c r="LJ731" s="7"/>
      <c r="LK731" s="7"/>
      <c r="LL731" s="7"/>
      <c r="LM731" s="7"/>
      <c r="LN731" s="7"/>
      <c r="LO731" s="7"/>
      <c r="LP731" s="7"/>
      <c r="LQ731" s="7"/>
      <c r="LR731" s="7"/>
      <c r="LS731" s="7"/>
      <c r="LT731" s="7"/>
      <c r="LU731" s="7"/>
      <c r="LV731" s="7"/>
      <c r="LW731" s="7"/>
      <c r="LX731" s="7"/>
      <c r="LY731" s="7"/>
      <c r="LZ731" s="7"/>
      <c r="MA731" s="7"/>
      <c r="MB731" s="7"/>
      <c r="MC731" s="7"/>
      <c r="MD731" s="7"/>
      <c r="ME731" s="7"/>
      <c r="MF731" s="7"/>
      <c r="MG731" s="7"/>
      <c r="MH731" s="7"/>
      <c r="MI731" s="7"/>
      <c r="MJ731" s="7"/>
    </row>
    <row r="732" spans="1:348" ht="15.75" customHeight="1" x14ac:dyDescent="0.25">
      <c r="A732" s="60"/>
      <c r="B732" s="60"/>
      <c r="C732" s="60"/>
      <c r="D732" s="60"/>
      <c r="E732" s="60"/>
      <c r="F732" s="60"/>
      <c r="G732" s="60"/>
      <c r="H732" s="60"/>
      <c r="I732" s="61"/>
      <c r="J732" s="61"/>
      <c r="K732" s="61"/>
      <c r="L732" s="61"/>
      <c r="M732" s="60"/>
      <c r="N732" s="60"/>
      <c r="O732" s="62"/>
      <c r="P732" s="62"/>
      <c r="Q732" s="62"/>
      <c r="R732" s="62"/>
      <c r="S732" s="62"/>
      <c r="T732" s="62"/>
      <c r="U732" s="62"/>
      <c r="V732" s="62"/>
      <c r="W732" s="62"/>
      <c r="X732" s="60"/>
      <c r="Y732" s="60"/>
      <c r="Z732" s="60"/>
      <c r="AA732" s="60"/>
      <c r="AB732" s="61"/>
      <c r="AC732" s="61"/>
      <c r="AD732" s="60"/>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7"/>
      <c r="IW732" s="7"/>
      <c r="IX732" s="7"/>
      <c r="IY732" s="7"/>
      <c r="IZ732" s="7"/>
      <c r="JA732" s="7"/>
      <c r="JB732" s="7"/>
      <c r="JC732" s="7"/>
      <c r="JD732" s="7"/>
      <c r="JE732" s="7"/>
      <c r="JF732" s="7"/>
      <c r="JG732" s="7"/>
      <c r="JH732" s="7"/>
      <c r="JI732" s="7"/>
      <c r="JJ732" s="7"/>
      <c r="JK732" s="7"/>
      <c r="JL732" s="7"/>
      <c r="JM732" s="7"/>
      <c r="JN732" s="7"/>
      <c r="JO732" s="7"/>
      <c r="JP732" s="7"/>
      <c r="JQ732" s="7"/>
      <c r="JR732" s="7"/>
      <c r="JS732" s="7"/>
      <c r="JT732" s="7"/>
      <c r="JU732" s="7"/>
      <c r="JV732" s="7"/>
      <c r="JW732" s="7"/>
      <c r="JX732" s="7"/>
      <c r="JY732" s="7"/>
      <c r="JZ732" s="7"/>
      <c r="KA732" s="7"/>
      <c r="KB732" s="7"/>
      <c r="KC732" s="7"/>
      <c r="KD732" s="7"/>
      <c r="KE732" s="7"/>
      <c r="KF732" s="7"/>
      <c r="KG732" s="7"/>
      <c r="KH732" s="7"/>
      <c r="KI732" s="7"/>
      <c r="KJ732" s="7"/>
      <c r="KK732" s="7"/>
      <c r="KL732" s="7"/>
      <c r="KM732" s="7"/>
      <c r="KN732" s="7"/>
      <c r="KO732" s="7"/>
      <c r="KP732" s="7"/>
      <c r="KQ732" s="7"/>
      <c r="KR732" s="7"/>
      <c r="KS732" s="7"/>
      <c r="KT732" s="7"/>
      <c r="KU732" s="7"/>
      <c r="KV732" s="7"/>
      <c r="KW732" s="7"/>
      <c r="KX732" s="7"/>
      <c r="KY732" s="7"/>
      <c r="KZ732" s="7"/>
      <c r="LA732" s="7"/>
      <c r="LB732" s="7"/>
      <c r="LC732" s="7"/>
      <c r="LD732" s="7"/>
      <c r="LE732" s="7"/>
      <c r="LF732" s="7"/>
      <c r="LG732" s="7"/>
      <c r="LH732" s="7"/>
      <c r="LI732" s="7"/>
      <c r="LJ732" s="7"/>
      <c r="LK732" s="7"/>
      <c r="LL732" s="7"/>
      <c r="LM732" s="7"/>
      <c r="LN732" s="7"/>
      <c r="LO732" s="7"/>
      <c r="LP732" s="7"/>
      <c r="LQ732" s="7"/>
      <c r="LR732" s="7"/>
      <c r="LS732" s="7"/>
      <c r="LT732" s="7"/>
      <c r="LU732" s="7"/>
      <c r="LV732" s="7"/>
      <c r="LW732" s="7"/>
      <c r="LX732" s="7"/>
      <c r="LY732" s="7"/>
      <c r="LZ732" s="7"/>
      <c r="MA732" s="7"/>
      <c r="MB732" s="7"/>
      <c r="MC732" s="7"/>
      <c r="MD732" s="7"/>
      <c r="ME732" s="7"/>
      <c r="MF732" s="7"/>
      <c r="MG732" s="7"/>
      <c r="MH732" s="7"/>
      <c r="MI732" s="7"/>
      <c r="MJ732" s="7"/>
    </row>
    <row r="733" spans="1:348" ht="15.75" customHeight="1" x14ac:dyDescent="0.25">
      <c r="A733" s="60"/>
      <c r="B733" s="60"/>
      <c r="C733" s="60"/>
      <c r="D733" s="60"/>
      <c r="E733" s="60"/>
      <c r="F733" s="60"/>
      <c r="G733" s="60"/>
      <c r="H733" s="60"/>
      <c r="I733" s="61"/>
      <c r="J733" s="61"/>
      <c r="K733" s="61"/>
      <c r="L733" s="61"/>
      <c r="M733" s="60"/>
      <c r="N733" s="60"/>
      <c r="O733" s="62"/>
      <c r="P733" s="62"/>
      <c r="Q733" s="62"/>
      <c r="R733" s="62"/>
      <c r="S733" s="62"/>
      <c r="T733" s="62"/>
      <c r="U733" s="62"/>
      <c r="V733" s="62"/>
      <c r="W733" s="62"/>
      <c r="X733" s="60"/>
      <c r="Y733" s="60"/>
      <c r="Z733" s="60"/>
      <c r="AA733" s="60"/>
      <c r="AB733" s="61"/>
      <c r="AC733" s="61"/>
      <c r="AD733" s="60"/>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7"/>
      <c r="IW733" s="7"/>
      <c r="IX733" s="7"/>
      <c r="IY733" s="7"/>
      <c r="IZ733" s="7"/>
      <c r="JA733" s="7"/>
      <c r="JB733" s="7"/>
      <c r="JC733" s="7"/>
      <c r="JD733" s="7"/>
      <c r="JE733" s="7"/>
      <c r="JF733" s="7"/>
      <c r="JG733" s="7"/>
      <c r="JH733" s="7"/>
      <c r="JI733" s="7"/>
      <c r="JJ733" s="7"/>
      <c r="JK733" s="7"/>
      <c r="JL733" s="7"/>
      <c r="JM733" s="7"/>
      <c r="JN733" s="7"/>
      <c r="JO733" s="7"/>
      <c r="JP733" s="7"/>
      <c r="JQ733" s="7"/>
      <c r="JR733" s="7"/>
      <c r="JS733" s="7"/>
      <c r="JT733" s="7"/>
      <c r="JU733" s="7"/>
      <c r="JV733" s="7"/>
      <c r="JW733" s="7"/>
      <c r="JX733" s="7"/>
      <c r="JY733" s="7"/>
      <c r="JZ733" s="7"/>
      <c r="KA733" s="7"/>
      <c r="KB733" s="7"/>
      <c r="KC733" s="7"/>
      <c r="KD733" s="7"/>
      <c r="KE733" s="7"/>
      <c r="KF733" s="7"/>
      <c r="KG733" s="7"/>
      <c r="KH733" s="7"/>
      <c r="KI733" s="7"/>
      <c r="KJ733" s="7"/>
      <c r="KK733" s="7"/>
      <c r="KL733" s="7"/>
      <c r="KM733" s="7"/>
      <c r="KN733" s="7"/>
      <c r="KO733" s="7"/>
      <c r="KP733" s="7"/>
      <c r="KQ733" s="7"/>
      <c r="KR733" s="7"/>
      <c r="KS733" s="7"/>
      <c r="KT733" s="7"/>
      <c r="KU733" s="7"/>
      <c r="KV733" s="7"/>
      <c r="KW733" s="7"/>
      <c r="KX733" s="7"/>
      <c r="KY733" s="7"/>
      <c r="KZ733" s="7"/>
      <c r="LA733" s="7"/>
      <c r="LB733" s="7"/>
      <c r="LC733" s="7"/>
      <c r="LD733" s="7"/>
      <c r="LE733" s="7"/>
      <c r="LF733" s="7"/>
      <c r="LG733" s="7"/>
      <c r="LH733" s="7"/>
      <c r="LI733" s="7"/>
      <c r="LJ733" s="7"/>
      <c r="LK733" s="7"/>
      <c r="LL733" s="7"/>
      <c r="LM733" s="7"/>
      <c r="LN733" s="7"/>
      <c r="LO733" s="7"/>
      <c r="LP733" s="7"/>
      <c r="LQ733" s="7"/>
      <c r="LR733" s="7"/>
      <c r="LS733" s="7"/>
      <c r="LT733" s="7"/>
      <c r="LU733" s="7"/>
      <c r="LV733" s="7"/>
      <c r="LW733" s="7"/>
      <c r="LX733" s="7"/>
      <c r="LY733" s="7"/>
      <c r="LZ733" s="7"/>
      <c r="MA733" s="7"/>
      <c r="MB733" s="7"/>
      <c r="MC733" s="7"/>
      <c r="MD733" s="7"/>
      <c r="ME733" s="7"/>
      <c r="MF733" s="7"/>
      <c r="MG733" s="7"/>
      <c r="MH733" s="7"/>
      <c r="MI733" s="7"/>
      <c r="MJ733" s="7"/>
    </row>
    <row r="734" spans="1:348" ht="15.75" customHeight="1" x14ac:dyDescent="0.25">
      <c r="A734" s="60"/>
      <c r="B734" s="60"/>
      <c r="C734" s="60"/>
      <c r="D734" s="60"/>
      <c r="E734" s="60"/>
      <c r="F734" s="60"/>
      <c r="G734" s="60"/>
      <c r="H734" s="60"/>
      <c r="I734" s="61"/>
      <c r="J734" s="61"/>
      <c r="K734" s="61"/>
      <c r="L734" s="61"/>
      <c r="M734" s="60"/>
      <c r="N734" s="60"/>
      <c r="O734" s="62"/>
      <c r="P734" s="62"/>
      <c r="Q734" s="62"/>
      <c r="R734" s="62"/>
      <c r="S734" s="62"/>
      <c r="T734" s="62"/>
      <c r="U734" s="62"/>
      <c r="V734" s="62"/>
      <c r="W734" s="62"/>
      <c r="X734" s="60"/>
      <c r="Y734" s="60"/>
      <c r="Z734" s="60"/>
      <c r="AA734" s="60"/>
      <c r="AB734" s="61"/>
      <c r="AC734" s="61"/>
      <c r="AD734" s="60"/>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7"/>
      <c r="IW734" s="7"/>
      <c r="IX734" s="7"/>
      <c r="IY734" s="7"/>
      <c r="IZ734" s="7"/>
      <c r="JA734" s="7"/>
      <c r="JB734" s="7"/>
      <c r="JC734" s="7"/>
      <c r="JD734" s="7"/>
      <c r="JE734" s="7"/>
      <c r="JF734" s="7"/>
      <c r="JG734" s="7"/>
      <c r="JH734" s="7"/>
      <c r="JI734" s="7"/>
      <c r="JJ734" s="7"/>
      <c r="JK734" s="7"/>
      <c r="JL734" s="7"/>
      <c r="JM734" s="7"/>
      <c r="JN734" s="7"/>
      <c r="JO734" s="7"/>
      <c r="JP734" s="7"/>
      <c r="JQ734" s="7"/>
      <c r="JR734" s="7"/>
      <c r="JS734" s="7"/>
      <c r="JT734" s="7"/>
      <c r="JU734" s="7"/>
      <c r="JV734" s="7"/>
      <c r="JW734" s="7"/>
      <c r="JX734" s="7"/>
      <c r="JY734" s="7"/>
      <c r="JZ734" s="7"/>
      <c r="KA734" s="7"/>
      <c r="KB734" s="7"/>
      <c r="KC734" s="7"/>
      <c r="KD734" s="7"/>
      <c r="KE734" s="7"/>
      <c r="KF734" s="7"/>
      <c r="KG734" s="7"/>
      <c r="KH734" s="7"/>
      <c r="KI734" s="7"/>
      <c r="KJ734" s="7"/>
      <c r="KK734" s="7"/>
      <c r="KL734" s="7"/>
      <c r="KM734" s="7"/>
      <c r="KN734" s="7"/>
      <c r="KO734" s="7"/>
      <c r="KP734" s="7"/>
      <c r="KQ734" s="7"/>
      <c r="KR734" s="7"/>
      <c r="KS734" s="7"/>
      <c r="KT734" s="7"/>
      <c r="KU734" s="7"/>
      <c r="KV734" s="7"/>
      <c r="KW734" s="7"/>
      <c r="KX734" s="7"/>
      <c r="KY734" s="7"/>
      <c r="KZ734" s="7"/>
      <c r="LA734" s="7"/>
      <c r="LB734" s="7"/>
      <c r="LC734" s="7"/>
      <c r="LD734" s="7"/>
      <c r="LE734" s="7"/>
      <c r="LF734" s="7"/>
      <c r="LG734" s="7"/>
      <c r="LH734" s="7"/>
      <c r="LI734" s="7"/>
      <c r="LJ734" s="7"/>
      <c r="LK734" s="7"/>
      <c r="LL734" s="7"/>
      <c r="LM734" s="7"/>
      <c r="LN734" s="7"/>
      <c r="LO734" s="7"/>
      <c r="LP734" s="7"/>
      <c r="LQ734" s="7"/>
      <c r="LR734" s="7"/>
      <c r="LS734" s="7"/>
      <c r="LT734" s="7"/>
      <c r="LU734" s="7"/>
      <c r="LV734" s="7"/>
      <c r="LW734" s="7"/>
      <c r="LX734" s="7"/>
      <c r="LY734" s="7"/>
      <c r="LZ734" s="7"/>
      <c r="MA734" s="7"/>
      <c r="MB734" s="7"/>
      <c r="MC734" s="7"/>
      <c r="MD734" s="7"/>
      <c r="ME734" s="7"/>
      <c r="MF734" s="7"/>
      <c r="MG734" s="7"/>
      <c r="MH734" s="7"/>
      <c r="MI734" s="7"/>
      <c r="MJ734" s="7"/>
    </row>
    <row r="735" spans="1:348" ht="15.75" customHeight="1" x14ac:dyDescent="0.25">
      <c r="A735" s="60"/>
      <c r="B735" s="60"/>
      <c r="C735" s="60"/>
      <c r="D735" s="60"/>
      <c r="E735" s="60"/>
      <c r="F735" s="60"/>
      <c r="G735" s="60"/>
      <c r="H735" s="60"/>
      <c r="I735" s="61"/>
      <c r="J735" s="61"/>
      <c r="K735" s="61"/>
      <c r="L735" s="61"/>
      <c r="M735" s="60"/>
      <c r="N735" s="60"/>
      <c r="O735" s="62"/>
      <c r="P735" s="62"/>
      <c r="Q735" s="62"/>
      <c r="R735" s="62"/>
      <c r="S735" s="62"/>
      <c r="T735" s="62"/>
      <c r="U735" s="62"/>
      <c r="V735" s="62"/>
      <c r="W735" s="62"/>
      <c r="X735" s="60"/>
      <c r="Y735" s="60"/>
      <c r="Z735" s="60"/>
      <c r="AA735" s="60"/>
      <c r="AB735" s="61"/>
      <c r="AC735" s="61"/>
      <c r="AD735" s="60"/>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c r="GV735" s="7"/>
      <c r="GW735" s="7"/>
      <c r="GX735" s="7"/>
      <c r="GY735" s="7"/>
      <c r="GZ735" s="7"/>
      <c r="HA735" s="7"/>
      <c r="HB735" s="7"/>
      <c r="HC735" s="7"/>
      <c r="HD735" s="7"/>
      <c r="HE735" s="7"/>
      <c r="HF735" s="7"/>
      <c r="HG735" s="7"/>
      <c r="HH735" s="7"/>
      <c r="HI735" s="7"/>
      <c r="HJ735" s="7"/>
      <c r="HK735" s="7"/>
      <c r="HL735" s="7"/>
      <c r="HM735" s="7"/>
      <c r="HN735" s="7"/>
      <c r="HO735" s="7"/>
      <c r="HP735" s="7"/>
      <c r="HQ735" s="7"/>
      <c r="HR735" s="7"/>
      <c r="HS735" s="7"/>
      <c r="HT735" s="7"/>
      <c r="HU735" s="7"/>
      <c r="HV735" s="7"/>
      <c r="HW735" s="7"/>
      <c r="HX735" s="7"/>
      <c r="HY735" s="7"/>
      <c r="HZ735" s="7"/>
      <c r="IA735" s="7"/>
      <c r="IB735" s="7"/>
      <c r="IC735" s="7"/>
      <c r="ID735" s="7"/>
      <c r="IE735" s="7"/>
      <c r="IF735" s="7"/>
      <c r="IG735" s="7"/>
      <c r="IH735" s="7"/>
      <c r="II735" s="7"/>
      <c r="IJ735" s="7"/>
      <c r="IK735" s="7"/>
      <c r="IL735" s="7"/>
      <c r="IM735" s="7"/>
      <c r="IN735" s="7"/>
      <c r="IO735" s="7"/>
      <c r="IP735" s="7"/>
      <c r="IQ735" s="7"/>
      <c r="IR735" s="7"/>
      <c r="IS735" s="7"/>
      <c r="IT735" s="7"/>
      <c r="IU735" s="7"/>
      <c r="IV735" s="7"/>
      <c r="IW735" s="7"/>
      <c r="IX735" s="7"/>
      <c r="IY735" s="7"/>
      <c r="IZ735" s="7"/>
      <c r="JA735" s="7"/>
      <c r="JB735" s="7"/>
      <c r="JC735" s="7"/>
      <c r="JD735" s="7"/>
      <c r="JE735" s="7"/>
      <c r="JF735" s="7"/>
      <c r="JG735" s="7"/>
      <c r="JH735" s="7"/>
      <c r="JI735" s="7"/>
      <c r="JJ735" s="7"/>
      <c r="JK735" s="7"/>
      <c r="JL735" s="7"/>
      <c r="JM735" s="7"/>
      <c r="JN735" s="7"/>
      <c r="JO735" s="7"/>
      <c r="JP735" s="7"/>
      <c r="JQ735" s="7"/>
      <c r="JR735" s="7"/>
      <c r="JS735" s="7"/>
      <c r="JT735" s="7"/>
      <c r="JU735" s="7"/>
      <c r="JV735" s="7"/>
      <c r="JW735" s="7"/>
      <c r="JX735" s="7"/>
      <c r="JY735" s="7"/>
      <c r="JZ735" s="7"/>
      <c r="KA735" s="7"/>
      <c r="KB735" s="7"/>
      <c r="KC735" s="7"/>
      <c r="KD735" s="7"/>
      <c r="KE735" s="7"/>
      <c r="KF735" s="7"/>
      <c r="KG735" s="7"/>
      <c r="KH735" s="7"/>
      <c r="KI735" s="7"/>
      <c r="KJ735" s="7"/>
      <c r="KK735" s="7"/>
      <c r="KL735" s="7"/>
      <c r="KM735" s="7"/>
      <c r="KN735" s="7"/>
      <c r="KO735" s="7"/>
      <c r="KP735" s="7"/>
      <c r="KQ735" s="7"/>
      <c r="KR735" s="7"/>
      <c r="KS735" s="7"/>
      <c r="KT735" s="7"/>
      <c r="KU735" s="7"/>
      <c r="KV735" s="7"/>
      <c r="KW735" s="7"/>
      <c r="KX735" s="7"/>
      <c r="KY735" s="7"/>
      <c r="KZ735" s="7"/>
      <c r="LA735" s="7"/>
      <c r="LB735" s="7"/>
      <c r="LC735" s="7"/>
      <c r="LD735" s="7"/>
      <c r="LE735" s="7"/>
      <c r="LF735" s="7"/>
      <c r="LG735" s="7"/>
      <c r="LH735" s="7"/>
      <c r="LI735" s="7"/>
      <c r="LJ735" s="7"/>
      <c r="LK735" s="7"/>
      <c r="LL735" s="7"/>
      <c r="LM735" s="7"/>
      <c r="LN735" s="7"/>
      <c r="LO735" s="7"/>
      <c r="LP735" s="7"/>
      <c r="LQ735" s="7"/>
      <c r="LR735" s="7"/>
      <c r="LS735" s="7"/>
      <c r="LT735" s="7"/>
      <c r="LU735" s="7"/>
      <c r="LV735" s="7"/>
      <c r="LW735" s="7"/>
      <c r="LX735" s="7"/>
      <c r="LY735" s="7"/>
      <c r="LZ735" s="7"/>
      <c r="MA735" s="7"/>
      <c r="MB735" s="7"/>
      <c r="MC735" s="7"/>
      <c r="MD735" s="7"/>
      <c r="ME735" s="7"/>
      <c r="MF735" s="7"/>
      <c r="MG735" s="7"/>
      <c r="MH735" s="7"/>
      <c r="MI735" s="7"/>
      <c r="MJ735" s="7"/>
    </row>
    <row r="736" spans="1:348" ht="15.75" customHeight="1" x14ac:dyDescent="0.25">
      <c r="A736" s="60"/>
      <c r="B736" s="60"/>
      <c r="C736" s="60"/>
      <c r="D736" s="60"/>
      <c r="E736" s="60"/>
      <c r="F736" s="60"/>
      <c r="G736" s="60"/>
      <c r="H736" s="60"/>
      <c r="I736" s="61"/>
      <c r="J736" s="61"/>
      <c r="K736" s="61"/>
      <c r="L736" s="61"/>
      <c r="M736" s="60"/>
      <c r="N736" s="60"/>
      <c r="O736" s="62"/>
      <c r="P736" s="62"/>
      <c r="Q736" s="62"/>
      <c r="R736" s="62"/>
      <c r="S736" s="62"/>
      <c r="T736" s="62"/>
      <c r="U736" s="62"/>
      <c r="V736" s="62"/>
      <c r="W736" s="62"/>
      <c r="X736" s="60"/>
      <c r="Y736" s="60"/>
      <c r="Z736" s="60"/>
      <c r="AA736" s="60"/>
      <c r="AB736" s="61"/>
      <c r="AC736" s="61"/>
      <c r="AD736" s="60"/>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c r="GV736" s="7"/>
      <c r="GW736" s="7"/>
      <c r="GX736" s="7"/>
      <c r="GY736" s="7"/>
      <c r="GZ736" s="7"/>
      <c r="HA736" s="7"/>
      <c r="HB736" s="7"/>
      <c r="HC736" s="7"/>
      <c r="HD736" s="7"/>
      <c r="HE736" s="7"/>
      <c r="HF736" s="7"/>
      <c r="HG736" s="7"/>
      <c r="HH736" s="7"/>
      <c r="HI736" s="7"/>
      <c r="HJ736" s="7"/>
      <c r="HK736" s="7"/>
      <c r="HL736" s="7"/>
      <c r="HM736" s="7"/>
      <c r="HN736" s="7"/>
      <c r="HO736" s="7"/>
      <c r="HP736" s="7"/>
      <c r="HQ736" s="7"/>
      <c r="HR736" s="7"/>
      <c r="HS736" s="7"/>
      <c r="HT736" s="7"/>
      <c r="HU736" s="7"/>
      <c r="HV736" s="7"/>
      <c r="HW736" s="7"/>
      <c r="HX736" s="7"/>
      <c r="HY736" s="7"/>
      <c r="HZ736" s="7"/>
      <c r="IA736" s="7"/>
      <c r="IB736" s="7"/>
      <c r="IC736" s="7"/>
      <c r="ID736" s="7"/>
      <c r="IE736" s="7"/>
      <c r="IF736" s="7"/>
      <c r="IG736" s="7"/>
      <c r="IH736" s="7"/>
      <c r="II736" s="7"/>
      <c r="IJ736" s="7"/>
      <c r="IK736" s="7"/>
      <c r="IL736" s="7"/>
      <c r="IM736" s="7"/>
      <c r="IN736" s="7"/>
      <c r="IO736" s="7"/>
      <c r="IP736" s="7"/>
      <c r="IQ736" s="7"/>
      <c r="IR736" s="7"/>
      <c r="IS736" s="7"/>
      <c r="IT736" s="7"/>
      <c r="IU736" s="7"/>
      <c r="IV736" s="7"/>
      <c r="IW736" s="7"/>
      <c r="IX736" s="7"/>
      <c r="IY736" s="7"/>
      <c r="IZ736" s="7"/>
      <c r="JA736" s="7"/>
      <c r="JB736" s="7"/>
      <c r="JC736" s="7"/>
      <c r="JD736" s="7"/>
      <c r="JE736" s="7"/>
      <c r="JF736" s="7"/>
      <c r="JG736" s="7"/>
      <c r="JH736" s="7"/>
      <c r="JI736" s="7"/>
      <c r="JJ736" s="7"/>
      <c r="JK736" s="7"/>
      <c r="JL736" s="7"/>
      <c r="JM736" s="7"/>
      <c r="JN736" s="7"/>
      <c r="JO736" s="7"/>
      <c r="JP736" s="7"/>
      <c r="JQ736" s="7"/>
      <c r="JR736" s="7"/>
      <c r="JS736" s="7"/>
      <c r="JT736" s="7"/>
      <c r="JU736" s="7"/>
      <c r="JV736" s="7"/>
      <c r="JW736" s="7"/>
      <c r="JX736" s="7"/>
      <c r="JY736" s="7"/>
      <c r="JZ736" s="7"/>
      <c r="KA736" s="7"/>
      <c r="KB736" s="7"/>
      <c r="KC736" s="7"/>
      <c r="KD736" s="7"/>
      <c r="KE736" s="7"/>
      <c r="KF736" s="7"/>
      <c r="KG736" s="7"/>
      <c r="KH736" s="7"/>
      <c r="KI736" s="7"/>
      <c r="KJ736" s="7"/>
      <c r="KK736" s="7"/>
      <c r="KL736" s="7"/>
      <c r="KM736" s="7"/>
      <c r="KN736" s="7"/>
      <c r="KO736" s="7"/>
      <c r="KP736" s="7"/>
      <c r="KQ736" s="7"/>
      <c r="KR736" s="7"/>
      <c r="KS736" s="7"/>
      <c r="KT736" s="7"/>
      <c r="KU736" s="7"/>
      <c r="KV736" s="7"/>
      <c r="KW736" s="7"/>
      <c r="KX736" s="7"/>
      <c r="KY736" s="7"/>
      <c r="KZ736" s="7"/>
      <c r="LA736" s="7"/>
      <c r="LB736" s="7"/>
      <c r="LC736" s="7"/>
      <c r="LD736" s="7"/>
      <c r="LE736" s="7"/>
      <c r="LF736" s="7"/>
      <c r="LG736" s="7"/>
      <c r="LH736" s="7"/>
      <c r="LI736" s="7"/>
      <c r="LJ736" s="7"/>
      <c r="LK736" s="7"/>
      <c r="LL736" s="7"/>
      <c r="LM736" s="7"/>
      <c r="LN736" s="7"/>
      <c r="LO736" s="7"/>
      <c r="LP736" s="7"/>
      <c r="LQ736" s="7"/>
      <c r="LR736" s="7"/>
      <c r="LS736" s="7"/>
      <c r="LT736" s="7"/>
      <c r="LU736" s="7"/>
      <c r="LV736" s="7"/>
      <c r="LW736" s="7"/>
      <c r="LX736" s="7"/>
      <c r="LY736" s="7"/>
      <c r="LZ736" s="7"/>
      <c r="MA736" s="7"/>
      <c r="MB736" s="7"/>
      <c r="MC736" s="7"/>
      <c r="MD736" s="7"/>
      <c r="ME736" s="7"/>
      <c r="MF736" s="7"/>
      <c r="MG736" s="7"/>
      <c r="MH736" s="7"/>
      <c r="MI736" s="7"/>
      <c r="MJ736" s="7"/>
    </row>
    <row r="737" spans="1:348" ht="15.75" customHeight="1" x14ac:dyDescent="0.25">
      <c r="A737" s="60"/>
      <c r="B737" s="60"/>
      <c r="C737" s="60"/>
      <c r="D737" s="60"/>
      <c r="E737" s="60"/>
      <c r="F737" s="60"/>
      <c r="G737" s="60"/>
      <c r="H737" s="60"/>
      <c r="I737" s="61"/>
      <c r="J737" s="61"/>
      <c r="K737" s="61"/>
      <c r="L737" s="61"/>
      <c r="M737" s="60"/>
      <c r="N737" s="60"/>
      <c r="O737" s="62"/>
      <c r="P737" s="62"/>
      <c r="Q737" s="62"/>
      <c r="R737" s="62"/>
      <c r="S737" s="62"/>
      <c r="T737" s="62"/>
      <c r="U737" s="62"/>
      <c r="V737" s="62"/>
      <c r="W737" s="62"/>
      <c r="X737" s="60"/>
      <c r="Y737" s="60"/>
      <c r="Z737" s="60"/>
      <c r="AA737" s="60"/>
      <c r="AB737" s="61"/>
      <c r="AC737" s="61"/>
      <c r="AD737" s="60"/>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c r="IW737" s="7"/>
      <c r="IX737" s="7"/>
      <c r="IY737" s="7"/>
      <c r="IZ737" s="7"/>
      <c r="JA737" s="7"/>
      <c r="JB737" s="7"/>
      <c r="JC737" s="7"/>
      <c r="JD737" s="7"/>
      <c r="JE737" s="7"/>
      <c r="JF737" s="7"/>
      <c r="JG737" s="7"/>
      <c r="JH737" s="7"/>
      <c r="JI737" s="7"/>
      <c r="JJ737" s="7"/>
      <c r="JK737" s="7"/>
      <c r="JL737" s="7"/>
      <c r="JM737" s="7"/>
      <c r="JN737" s="7"/>
      <c r="JO737" s="7"/>
      <c r="JP737" s="7"/>
      <c r="JQ737" s="7"/>
      <c r="JR737" s="7"/>
      <c r="JS737" s="7"/>
      <c r="JT737" s="7"/>
      <c r="JU737" s="7"/>
      <c r="JV737" s="7"/>
      <c r="JW737" s="7"/>
      <c r="JX737" s="7"/>
      <c r="JY737" s="7"/>
      <c r="JZ737" s="7"/>
      <c r="KA737" s="7"/>
      <c r="KB737" s="7"/>
      <c r="KC737" s="7"/>
      <c r="KD737" s="7"/>
      <c r="KE737" s="7"/>
      <c r="KF737" s="7"/>
      <c r="KG737" s="7"/>
      <c r="KH737" s="7"/>
      <c r="KI737" s="7"/>
      <c r="KJ737" s="7"/>
      <c r="KK737" s="7"/>
      <c r="KL737" s="7"/>
      <c r="KM737" s="7"/>
      <c r="KN737" s="7"/>
      <c r="KO737" s="7"/>
      <c r="KP737" s="7"/>
      <c r="KQ737" s="7"/>
      <c r="KR737" s="7"/>
      <c r="KS737" s="7"/>
      <c r="KT737" s="7"/>
      <c r="KU737" s="7"/>
      <c r="KV737" s="7"/>
      <c r="KW737" s="7"/>
      <c r="KX737" s="7"/>
      <c r="KY737" s="7"/>
      <c r="KZ737" s="7"/>
      <c r="LA737" s="7"/>
      <c r="LB737" s="7"/>
      <c r="LC737" s="7"/>
      <c r="LD737" s="7"/>
      <c r="LE737" s="7"/>
      <c r="LF737" s="7"/>
      <c r="LG737" s="7"/>
      <c r="LH737" s="7"/>
      <c r="LI737" s="7"/>
      <c r="LJ737" s="7"/>
      <c r="LK737" s="7"/>
      <c r="LL737" s="7"/>
      <c r="LM737" s="7"/>
      <c r="LN737" s="7"/>
      <c r="LO737" s="7"/>
      <c r="LP737" s="7"/>
      <c r="LQ737" s="7"/>
      <c r="LR737" s="7"/>
      <c r="LS737" s="7"/>
      <c r="LT737" s="7"/>
      <c r="LU737" s="7"/>
      <c r="LV737" s="7"/>
      <c r="LW737" s="7"/>
      <c r="LX737" s="7"/>
      <c r="LY737" s="7"/>
      <c r="LZ737" s="7"/>
      <c r="MA737" s="7"/>
      <c r="MB737" s="7"/>
      <c r="MC737" s="7"/>
      <c r="MD737" s="7"/>
      <c r="ME737" s="7"/>
      <c r="MF737" s="7"/>
      <c r="MG737" s="7"/>
      <c r="MH737" s="7"/>
      <c r="MI737" s="7"/>
      <c r="MJ737" s="7"/>
    </row>
    <row r="738" spans="1:348" ht="15.75" customHeight="1" x14ac:dyDescent="0.25">
      <c r="A738" s="60"/>
      <c r="B738" s="60"/>
      <c r="C738" s="60"/>
      <c r="D738" s="60"/>
      <c r="E738" s="60"/>
      <c r="F738" s="60"/>
      <c r="G738" s="60"/>
      <c r="H738" s="60"/>
      <c r="I738" s="61"/>
      <c r="J738" s="61"/>
      <c r="K738" s="61"/>
      <c r="L738" s="61"/>
      <c r="M738" s="60"/>
      <c r="N738" s="60"/>
      <c r="O738" s="62"/>
      <c r="P738" s="62"/>
      <c r="Q738" s="62"/>
      <c r="R738" s="62"/>
      <c r="S738" s="62"/>
      <c r="T738" s="62"/>
      <c r="U738" s="62"/>
      <c r="V738" s="62"/>
      <c r="W738" s="62"/>
      <c r="X738" s="60"/>
      <c r="Y738" s="60"/>
      <c r="Z738" s="60"/>
      <c r="AA738" s="60"/>
      <c r="AB738" s="61"/>
      <c r="AC738" s="61"/>
      <c r="AD738" s="60"/>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c r="IW738" s="7"/>
      <c r="IX738" s="7"/>
      <c r="IY738" s="7"/>
      <c r="IZ738" s="7"/>
      <c r="JA738" s="7"/>
      <c r="JB738" s="7"/>
      <c r="JC738" s="7"/>
      <c r="JD738" s="7"/>
      <c r="JE738" s="7"/>
      <c r="JF738" s="7"/>
      <c r="JG738" s="7"/>
      <c r="JH738" s="7"/>
      <c r="JI738" s="7"/>
      <c r="JJ738" s="7"/>
      <c r="JK738" s="7"/>
      <c r="JL738" s="7"/>
      <c r="JM738" s="7"/>
      <c r="JN738" s="7"/>
      <c r="JO738" s="7"/>
      <c r="JP738" s="7"/>
      <c r="JQ738" s="7"/>
      <c r="JR738" s="7"/>
      <c r="JS738" s="7"/>
      <c r="JT738" s="7"/>
      <c r="JU738" s="7"/>
      <c r="JV738" s="7"/>
      <c r="JW738" s="7"/>
      <c r="JX738" s="7"/>
      <c r="JY738" s="7"/>
      <c r="JZ738" s="7"/>
      <c r="KA738" s="7"/>
      <c r="KB738" s="7"/>
      <c r="KC738" s="7"/>
      <c r="KD738" s="7"/>
      <c r="KE738" s="7"/>
      <c r="KF738" s="7"/>
      <c r="KG738" s="7"/>
      <c r="KH738" s="7"/>
      <c r="KI738" s="7"/>
      <c r="KJ738" s="7"/>
      <c r="KK738" s="7"/>
      <c r="KL738" s="7"/>
      <c r="KM738" s="7"/>
      <c r="KN738" s="7"/>
      <c r="KO738" s="7"/>
      <c r="KP738" s="7"/>
      <c r="KQ738" s="7"/>
      <c r="KR738" s="7"/>
      <c r="KS738" s="7"/>
      <c r="KT738" s="7"/>
      <c r="KU738" s="7"/>
      <c r="KV738" s="7"/>
      <c r="KW738" s="7"/>
      <c r="KX738" s="7"/>
      <c r="KY738" s="7"/>
      <c r="KZ738" s="7"/>
      <c r="LA738" s="7"/>
      <c r="LB738" s="7"/>
      <c r="LC738" s="7"/>
      <c r="LD738" s="7"/>
      <c r="LE738" s="7"/>
      <c r="LF738" s="7"/>
      <c r="LG738" s="7"/>
      <c r="LH738" s="7"/>
      <c r="LI738" s="7"/>
      <c r="LJ738" s="7"/>
      <c r="LK738" s="7"/>
      <c r="LL738" s="7"/>
      <c r="LM738" s="7"/>
      <c r="LN738" s="7"/>
      <c r="LO738" s="7"/>
      <c r="LP738" s="7"/>
      <c r="LQ738" s="7"/>
      <c r="LR738" s="7"/>
      <c r="LS738" s="7"/>
      <c r="LT738" s="7"/>
      <c r="LU738" s="7"/>
      <c r="LV738" s="7"/>
      <c r="LW738" s="7"/>
      <c r="LX738" s="7"/>
      <c r="LY738" s="7"/>
      <c r="LZ738" s="7"/>
      <c r="MA738" s="7"/>
      <c r="MB738" s="7"/>
      <c r="MC738" s="7"/>
      <c r="MD738" s="7"/>
      <c r="ME738" s="7"/>
      <c r="MF738" s="7"/>
      <c r="MG738" s="7"/>
      <c r="MH738" s="7"/>
      <c r="MI738" s="7"/>
      <c r="MJ738" s="7"/>
    </row>
    <row r="739" spans="1:348" ht="15.75" customHeight="1" x14ac:dyDescent="0.25">
      <c r="A739" s="60"/>
      <c r="B739" s="60"/>
      <c r="C739" s="60"/>
      <c r="D739" s="60"/>
      <c r="E739" s="60"/>
      <c r="F739" s="60"/>
      <c r="G739" s="60"/>
      <c r="H739" s="60"/>
      <c r="I739" s="61"/>
      <c r="J739" s="61"/>
      <c r="K739" s="61"/>
      <c r="L739" s="61"/>
      <c r="M739" s="60"/>
      <c r="N739" s="60"/>
      <c r="O739" s="62"/>
      <c r="P739" s="62"/>
      <c r="Q739" s="62"/>
      <c r="R739" s="62"/>
      <c r="S739" s="62"/>
      <c r="T739" s="62"/>
      <c r="U739" s="62"/>
      <c r="V739" s="62"/>
      <c r="W739" s="62"/>
      <c r="X739" s="60"/>
      <c r="Y739" s="60"/>
      <c r="Z739" s="60"/>
      <c r="AA739" s="60"/>
      <c r="AB739" s="61"/>
      <c r="AC739" s="61"/>
      <c r="AD739" s="60"/>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c r="IW739" s="7"/>
      <c r="IX739" s="7"/>
      <c r="IY739" s="7"/>
      <c r="IZ739" s="7"/>
      <c r="JA739" s="7"/>
      <c r="JB739" s="7"/>
      <c r="JC739" s="7"/>
      <c r="JD739" s="7"/>
      <c r="JE739" s="7"/>
      <c r="JF739" s="7"/>
      <c r="JG739" s="7"/>
      <c r="JH739" s="7"/>
      <c r="JI739" s="7"/>
      <c r="JJ739" s="7"/>
      <c r="JK739" s="7"/>
      <c r="JL739" s="7"/>
      <c r="JM739" s="7"/>
      <c r="JN739" s="7"/>
      <c r="JO739" s="7"/>
      <c r="JP739" s="7"/>
      <c r="JQ739" s="7"/>
      <c r="JR739" s="7"/>
      <c r="JS739" s="7"/>
      <c r="JT739" s="7"/>
      <c r="JU739" s="7"/>
      <c r="JV739" s="7"/>
      <c r="JW739" s="7"/>
      <c r="JX739" s="7"/>
      <c r="JY739" s="7"/>
      <c r="JZ739" s="7"/>
      <c r="KA739" s="7"/>
      <c r="KB739" s="7"/>
      <c r="KC739" s="7"/>
      <c r="KD739" s="7"/>
      <c r="KE739" s="7"/>
      <c r="KF739" s="7"/>
      <c r="KG739" s="7"/>
      <c r="KH739" s="7"/>
      <c r="KI739" s="7"/>
      <c r="KJ739" s="7"/>
      <c r="KK739" s="7"/>
      <c r="KL739" s="7"/>
      <c r="KM739" s="7"/>
      <c r="KN739" s="7"/>
      <c r="KO739" s="7"/>
      <c r="KP739" s="7"/>
      <c r="KQ739" s="7"/>
      <c r="KR739" s="7"/>
      <c r="KS739" s="7"/>
      <c r="KT739" s="7"/>
      <c r="KU739" s="7"/>
      <c r="KV739" s="7"/>
      <c r="KW739" s="7"/>
      <c r="KX739" s="7"/>
      <c r="KY739" s="7"/>
      <c r="KZ739" s="7"/>
      <c r="LA739" s="7"/>
      <c r="LB739" s="7"/>
      <c r="LC739" s="7"/>
      <c r="LD739" s="7"/>
      <c r="LE739" s="7"/>
      <c r="LF739" s="7"/>
      <c r="LG739" s="7"/>
      <c r="LH739" s="7"/>
      <c r="LI739" s="7"/>
      <c r="LJ739" s="7"/>
      <c r="LK739" s="7"/>
      <c r="LL739" s="7"/>
      <c r="LM739" s="7"/>
      <c r="LN739" s="7"/>
      <c r="LO739" s="7"/>
      <c r="LP739" s="7"/>
      <c r="LQ739" s="7"/>
      <c r="LR739" s="7"/>
      <c r="LS739" s="7"/>
      <c r="LT739" s="7"/>
      <c r="LU739" s="7"/>
      <c r="LV739" s="7"/>
      <c r="LW739" s="7"/>
      <c r="LX739" s="7"/>
      <c r="LY739" s="7"/>
      <c r="LZ739" s="7"/>
      <c r="MA739" s="7"/>
      <c r="MB739" s="7"/>
      <c r="MC739" s="7"/>
      <c r="MD739" s="7"/>
      <c r="ME739" s="7"/>
      <c r="MF739" s="7"/>
      <c r="MG739" s="7"/>
      <c r="MH739" s="7"/>
      <c r="MI739" s="7"/>
      <c r="MJ739" s="7"/>
    </row>
    <row r="740" spans="1:348" ht="15.75" customHeight="1" x14ac:dyDescent="0.25">
      <c r="A740" s="60"/>
      <c r="B740" s="60"/>
      <c r="C740" s="60"/>
      <c r="D740" s="60"/>
      <c r="E740" s="60"/>
      <c r="F740" s="60"/>
      <c r="G740" s="60"/>
      <c r="H740" s="60"/>
      <c r="I740" s="61"/>
      <c r="J740" s="61"/>
      <c r="K740" s="61"/>
      <c r="L740" s="61"/>
      <c r="M740" s="60"/>
      <c r="N740" s="60"/>
      <c r="O740" s="62"/>
      <c r="P740" s="62"/>
      <c r="Q740" s="62"/>
      <c r="R740" s="62"/>
      <c r="S740" s="62"/>
      <c r="T740" s="62"/>
      <c r="U740" s="62"/>
      <c r="V740" s="62"/>
      <c r="W740" s="62"/>
      <c r="X740" s="60"/>
      <c r="Y740" s="60"/>
      <c r="Z740" s="60"/>
      <c r="AA740" s="60"/>
      <c r="AB740" s="61"/>
      <c r="AC740" s="61"/>
      <c r="AD740" s="60"/>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c r="IW740" s="7"/>
      <c r="IX740" s="7"/>
      <c r="IY740" s="7"/>
      <c r="IZ740" s="7"/>
      <c r="JA740" s="7"/>
      <c r="JB740" s="7"/>
      <c r="JC740" s="7"/>
      <c r="JD740" s="7"/>
      <c r="JE740" s="7"/>
      <c r="JF740" s="7"/>
      <c r="JG740" s="7"/>
      <c r="JH740" s="7"/>
      <c r="JI740" s="7"/>
      <c r="JJ740" s="7"/>
      <c r="JK740" s="7"/>
      <c r="JL740" s="7"/>
      <c r="JM740" s="7"/>
      <c r="JN740" s="7"/>
      <c r="JO740" s="7"/>
      <c r="JP740" s="7"/>
      <c r="JQ740" s="7"/>
      <c r="JR740" s="7"/>
      <c r="JS740" s="7"/>
      <c r="JT740" s="7"/>
      <c r="JU740" s="7"/>
      <c r="JV740" s="7"/>
      <c r="JW740" s="7"/>
      <c r="JX740" s="7"/>
      <c r="JY740" s="7"/>
      <c r="JZ740" s="7"/>
      <c r="KA740" s="7"/>
      <c r="KB740" s="7"/>
      <c r="KC740" s="7"/>
      <c r="KD740" s="7"/>
      <c r="KE740" s="7"/>
      <c r="KF740" s="7"/>
      <c r="KG740" s="7"/>
      <c r="KH740" s="7"/>
      <c r="KI740" s="7"/>
      <c r="KJ740" s="7"/>
      <c r="KK740" s="7"/>
      <c r="KL740" s="7"/>
      <c r="KM740" s="7"/>
      <c r="KN740" s="7"/>
      <c r="KO740" s="7"/>
      <c r="KP740" s="7"/>
      <c r="KQ740" s="7"/>
      <c r="KR740" s="7"/>
      <c r="KS740" s="7"/>
      <c r="KT740" s="7"/>
      <c r="KU740" s="7"/>
      <c r="KV740" s="7"/>
      <c r="KW740" s="7"/>
      <c r="KX740" s="7"/>
      <c r="KY740" s="7"/>
      <c r="KZ740" s="7"/>
      <c r="LA740" s="7"/>
      <c r="LB740" s="7"/>
      <c r="LC740" s="7"/>
      <c r="LD740" s="7"/>
      <c r="LE740" s="7"/>
      <c r="LF740" s="7"/>
      <c r="LG740" s="7"/>
      <c r="LH740" s="7"/>
      <c r="LI740" s="7"/>
      <c r="LJ740" s="7"/>
      <c r="LK740" s="7"/>
      <c r="LL740" s="7"/>
      <c r="LM740" s="7"/>
      <c r="LN740" s="7"/>
      <c r="LO740" s="7"/>
      <c r="LP740" s="7"/>
      <c r="LQ740" s="7"/>
      <c r="LR740" s="7"/>
      <c r="LS740" s="7"/>
      <c r="LT740" s="7"/>
      <c r="LU740" s="7"/>
      <c r="LV740" s="7"/>
      <c r="LW740" s="7"/>
      <c r="LX740" s="7"/>
      <c r="LY740" s="7"/>
      <c r="LZ740" s="7"/>
      <c r="MA740" s="7"/>
      <c r="MB740" s="7"/>
      <c r="MC740" s="7"/>
      <c r="MD740" s="7"/>
      <c r="ME740" s="7"/>
      <c r="MF740" s="7"/>
      <c r="MG740" s="7"/>
      <c r="MH740" s="7"/>
      <c r="MI740" s="7"/>
      <c r="MJ740" s="7"/>
    </row>
    <row r="741" spans="1:348" ht="15.75" customHeight="1" x14ac:dyDescent="0.25">
      <c r="A741" s="60"/>
      <c r="B741" s="60"/>
      <c r="C741" s="60"/>
      <c r="D741" s="60"/>
      <c r="E741" s="60"/>
      <c r="F741" s="60"/>
      <c r="G741" s="60"/>
      <c r="H741" s="60"/>
      <c r="I741" s="61"/>
      <c r="J741" s="61"/>
      <c r="K741" s="61"/>
      <c r="L741" s="61"/>
      <c r="M741" s="60"/>
      <c r="N741" s="60"/>
      <c r="O741" s="62"/>
      <c r="P741" s="62"/>
      <c r="Q741" s="62"/>
      <c r="R741" s="62"/>
      <c r="S741" s="62"/>
      <c r="T741" s="62"/>
      <c r="U741" s="62"/>
      <c r="V741" s="62"/>
      <c r="W741" s="62"/>
      <c r="X741" s="60"/>
      <c r="Y741" s="60"/>
      <c r="Z741" s="60"/>
      <c r="AA741" s="60"/>
      <c r="AB741" s="61"/>
      <c r="AC741" s="61"/>
      <c r="AD741" s="60"/>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c r="IW741" s="7"/>
      <c r="IX741" s="7"/>
      <c r="IY741" s="7"/>
      <c r="IZ741" s="7"/>
      <c r="JA741" s="7"/>
      <c r="JB741" s="7"/>
      <c r="JC741" s="7"/>
      <c r="JD741" s="7"/>
      <c r="JE741" s="7"/>
      <c r="JF741" s="7"/>
      <c r="JG741" s="7"/>
      <c r="JH741" s="7"/>
      <c r="JI741" s="7"/>
      <c r="JJ741" s="7"/>
      <c r="JK741" s="7"/>
      <c r="JL741" s="7"/>
      <c r="JM741" s="7"/>
      <c r="JN741" s="7"/>
      <c r="JO741" s="7"/>
      <c r="JP741" s="7"/>
      <c r="JQ741" s="7"/>
      <c r="JR741" s="7"/>
      <c r="JS741" s="7"/>
      <c r="JT741" s="7"/>
      <c r="JU741" s="7"/>
      <c r="JV741" s="7"/>
      <c r="JW741" s="7"/>
      <c r="JX741" s="7"/>
      <c r="JY741" s="7"/>
      <c r="JZ741" s="7"/>
      <c r="KA741" s="7"/>
      <c r="KB741" s="7"/>
      <c r="KC741" s="7"/>
      <c r="KD741" s="7"/>
      <c r="KE741" s="7"/>
      <c r="KF741" s="7"/>
      <c r="KG741" s="7"/>
      <c r="KH741" s="7"/>
      <c r="KI741" s="7"/>
      <c r="KJ741" s="7"/>
      <c r="KK741" s="7"/>
      <c r="KL741" s="7"/>
      <c r="KM741" s="7"/>
      <c r="KN741" s="7"/>
      <c r="KO741" s="7"/>
      <c r="KP741" s="7"/>
      <c r="KQ741" s="7"/>
      <c r="KR741" s="7"/>
      <c r="KS741" s="7"/>
      <c r="KT741" s="7"/>
      <c r="KU741" s="7"/>
      <c r="KV741" s="7"/>
      <c r="KW741" s="7"/>
      <c r="KX741" s="7"/>
      <c r="KY741" s="7"/>
      <c r="KZ741" s="7"/>
      <c r="LA741" s="7"/>
      <c r="LB741" s="7"/>
      <c r="LC741" s="7"/>
      <c r="LD741" s="7"/>
      <c r="LE741" s="7"/>
      <c r="LF741" s="7"/>
      <c r="LG741" s="7"/>
      <c r="LH741" s="7"/>
      <c r="LI741" s="7"/>
      <c r="LJ741" s="7"/>
      <c r="LK741" s="7"/>
      <c r="LL741" s="7"/>
      <c r="LM741" s="7"/>
      <c r="LN741" s="7"/>
      <c r="LO741" s="7"/>
      <c r="LP741" s="7"/>
      <c r="LQ741" s="7"/>
      <c r="LR741" s="7"/>
      <c r="LS741" s="7"/>
      <c r="LT741" s="7"/>
      <c r="LU741" s="7"/>
      <c r="LV741" s="7"/>
      <c r="LW741" s="7"/>
      <c r="LX741" s="7"/>
      <c r="LY741" s="7"/>
      <c r="LZ741" s="7"/>
      <c r="MA741" s="7"/>
      <c r="MB741" s="7"/>
      <c r="MC741" s="7"/>
      <c r="MD741" s="7"/>
      <c r="ME741" s="7"/>
      <c r="MF741" s="7"/>
      <c r="MG741" s="7"/>
      <c r="MH741" s="7"/>
      <c r="MI741" s="7"/>
      <c r="MJ741" s="7"/>
    </row>
    <row r="742" spans="1:348" ht="15.75" customHeight="1" x14ac:dyDescent="0.25">
      <c r="A742" s="60"/>
      <c r="B742" s="60"/>
      <c r="C742" s="60"/>
      <c r="D742" s="60"/>
      <c r="E742" s="60"/>
      <c r="F742" s="60"/>
      <c r="G742" s="60"/>
      <c r="H742" s="60"/>
      <c r="I742" s="61"/>
      <c r="J742" s="61"/>
      <c r="K742" s="61"/>
      <c r="L742" s="61"/>
      <c r="M742" s="60"/>
      <c r="N742" s="60"/>
      <c r="O742" s="62"/>
      <c r="P742" s="62"/>
      <c r="Q742" s="62"/>
      <c r="R742" s="62"/>
      <c r="S742" s="62"/>
      <c r="T742" s="62"/>
      <c r="U742" s="62"/>
      <c r="V742" s="62"/>
      <c r="W742" s="62"/>
      <c r="X742" s="60"/>
      <c r="Y742" s="60"/>
      <c r="Z742" s="60"/>
      <c r="AA742" s="60"/>
      <c r="AB742" s="61"/>
      <c r="AC742" s="61"/>
      <c r="AD742" s="60"/>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c r="IW742" s="7"/>
      <c r="IX742" s="7"/>
      <c r="IY742" s="7"/>
      <c r="IZ742" s="7"/>
      <c r="JA742" s="7"/>
      <c r="JB742" s="7"/>
      <c r="JC742" s="7"/>
      <c r="JD742" s="7"/>
      <c r="JE742" s="7"/>
      <c r="JF742" s="7"/>
      <c r="JG742" s="7"/>
      <c r="JH742" s="7"/>
      <c r="JI742" s="7"/>
      <c r="JJ742" s="7"/>
      <c r="JK742" s="7"/>
      <c r="JL742" s="7"/>
      <c r="JM742" s="7"/>
      <c r="JN742" s="7"/>
      <c r="JO742" s="7"/>
      <c r="JP742" s="7"/>
      <c r="JQ742" s="7"/>
      <c r="JR742" s="7"/>
      <c r="JS742" s="7"/>
      <c r="JT742" s="7"/>
      <c r="JU742" s="7"/>
      <c r="JV742" s="7"/>
      <c r="JW742" s="7"/>
      <c r="JX742" s="7"/>
      <c r="JY742" s="7"/>
      <c r="JZ742" s="7"/>
      <c r="KA742" s="7"/>
      <c r="KB742" s="7"/>
      <c r="KC742" s="7"/>
      <c r="KD742" s="7"/>
      <c r="KE742" s="7"/>
      <c r="KF742" s="7"/>
      <c r="KG742" s="7"/>
      <c r="KH742" s="7"/>
      <c r="KI742" s="7"/>
      <c r="KJ742" s="7"/>
      <c r="KK742" s="7"/>
      <c r="KL742" s="7"/>
      <c r="KM742" s="7"/>
      <c r="KN742" s="7"/>
      <c r="KO742" s="7"/>
      <c r="KP742" s="7"/>
      <c r="KQ742" s="7"/>
      <c r="KR742" s="7"/>
      <c r="KS742" s="7"/>
      <c r="KT742" s="7"/>
      <c r="KU742" s="7"/>
      <c r="KV742" s="7"/>
      <c r="KW742" s="7"/>
      <c r="KX742" s="7"/>
      <c r="KY742" s="7"/>
      <c r="KZ742" s="7"/>
      <c r="LA742" s="7"/>
      <c r="LB742" s="7"/>
      <c r="LC742" s="7"/>
      <c r="LD742" s="7"/>
      <c r="LE742" s="7"/>
      <c r="LF742" s="7"/>
      <c r="LG742" s="7"/>
      <c r="LH742" s="7"/>
      <c r="LI742" s="7"/>
      <c r="LJ742" s="7"/>
      <c r="LK742" s="7"/>
      <c r="LL742" s="7"/>
      <c r="LM742" s="7"/>
      <c r="LN742" s="7"/>
      <c r="LO742" s="7"/>
      <c r="LP742" s="7"/>
      <c r="LQ742" s="7"/>
      <c r="LR742" s="7"/>
      <c r="LS742" s="7"/>
      <c r="LT742" s="7"/>
      <c r="LU742" s="7"/>
      <c r="LV742" s="7"/>
      <c r="LW742" s="7"/>
      <c r="LX742" s="7"/>
      <c r="LY742" s="7"/>
      <c r="LZ742" s="7"/>
      <c r="MA742" s="7"/>
      <c r="MB742" s="7"/>
      <c r="MC742" s="7"/>
      <c r="MD742" s="7"/>
      <c r="ME742" s="7"/>
      <c r="MF742" s="7"/>
      <c r="MG742" s="7"/>
      <c r="MH742" s="7"/>
      <c r="MI742" s="7"/>
      <c r="MJ742" s="7"/>
    </row>
    <row r="743" spans="1:348" ht="15.75" customHeight="1" x14ac:dyDescent="0.25">
      <c r="A743" s="60"/>
      <c r="B743" s="60"/>
      <c r="C743" s="60"/>
      <c r="D743" s="60"/>
      <c r="E743" s="60"/>
      <c r="F743" s="60"/>
      <c r="G743" s="60"/>
      <c r="H743" s="60"/>
      <c r="I743" s="61"/>
      <c r="J743" s="61"/>
      <c r="K743" s="61"/>
      <c r="L743" s="61"/>
      <c r="M743" s="60"/>
      <c r="N743" s="60"/>
      <c r="O743" s="62"/>
      <c r="P743" s="62"/>
      <c r="Q743" s="62"/>
      <c r="R743" s="62"/>
      <c r="S743" s="62"/>
      <c r="T743" s="62"/>
      <c r="U743" s="62"/>
      <c r="V743" s="62"/>
      <c r="W743" s="62"/>
      <c r="X743" s="60"/>
      <c r="Y743" s="60"/>
      <c r="Z743" s="60"/>
      <c r="AA743" s="60"/>
      <c r="AB743" s="61"/>
      <c r="AC743" s="61"/>
      <c r="AD743" s="60"/>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c r="IW743" s="7"/>
      <c r="IX743" s="7"/>
      <c r="IY743" s="7"/>
      <c r="IZ743" s="7"/>
      <c r="JA743" s="7"/>
      <c r="JB743" s="7"/>
      <c r="JC743" s="7"/>
      <c r="JD743" s="7"/>
      <c r="JE743" s="7"/>
      <c r="JF743" s="7"/>
      <c r="JG743" s="7"/>
      <c r="JH743" s="7"/>
      <c r="JI743" s="7"/>
      <c r="JJ743" s="7"/>
      <c r="JK743" s="7"/>
      <c r="JL743" s="7"/>
      <c r="JM743" s="7"/>
      <c r="JN743" s="7"/>
      <c r="JO743" s="7"/>
      <c r="JP743" s="7"/>
      <c r="JQ743" s="7"/>
      <c r="JR743" s="7"/>
      <c r="JS743" s="7"/>
      <c r="JT743" s="7"/>
      <c r="JU743" s="7"/>
      <c r="JV743" s="7"/>
      <c r="JW743" s="7"/>
      <c r="JX743" s="7"/>
      <c r="JY743" s="7"/>
      <c r="JZ743" s="7"/>
      <c r="KA743" s="7"/>
      <c r="KB743" s="7"/>
      <c r="KC743" s="7"/>
      <c r="KD743" s="7"/>
      <c r="KE743" s="7"/>
      <c r="KF743" s="7"/>
      <c r="KG743" s="7"/>
      <c r="KH743" s="7"/>
      <c r="KI743" s="7"/>
      <c r="KJ743" s="7"/>
      <c r="KK743" s="7"/>
      <c r="KL743" s="7"/>
      <c r="KM743" s="7"/>
      <c r="KN743" s="7"/>
      <c r="KO743" s="7"/>
      <c r="KP743" s="7"/>
      <c r="KQ743" s="7"/>
      <c r="KR743" s="7"/>
      <c r="KS743" s="7"/>
      <c r="KT743" s="7"/>
      <c r="KU743" s="7"/>
      <c r="KV743" s="7"/>
      <c r="KW743" s="7"/>
      <c r="KX743" s="7"/>
      <c r="KY743" s="7"/>
      <c r="KZ743" s="7"/>
      <c r="LA743" s="7"/>
      <c r="LB743" s="7"/>
      <c r="LC743" s="7"/>
      <c r="LD743" s="7"/>
      <c r="LE743" s="7"/>
      <c r="LF743" s="7"/>
      <c r="LG743" s="7"/>
      <c r="LH743" s="7"/>
      <c r="LI743" s="7"/>
      <c r="LJ743" s="7"/>
      <c r="LK743" s="7"/>
      <c r="LL743" s="7"/>
      <c r="LM743" s="7"/>
      <c r="LN743" s="7"/>
      <c r="LO743" s="7"/>
      <c r="LP743" s="7"/>
      <c r="LQ743" s="7"/>
      <c r="LR743" s="7"/>
      <c r="LS743" s="7"/>
      <c r="LT743" s="7"/>
      <c r="LU743" s="7"/>
      <c r="LV743" s="7"/>
      <c r="LW743" s="7"/>
      <c r="LX743" s="7"/>
      <c r="LY743" s="7"/>
      <c r="LZ743" s="7"/>
      <c r="MA743" s="7"/>
      <c r="MB743" s="7"/>
      <c r="MC743" s="7"/>
      <c r="MD743" s="7"/>
      <c r="ME743" s="7"/>
      <c r="MF743" s="7"/>
      <c r="MG743" s="7"/>
      <c r="MH743" s="7"/>
      <c r="MI743" s="7"/>
      <c r="MJ743" s="7"/>
    </row>
    <row r="744" spans="1:348" ht="15.75" customHeight="1" x14ac:dyDescent="0.25">
      <c r="A744" s="60"/>
      <c r="B744" s="60"/>
      <c r="C744" s="60"/>
      <c r="D744" s="60"/>
      <c r="E744" s="60"/>
      <c r="F744" s="60"/>
      <c r="G744" s="60"/>
      <c r="H744" s="60"/>
      <c r="I744" s="61"/>
      <c r="J744" s="61"/>
      <c r="K744" s="61"/>
      <c r="L744" s="61"/>
      <c r="M744" s="60"/>
      <c r="N744" s="60"/>
      <c r="O744" s="62"/>
      <c r="P744" s="62"/>
      <c r="Q744" s="62"/>
      <c r="R744" s="62"/>
      <c r="S744" s="62"/>
      <c r="T744" s="62"/>
      <c r="U744" s="62"/>
      <c r="V744" s="62"/>
      <c r="W744" s="62"/>
      <c r="X744" s="60"/>
      <c r="Y744" s="60"/>
      <c r="Z744" s="60"/>
      <c r="AA744" s="60"/>
      <c r="AB744" s="61"/>
      <c r="AC744" s="61"/>
      <c r="AD744" s="60"/>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c r="IW744" s="7"/>
      <c r="IX744" s="7"/>
      <c r="IY744" s="7"/>
      <c r="IZ744" s="7"/>
      <c r="JA744" s="7"/>
      <c r="JB744" s="7"/>
      <c r="JC744" s="7"/>
      <c r="JD744" s="7"/>
      <c r="JE744" s="7"/>
      <c r="JF744" s="7"/>
      <c r="JG744" s="7"/>
      <c r="JH744" s="7"/>
      <c r="JI744" s="7"/>
      <c r="JJ744" s="7"/>
      <c r="JK744" s="7"/>
      <c r="JL744" s="7"/>
      <c r="JM744" s="7"/>
      <c r="JN744" s="7"/>
      <c r="JO744" s="7"/>
      <c r="JP744" s="7"/>
      <c r="JQ744" s="7"/>
      <c r="JR744" s="7"/>
      <c r="JS744" s="7"/>
      <c r="JT744" s="7"/>
      <c r="JU744" s="7"/>
      <c r="JV744" s="7"/>
      <c r="JW744" s="7"/>
      <c r="JX744" s="7"/>
      <c r="JY744" s="7"/>
      <c r="JZ744" s="7"/>
      <c r="KA744" s="7"/>
      <c r="KB744" s="7"/>
      <c r="KC744" s="7"/>
      <c r="KD744" s="7"/>
      <c r="KE744" s="7"/>
      <c r="KF744" s="7"/>
      <c r="KG744" s="7"/>
      <c r="KH744" s="7"/>
      <c r="KI744" s="7"/>
      <c r="KJ744" s="7"/>
      <c r="KK744" s="7"/>
      <c r="KL744" s="7"/>
      <c r="KM744" s="7"/>
      <c r="KN744" s="7"/>
      <c r="KO744" s="7"/>
      <c r="KP744" s="7"/>
      <c r="KQ744" s="7"/>
      <c r="KR744" s="7"/>
      <c r="KS744" s="7"/>
      <c r="KT744" s="7"/>
      <c r="KU744" s="7"/>
      <c r="KV744" s="7"/>
      <c r="KW744" s="7"/>
      <c r="KX744" s="7"/>
      <c r="KY744" s="7"/>
      <c r="KZ744" s="7"/>
      <c r="LA744" s="7"/>
      <c r="LB744" s="7"/>
      <c r="LC744" s="7"/>
      <c r="LD744" s="7"/>
      <c r="LE744" s="7"/>
      <c r="LF744" s="7"/>
      <c r="LG744" s="7"/>
      <c r="LH744" s="7"/>
      <c r="LI744" s="7"/>
      <c r="LJ744" s="7"/>
      <c r="LK744" s="7"/>
      <c r="LL744" s="7"/>
      <c r="LM744" s="7"/>
      <c r="LN744" s="7"/>
      <c r="LO744" s="7"/>
      <c r="LP744" s="7"/>
      <c r="LQ744" s="7"/>
      <c r="LR744" s="7"/>
      <c r="LS744" s="7"/>
      <c r="LT744" s="7"/>
      <c r="LU744" s="7"/>
      <c r="LV744" s="7"/>
      <c r="LW744" s="7"/>
      <c r="LX744" s="7"/>
      <c r="LY744" s="7"/>
      <c r="LZ744" s="7"/>
      <c r="MA744" s="7"/>
      <c r="MB744" s="7"/>
      <c r="MC744" s="7"/>
      <c r="MD744" s="7"/>
      <c r="ME744" s="7"/>
      <c r="MF744" s="7"/>
      <c r="MG744" s="7"/>
      <c r="MH744" s="7"/>
      <c r="MI744" s="7"/>
      <c r="MJ744" s="7"/>
    </row>
    <row r="745" spans="1:348" ht="15.75" customHeight="1" x14ac:dyDescent="0.25">
      <c r="A745" s="60"/>
      <c r="B745" s="60"/>
      <c r="C745" s="60"/>
      <c r="D745" s="60"/>
      <c r="E745" s="60"/>
      <c r="F745" s="60"/>
      <c r="G745" s="60"/>
      <c r="H745" s="60"/>
      <c r="I745" s="61"/>
      <c r="J745" s="61"/>
      <c r="K745" s="61"/>
      <c r="L745" s="61"/>
      <c r="M745" s="60"/>
      <c r="N745" s="60"/>
      <c r="O745" s="62"/>
      <c r="P745" s="62"/>
      <c r="Q745" s="62"/>
      <c r="R745" s="62"/>
      <c r="S745" s="62"/>
      <c r="T745" s="62"/>
      <c r="U745" s="62"/>
      <c r="V745" s="62"/>
      <c r="W745" s="62"/>
      <c r="X745" s="60"/>
      <c r="Y745" s="60"/>
      <c r="Z745" s="60"/>
      <c r="AA745" s="60"/>
      <c r="AB745" s="61"/>
      <c r="AC745" s="61"/>
      <c r="AD745" s="60"/>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c r="IW745" s="7"/>
      <c r="IX745" s="7"/>
      <c r="IY745" s="7"/>
      <c r="IZ745" s="7"/>
      <c r="JA745" s="7"/>
      <c r="JB745" s="7"/>
      <c r="JC745" s="7"/>
      <c r="JD745" s="7"/>
      <c r="JE745" s="7"/>
      <c r="JF745" s="7"/>
      <c r="JG745" s="7"/>
      <c r="JH745" s="7"/>
      <c r="JI745" s="7"/>
      <c r="JJ745" s="7"/>
      <c r="JK745" s="7"/>
      <c r="JL745" s="7"/>
      <c r="JM745" s="7"/>
      <c r="JN745" s="7"/>
      <c r="JO745" s="7"/>
      <c r="JP745" s="7"/>
      <c r="JQ745" s="7"/>
      <c r="JR745" s="7"/>
      <c r="JS745" s="7"/>
      <c r="JT745" s="7"/>
      <c r="JU745" s="7"/>
      <c r="JV745" s="7"/>
      <c r="JW745" s="7"/>
      <c r="JX745" s="7"/>
      <c r="JY745" s="7"/>
      <c r="JZ745" s="7"/>
      <c r="KA745" s="7"/>
      <c r="KB745" s="7"/>
      <c r="KC745" s="7"/>
      <c r="KD745" s="7"/>
      <c r="KE745" s="7"/>
      <c r="KF745" s="7"/>
      <c r="KG745" s="7"/>
      <c r="KH745" s="7"/>
      <c r="KI745" s="7"/>
      <c r="KJ745" s="7"/>
      <c r="KK745" s="7"/>
      <c r="KL745" s="7"/>
      <c r="KM745" s="7"/>
      <c r="KN745" s="7"/>
      <c r="KO745" s="7"/>
      <c r="KP745" s="7"/>
      <c r="KQ745" s="7"/>
      <c r="KR745" s="7"/>
      <c r="KS745" s="7"/>
      <c r="KT745" s="7"/>
      <c r="KU745" s="7"/>
      <c r="KV745" s="7"/>
      <c r="KW745" s="7"/>
      <c r="KX745" s="7"/>
      <c r="KY745" s="7"/>
      <c r="KZ745" s="7"/>
      <c r="LA745" s="7"/>
      <c r="LB745" s="7"/>
      <c r="LC745" s="7"/>
      <c r="LD745" s="7"/>
      <c r="LE745" s="7"/>
      <c r="LF745" s="7"/>
      <c r="LG745" s="7"/>
      <c r="LH745" s="7"/>
      <c r="LI745" s="7"/>
      <c r="LJ745" s="7"/>
      <c r="LK745" s="7"/>
      <c r="LL745" s="7"/>
      <c r="LM745" s="7"/>
      <c r="LN745" s="7"/>
      <c r="LO745" s="7"/>
      <c r="LP745" s="7"/>
      <c r="LQ745" s="7"/>
      <c r="LR745" s="7"/>
      <c r="LS745" s="7"/>
      <c r="LT745" s="7"/>
      <c r="LU745" s="7"/>
      <c r="LV745" s="7"/>
      <c r="LW745" s="7"/>
      <c r="LX745" s="7"/>
      <c r="LY745" s="7"/>
      <c r="LZ745" s="7"/>
      <c r="MA745" s="7"/>
      <c r="MB745" s="7"/>
      <c r="MC745" s="7"/>
      <c r="MD745" s="7"/>
      <c r="ME745" s="7"/>
      <c r="MF745" s="7"/>
      <c r="MG745" s="7"/>
      <c r="MH745" s="7"/>
      <c r="MI745" s="7"/>
      <c r="MJ745" s="7"/>
    </row>
    <row r="746" spans="1:348" ht="15.75" customHeight="1" x14ac:dyDescent="0.25">
      <c r="A746" s="60"/>
      <c r="B746" s="60"/>
      <c r="C746" s="60"/>
      <c r="D746" s="60"/>
      <c r="E746" s="60"/>
      <c r="F746" s="60"/>
      <c r="G746" s="60"/>
      <c r="H746" s="60"/>
      <c r="I746" s="61"/>
      <c r="J746" s="61"/>
      <c r="K746" s="61"/>
      <c r="L746" s="61"/>
      <c r="M746" s="60"/>
      <c r="N746" s="60"/>
      <c r="O746" s="62"/>
      <c r="P746" s="62"/>
      <c r="Q746" s="62"/>
      <c r="R746" s="62"/>
      <c r="S746" s="62"/>
      <c r="T746" s="62"/>
      <c r="U746" s="62"/>
      <c r="V746" s="62"/>
      <c r="W746" s="62"/>
      <c r="X746" s="60"/>
      <c r="Y746" s="60"/>
      <c r="Z746" s="60"/>
      <c r="AA746" s="60"/>
      <c r="AB746" s="61"/>
      <c r="AC746" s="61"/>
      <c r="AD746" s="60"/>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c r="IW746" s="7"/>
      <c r="IX746" s="7"/>
      <c r="IY746" s="7"/>
      <c r="IZ746" s="7"/>
      <c r="JA746" s="7"/>
      <c r="JB746" s="7"/>
      <c r="JC746" s="7"/>
      <c r="JD746" s="7"/>
      <c r="JE746" s="7"/>
      <c r="JF746" s="7"/>
      <c r="JG746" s="7"/>
      <c r="JH746" s="7"/>
      <c r="JI746" s="7"/>
      <c r="JJ746" s="7"/>
      <c r="JK746" s="7"/>
      <c r="JL746" s="7"/>
      <c r="JM746" s="7"/>
      <c r="JN746" s="7"/>
      <c r="JO746" s="7"/>
      <c r="JP746" s="7"/>
      <c r="JQ746" s="7"/>
      <c r="JR746" s="7"/>
      <c r="JS746" s="7"/>
      <c r="JT746" s="7"/>
      <c r="JU746" s="7"/>
      <c r="JV746" s="7"/>
      <c r="JW746" s="7"/>
      <c r="JX746" s="7"/>
      <c r="JY746" s="7"/>
      <c r="JZ746" s="7"/>
      <c r="KA746" s="7"/>
      <c r="KB746" s="7"/>
      <c r="KC746" s="7"/>
      <c r="KD746" s="7"/>
      <c r="KE746" s="7"/>
      <c r="KF746" s="7"/>
      <c r="KG746" s="7"/>
      <c r="KH746" s="7"/>
      <c r="KI746" s="7"/>
      <c r="KJ746" s="7"/>
      <c r="KK746" s="7"/>
      <c r="KL746" s="7"/>
      <c r="KM746" s="7"/>
      <c r="KN746" s="7"/>
      <c r="KO746" s="7"/>
      <c r="KP746" s="7"/>
      <c r="KQ746" s="7"/>
      <c r="KR746" s="7"/>
      <c r="KS746" s="7"/>
      <c r="KT746" s="7"/>
      <c r="KU746" s="7"/>
      <c r="KV746" s="7"/>
      <c r="KW746" s="7"/>
      <c r="KX746" s="7"/>
      <c r="KY746" s="7"/>
      <c r="KZ746" s="7"/>
      <c r="LA746" s="7"/>
      <c r="LB746" s="7"/>
      <c r="LC746" s="7"/>
      <c r="LD746" s="7"/>
      <c r="LE746" s="7"/>
      <c r="LF746" s="7"/>
      <c r="LG746" s="7"/>
      <c r="LH746" s="7"/>
      <c r="LI746" s="7"/>
      <c r="LJ746" s="7"/>
      <c r="LK746" s="7"/>
      <c r="LL746" s="7"/>
      <c r="LM746" s="7"/>
      <c r="LN746" s="7"/>
      <c r="LO746" s="7"/>
      <c r="LP746" s="7"/>
      <c r="LQ746" s="7"/>
      <c r="LR746" s="7"/>
      <c r="LS746" s="7"/>
      <c r="LT746" s="7"/>
      <c r="LU746" s="7"/>
      <c r="LV746" s="7"/>
      <c r="LW746" s="7"/>
      <c r="LX746" s="7"/>
      <c r="LY746" s="7"/>
      <c r="LZ746" s="7"/>
      <c r="MA746" s="7"/>
      <c r="MB746" s="7"/>
      <c r="MC746" s="7"/>
      <c r="MD746" s="7"/>
      <c r="ME746" s="7"/>
      <c r="MF746" s="7"/>
      <c r="MG746" s="7"/>
      <c r="MH746" s="7"/>
      <c r="MI746" s="7"/>
      <c r="MJ746" s="7"/>
    </row>
    <row r="747" spans="1:348" ht="15.75" customHeight="1" x14ac:dyDescent="0.25">
      <c r="A747" s="60"/>
      <c r="B747" s="60"/>
      <c r="C747" s="60"/>
      <c r="D747" s="60"/>
      <c r="E747" s="60"/>
      <c r="F747" s="60"/>
      <c r="G747" s="60"/>
      <c r="H747" s="60"/>
      <c r="I747" s="61"/>
      <c r="J747" s="61"/>
      <c r="K747" s="61"/>
      <c r="L747" s="61"/>
      <c r="M747" s="60"/>
      <c r="N747" s="60"/>
      <c r="O747" s="62"/>
      <c r="P747" s="62"/>
      <c r="Q747" s="62"/>
      <c r="R747" s="62"/>
      <c r="S747" s="62"/>
      <c r="T747" s="62"/>
      <c r="U747" s="62"/>
      <c r="V747" s="62"/>
      <c r="W747" s="62"/>
      <c r="X747" s="60"/>
      <c r="Y747" s="60"/>
      <c r="Z747" s="60"/>
      <c r="AA747" s="60"/>
      <c r="AB747" s="61"/>
      <c r="AC747" s="61"/>
      <c r="AD747" s="60"/>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c r="IW747" s="7"/>
      <c r="IX747" s="7"/>
      <c r="IY747" s="7"/>
      <c r="IZ747" s="7"/>
      <c r="JA747" s="7"/>
      <c r="JB747" s="7"/>
      <c r="JC747" s="7"/>
      <c r="JD747" s="7"/>
      <c r="JE747" s="7"/>
      <c r="JF747" s="7"/>
      <c r="JG747" s="7"/>
      <c r="JH747" s="7"/>
      <c r="JI747" s="7"/>
      <c r="JJ747" s="7"/>
      <c r="JK747" s="7"/>
      <c r="JL747" s="7"/>
      <c r="JM747" s="7"/>
      <c r="JN747" s="7"/>
      <c r="JO747" s="7"/>
      <c r="JP747" s="7"/>
      <c r="JQ747" s="7"/>
      <c r="JR747" s="7"/>
      <c r="JS747" s="7"/>
      <c r="JT747" s="7"/>
      <c r="JU747" s="7"/>
      <c r="JV747" s="7"/>
      <c r="JW747" s="7"/>
      <c r="JX747" s="7"/>
      <c r="JY747" s="7"/>
      <c r="JZ747" s="7"/>
      <c r="KA747" s="7"/>
      <c r="KB747" s="7"/>
      <c r="KC747" s="7"/>
      <c r="KD747" s="7"/>
      <c r="KE747" s="7"/>
      <c r="KF747" s="7"/>
      <c r="KG747" s="7"/>
      <c r="KH747" s="7"/>
      <c r="KI747" s="7"/>
      <c r="KJ747" s="7"/>
      <c r="KK747" s="7"/>
      <c r="KL747" s="7"/>
      <c r="KM747" s="7"/>
      <c r="KN747" s="7"/>
      <c r="KO747" s="7"/>
      <c r="KP747" s="7"/>
      <c r="KQ747" s="7"/>
      <c r="KR747" s="7"/>
      <c r="KS747" s="7"/>
      <c r="KT747" s="7"/>
      <c r="KU747" s="7"/>
      <c r="KV747" s="7"/>
      <c r="KW747" s="7"/>
      <c r="KX747" s="7"/>
      <c r="KY747" s="7"/>
      <c r="KZ747" s="7"/>
      <c r="LA747" s="7"/>
      <c r="LB747" s="7"/>
      <c r="LC747" s="7"/>
      <c r="LD747" s="7"/>
      <c r="LE747" s="7"/>
      <c r="LF747" s="7"/>
      <c r="LG747" s="7"/>
      <c r="LH747" s="7"/>
      <c r="LI747" s="7"/>
      <c r="LJ747" s="7"/>
      <c r="LK747" s="7"/>
      <c r="LL747" s="7"/>
      <c r="LM747" s="7"/>
      <c r="LN747" s="7"/>
      <c r="LO747" s="7"/>
      <c r="LP747" s="7"/>
      <c r="LQ747" s="7"/>
      <c r="LR747" s="7"/>
      <c r="LS747" s="7"/>
      <c r="LT747" s="7"/>
      <c r="LU747" s="7"/>
      <c r="LV747" s="7"/>
      <c r="LW747" s="7"/>
      <c r="LX747" s="7"/>
      <c r="LY747" s="7"/>
      <c r="LZ747" s="7"/>
      <c r="MA747" s="7"/>
      <c r="MB747" s="7"/>
      <c r="MC747" s="7"/>
      <c r="MD747" s="7"/>
      <c r="ME747" s="7"/>
      <c r="MF747" s="7"/>
      <c r="MG747" s="7"/>
      <c r="MH747" s="7"/>
      <c r="MI747" s="7"/>
      <c r="MJ747" s="7"/>
    </row>
    <row r="748" spans="1:348" ht="15.75" customHeight="1" x14ac:dyDescent="0.25">
      <c r="A748" s="60"/>
      <c r="B748" s="60"/>
      <c r="C748" s="60"/>
      <c r="D748" s="60"/>
      <c r="E748" s="60"/>
      <c r="F748" s="60"/>
      <c r="G748" s="60"/>
      <c r="H748" s="60"/>
      <c r="I748" s="61"/>
      <c r="J748" s="61"/>
      <c r="K748" s="61"/>
      <c r="L748" s="61"/>
      <c r="M748" s="60"/>
      <c r="N748" s="60"/>
      <c r="O748" s="62"/>
      <c r="P748" s="62"/>
      <c r="Q748" s="62"/>
      <c r="R748" s="62"/>
      <c r="S748" s="62"/>
      <c r="T748" s="62"/>
      <c r="U748" s="62"/>
      <c r="V748" s="62"/>
      <c r="W748" s="62"/>
      <c r="X748" s="60"/>
      <c r="Y748" s="60"/>
      <c r="Z748" s="60"/>
      <c r="AA748" s="60"/>
      <c r="AB748" s="61"/>
      <c r="AC748" s="61"/>
      <c r="AD748" s="60"/>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c r="IW748" s="7"/>
      <c r="IX748" s="7"/>
      <c r="IY748" s="7"/>
      <c r="IZ748" s="7"/>
      <c r="JA748" s="7"/>
      <c r="JB748" s="7"/>
      <c r="JC748" s="7"/>
      <c r="JD748" s="7"/>
      <c r="JE748" s="7"/>
      <c r="JF748" s="7"/>
      <c r="JG748" s="7"/>
      <c r="JH748" s="7"/>
      <c r="JI748" s="7"/>
      <c r="JJ748" s="7"/>
      <c r="JK748" s="7"/>
      <c r="JL748" s="7"/>
      <c r="JM748" s="7"/>
      <c r="JN748" s="7"/>
      <c r="JO748" s="7"/>
      <c r="JP748" s="7"/>
      <c r="JQ748" s="7"/>
      <c r="JR748" s="7"/>
      <c r="JS748" s="7"/>
      <c r="JT748" s="7"/>
      <c r="JU748" s="7"/>
      <c r="JV748" s="7"/>
      <c r="JW748" s="7"/>
      <c r="JX748" s="7"/>
      <c r="JY748" s="7"/>
      <c r="JZ748" s="7"/>
      <c r="KA748" s="7"/>
      <c r="KB748" s="7"/>
      <c r="KC748" s="7"/>
      <c r="KD748" s="7"/>
      <c r="KE748" s="7"/>
      <c r="KF748" s="7"/>
      <c r="KG748" s="7"/>
      <c r="KH748" s="7"/>
      <c r="KI748" s="7"/>
      <c r="KJ748" s="7"/>
      <c r="KK748" s="7"/>
      <c r="KL748" s="7"/>
      <c r="KM748" s="7"/>
      <c r="KN748" s="7"/>
      <c r="KO748" s="7"/>
      <c r="KP748" s="7"/>
      <c r="KQ748" s="7"/>
      <c r="KR748" s="7"/>
      <c r="KS748" s="7"/>
      <c r="KT748" s="7"/>
      <c r="KU748" s="7"/>
      <c r="KV748" s="7"/>
      <c r="KW748" s="7"/>
      <c r="KX748" s="7"/>
      <c r="KY748" s="7"/>
      <c r="KZ748" s="7"/>
      <c r="LA748" s="7"/>
      <c r="LB748" s="7"/>
      <c r="LC748" s="7"/>
      <c r="LD748" s="7"/>
      <c r="LE748" s="7"/>
      <c r="LF748" s="7"/>
      <c r="LG748" s="7"/>
      <c r="LH748" s="7"/>
      <c r="LI748" s="7"/>
      <c r="LJ748" s="7"/>
      <c r="LK748" s="7"/>
      <c r="LL748" s="7"/>
      <c r="LM748" s="7"/>
      <c r="LN748" s="7"/>
      <c r="LO748" s="7"/>
      <c r="LP748" s="7"/>
      <c r="LQ748" s="7"/>
      <c r="LR748" s="7"/>
      <c r="LS748" s="7"/>
      <c r="LT748" s="7"/>
      <c r="LU748" s="7"/>
      <c r="LV748" s="7"/>
      <c r="LW748" s="7"/>
      <c r="LX748" s="7"/>
      <c r="LY748" s="7"/>
      <c r="LZ748" s="7"/>
      <c r="MA748" s="7"/>
      <c r="MB748" s="7"/>
      <c r="MC748" s="7"/>
      <c r="MD748" s="7"/>
      <c r="ME748" s="7"/>
      <c r="MF748" s="7"/>
      <c r="MG748" s="7"/>
      <c r="MH748" s="7"/>
      <c r="MI748" s="7"/>
      <c r="MJ748" s="7"/>
    </row>
    <row r="749" spans="1:348" ht="15.75" customHeight="1" x14ac:dyDescent="0.25">
      <c r="A749" s="60"/>
      <c r="B749" s="60"/>
      <c r="C749" s="60"/>
      <c r="D749" s="60"/>
      <c r="E749" s="60"/>
      <c r="F749" s="60"/>
      <c r="G749" s="60"/>
      <c r="H749" s="60"/>
      <c r="I749" s="61"/>
      <c r="J749" s="61"/>
      <c r="K749" s="61"/>
      <c r="L749" s="61"/>
      <c r="M749" s="60"/>
      <c r="N749" s="60"/>
      <c r="O749" s="62"/>
      <c r="P749" s="62"/>
      <c r="Q749" s="62"/>
      <c r="R749" s="62"/>
      <c r="S749" s="62"/>
      <c r="T749" s="62"/>
      <c r="U749" s="62"/>
      <c r="V749" s="62"/>
      <c r="W749" s="62"/>
      <c r="X749" s="60"/>
      <c r="Y749" s="60"/>
      <c r="Z749" s="60"/>
      <c r="AA749" s="60"/>
      <c r="AB749" s="61"/>
      <c r="AC749" s="61"/>
      <c r="AD749" s="60"/>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c r="IW749" s="7"/>
      <c r="IX749" s="7"/>
      <c r="IY749" s="7"/>
      <c r="IZ749" s="7"/>
      <c r="JA749" s="7"/>
      <c r="JB749" s="7"/>
      <c r="JC749" s="7"/>
      <c r="JD749" s="7"/>
      <c r="JE749" s="7"/>
      <c r="JF749" s="7"/>
      <c r="JG749" s="7"/>
      <c r="JH749" s="7"/>
      <c r="JI749" s="7"/>
      <c r="JJ749" s="7"/>
      <c r="JK749" s="7"/>
      <c r="JL749" s="7"/>
      <c r="JM749" s="7"/>
      <c r="JN749" s="7"/>
      <c r="JO749" s="7"/>
      <c r="JP749" s="7"/>
      <c r="JQ749" s="7"/>
      <c r="JR749" s="7"/>
      <c r="JS749" s="7"/>
      <c r="JT749" s="7"/>
      <c r="JU749" s="7"/>
      <c r="JV749" s="7"/>
      <c r="JW749" s="7"/>
      <c r="JX749" s="7"/>
      <c r="JY749" s="7"/>
      <c r="JZ749" s="7"/>
      <c r="KA749" s="7"/>
      <c r="KB749" s="7"/>
      <c r="KC749" s="7"/>
      <c r="KD749" s="7"/>
      <c r="KE749" s="7"/>
      <c r="KF749" s="7"/>
      <c r="KG749" s="7"/>
      <c r="KH749" s="7"/>
      <c r="KI749" s="7"/>
      <c r="KJ749" s="7"/>
      <c r="KK749" s="7"/>
      <c r="KL749" s="7"/>
      <c r="KM749" s="7"/>
      <c r="KN749" s="7"/>
      <c r="KO749" s="7"/>
      <c r="KP749" s="7"/>
      <c r="KQ749" s="7"/>
      <c r="KR749" s="7"/>
      <c r="KS749" s="7"/>
      <c r="KT749" s="7"/>
      <c r="KU749" s="7"/>
      <c r="KV749" s="7"/>
      <c r="KW749" s="7"/>
      <c r="KX749" s="7"/>
      <c r="KY749" s="7"/>
      <c r="KZ749" s="7"/>
      <c r="LA749" s="7"/>
      <c r="LB749" s="7"/>
      <c r="LC749" s="7"/>
      <c r="LD749" s="7"/>
      <c r="LE749" s="7"/>
      <c r="LF749" s="7"/>
      <c r="LG749" s="7"/>
      <c r="LH749" s="7"/>
      <c r="LI749" s="7"/>
      <c r="LJ749" s="7"/>
      <c r="LK749" s="7"/>
      <c r="LL749" s="7"/>
      <c r="LM749" s="7"/>
      <c r="LN749" s="7"/>
      <c r="LO749" s="7"/>
      <c r="LP749" s="7"/>
      <c r="LQ749" s="7"/>
      <c r="LR749" s="7"/>
      <c r="LS749" s="7"/>
      <c r="LT749" s="7"/>
      <c r="LU749" s="7"/>
      <c r="LV749" s="7"/>
      <c r="LW749" s="7"/>
      <c r="LX749" s="7"/>
      <c r="LY749" s="7"/>
      <c r="LZ749" s="7"/>
      <c r="MA749" s="7"/>
      <c r="MB749" s="7"/>
      <c r="MC749" s="7"/>
      <c r="MD749" s="7"/>
      <c r="ME749" s="7"/>
      <c r="MF749" s="7"/>
      <c r="MG749" s="7"/>
      <c r="MH749" s="7"/>
      <c r="MI749" s="7"/>
      <c r="MJ749" s="7"/>
    </row>
    <row r="750" spans="1:348" ht="15.75" customHeight="1" x14ac:dyDescent="0.25">
      <c r="A750" s="60"/>
      <c r="B750" s="60"/>
      <c r="C750" s="60"/>
      <c r="D750" s="60"/>
      <c r="E750" s="60"/>
      <c r="F750" s="60"/>
      <c r="G750" s="60"/>
      <c r="H750" s="60"/>
      <c r="I750" s="61"/>
      <c r="J750" s="61"/>
      <c r="K750" s="61"/>
      <c r="L750" s="61"/>
      <c r="M750" s="60"/>
      <c r="N750" s="60"/>
      <c r="O750" s="62"/>
      <c r="P750" s="62"/>
      <c r="Q750" s="62"/>
      <c r="R750" s="62"/>
      <c r="S750" s="62"/>
      <c r="T750" s="62"/>
      <c r="U750" s="62"/>
      <c r="V750" s="62"/>
      <c r="W750" s="62"/>
      <c r="X750" s="60"/>
      <c r="Y750" s="60"/>
      <c r="Z750" s="60"/>
      <c r="AA750" s="60"/>
      <c r="AB750" s="61"/>
      <c r="AC750" s="61"/>
      <c r="AD750" s="60"/>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c r="IW750" s="7"/>
      <c r="IX750" s="7"/>
      <c r="IY750" s="7"/>
      <c r="IZ750" s="7"/>
      <c r="JA750" s="7"/>
      <c r="JB750" s="7"/>
      <c r="JC750" s="7"/>
      <c r="JD750" s="7"/>
      <c r="JE750" s="7"/>
      <c r="JF750" s="7"/>
      <c r="JG750" s="7"/>
      <c r="JH750" s="7"/>
      <c r="JI750" s="7"/>
      <c r="JJ750" s="7"/>
      <c r="JK750" s="7"/>
      <c r="JL750" s="7"/>
      <c r="JM750" s="7"/>
      <c r="JN750" s="7"/>
      <c r="JO750" s="7"/>
      <c r="JP750" s="7"/>
      <c r="JQ750" s="7"/>
      <c r="JR750" s="7"/>
      <c r="JS750" s="7"/>
      <c r="JT750" s="7"/>
      <c r="JU750" s="7"/>
      <c r="JV750" s="7"/>
      <c r="JW750" s="7"/>
      <c r="JX750" s="7"/>
      <c r="JY750" s="7"/>
      <c r="JZ750" s="7"/>
      <c r="KA750" s="7"/>
      <c r="KB750" s="7"/>
      <c r="KC750" s="7"/>
      <c r="KD750" s="7"/>
      <c r="KE750" s="7"/>
      <c r="KF750" s="7"/>
      <c r="KG750" s="7"/>
      <c r="KH750" s="7"/>
      <c r="KI750" s="7"/>
      <c r="KJ750" s="7"/>
      <c r="KK750" s="7"/>
      <c r="KL750" s="7"/>
      <c r="KM750" s="7"/>
      <c r="KN750" s="7"/>
      <c r="KO750" s="7"/>
      <c r="KP750" s="7"/>
      <c r="KQ750" s="7"/>
      <c r="KR750" s="7"/>
      <c r="KS750" s="7"/>
      <c r="KT750" s="7"/>
      <c r="KU750" s="7"/>
      <c r="KV750" s="7"/>
      <c r="KW750" s="7"/>
      <c r="KX750" s="7"/>
      <c r="KY750" s="7"/>
      <c r="KZ750" s="7"/>
      <c r="LA750" s="7"/>
      <c r="LB750" s="7"/>
      <c r="LC750" s="7"/>
      <c r="LD750" s="7"/>
      <c r="LE750" s="7"/>
      <c r="LF750" s="7"/>
      <c r="LG750" s="7"/>
      <c r="LH750" s="7"/>
      <c r="LI750" s="7"/>
      <c r="LJ750" s="7"/>
      <c r="LK750" s="7"/>
      <c r="LL750" s="7"/>
      <c r="LM750" s="7"/>
      <c r="LN750" s="7"/>
      <c r="LO750" s="7"/>
      <c r="LP750" s="7"/>
      <c r="LQ750" s="7"/>
      <c r="LR750" s="7"/>
      <c r="LS750" s="7"/>
      <c r="LT750" s="7"/>
      <c r="LU750" s="7"/>
      <c r="LV750" s="7"/>
      <c r="LW750" s="7"/>
      <c r="LX750" s="7"/>
      <c r="LY750" s="7"/>
      <c r="LZ750" s="7"/>
      <c r="MA750" s="7"/>
      <c r="MB750" s="7"/>
      <c r="MC750" s="7"/>
      <c r="MD750" s="7"/>
      <c r="ME750" s="7"/>
      <c r="MF750" s="7"/>
      <c r="MG750" s="7"/>
      <c r="MH750" s="7"/>
      <c r="MI750" s="7"/>
      <c r="MJ750" s="7"/>
    </row>
    <row r="751" spans="1:348" ht="15.75" customHeight="1" x14ac:dyDescent="0.25">
      <c r="A751" s="60"/>
      <c r="B751" s="60"/>
      <c r="C751" s="60"/>
      <c r="D751" s="60"/>
      <c r="E751" s="60"/>
      <c r="F751" s="60"/>
      <c r="G751" s="60"/>
      <c r="H751" s="60"/>
      <c r="I751" s="61"/>
      <c r="J751" s="61"/>
      <c r="K751" s="61"/>
      <c r="L751" s="61"/>
      <c r="M751" s="60"/>
      <c r="N751" s="60"/>
      <c r="O751" s="62"/>
      <c r="P751" s="62"/>
      <c r="Q751" s="62"/>
      <c r="R751" s="62"/>
      <c r="S751" s="62"/>
      <c r="T751" s="62"/>
      <c r="U751" s="62"/>
      <c r="V751" s="62"/>
      <c r="W751" s="62"/>
      <c r="X751" s="60"/>
      <c r="Y751" s="60"/>
      <c r="Z751" s="60"/>
      <c r="AA751" s="60"/>
      <c r="AB751" s="61"/>
      <c r="AC751" s="61"/>
      <c r="AD751" s="60"/>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c r="IW751" s="7"/>
      <c r="IX751" s="7"/>
      <c r="IY751" s="7"/>
      <c r="IZ751" s="7"/>
      <c r="JA751" s="7"/>
      <c r="JB751" s="7"/>
      <c r="JC751" s="7"/>
      <c r="JD751" s="7"/>
      <c r="JE751" s="7"/>
      <c r="JF751" s="7"/>
      <c r="JG751" s="7"/>
      <c r="JH751" s="7"/>
      <c r="JI751" s="7"/>
      <c r="JJ751" s="7"/>
      <c r="JK751" s="7"/>
      <c r="JL751" s="7"/>
      <c r="JM751" s="7"/>
      <c r="JN751" s="7"/>
      <c r="JO751" s="7"/>
      <c r="JP751" s="7"/>
      <c r="JQ751" s="7"/>
      <c r="JR751" s="7"/>
      <c r="JS751" s="7"/>
      <c r="JT751" s="7"/>
      <c r="JU751" s="7"/>
      <c r="JV751" s="7"/>
      <c r="JW751" s="7"/>
      <c r="JX751" s="7"/>
      <c r="JY751" s="7"/>
      <c r="JZ751" s="7"/>
      <c r="KA751" s="7"/>
      <c r="KB751" s="7"/>
      <c r="KC751" s="7"/>
      <c r="KD751" s="7"/>
      <c r="KE751" s="7"/>
      <c r="KF751" s="7"/>
      <c r="KG751" s="7"/>
      <c r="KH751" s="7"/>
      <c r="KI751" s="7"/>
      <c r="KJ751" s="7"/>
      <c r="KK751" s="7"/>
      <c r="KL751" s="7"/>
      <c r="KM751" s="7"/>
      <c r="KN751" s="7"/>
      <c r="KO751" s="7"/>
      <c r="KP751" s="7"/>
      <c r="KQ751" s="7"/>
      <c r="KR751" s="7"/>
      <c r="KS751" s="7"/>
      <c r="KT751" s="7"/>
      <c r="KU751" s="7"/>
      <c r="KV751" s="7"/>
      <c r="KW751" s="7"/>
      <c r="KX751" s="7"/>
      <c r="KY751" s="7"/>
      <c r="KZ751" s="7"/>
      <c r="LA751" s="7"/>
      <c r="LB751" s="7"/>
      <c r="LC751" s="7"/>
      <c r="LD751" s="7"/>
      <c r="LE751" s="7"/>
      <c r="LF751" s="7"/>
      <c r="LG751" s="7"/>
      <c r="LH751" s="7"/>
      <c r="LI751" s="7"/>
      <c r="LJ751" s="7"/>
      <c r="LK751" s="7"/>
      <c r="LL751" s="7"/>
      <c r="LM751" s="7"/>
      <c r="LN751" s="7"/>
      <c r="LO751" s="7"/>
      <c r="LP751" s="7"/>
      <c r="LQ751" s="7"/>
      <c r="LR751" s="7"/>
      <c r="LS751" s="7"/>
      <c r="LT751" s="7"/>
      <c r="LU751" s="7"/>
      <c r="LV751" s="7"/>
      <c r="LW751" s="7"/>
      <c r="LX751" s="7"/>
      <c r="LY751" s="7"/>
      <c r="LZ751" s="7"/>
      <c r="MA751" s="7"/>
      <c r="MB751" s="7"/>
      <c r="MC751" s="7"/>
      <c r="MD751" s="7"/>
      <c r="ME751" s="7"/>
      <c r="MF751" s="7"/>
      <c r="MG751" s="7"/>
      <c r="MH751" s="7"/>
      <c r="MI751" s="7"/>
      <c r="MJ751" s="7"/>
    </row>
    <row r="752" spans="1:348" ht="15.75" customHeight="1" x14ac:dyDescent="0.25">
      <c r="A752" s="60"/>
      <c r="B752" s="60"/>
      <c r="C752" s="60"/>
      <c r="D752" s="60"/>
      <c r="E752" s="60"/>
      <c r="F752" s="60"/>
      <c r="G752" s="60"/>
      <c r="H752" s="60"/>
      <c r="I752" s="61"/>
      <c r="J752" s="61"/>
      <c r="K752" s="61"/>
      <c r="L752" s="61"/>
      <c r="M752" s="60"/>
      <c r="N752" s="60"/>
      <c r="O752" s="62"/>
      <c r="P752" s="62"/>
      <c r="Q752" s="62"/>
      <c r="R752" s="62"/>
      <c r="S752" s="62"/>
      <c r="T752" s="62"/>
      <c r="U752" s="62"/>
      <c r="V752" s="62"/>
      <c r="W752" s="62"/>
      <c r="X752" s="60"/>
      <c r="Y752" s="60"/>
      <c r="Z752" s="60"/>
      <c r="AA752" s="60"/>
      <c r="AB752" s="61"/>
      <c r="AC752" s="61"/>
      <c r="AD752" s="60"/>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c r="IW752" s="7"/>
      <c r="IX752" s="7"/>
      <c r="IY752" s="7"/>
      <c r="IZ752" s="7"/>
      <c r="JA752" s="7"/>
      <c r="JB752" s="7"/>
      <c r="JC752" s="7"/>
      <c r="JD752" s="7"/>
      <c r="JE752" s="7"/>
      <c r="JF752" s="7"/>
      <c r="JG752" s="7"/>
      <c r="JH752" s="7"/>
      <c r="JI752" s="7"/>
      <c r="JJ752" s="7"/>
      <c r="JK752" s="7"/>
      <c r="JL752" s="7"/>
      <c r="JM752" s="7"/>
      <c r="JN752" s="7"/>
      <c r="JO752" s="7"/>
      <c r="JP752" s="7"/>
      <c r="JQ752" s="7"/>
      <c r="JR752" s="7"/>
      <c r="JS752" s="7"/>
      <c r="JT752" s="7"/>
      <c r="JU752" s="7"/>
      <c r="JV752" s="7"/>
      <c r="JW752" s="7"/>
      <c r="JX752" s="7"/>
      <c r="JY752" s="7"/>
      <c r="JZ752" s="7"/>
      <c r="KA752" s="7"/>
      <c r="KB752" s="7"/>
      <c r="KC752" s="7"/>
      <c r="KD752" s="7"/>
      <c r="KE752" s="7"/>
      <c r="KF752" s="7"/>
      <c r="KG752" s="7"/>
      <c r="KH752" s="7"/>
      <c r="KI752" s="7"/>
      <c r="KJ752" s="7"/>
      <c r="KK752" s="7"/>
      <c r="KL752" s="7"/>
      <c r="KM752" s="7"/>
      <c r="KN752" s="7"/>
      <c r="KO752" s="7"/>
      <c r="KP752" s="7"/>
      <c r="KQ752" s="7"/>
      <c r="KR752" s="7"/>
      <c r="KS752" s="7"/>
      <c r="KT752" s="7"/>
      <c r="KU752" s="7"/>
      <c r="KV752" s="7"/>
      <c r="KW752" s="7"/>
      <c r="KX752" s="7"/>
      <c r="KY752" s="7"/>
      <c r="KZ752" s="7"/>
      <c r="LA752" s="7"/>
      <c r="LB752" s="7"/>
      <c r="LC752" s="7"/>
      <c r="LD752" s="7"/>
      <c r="LE752" s="7"/>
      <c r="LF752" s="7"/>
      <c r="LG752" s="7"/>
      <c r="LH752" s="7"/>
      <c r="LI752" s="7"/>
      <c r="LJ752" s="7"/>
      <c r="LK752" s="7"/>
      <c r="LL752" s="7"/>
      <c r="LM752" s="7"/>
      <c r="LN752" s="7"/>
      <c r="LO752" s="7"/>
      <c r="LP752" s="7"/>
      <c r="LQ752" s="7"/>
      <c r="LR752" s="7"/>
      <c r="LS752" s="7"/>
      <c r="LT752" s="7"/>
      <c r="LU752" s="7"/>
      <c r="LV752" s="7"/>
      <c r="LW752" s="7"/>
      <c r="LX752" s="7"/>
      <c r="LY752" s="7"/>
      <c r="LZ752" s="7"/>
      <c r="MA752" s="7"/>
      <c r="MB752" s="7"/>
      <c r="MC752" s="7"/>
      <c r="MD752" s="7"/>
      <c r="ME752" s="7"/>
      <c r="MF752" s="7"/>
      <c r="MG752" s="7"/>
      <c r="MH752" s="7"/>
      <c r="MI752" s="7"/>
      <c r="MJ752" s="7"/>
    </row>
    <row r="753" spans="1:348" ht="15.75" customHeight="1" x14ac:dyDescent="0.25">
      <c r="A753" s="60"/>
      <c r="B753" s="60"/>
      <c r="C753" s="60"/>
      <c r="D753" s="60"/>
      <c r="E753" s="60"/>
      <c r="F753" s="60"/>
      <c r="G753" s="60"/>
      <c r="H753" s="60"/>
      <c r="I753" s="61"/>
      <c r="J753" s="61"/>
      <c r="K753" s="61"/>
      <c r="L753" s="61"/>
      <c r="M753" s="60"/>
      <c r="N753" s="60"/>
      <c r="O753" s="62"/>
      <c r="P753" s="62"/>
      <c r="Q753" s="62"/>
      <c r="R753" s="62"/>
      <c r="S753" s="62"/>
      <c r="T753" s="62"/>
      <c r="U753" s="62"/>
      <c r="V753" s="62"/>
      <c r="W753" s="62"/>
      <c r="X753" s="60"/>
      <c r="Y753" s="60"/>
      <c r="Z753" s="60"/>
      <c r="AA753" s="60"/>
      <c r="AB753" s="61"/>
      <c r="AC753" s="61"/>
      <c r="AD753" s="60"/>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c r="IW753" s="7"/>
      <c r="IX753" s="7"/>
      <c r="IY753" s="7"/>
      <c r="IZ753" s="7"/>
      <c r="JA753" s="7"/>
      <c r="JB753" s="7"/>
      <c r="JC753" s="7"/>
      <c r="JD753" s="7"/>
      <c r="JE753" s="7"/>
      <c r="JF753" s="7"/>
      <c r="JG753" s="7"/>
      <c r="JH753" s="7"/>
      <c r="JI753" s="7"/>
      <c r="JJ753" s="7"/>
      <c r="JK753" s="7"/>
      <c r="JL753" s="7"/>
      <c r="JM753" s="7"/>
      <c r="JN753" s="7"/>
      <c r="JO753" s="7"/>
      <c r="JP753" s="7"/>
      <c r="JQ753" s="7"/>
      <c r="JR753" s="7"/>
      <c r="JS753" s="7"/>
      <c r="JT753" s="7"/>
      <c r="JU753" s="7"/>
      <c r="JV753" s="7"/>
      <c r="JW753" s="7"/>
      <c r="JX753" s="7"/>
      <c r="JY753" s="7"/>
      <c r="JZ753" s="7"/>
      <c r="KA753" s="7"/>
      <c r="KB753" s="7"/>
      <c r="KC753" s="7"/>
      <c r="KD753" s="7"/>
      <c r="KE753" s="7"/>
      <c r="KF753" s="7"/>
      <c r="KG753" s="7"/>
      <c r="KH753" s="7"/>
      <c r="KI753" s="7"/>
      <c r="KJ753" s="7"/>
      <c r="KK753" s="7"/>
      <c r="KL753" s="7"/>
      <c r="KM753" s="7"/>
      <c r="KN753" s="7"/>
      <c r="KO753" s="7"/>
      <c r="KP753" s="7"/>
      <c r="KQ753" s="7"/>
      <c r="KR753" s="7"/>
      <c r="KS753" s="7"/>
      <c r="KT753" s="7"/>
      <c r="KU753" s="7"/>
      <c r="KV753" s="7"/>
      <c r="KW753" s="7"/>
      <c r="KX753" s="7"/>
      <c r="KY753" s="7"/>
      <c r="KZ753" s="7"/>
      <c r="LA753" s="7"/>
      <c r="LB753" s="7"/>
      <c r="LC753" s="7"/>
      <c r="LD753" s="7"/>
      <c r="LE753" s="7"/>
      <c r="LF753" s="7"/>
      <c r="LG753" s="7"/>
      <c r="LH753" s="7"/>
      <c r="LI753" s="7"/>
      <c r="LJ753" s="7"/>
      <c r="LK753" s="7"/>
      <c r="LL753" s="7"/>
      <c r="LM753" s="7"/>
      <c r="LN753" s="7"/>
      <c r="LO753" s="7"/>
      <c r="LP753" s="7"/>
      <c r="LQ753" s="7"/>
      <c r="LR753" s="7"/>
      <c r="LS753" s="7"/>
      <c r="LT753" s="7"/>
      <c r="LU753" s="7"/>
      <c r="LV753" s="7"/>
      <c r="LW753" s="7"/>
      <c r="LX753" s="7"/>
      <c r="LY753" s="7"/>
      <c r="LZ753" s="7"/>
      <c r="MA753" s="7"/>
      <c r="MB753" s="7"/>
      <c r="MC753" s="7"/>
      <c r="MD753" s="7"/>
      <c r="ME753" s="7"/>
      <c r="MF753" s="7"/>
      <c r="MG753" s="7"/>
      <c r="MH753" s="7"/>
      <c r="MI753" s="7"/>
      <c r="MJ753" s="7"/>
    </row>
    <row r="754" spans="1:348" ht="15.75" customHeight="1" x14ac:dyDescent="0.25">
      <c r="A754" s="60"/>
      <c r="B754" s="60"/>
      <c r="C754" s="60"/>
      <c r="D754" s="60"/>
      <c r="E754" s="60"/>
      <c r="F754" s="60"/>
      <c r="G754" s="60"/>
      <c r="H754" s="60"/>
      <c r="I754" s="61"/>
      <c r="J754" s="61"/>
      <c r="K754" s="61"/>
      <c r="L754" s="61"/>
      <c r="M754" s="60"/>
      <c r="N754" s="60"/>
      <c r="O754" s="62"/>
      <c r="P754" s="62"/>
      <c r="Q754" s="62"/>
      <c r="R754" s="62"/>
      <c r="S754" s="62"/>
      <c r="T754" s="62"/>
      <c r="U754" s="62"/>
      <c r="V754" s="62"/>
      <c r="W754" s="62"/>
      <c r="X754" s="60"/>
      <c r="Y754" s="60"/>
      <c r="Z754" s="60"/>
      <c r="AA754" s="60"/>
      <c r="AB754" s="61"/>
      <c r="AC754" s="61"/>
      <c r="AD754" s="60"/>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c r="IW754" s="7"/>
      <c r="IX754" s="7"/>
      <c r="IY754" s="7"/>
      <c r="IZ754" s="7"/>
      <c r="JA754" s="7"/>
      <c r="JB754" s="7"/>
      <c r="JC754" s="7"/>
      <c r="JD754" s="7"/>
      <c r="JE754" s="7"/>
      <c r="JF754" s="7"/>
      <c r="JG754" s="7"/>
      <c r="JH754" s="7"/>
      <c r="JI754" s="7"/>
      <c r="JJ754" s="7"/>
      <c r="JK754" s="7"/>
      <c r="JL754" s="7"/>
      <c r="JM754" s="7"/>
      <c r="JN754" s="7"/>
      <c r="JO754" s="7"/>
      <c r="JP754" s="7"/>
      <c r="JQ754" s="7"/>
      <c r="JR754" s="7"/>
      <c r="JS754" s="7"/>
      <c r="JT754" s="7"/>
      <c r="JU754" s="7"/>
      <c r="JV754" s="7"/>
      <c r="JW754" s="7"/>
      <c r="JX754" s="7"/>
      <c r="JY754" s="7"/>
      <c r="JZ754" s="7"/>
      <c r="KA754" s="7"/>
      <c r="KB754" s="7"/>
      <c r="KC754" s="7"/>
      <c r="KD754" s="7"/>
      <c r="KE754" s="7"/>
      <c r="KF754" s="7"/>
      <c r="KG754" s="7"/>
      <c r="KH754" s="7"/>
      <c r="KI754" s="7"/>
      <c r="KJ754" s="7"/>
      <c r="KK754" s="7"/>
      <c r="KL754" s="7"/>
      <c r="KM754" s="7"/>
      <c r="KN754" s="7"/>
      <c r="KO754" s="7"/>
      <c r="KP754" s="7"/>
      <c r="KQ754" s="7"/>
      <c r="KR754" s="7"/>
      <c r="KS754" s="7"/>
      <c r="KT754" s="7"/>
      <c r="KU754" s="7"/>
      <c r="KV754" s="7"/>
      <c r="KW754" s="7"/>
      <c r="KX754" s="7"/>
      <c r="KY754" s="7"/>
      <c r="KZ754" s="7"/>
      <c r="LA754" s="7"/>
      <c r="LB754" s="7"/>
      <c r="LC754" s="7"/>
      <c r="LD754" s="7"/>
      <c r="LE754" s="7"/>
      <c r="LF754" s="7"/>
      <c r="LG754" s="7"/>
      <c r="LH754" s="7"/>
      <c r="LI754" s="7"/>
      <c r="LJ754" s="7"/>
      <c r="LK754" s="7"/>
      <c r="LL754" s="7"/>
      <c r="LM754" s="7"/>
      <c r="LN754" s="7"/>
      <c r="LO754" s="7"/>
      <c r="LP754" s="7"/>
      <c r="LQ754" s="7"/>
      <c r="LR754" s="7"/>
      <c r="LS754" s="7"/>
      <c r="LT754" s="7"/>
      <c r="LU754" s="7"/>
      <c r="LV754" s="7"/>
      <c r="LW754" s="7"/>
      <c r="LX754" s="7"/>
      <c r="LY754" s="7"/>
      <c r="LZ754" s="7"/>
      <c r="MA754" s="7"/>
      <c r="MB754" s="7"/>
      <c r="MC754" s="7"/>
      <c r="MD754" s="7"/>
      <c r="ME754" s="7"/>
      <c r="MF754" s="7"/>
      <c r="MG754" s="7"/>
      <c r="MH754" s="7"/>
      <c r="MI754" s="7"/>
      <c r="MJ754" s="7"/>
    </row>
    <row r="755" spans="1:348" ht="15.75" customHeight="1" x14ac:dyDescent="0.25">
      <c r="A755" s="60"/>
      <c r="B755" s="60"/>
      <c r="C755" s="60"/>
      <c r="D755" s="60"/>
      <c r="E755" s="60"/>
      <c r="F755" s="60"/>
      <c r="G755" s="60"/>
      <c r="H755" s="60"/>
      <c r="I755" s="61"/>
      <c r="J755" s="61"/>
      <c r="K755" s="61"/>
      <c r="L755" s="61"/>
      <c r="M755" s="60"/>
      <c r="N755" s="60"/>
      <c r="O755" s="62"/>
      <c r="P755" s="62"/>
      <c r="Q755" s="62"/>
      <c r="R755" s="62"/>
      <c r="S755" s="62"/>
      <c r="T755" s="62"/>
      <c r="U755" s="62"/>
      <c r="V755" s="62"/>
      <c r="W755" s="62"/>
      <c r="X755" s="60"/>
      <c r="Y755" s="60"/>
      <c r="Z755" s="60"/>
      <c r="AA755" s="60"/>
      <c r="AB755" s="61"/>
      <c r="AC755" s="61"/>
      <c r="AD755" s="60"/>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c r="IW755" s="7"/>
      <c r="IX755" s="7"/>
      <c r="IY755" s="7"/>
      <c r="IZ755" s="7"/>
      <c r="JA755" s="7"/>
      <c r="JB755" s="7"/>
      <c r="JC755" s="7"/>
      <c r="JD755" s="7"/>
      <c r="JE755" s="7"/>
      <c r="JF755" s="7"/>
      <c r="JG755" s="7"/>
      <c r="JH755" s="7"/>
      <c r="JI755" s="7"/>
      <c r="JJ755" s="7"/>
      <c r="JK755" s="7"/>
      <c r="JL755" s="7"/>
      <c r="JM755" s="7"/>
      <c r="JN755" s="7"/>
      <c r="JO755" s="7"/>
      <c r="JP755" s="7"/>
      <c r="JQ755" s="7"/>
      <c r="JR755" s="7"/>
      <c r="JS755" s="7"/>
      <c r="JT755" s="7"/>
      <c r="JU755" s="7"/>
      <c r="JV755" s="7"/>
      <c r="JW755" s="7"/>
      <c r="JX755" s="7"/>
      <c r="JY755" s="7"/>
      <c r="JZ755" s="7"/>
      <c r="KA755" s="7"/>
      <c r="KB755" s="7"/>
      <c r="KC755" s="7"/>
      <c r="KD755" s="7"/>
      <c r="KE755" s="7"/>
      <c r="KF755" s="7"/>
      <c r="KG755" s="7"/>
      <c r="KH755" s="7"/>
      <c r="KI755" s="7"/>
      <c r="KJ755" s="7"/>
      <c r="KK755" s="7"/>
      <c r="KL755" s="7"/>
      <c r="KM755" s="7"/>
      <c r="KN755" s="7"/>
      <c r="KO755" s="7"/>
      <c r="KP755" s="7"/>
      <c r="KQ755" s="7"/>
      <c r="KR755" s="7"/>
      <c r="KS755" s="7"/>
      <c r="KT755" s="7"/>
      <c r="KU755" s="7"/>
      <c r="KV755" s="7"/>
      <c r="KW755" s="7"/>
      <c r="KX755" s="7"/>
      <c r="KY755" s="7"/>
      <c r="KZ755" s="7"/>
      <c r="LA755" s="7"/>
      <c r="LB755" s="7"/>
      <c r="LC755" s="7"/>
      <c r="LD755" s="7"/>
      <c r="LE755" s="7"/>
      <c r="LF755" s="7"/>
      <c r="LG755" s="7"/>
      <c r="LH755" s="7"/>
      <c r="LI755" s="7"/>
      <c r="LJ755" s="7"/>
      <c r="LK755" s="7"/>
      <c r="LL755" s="7"/>
      <c r="LM755" s="7"/>
      <c r="LN755" s="7"/>
      <c r="LO755" s="7"/>
      <c r="LP755" s="7"/>
      <c r="LQ755" s="7"/>
      <c r="LR755" s="7"/>
      <c r="LS755" s="7"/>
      <c r="LT755" s="7"/>
      <c r="LU755" s="7"/>
      <c r="LV755" s="7"/>
      <c r="LW755" s="7"/>
      <c r="LX755" s="7"/>
      <c r="LY755" s="7"/>
      <c r="LZ755" s="7"/>
      <c r="MA755" s="7"/>
      <c r="MB755" s="7"/>
      <c r="MC755" s="7"/>
      <c r="MD755" s="7"/>
      <c r="ME755" s="7"/>
      <c r="MF755" s="7"/>
      <c r="MG755" s="7"/>
      <c r="MH755" s="7"/>
      <c r="MI755" s="7"/>
      <c r="MJ755" s="7"/>
    </row>
    <row r="756" spans="1:348" ht="15.75" customHeight="1" x14ac:dyDescent="0.25">
      <c r="A756" s="60"/>
      <c r="B756" s="60"/>
      <c r="C756" s="60"/>
      <c r="D756" s="60"/>
      <c r="E756" s="60"/>
      <c r="F756" s="60"/>
      <c r="G756" s="60"/>
      <c r="H756" s="60"/>
      <c r="I756" s="61"/>
      <c r="J756" s="61"/>
      <c r="K756" s="61"/>
      <c r="L756" s="61"/>
      <c r="M756" s="60"/>
      <c r="N756" s="60"/>
      <c r="O756" s="62"/>
      <c r="P756" s="62"/>
      <c r="Q756" s="62"/>
      <c r="R756" s="62"/>
      <c r="S756" s="62"/>
      <c r="T756" s="62"/>
      <c r="U756" s="62"/>
      <c r="V756" s="62"/>
      <c r="W756" s="62"/>
      <c r="X756" s="60"/>
      <c r="Y756" s="60"/>
      <c r="Z756" s="60"/>
      <c r="AA756" s="60"/>
      <c r="AB756" s="61"/>
      <c r="AC756" s="61"/>
      <c r="AD756" s="60"/>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c r="IW756" s="7"/>
      <c r="IX756" s="7"/>
      <c r="IY756" s="7"/>
      <c r="IZ756" s="7"/>
      <c r="JA756" s="7"/>
      <c r="JB756" s="7"/>
      <c r="JC756" s="7"/>
      <c r="JD756" s="7"/>
      <c r="JE756" s="7"/>
      <c r="JF756" s="7"/>
      <c r="JG756" s="7"/>
      <c r="JH756" s="7"/>
      <c r="JI756" s="7"/>
      <c r="JJ756" s="7"/>
      <c r="JK756" s="7"/>
      <c r="JL756" s="7"/>
      <c r="JM756" s="7"/>
      <c r="JN756" s="7"/>
      <c r="JO756" s="7"/>
      <c r="JP756" s="7"/>
      <c r="JQ756" s="7"/>
      <c r="JR756" s="7"/>
      <c r="JS756" s="7"/>
      <c r="JT756" s="7"/>
      <c r="JU756" s="7"/>
      <c r="JV756" s="7"/>
      <c r="JW756" s="7"/>
      <c r="JX756" s="7"/>
      <c r="JY756" s="7"/>
      <c r="JZ756" s="7"/>
      <c r="KA756" s="7"/>
      <c r="KB756" s="7"/>
      <c r="KC756" s="7"/>
      <c r="KD756" s="7"/>
      <c r="KE756" s="7"/>
      <c r="KF756" s="7"/>
      <c r="KG756" s="7"/>
      <c r="KH756" s="7"/>
      <c r="KI756" s="7"/>
      <c r="KJ756" s="7"/>
      <c r="KK756" s="7"/>
      <c r="KL756" s="7"/>
      <c r="KM756" s="7"/>
      <c r="KN756" s="7"/>
      <c r="KO756" s="7"/>
      <c r="KP756" s="7"/>
      <c r="KQ756" s="7"/>
      <c r="KR756" s="7"/>
      <c r="KS756" s="7"/>
      <c r="KT756" s="7"/>
      <c r="KU756" s="7"/>
      <c r="KV756" s="7"/>
      <c r="KW756" s="7"/>
      <c r="KX756" s="7"/>
      <c r="KY756" s="7"/>
      <c r="KZ756" s="7"/>
      <c r="LA756" s="7"/>
      <c r="LB756" s="7"/>
      <c r="LC756" s="7"/>
      <c r="LD756" s="7"/>
      <c r="LE756" s="7"/>
      <c r="LF756" s="7"/>
      <c r="LG756" s="7"/>
      <c r="LH756" s="7"/>
      <c r="LI756" s="7"/>
      <c r="LJ756" s="7"/>
      <c r="LK756" s="7"/>
      <c r="LL756" s="7"/>
      <c r="LM756" s="7"/>
      <c r="LN756" s="7"/>
      <c r="LO756" s="7"/>
      <c r="LP756" s="7"/>
      <c r="LQ756" s="7"/>
      <c r="LR756" s="7"/>
      <c r="LS756" s="7"/>
      <c r="LT756" s="7"/>
      <c r="LU756" s="7"/>
      <c r="LV756" s="7"/>
      <c r="LW756" s="7"/>
      <c r="LX756" s="7"/>
      <c r="LY756" s="7"/>
      <c r="LZ756" s="7"/>
      <c r="MA756" s="7"/>
      <c r="MB756" s="7"/>
      <c r="MC756" s="7"/>
      <c r="MD756" s="7"/>
      <c r="ME756" s="7"/>
      <c r="MF756" s="7"/>
      <c r="MG756" s="7"/>
      <c r="MH756" s="7"/>
      <c r="MI756" s="7"/>
      <c r="MJ756" s="7"/>
    </row>
    <row r="757" spans="1:348" ht="15.75" customHeight="1" x14ac:dyDescent="0.25">
      <c r="A757" s="60"/>
      <c r="B757" s="60"/>
      <c r="C757" s="60"/>
      <c r="D757" s="60"/>
      <c r="E757" s="60"/>
      <c r="F757" s="60"/>
      <c r="G757" s="60"/>
      <c r="H757" s="60"/>
      <c r="I757" s="61"/>
      <c r="J757" s="61"/>
      <c r="K757" s="61"/>
      <c r="L757" s="61"/>
      <c r="M757" s="60"/>
      <c r="N757" s="60"/>
      <c r="O757" s="62"/>
      <c r="P757" s="62"/>
      <c r="Q757" s="62"/>
      <c r="R757" s="62"/>
      <c r="S757" s="62"/>
      <c r="T757" s="62"/>
      <c r="U757" s="62"/>
      <c r="V757" s="62"/>
      <c r="W757" s="62"/>
      <c r="X757" s="60"/>
      <c r="Y757" s="60"/>
      <c r="Z757" s="60"/>
      <c r="AA757" s="60"/>
      <c r="AB757" s="61"/>
      <c r="AC757" s="61"/>
      <c r="AD757" s="60"/>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c r="IW757" s="7"/>
      <c r="IX757" s="7"/>
      <c r="IY757" s="7"/>
      <c r="IZ757" s="7"/>
      <c r="JA757" s="7"/>
      <c r="JB757" s="7"/>
      <c r="JC757" s="7"/>
      <c r="JD757" s="7"/>
      <c r="JE757" s="7"/>
      <c r="JF757" s="7"/>
      <c r="JG757" s="7"/>
      <c r="JH757" s="7"/>
      <c r="JI757" s="7"/>
      <c r="JJ757" s="7"/>
      <c r="JK757" s="7"/>
      <c r="JL757" s="7"/>
      <c r="JM757" s="7"/>
      <c r="JN757" s="7"/>
      <c r="JO757" s="7"/>
      <c r="JP757" s="7"/>
      <c r="JQ757" s="7"/>
      <c r="JR757" s="7"/>
      <c r="JS757" s="7"/>
      <c r="JT757" s="7"/>
      <c r="JU757" s="7"/>
      <c r="JV757" s="7"/>
      <c r="JW757" s="7"/>
      <c r="JX757" s="7"/>
      <c r="JY757" s="7"/>
      <c r="JZ757" s="7"/>
      <c r="KA757" s="7"/>
      <c r="KB757" s="7"/>
      <c r="KC757" s="7"/>
      <c r="KD757" s="7"/>
      <c r="KE757" s="7"/>
      <c r="KF757" s="7"/>
      <c r="KG757" s="7"/>
      <c r="KH757" s="7"/>
      <c r="KI757" s="7"/>
      <c r="KJ757" s="7"/>
      <c r="KK757" s="7"/>
      <c r="KL757" s="7"/>
      <c r="KM757" s="7"/>
      <c r="KN757" s="7"/>
      <c r="KO757" s="7"/>
      <c r="KP757" s="7"/>
      <c r="KQ757" s="7"/>
      <c r="KR757" s="7"/>
      <c r="KS757" s="7"/>
      <c r="KT757" s="7"/>
      <c r="KU757" s="7"/>
      <c r="KV757" s="7"/>
      <c r="KW757" s="7"/>
      <c r="KX757" s="7"/>
      <c r="KY757" s="7"/>
      <c r="KZ757" s="7"/>
      <c r="LA757" s="7"/>
      <c r="LB757" s="7"/>
      <c r="LC757" s="7"/>
      <c r="LD757" s="7"/>
      <c r="LE757" s="7"/>
      <c r="LF757" s="7"/>
      <c r="LG757" s="7"/>
      <c r="LH757" s="7"/>
      <c r="LI757" s="7"/>
      <c r="LJ757" s="7"/>
      <c r="LK757" s="7"/>
      <c r="LL757" s="7"/>
      <c r="LM757" s="7"/>
      <c r="LN757" s="7"/>
      <c r="LO757" s="7"/>
      <c r="LP757" s="7"/>
      <c r="LQ757" s="7"/>
      <c r="LR757" s="7"/>
      <c r="LS757" s="7"/>
      <c r="LT757" s="7"/>
      <c r="LU757" s="7"/>
      <c r="LV757" s="7"/>
      <c r="LW757" s="7"/>
      <c r="LX757" s="7"/>
      <c r="LY757" s="7"/>
      <c r="LZ757" s="7"/>
      <c r="MA757" s="7"/>
      <c r="MB757" s="7"/>
      <c r="MC757" s="7"/>
      <c r="MD757" s="7"/>
      <c r="ME757" s="7"/>
      <c r="MF757" s="7"/>
      <c r="MG757" s="7"/>
      <c r="MH757" s="7"/>
      <c r="MI757" s="7"/>
      <c r="MJ757" s="7"/>
    </row>
    <row r="758" spans="1:348" ht="15.75" customHeight="1" x14ac:dyDescent="0.25">
      <c r="A758" s="60"/>
      <c r="B758" s="60"/>
      <c r="C758" s="60"/>
      <c r="D758" s="60"/>
      <c r="E758" s="60"/>
      <c r="F758" s="60"/>
      <c r="G758" s="60"/>
      <c r="H758" s="60"/>
      <c r="I758" s="61"/>
      <c r="J758" s="61"/>
      <c r="K758" s="61"/>
      <c r="L758" s="61"/>
      <c r="M758" s="60"/>
      <c r="N758" s="60"/>
      <c r="O758" s="62"/>
      <c r="P758" s="62"/>
      <c r="Q758" s="62"/>
      <c r="R758" s="62"/>
      <c r="S758" s="62"/>
      <c r="T758" s="62"/>
      <c r="U758" s="62"/>
      <c r="V758" s="62"/>
      <c r="W758" s="62"/>
      <c r="X758" s="60"/>
      <c r="Y758" s="60"/>
      <c r="Z758" s="60"/>
      <c r="AA758" s="60"/>
      <c r="AB758" s="61"/>
      <c r="AC758" s="61"/>
      <c r="AD758" s="60"/>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c r="IW758" s="7"/>
      <c r="IX758" s="7"/>
      <c r="IY758" s="7"/>
      <c r="IZ758" s="7"/>
      <c r="JA758" s="7"/>
      <c r="JB758" s="7"/>
      <c r="JC758" s="7"/>
      <c r="JD758" s="7"/>
      <c r="JE758" s="7"/>
      <c r="JF758" s="7"/>
      <c r="JG758" s="7"/>
      <c r="JH758" s="7"/>
      <c r="JI758" s="7"/>
      <c r="JJ758" s="7"/>
      <c r="JK758" s="7"/>
      <c r="JL758" s="7"/>
      <c r="JM758" s="7"/>
      <c r="JN758" s="7"/>
      <c r="JO758" s="7"/>
      <c r="JP758" s="7"/>
      <c r="JQ758" s="7"/>
      <c r="JR758" s="7"/>
      <c r="JS758" s="7"/>
      <c r="JT758" s="7"/>
      <c r="JU758" s="7"/>
      <c r="JV758" s="7"/>
      <c r="JW758" s="7"/>
      <c r="JX758" s="7"/>
      <c r="JY758" s="7"/>
      <c r="JZ758" s="7"/>
      <c r="KA758" s="7"/>
      <c r="KB758" s="7"/>
      <c r="KC758" s="7"/>
      <c r="KD758" s="7"/>
      <c r="KE758" s="7"/>
      <c r="KF758" s="7"/>
      <c r="KG758" s="7"/>
      <c r="KH758" s="7"/>
      <c r="KI758" s="7"/>
      <c r="KJ758" s="7"/>
      <c r="KK758" s="7"/>
      <c r="KL758" s="7"/>
      <c r="KM758" s="7"/>
      <c r="KN758" s="7"/>
      <c r="KO758" s="7"/>
      <c r="KP758" s="7"/>
      <c r="KQ758" s="7"/>
      <c r="KR758" s="7"/>
      <c r="KS758" s="7"/>
      <c r="KT758" s="7"/>
      <c r="KU758" s="7"/>
      <c r="KV758" s="7"/>
      <c r="KW758" s="7"/>
      <c r="KX758" s="7"/>
      <c r="KY758" s="7"/>
      <c r="KZ758" s="7"/>
      <c r="LA758" s="7"/>
      <c r="LB758" s="7"/>
      <c r="LC758" s="7"/>
      <c r="LD758" s="7"/>
      <c r="LE758" s="7"/>
      <c r="LF758" s="7"/>
      <c r="LG758" s="7"/>
      <c r="LH758" s="7"/>
      <c r="LI758" s="7"/>
      <c r="LJ758" s="7"/>
      <c r="LK758" s="7"/>
      <c r="LL758" s="7"/>
      <c r="LM758" s="7"/>
      <c r="LN758" s="7"/>
      <c r="LO758" s="7"/>
      <c r="LP758" s="7"/>
      <c r="LQ758" s="7"/>
      <c r="LR758" s="7"/>
      <c r="LS758" s="7"/>
      <c r="LT758" s="7"/>
      <c r="LU758" s="7"/>
      <c r="LV758" s="7"/>
      <c r="LW758" s="7"/>
      <c r="LX758" s="7"/>
      <c r="LY758" s="7"/>
      <c r="LZ758" s="7"/>
      <c r="MA758" s="7"/>
      <c r="MB758" s="7"/>
      <c r="MC758" s="7"/>
      <c r="MD758" s="7"/>
      <c r="ME758" s="7"/>
      <c r="MF758" s="7"/>
      <c r="MG758" s="7"/>
      <c r="MH758" s="7"/>
      <c r="MI758" s="7"/>
      <c r="MJ758" s="7"/>
    </row>
    <row r="759" spans="1:348" ht="15.75" customHeight="1" x14ac:dyDescent="0.25">
      <c r="A759" s="60"/>
      <c r="B759" s="60"/>
      <c r="C759" s="60"/>
      <c r="D759" s="60"/>
      <c r="E759" s="60"/>
      <c r="F759" s="60"/>
      <c r="G759" s="60"/>
      <c r="H759" s="60"/>
      <c r="I759" s="61"/>
      <c r="J759" s="61"/>
      <c r="K759" s="61"/>
      <c r="L759" s="61"/>
      <c r="M759" s="60"/>
      <c r="N759" s="60"/>
      <c r="O759" s="62"/>
      <c r="P759" s="62"/>
      <c r="Q759" s="62"/>
      <c r="R759" s="62"/>
      <c r="S759" s="62"/>
      <c r="T759" s="62"/>
      <c r="U759" s="62"/>
      <c r="V759" s="62"/>
      <c r="W759" s="62"/>
      <c r="X759" s="60"/>
      <c r="Y759" s="60"/>
      <c r="Z759" s="60"/>
      <c r="AA759" s="60"/>
      <c r="AB759" s="61"/>
      <c r="AC759" s="61"/>
      <c r="AD759" s="60"/>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c r="IW759" s="7"/>
      <c r="IX759" s="7"/>
      <c r="IY759" s="7"/>
      <c r="IZ759" s="7"/>
      <c r="JA759" s="7"/>
      <c r="JB759" s="7"/>
      <c r="JC759" s="7"/>
      <c r="JD759" s="7"/>
      <c r="JE759" s="7"/>
      <c r="JF759" s="7"/>
      <c r="JG759" s="7"/>
      <c r="JH759" s="7"/>
      <c r="JI759" s="7"/>
      <c r="JJ759" s="7"/>
      <c r="JK759" s="7"/>
      <c r="JL759" s="7"/>
      <c r="JM759" s="7"/>
      <c r="JN759" s="7"/>
      <c r="JO759" s="7"/>
      <c r="JP759" s="7"/>
      <c r="JQ759" s="7"/>
      <c r="JR759" s="7"/>
      <c r="JS759" s="7"/>
      <c r="JT759" s="7"/>
      <c r="JU759" s="7"/>
      <c r="JV759" s="7"/>
      <c r="JW759" s="7"/>
      <c r="JX759" s="7"/>
      <c r="JY759" s="7"/>
      <c r="JZ759" s="7"/>
      <c r="KA759" s="7"/>
      <c r="KB759" s="7"/>
      <c r="KC759" s="7"/>
      <c r="KD759" s="7"/>
      <c r="KE759" s="7"/>
      <c r="KF759" s="7"/>
      <c r="KG759" s="7"/>
      <c r="KH759" s="7"/>
      <c r="KI759" s="7"/>
      <c r="KJ759" s="7"/>
      <c r="KK759" s="7"/>
      <c r="KL759" s="7"/>
      <c r="KM759" s="7"/>
      <c r="KN759" s="7"/>
      <c r="KO759" s="7"/>
      <c r="KP759" s="7"/>
      <c r="KQ759" s="7"/>
      <c r="KR759" s="7"/>
      <c r="KS759" s="7"/>
      <c r="KT759" s="7"/>
      <c r="KU759" s="7"/>
      <c r="KV759" s="7"/>
      <c r="KW759" s="7"/>
      <c r="KX759" s="7"/>
      <c r="KY759" s="7"/>
      <c r="KZ759" s="7"/>
      <c r="LA759" s="7"/>
      <c r="LB759" s="7"/>
      <c r="LC759" s="7"/>
      <c r="LD759" s="7"/>
      <c r="LE759" s="7"/>
      <c r="LF759" s="7"/>
      <c r="LG759" s="7"/>
      <c r="LH759" s="7"/>
      <c r="LI759" s="7"/>
      <c r="LJ759" s="7"/>
      <c r="LK759" s="7"/>
      <c r="LL759" s="7"/>
      <c r="LM759" s="7"/>
      <c r="LN759" s="7"/>
      <c r="LO759" s="7"/>
      <c r="LP759" s="7"/>
      <c r="LQ759" s="7"/>
      <c r="LR759" s="7"/>
      <c r="LS759" s="7"/>
      <c r="LT759" s="7"/>
      <c r="LU759" s="7"/>
      <c r="LV759" s="7"/>
      <c r="LW759" s="7"/>
      <c r="LX759" s="7"/>
      <c r="LY759" s="7"/>
      <c r="LZ759" s="7"/>
      <c r="MA759" s="7"/>
      <c r="MB759" s="7"/>
      <c r="MC759" s="7"/>
      <c r="MD759" s="7"/>
      <c r="ME759" s="7"/>
      <c r="MF759" s="7"/>
      <c r="MG759" s="7"/>
      <c r="MH759" s="7"/>
      <c r="MI759" s="7"/>
      <c r="MJ759" s="7"/>
    </row>
    <row r="760" spans="1:348" ht="15.75" customHeight="1" x14ac:dyDescent="0.25">
      <c r="A760" s="60"/>
      <c r="B760" s="60"/>
      <c r="C760" s="60"/>
      <c r="D760" s="60"/>
      <c r="E760" s="60"/>
      <c r="F760" s="60"/>
      <c r="G760" s="60"/>
      <c r="H760" s="60"/>
      <c r="I760" s="61"/>
      <c r="J760" s="61"/>
      <c r="K760" s="61"/>
      <c r="L760" s="61"/>
      <c r="M760" s="60"/>
      <c r="N760" s="60"/>
      <c r="O760" s="62"/>
      <c r="P760" s="62"/>
      <c r="Q760" s="62"/>
      <c r="R760" s="62"/>
      <c r="S760" s="62"/>
      <c r="T760" s="62"/>
      <c r="U760" s="62"/>
      <c r="V760" s="62"/>
      <c r="W760" s="62"/>
      <c r="X760" s="60"/>
      <c r="Y760" s="60"/>
      <c r="Z760" s="60"/>
      <c r="AA760" s="60"/>
      <c r="AB760" s="61"/>
      <c r="AC760" s="61"/>
      <c r="AD760" s="60"/>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c r="IW760" s="7"/>
      <c r="IX760" s="7"/>
      <c r="IY760" s="7"/>
      <c r="IZ760" s="7"/>
      <c r="JA760" s="7"/>
      <c r="JB760" s="7"/>
      <c r="JC760" s="7"/>
      <c r="JD760" s="7"/>
      <c r="JE760" s="7"/>
      <c r="JF760" s="7"/>
      <c r="JG760" s="7"/>
      <c r="JH760" s="7"/>
      <c r="JI760" s="7"/>
      <c r="JJ760" s="7"/>
      <c r="JK760" s="7"/>
      <c r="JL760" s="7"/>
      <c r="JM760" s="7"/>
      <c r="JN760" s="7"/>
      <c r="JO760" s="7"/>
      <c r="JP760" s="7"/>
      <c r="JQ760" s="7"/>
      <c r="JR760" s="7"/>
      <c r="JS760" s="7"/>
      <c r="JT760" s="7"/>
      <c r="JU760" s="7"/>
      <c r="JV760" s="7"/>
      <c r="JW760" s="7"/>
      <c r="JX760" s="7"/>
      <c r="JY760" s="7"/>
      <c r="JZ760" s="7"/>
      <c r="KA760" s="7"/>
      <c r="KB760" s="7"/>
      <c r="KC760" s="7"/>
      <c r="KD760" s="7"/>
      <c r="KE760" s="7"/>
      <c r="KF760" s="7"/>
      <c r="KG760" s="7"/>
      <c r="KH760" s="7"/>
      <c r="KI760" s="7"/>
      <c r="KJ760" s="7"/>
      <c r="KK760" s="7"/>
      <c r="KL760" s="7"/>
      <c r="KM760" s="7"/>
      <c r="KN760" s="7"/>
      <c r="KO760" s="7"/>
      <c r="KP760" s="7"/>
      <c r="KQ760" s="7"/>
      <c r="KR760" s="7"/>
      <c r="KS760" s="7"/>
      <c r="KT760" s="7"/>
      <c r="KU760" s="7"/>
      <c r="KV760" s="7"/>
      <c r="KW760" s="7"/>
      <c r="KX760" s="7"/>
      <c r="KY760" s="7"/>
      <c r="KZ760" s="7"/>
      <c r="LA760" s="7"/>
      <c r="LB760" s="7"/>
      <c r="LC760" s="7"/>
      <c r="LD760" s="7"/>
      <c r="LE760" s="7"/>
      <c r="LF760" s="7"/>
      <c r="LG760" s="7"/>
      <c r="LH760" s="7"/>
      <c r="LI760" s="7"/>
      <c r="LJ760" s="7"/>
      <c r="LK760" s="7"/>
      <c r="LL760" s="7"/>
      <c r="LM760" s="7"/>
      <c r="LN760" s="7"/>
      <c r="LO760" s="7"/>
      <c r="LP760" s="7"/>
      <c r="LQ760" s="7"/>
      <c r="LR760" s="7"/>
      <c r="LS760" s="7"/>
      <c r="LT760" s="7"/>
      <c r="LU760" s="7"/>
      <c r="LV760" s="7"/>
      <c r="LW760" s="7"/>
      <c r="LX760" s="7"/>
      <c r="LY760" s="7"/>
      <c r="LZ760" s="7"/>
      <c r="MA760" s="7"/>
      <c r="MB760" s="7"/>
      <c r="MC760" s="7"/>
      <c r="MD760" s="7"/>
      <c r="ME760" s="7"/>
      <c r="MF760" s="7"/>
      <c r="MG760" s="7"/>
      <c r="MH760" s="7"/>
      <c r="MI760" s="7"/>
      <c r="MJ760" s="7"/>
    </row>
    <row r="761" spans="1:348" ht="15.75" customHeight="1" x14ac:dyDescent="0.25">
      <c r="A761" s="60"/>
      <c r="B761" s="60"/>
      <c r="C761" s="60"/>
      <c r="D761" s="60"/>
      <c r="E761" s="60"/>
      <c r="F761" s="60"/>
      <c r="G761" s="60"/>
      <c r="H761" s="60"/>
      <c r="I761" s="61"/>
      <c r="J761" s="61"/>
      <c r="K761" s="61"/>
      <c r="L761" s="61"/>
      <c r="M761" s="60"/>
      <c r="N761" s="60"/>
      <c r="O761" s="62"/>
      <c r="P761" s="62"/>
      <c r="Q761" s="62"/>
      <c r="R761" s="62"/>
      <c r="S761" s="62"/>
      <c r="T761" s="62"/>
      <c r="U761" s="62"/>
      <c r="V761" s="62"/>
      <c r="W761" s="62"/>
      <c r="X761" s="60"/>
      <c r="Y761" s="60"/>
      <c r="Z761" s="60"/>
      <c r="AA761" s="60"/>
      <c r="AB761" s="61"/>
      <c r="AC761" s="61"/>
      <c r="AD761" s="60"/>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c r="IW761" s="7"/>
      <c r="IX761" s="7"/>
      <c r="IY761" s="7"/>
      <c r="IZ761" s="7"/>
      <c r="JA761" s="7"/>
      <c r="JB761" s="7"/>
      <c r="JC761" s="7"/>
      <c r="JD761" s="7"/>
      <c r="JE761" s="7"/>
      <c r="JF761" s="7"/>
      <c r="JG761" s="7"/>
      <c r="JH761" s="7"/>
      <c r="JI761" s="7"/>
      <c r="JJ761" s="7"/>
      <c r="JK761" s="7"/>
      <c r="JL761" s="7"/>
      <c r="JM761" s="7"/>
      <c r="JN761" s="7"/>
      <c r="JO761" s="7"/>
      <c r="JP761" s="7"/>
      <c r="JQ761" s="7"/>
      <c r="JR761" s="7"/>
      <c r="JS761" s="7"/>
      <c r="JT761" s="7"/>
      <c r="JU761" s="7"/>
      <c r="JV761" s="7"/>
      <c r="JW761" s="7"/>
      <c r="JX761" s="7"/>
      <c r="JY761" s="7"/>
      <c r="JZ761" s="7"/>
      <c r="KA761" s="7"/>
      <c r="KB761" s="7"/>
      <c r="KC761" s="7"/>
      <c r="KD761" s="7"/>
      <c r="KE761" s="7"/>
      <c r="KF761" s="7"/>
      <c r="KG761" s="7"/>
      <c r="KH761" s="7"/>
      <c r="KI761" s="7"/>
      <c r="KJ761" s="7"/>
      <c r="KK761" s="7"/>
      <c r="KL761" s="7"/>
      <c r="KM761" s="7"/>
      <c r="KN761" s="7"/>
      <c r="KO761" s="7"/>
      <c r="KP761" s="7"/>
      <c r="KQ761" s="7"/>
      <c r="KR761" s="7"/>
      <c r="KS761" s="7"/>
      <c r="KT761" s="7"/>
      <c r="KU761" s="7"/>
      <c r="KV761" s="7"/>
      <c r="KW761" s="7"/>
      <c r="KX761" s="7"/>
      <c r="KY761" s="7"/>
      <c r="KZ761" s="7"/>
      <c r="LA761" s="7"/>
      <c r="LB761" s="7"/>
      <c r="LC761" s="7"/>
      <c r="LD761" s="7"/>
      <c r="LE761" s="7"/>
      <c r="LF761" s="7"/>
      <c r="LG761" s="7"/>
      <c r="LH761" s="7"/>
      <c r="LI761" s="7"/>
      <c r="LJ761" s="7"/>
      <c r="LK761" s="7"/>
      <c r="LL761" s="7"/>
      <c r="LM761" s="7"/>
      <c r="LN761" s="7"/>
      <c r="LO761" s="7"/>
      <c r="LP761" s="7"/>
      <c r="LQ761" s="7"/>
      <c r="LR761" s="7"/>
      <c r="LS761" s="7"/>
      <c r="LT761" s="7"/>
      <c r="LU761" s="7"/>
      <c r="LV761" s="7"/>
      <c r="LW761" s="7"/>
      <c r="LX761" s="7"/>
      <c r="LY761" s="7"/>
      <c r="LZ761" s="7"/>
      <c r="MA761" s="7"/>
      <c r="MB761" s="7"/>
      <c r="MC761" s="7"/>
      <c r="MD761" s="7"/>
      <c r="ME761" s="7"/>
      <c r="MF761" s="7"/>
      <c r="MG761" s="7"/>
      <c r="MH761" s="7"/>
      <c r="MI761" s="7"/>
      <c r="MJ761" s="7"/>
    </row>
    <row r="762" spans="1:348" ht="15.75" customHeight="1" x14ac:dyDescent="0.25">
      <c r="A762" s="60"/>
      <c r="B762" s="60"/>
      <c r="C762" s="60"/>
      <c r="D762" s="60"/>
      <c r="E762" s="60"/>
      <c r="F762" s="60"/>
      <c r="G762" s="60"/>
      <c r="H762" s="60"/>
      <c r="I762" s="61"/>
      <c r="J762" s="61"/>
      <c r="K762" s="61"/>
      <c r="L762" s="61"/>
      <c r="M762" s="60"/>
      <c r="N762" s="60"/>
      <c r="O762" s="62"/>
      <c r="P762" s="62"/>
      <c r="Q762" s="62"/>
      <c r="R762" s="62"/>
      <c r="S762" s="62"/>
      <c r="T762" s="62"/>
      <c r="U762" s="62"/>
      <c r="V762" s="62"/>
      <c r="W762" s="62"/>
      <c r="X762" s="60"/>
      <c r="Y762" s="60"/>
      <c r="Z762" s="60"/>
      <c r="AA762" s="60"/>
      <c r="AB762" s="61"/>
      <c r="AC762" s="61"/>
      <c r="AD762" s="60"/>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c r="GV762" s="7"/>
      <c r="GW762" s="7"/>
      <c r="GX762" s="7"/>
      <c r="GY762" s="7"/>
      <c r="GZ762" s="7"/>
      <c r="HA762" s="7"/>
      <c r="HB762" s="7"/>
      <c r="HC762" s="7"/>
      <c r="HD762" s="7"/>
      <c r="HE762" s="7"/>
      <c r="HF762" s="7"/>
      <c r="HG762" s="7"/>
      <c r="HH762" s="7"/>
      <c r="HI762" s="7"/>
      <c r="HJ762" s="7"/>
      <c r="HK762" s="7"/>
      <c r="HL762" s="7"/>
      <c r="HM762" s="7"/>
      <c r="HN762" s="7"/>
      <c r="HO762" s="7"/>
      <c r="HP762" s="7"/>
      <c r="HQ762" s="7"/>
      <c r="HR762" s="7"/>
      <c r="HS762" s="7"/>
      <c r="HT762" s="7"/>
      <c r="HU762" s="7"/>
      <c r="HV762" s="7"/>
      <c r="HW762" s="7"/>
      <c r="HX762" s="7"/>
      <c r="HY762" s="7"/>
      <c r="HZ762" s="7"/>
      <c r="IA762" s="7"/>
      <c r="IB762" s="7"/>
      <c r="IC762" s="7"/>
      <c r="ID762" s="7"/>
      <c r="IE762" s="7"/>
      <c r="IF762" s="7"/>
      <c r="IG762" s="7"/>
      <c r="IH762" s="7"/>
      <c r="II762" s="7"/>
      <c r="IJ762" s="7"/>
      <c r="IK762" s="7"/>
      <c r="IL762" s="7"/>
      <c r="IM762" s="7"/>
      <c r="IN762" s="7"/>
      <c r="IO762" s="7"/>
      <c r="IP762" s="7"/>
      <c r="IQ762" s="7"/>
      <c r="IR762" s="7"/>
      <c r="IS762" s="7"/>
      <c r="IT762" s="7"/>
      <c r="IU762" s="7"/>
      <c r="IV762" s="7"/>
      <c r="IW762" s="7"/>
      <c r="IX762" s="7"/>
      <c r="IY762" s="7"/>
      <c r="IZ762" s="7"/>
      <c r="JA762" s="7"/>
      <c r="JB762" s="7"/>
      <c r="JC762" s="7"/>
      <c r="JD762" s="7"/>
      <c r="JE762" s="7"/>
      <c r="JF762" s="7"/>
      <c r="JG762" s="7"/>
      <c r="JH762" s="7"/>
      <c r="JI762" s="7"/>
      <c r="JJ762" s="7"/>
      <c r="JK762" s="7"/>
      <c r="JL762" s="7"/>
      <c r="JM762" s="7"/>
      <c r="JN762" s="7"/>
      <c r="JO762" s="7"/>
      <c r="JP762" s="7"/>
      <c r="JQ762" s="7"/>
      <c r="JR762" s="7"/>
      <c r="JS762" s="7"/>
      <c r="JT762" s="7"/>
      <c r="JU762" s="7"/>
      <c r="JV762" s="7"/>
      <c r="JW762" s="7"/>
      <c r="JX762" s="7"/>
      <c r="JY762" s="7"/>
      <c r="JZ762" s="7"/>
      <c r="KA762" s="7"/>
      <c r="KB762" s="7"/>
      <c r="KC762" s="7"/>
      <c r="KD762" s="7"/>
      <c r="KE762" s="7"/>
      <c r="KF762" s="7"/>
      <c r="KG762" s="7"/>
      <c r="KH762" s="7"/>
      <c r="KI762" s="7"/>
      <c r="KJ762" s="7"/>
      <c r="KK762" s="7"/>
      <c r="KL762" s="7"/>
      <c r="KM762" s="7"/>
      <c r="KN762" s="7"/>
      <c r="KO762" s="7"/>
      <c r="KP762" s="7"/>
      <c r="KQ762" s="7"/>
      <c r="KR762" s="7"/>
      <c r="KS762" s="7"/>
      <c r="KT762" s="7"/>
      <c r="KU762" s="7"/>
      <c r="KV762" s="7"/>
      <c r="KW762" s="7"/>
      <c r="KX762" s="7"/>
      <c r="KY762" s="7"/>
      <c r="KZ762" s="7"/>
      <c r="LA762" s="7"/>
      <c r="LB762" s="7"/>
      <c r="LC762" s="7"/>
      <c r="LD762" s="7"/>
      <c r="LE762" s="7"/>
      <c r="LF762" s="7"/>
      <c r="LG762" s="7"/>
      <c r="LH762" s="7"/>
      <c r="LI762" s="7"/>
      <c r="LJ762" s="7"/>
      <c r="LK762" s="7"/>
      <c r="LL762" s="7"/>
      <c r="LM762" s="7"/>
      <c r="LN762" s="7"/>
      <c r="LO762" s="7"/>
      <c r="LP762" s="7"/>
      <c r="LQ762" s="7"/>
      <c r="LR762" s="7"/>
      <c r="LS762" s="7"/>
      <c r="LT762" s="7"/>
      <c r="LU762" s="7"/>
      <c r="LV762" s="7"/>
      <c r="LW762" s="7"/>
      <c r="LX762" s="7"/>
      <c r="LY762" s="7"/>
      <c r="LZ762" s="7"/>
      <c r="MA762" s="7"/>
      <c r="MB762" s="7"/>
      <c r="MC762" s="7"/>
      <c r="MD762" s="7"/>
      <c r="ME762" s="7"/>
      <c r="MF762" s="7"/>
      <c r="MG762" s="7"/>
      <c r="MH762" s="7"/>
      <c r="MI762" s="7"/>
      <c r="MJ762" s="7"/>
    </row>
    <row r="763" spans="1:348" ht="15.75" customHeight="1" x14ac:dyDescent="0.25">
      <c r="A763" s="60"/>
      <c r="B763" s="60"/>
      <c r="C763" s="60"/>
      <c r="D763" s="60"/>
      <c r="E763" s="60"/>
      <c r="F763" s="60"/>
      <c r="G763" s="60"/>
      <c r="H763" s="60"/>
      <c r="I763" s="61"/>
      <c r="J763" s="61"/>
      <c r="K763" s="61"/>
      <c r="L763" s="61"/>
      <c r="M763" s="60"/>
      <c r="N763" s="60"/>
      <c r="O763" s="62"/>
      <c r="P763" s="62"/>
      <c r="Q763" s="62"/>
      <c r="R763" s="62"/>
      <c r="S763" s="62"/>
      <c r="T763" s="62"/>
      <c r="U763" s="62"/>
      <c r="V763" s="62"/>
      <c r="W763" s="62"/>
      <c r="X763" s="60"/>
      <c r="Y763" s="60"/>
      <c r="Z763" s="60"/>
      <c r="AA763" s="60"/>
      <c r="AB763" s="61"/>
      <c r="AC763" s="61"/>
      <c r="AD763" s="60"/>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c r="GV763" s="7"/>
      <c r="GW763" s="7"/>
      <c r="GX763" s="7"/>
      <c r="GY763" s="7"/>
      <c r="GZ763" s="7"/>
      <c r="HA763" s="7"/>
      <c r="HB763" s="7"/>
      <c r="HC763" s="7"/>
      <c r="HD763" s="7"/>
      <c r="HE763" s="7"/>
      <c r="HF763" s="7"/>
      <c r="HG763" s="7"/>
      <c r="HH763" s="7"/>
      <c r="HI763" s="7"/>
      <c r="HJ763" s="7"/>
      <c r="HK763" s="7"/>
      <c r="HL763" s="7"/>
      <c r="HM763" s="7"/>
      <c r="HN763" s="7"/>
      <c r="HO763" s="7"/>
      <c r="HP763" s="7"/>
      <c r="HQ763" s="7"/>
      <c r="HR763" s="7"/>
      <c r="HS763" s="7"/>
      <c r="HT763" s="7"/>
      <c r="HU763" s="7"/>
      <c r="HV763" s="7"/>
      <c r="HW763" s="7"/>
      <c r="HX763" s="7"/>
      <c r="HY763" s="7"/>
      <c r="HZ763" s="7"/>
      <c r="IA763" s="7"/>
      <c r="IB763" s="7"/>
      <c r="IC763" s="7"/>
      <c r="ID763" s="7"/>
      <c r="IE763" s="7"/>
      <c r="IF763" s="7"/>
      <c r="IG763" s="7"/>
      <c r="IH763" s="7"/>
      <c r="II763" s="7"/>
      <c r="IJ763" s="7"/>
      <c r="IK763" s="7"/>
      <c r="IL763" s="7"/>
      <c r="IM763" s="7"/>
      <c r="IN763" s="7"/>
      <c r="IO763" s="7"/>
      <c r="IP763" s="7"/>
      <c r="IQ763" s="7"/>
      <c r="IR763" s="7"/>
      <c r="IS763" s="7"/>
      <c r="IT763" s="7"/>
      <c r="IU763" s="7"/>
      <c r="IV763" s="7"/>
      <c r="IW763" s="7"/>
      <c r="IX763" s="7"/>
      <c r="IY763" s="7"/>
      <c r="IZ763" s="7"/>
      <c r="JA763" s="7"/>
      <c r="JB763" s="7"/>
      <c r="JC763" s="7"/>
      <c r="JD763" s="7"/>
      <c r="JE763" s="7"/>
      <c r="JF763" s="7"/>
      <c r="JG763" s="7"/>
      <c r="JH763" s="7"/>
      <c r="JI763" s="7"/>
      <c r="JJ763" s="7"/>
      <c r="JK763" s="7"/>
      <c r="JL763" s="7"/>
      <c r="JM763" s="7"/>
      <c r="JN763" s="7"/>
      <c r="JO763" s="7"/>
      <c r="JP763" s="7"/>
      <c r="JQ763" s="7"/>
      <c r="JR763" s="7"/>
      <c r="JS763" s="7"/>
      <c r="JT763" s="7"/>
      <c r="JU763" s="7"/>
      <c r="JV763" s="7"/>
      <c r="JW763" s="7"/>
      <c r="JX763" s="7"/>
      <c r="JY763" s="7"/>
      <c r="JZ763" s="7"/>
      <c r="KA763" s="7"/>
      <c r="KB763" s="7"/>
      <c r="KC763" s="7"/>
      <c r="KD763" s="7"/>
      <c r="KE763" s="7"/>
      <c r="KF763" s="7"/>
      <c r="KG763" s="7"/>
      <c r="KH763" s="7"/>
      <c r="KI763" s="7"/>
      <c r="KJ763" s="7"/>
      <c r="KK763" s="7"/>
      <c r="KL763" s="7"/>
      <c r="KM763" s="7"/>
      <c r="KN763" s="7"/>
      <c r="KO763" s="7"/>
      <c r="KP763" s="7"/>
      <c r="KQ763" s="7"/>
      <c r="KR763" s="7"/>
      <c r="KS763" s="7"/>
      <c r="KT763" s="7"/>
      <c r="KU763" s="7"/>
      <c r="KV763" s="7"/>
      <c r="KW763" s="7"/>
      <c r="KX763" s="7"/>
      <c r="KY763" s="7"/>
      <c r="KZ763" s="7"/>
      <c r="LA763" s="7"/>
      <c r="LB763" s="7"/>
      <c r="LC763" s="7"/>
      <c r="LD763" s="7"/>
      <c r="LE763" s="7"/>
      <c r="LF763" s="7"/>
      <c r="LG763" s="7"/>
      <c r="LH763" s="7"/>
      <c r="LI763" s="7"/>
      <c r="LJ763" s="7"/>
      <c r="LK763" s="7"/>
      <c r="LL763" s="7"/>
      <c r="LM763" s="7"/>
      <c r="LN763" s="7"/>
      <c r="LO763" s="7"/>
      <c r="LP763" s="7"/>
      <c r="LQ763" s="7"/>
      <c r="LR763" s="7"/>
      <c r="LS763" s="7"/>
      <c r="LT763" s="7"/>
      <c r="LU763" s="7"/>
      <c r="LV763" s="7"/>
      <c r="LW763" s="7"/>
      <c r="LX763" s="7"/>
      <c r="LY763" s="7"/>
      <c r="LZ763" s="7"/>
      <c r="MA763" s="7"/>
      <c r="MB763" s="7"/>
      <c r="MC763" s="7"/>
      <c r="MD763" s="7"/>
      <c r="ME763" s="7"/>
      <c r="MF763" s="7"/>
      <c r="MG763" s="7"/>
      <c r="MH763" s="7"/>
      <c r="MI763" s="7"/>
      <c r="MJ763" s="7"/>
    </row>
    <row r="764" spans="1:348" ht="15.75" customHeight="1" x14ac:dyDescent="0.25">
      <c r="A764" s="60"/>
      <c r="B764" s="60"/>
      <c r="C764" s="60"/>
      <c r="D764" s="60"/>
      <c r="E764" s="60"/>
      <c r="F764" s="60"/>
      <c r="G764" s="60"/>
      <c r="H764" s="60"/>
      <c r="I764" s="61"/>
      <c r="J764" s="61"/>
      <c r="K764" s="61"/>
      <c r="L764" s="61"/>
      <c r="M764" s="60"/>
      <c r="N764" s="60"/>
      <c r="O764" s="62"/>
      <c r="P764" s="62"/>
      <c r="Q764" s="62"/>
      <c r="R764" s="62"/>
      <c r="S764" s="62"/>
      <c r="T764" s="62"/>
      <c r="U764" s="62"/>
      <c r="V764" s="62"/>
      <c r="W764" s="62"/>
      <c r="X764" s="60"/>
      <c r="Y764" s="60"/>
      <c r="Z764" s="60"/>
      <c r="AA764" s="60"/>
      <c r="AB764" s="61"/>
      <c r="AC764" s="61"/>
      <c r="AD764" s="60"/>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c r="IO764" s="7"/>
      <c r="IP764" s="7"/>
      <c r="IQ764" s="7"/>
      <c r="IR764" s="7"/>
      <c r="IS764" s="7"/>
      <c r="IT764" s="7"/>
      <c r="IU764" s="7"/>
      <c r="IV764" s="7"/>
      <c r="IW764" s="7"/>
      <c r="IX764" s="7"/>
      <c r="IY764" s="7"/>
      <c r="IZ764" s="7"/>
      <c r="JA764" s="7"/>
      <c r="JB764" s="7"/>
      <c r="JC764" s="7"/>
      <c r="JD764" s="7"/>
      <c r="JE764" s="7"/>
      <c r="JF764" s="7"/>
      <c r="JG764" s="7"/>
      <c r="JH764" s="7"/>
      <c r="JI764" s="7"/>
      <c r="JJ764" s="7"/>
      <c r="JK764" s="7"/>
      <c r="JL764" s="7"/>
      <c r="JM764" s="7"/>
      <c r="JN764" s="7"/>
      <c r="JO764" s="7"/>
      <c r="JP764" s="7"/>
      <c r="JQ764" s="7"/>
      <c r="JR764" s="7"/>
      <c r="JS764" s="7"/>
      <c r="JT764" s="7"/>
      <c r="JU764" s="7"/>
      <c r="JV764" s="7"/>
      <c r="JW764" s="7"/>
      <c r="JX764" s="7"/>
      <c r="JY764" s="7"/>
      <c r="JZ764" s="7"/>
      <c r="KA764" s="7"/>
      <c r="KB764" s="7"/>
      <c r="KC764" s="7"/>
      <c r="KD764" s="7"/>
      <c r="KE764" s="7"/>
      <c r="KF764" s="7"/>
      <c r="KG764" s="7"/>
      <c r="KH764" s="7"/>
      <c r="KI764" s="7"/>
      <c r="KJ764" s="7"/>
      <c r="KK764" s="7"/>
      <c r="KL764" s="7"/>
      <c r="KM764" s="7"/>
      <c r="KN764" s="7"/>
      <c r="KO764" s="7"/>
      <c r="KP764" s="7"/>
      <c r="KQ764" s="7"/>
      <c r="KR764" s="7"/>
      <c r="KS764" s="7"/>
      <c r="KT764" s="7"/>
      <c r="KU764" s="7"/>
      <c r="KV764" s="7"/>
      <c r="KW764" s="7"/>
      <c r="KX764" s="7"/>
      <c r="KY764" s="7"/>
      <c r="KZ764" s="7"/>
      <c r="LA764" s="7"/>
      <c r="LB764" s="7"/>
      <c r="LC764" s="7"/>
      <c r="LD764" s="7"/>
      <c r="LE764" s="7"/>
      <c r="LF764" s="7"/>
      <c r="LG764" s="7"/>
      <c r="LH764" s="7"/>
      <c r="LI764" s="7"/>
      <c r="LJ764" s="7"/>
      <c r="LK764" s="7"/>
      <c r="LL764" s="7"/>
      <c r="LM764" s="7"/>
      <c r="LN764" s="7"/>
      <c r="LO764" s="7"/>
      <c r="LP764" s="7"/>
      <c r="LQ764" s="7"/>
      <c r="LR764" s="7"/>
      <c r="LS764" s="7"/>
      <c r="LT764" s="7"/>
      <c r="LU764" s="7"/>
      <c r="LV764" s="7"/>
      <c r="LW764" s="7"/>
      <c r="LX764" s="7"/>
      <c r="LY764" s="7"/>
      <c r="LZ764" s="7"/>
      <c r="MA764" s="7"/>
      <c r="MB764" s="7"/>
      <c r="MC764" s="7"/>
      <c r="MD764" s="7"/>
      <c r="ME764" s="7"/>
      <c r="MF764" s="7"/>
      <c r="MG764" s="7"/>
      <c r="MH764" s="7"/>
      <c r="MI764" s="7"/>
      <c r="MJ764" s="7"/>
    </row>
    <row r="765" spans="1:348" ht="15.75" customHeight="1" x14ac:dyDescent="0.25">
      <c r="A765" s="60"/>
      <c r="B765" s="60"/>
      <c r="C765" s="60"/>
      <c r="D765" s="60"/>
      <c r="E765" s="60"/>
      <c r="F765" s="60"/>
      <c r="G765" s="60"/>
      <c r="H765" s="60"/>
      <c r="I765" s="61"/>
      <c r="J765" s="61"/>
      <c r="K765" s="61"/>
      <c r="L765" s="61"/>
      <c r="M765" s="60"/>
      <c r="N765" s="60"/>
      <c r="O765" s="62"/>
      <c r="P765" s="62"/>
      <c r="Q765" s="62"/>
      <c r="R765" s="62"/>
      <c r="S765" s="62"/>
      <c r="T765" s="62"/>
      <c r="U765" s="62"/>
      <c r="V765" s="62"/>
      <c r="W765" s="62"/>
      <c r="X765" s="60"/>
      <c r="Y765" s="60"/>
      <c r="Z765" s="60"/>
      <c r="AA765" s="60"/>
      <c r="AB765" s="61"/>
      <c r="AC765" s="61"/>
      <c r="AD765" s="60"/>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7"/>
      <c r="IW765" s="7"/>
      <c r="IX765" s="7"/>
      <c r="IY765" s="7"/>
      <c r="IZ765" s="7"/>
      <c r="JA765" s="7"/>
      <c r="JB765" s="7"/>
      <c r="JC765" s="7"/>
      <c r="JD765" s="7"/>
      <c r="JE765" s="7"/>
      <c r="JF765" s="7"/>
      <c r="JG765" s="7"/>
      <c r="JH765" s="7"/>
      <c r="JI765" s="7"/>
      <c r="JJ765" s="7"/>
      <c r="JK765" s="7"/>
      <c r="JL765" s="7"/>
      <c r="JM765" s="7"/>
      <c r="JN765" s="7"/>
      <c r="JO765" s="7"/>
      <c r="JP765" s="7"/>
      <c r="JQ765" s="7"/>
      <c r="JR765" s="7"/>
      <c r="JS765" s="7"/>
      <c r="JT765" s="7"/>
      <c r="JU765" s="7"/>
      <c r="JV765" s="7"/>
      <c r="JW765" s="7"/>
      <c r="JX765" s="7"/>
      <c r="JY765" s="7"/>
      <c r="JZ765" s="7"/>
      <c r="KA765" s="7"/>
      <c r="KB765" s="7"/>
      <c r="KC765" s="7"/>
      <c r="KD765" s="7"/>
      <c r="KE765" s="7"/>
      <c r="KF765" s="7"/>
      <c r="KG765" s="7"/>
      <c r="KH765" s="7"/>
      <c r="KI765" s="7"/>
      <c r="KJ765" s="7"/>
      <c r="KK765" s="7"/>
      <c r="KL765" s="7"/>
      <c r="KM765" s="7"/>
      <c r="KN765" s="7"/>
      <c r="KO765" s="7"/>
      <c r="KP765" s="7"/>
      <c r="KQ765" s="7"/>
      <c r="KR765" s="7"/>
      <c r="KS765" s="7"/>
      <c r="KT765" s="7"/>
      <c r="KU765" s="7"/>
      <c r="KV765" s="7"/>
      <c r="KW765" s="7"/>
      <c r="KX765" s="7"/>
      <c r="KY765" s="7"/>
      <c r="KZ765" s="7"/>
      <c r="LA765" s="7"/>
      <c r="LB765" s="7"/>
      <c r="LC765" s="7"/>
      <c r="LD765" s="7"/>
      <c r="LE765" s="7"/>
      <c r="LF765" s="7"/>
      <c r="LG765" s="7"/>
      <c r="LH765" s="7"/>
      <c r="LI765" s="7"/>
      <c r="LJ765" s="7"/>
      <c r="LK765" s="7"/>
      <c r="LL765" s="7"/>
      <c r="LM765" s="7"/>
      <c r="LN765" s="7"/>
      <c r="LO765" s="7"/>
      <c r="LP765" s="7"/>
      <c r="LQ765" s="7"/>
      <c r="LR765" s="7"/>
      <c r="LS765" s="7"/>
      <c r="LT765" s="7"/>
      <c r="LU765" s="7"/>
      <c r="LV765" s="7"/>
      <c r="LW765" s="7"/>
      <c r="LX765" s="7"/>
      <c r="LY765" s="7"/>
      <c r="LZ765" s="7"/>
      <c r="MA765" s="7"/>
      <c r="MB765" s="7"/>
      <c r="MC765" s="7"/>
      <c r="MD765" s="7"/>
      <c r="ME765" s="7"/>
      <c r="MF765" s="7"/>
      <c r="MG765" s="7"/>
      <c r="MH765" s="7"/>
      <c r="MI765" s="7"/>
      <c r="MJ765" s="7"/>
    </row>
    <row r="766" spans="1:348" ht="15.75" customHeight="1" x14ac:dyDescent="0.25">
      <c r="A766" s="60"/>
      <c r="B766" s="60"/>
      <c r="C766" s="60"/>
      <c r="D766" s="60"/>
      <c r="E766" s="60"/>
      <c r="F766" s="60"/>
      <c r="G766" s="60"/>
      <c r="H766" s="60"/>
      <c r="I766" s="61"/>
      <c r="J766" s="61"/>
      <c r="K766" s="61"/>
      <c r="L766" s="61"/>
      <c r="M766" s="60"/>
      <c r="N766" s="60"/>
      <c r="O766" s="62"/>
      <c r="P766" s="62"/>
      <c r="Q766" s="62"/>
      <c r="R766" s="62"/>
      <c r="S766" s="62"/>
      <c r="T766" s="62"/>
      <c r="U766" s="62"/>
      <c r="V766" s="62"/>
      <c r="W766" s="62"/>
      <c r="X766" s="60"/>
      <c r="Y766" s="60"/>
      <c r="Z766" s="60"/>
      <c r="AA766" s="60"/>
      <c r="AB766" s="61"/>
      <c r="AC766" s="61"/>
      <c r="AD766" s="60"/>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c r="GV766" s="7"/>
      <c r="GW766" s="7"/>
      <c r="GX766" s="7"/>
      <c r="GY766" s="7"/>
      <c r="GZ766" s="7"/>
      <c r="HA766" s="7"/>
      <c r="HB766" s="7"/>
      <c r="HC766" s="7"/>
      <c r="HD766" s="7"/>
      <c r="HE766" s="7"/>
      <c r="HF766" s="7"/>
      <c r="HG766" s="7"/>
      <c r="HH766" s="7"/>
      <c r="HI766" s="7"/>
      <c r="HJ766" s="7"/>
      <c r="HK766" s="7"/>
      <c r="HL766" s="7"/>
      <c r="HM766" s="7"/>
      <c r="HN766" s="7"/>
      <c r="HO766" s="7"/>
      <c r="HP766" s="7"/>
      <c r="HQ766" s="7"/>
      <c r="HR766" s="7"/>
      <c r="HS766" s="7"/>
      <c r="HT766" s="7"/>
      <c r="HU766" s="7"/>
      <c r="HV766" s="7"/>
      <c r="HW766" s="7"/>
      <c r="HX766" s="7"/>
      <c r="HY766" s="7"/>
      <c r="HZ766" s="7"/>
      <c r="IA766" s="7"/>
      <c r="IB766" s="7"/>
      <c r="IC766" s="7"/>
      <c r="ID766" s="7"/>
      <c r="IE766" s="7"/>
      <c r="IF766" s="7"/>
      <c r="IG766" s="7"/>
      <c r="IH766" s="7"/>
      <c r="II766" s="7"/>
      <c r="IJ766" s="7"/>
      <c r="IK766" s="7"/>
      <c r="IL766" s="7"/>
      <c r="IM766" s="7"/>
      <c r="IN766" s="7"/>
      <c r="IO766" s="7"/>
      <c r="IP766" s="7"/>
      <c r="IQ766" s="7"/>
      <c r="IR766" s="7"/>
      <c r="IS766" s="7"/>
      <c r="IT766" s="7"/>
      <c r="IU766" s="7"/>
      <c r="IV766" s="7"/>
      <c r="IW766" s="7"/>
      <c r="IX766" s="7"/>
      <c r="IY766" s="7"/>
      <c r="IZ766" s="7"/>
      <c r="JA766" s="7"/>
      <c r="JB766" s="7"/>
      <c r="JC766" s="7"/>
      <c r="JD766" s="7"/>
      <c r="JE766" s="7"/>
      <c r="JF766" s="7"/>
      <c r="JG766" s="7"/>
      <c r="JH766" s="7"/>
      <c r="JI766" s="7"/>
      <c r="JJ766" s="7"/>
      <c r="JK766" s="7"/>
      <c r="JL766" s="7"/>
      <c r="JM766" s="7"/>
      <c r="JN766" s="7"/>
      <c r="JO766" s="7"/>
      <c r="JP766" s="7"/>
      <c r="JQ766" s="7"/>
      <c r="JR766" s="7"/>
      <c r="JS766" s="7"/>
      <c r="JT766" s="7"/>
      <c r="JU766" s="7"/>
      <c r="JV766" s="7"/>
      <c r="JW766" s="7"/>
      <c r="JX766" s="7"/>
      <c r="JY766" s="7"/>
      <c r="JZ766" s="7"/>
      <c r="KA766" s="7"/>
      <c r="KB766" s="7"/>
      <c r="KC766" s="7"/>
      <c r="KD766" s="7"/>
      <c r="KE766" s="7"/>
      <c r="KF766" s="7"/>
      <c r="KG766" s="7"/>
      <c r="KH766" s="7"/>
      <c r="KI766" s="7"/>
      <c r="KJ766" s="7"/>
      <c r="KK766" s="7"/>
      <c r="KL766" s="7"/>
      <c r="KM766" s="7"/>
      <c r="KN766" s="7"/>
      <c r="KO766" s="7"/>
      <c r="KP766" s="7"/>
      <c r="KQ766" s="7"/>
      <c r="KR766" s="7"/>
      <c r="KS766" s="7"/>
      <c r="KT766" s="7"/>
      <c r="KU766" s="7"/>
      <c r="KV766" s="7"/>
      <c r="KW766" s="7"/>
      <c r="KX766" s="7"/>
      <c r="KY766" s="7"/>
      <c r="KZ766" s="7"/>
      <c r="LA766" s="7"/>
      <c r="LB766" s="7"/>
      <c r="LC766" s="7"/>
      <c r="LD766" s="7"/>
      <c r="LE766" s="7"/>
      <c r="LF766" s="7"/>
      <c r="LG766" s="7"/>
      <c r="LH766" s="7"/>
      <c r="LI766" s="7"/>
      <c r="LJ766" s="7"/>
      <c r="LK766" s="7"/>
      <c r="LL766" s="7"/>
      <c r="LM766" s="7"/>
      <c r="LN766" s="7"/>
      <c r="LO766" s="7"/>
      <c r="LP766" s="7"/>
      <c r="LQ766" s="7"/>
      <c r="LR766" s="7"/>
      <c r="LS766" s="7"/>
      <c r="LT766" s="7"/>
      <c r="LU766" s="7"/>
      <c r="LV766" s="7"/>
      <c r="LW766" s="7"/>
      <c r="LX766" s="7"/>
      <c r="LY766" s="7"/>
      <c r="LZ766" s="7"/>
      <c r="MA766" s="7"/>
      <c r="MB766" s="7"/>
      <c r="MC766" s="7"/>
      <c r="MD766" s="7"/>
      <c r="ME766" s="7"/>
      <c r="MF766" s="7"/>
      <c r="MG766" s="7"/>
      <c r="MH766" s="7"/>
      <c r="MI766" s="7"/>
      <c r="MJ766" s="7"/>
    </row>
    <row r="767" spans="1:348" ht="15.75" customHeight="1" x14ac:dyDescent="0.25">
      <c r="A767" s="60"/>
      <c r="B767" s="60"/>
      <c r="C767" s="60"/>
      <c r="D767" s="60"/>
      <c r="E767" s="60"/>
      <c r="F767" s="60"/>
      <c r="G767" s="60"/>
      <c r="H767" s="60"/>
      <c r="I767" s="61"/>
      <c r="J767" s="61"/>
      <c r="K767" s="61"/>
      <c r="L767" s="61"/>
      <c r="M767" s="60"/>
      <c r="N767" s="60"/>
      <c r="O767" s="62"/>
      <c r="P767" s="62"/>
      <c r="Q767" s="62"/>
      <c r="R767" s="62"/>
      <c r="S767" s="62"/>
      <c r="T767" s="62"/>
      <c r="U767" s="62"/>
      <c r="V767" s="62"/>
      <c r="W767" s="62"/>
      <c r="X767" s="60"/>
      <c r="Y767" s="60"/>
      <c r="Z767" s="60"/>
      <c r="AA767" s="60"/>
      <c r="AB767" s="61"/>
      <c r="AC767" s="61"/>
      <c r="AD767" s="60"/>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7"/>
      <c r="IW767" s="7"/>
      <c r="IX767" s="7"/>
      <c r="IY767" s="7"/>
      <c r="IZ767" s="7"/>
      <c r="JA767" s="7"/>
      <c r="JB767" s="7"/>
      <c r="JC767" s="7"/>
      <c r="JD767" s="7"/>
      <c r="JE767" s="7"/>
      <c r="JF767" s="7"/>
      <c r="JG767" s="7"/>
      <c r="JH767" s="7"/>
      <c r="JI767" s="7"/>
      <c r="JJ767" s="7"/>
      <c r="JK767" s="7"/>
      <c r="JL767" s="7"/>
      <c r="JM767" s="7"/>
      <c r="JN767" s="7"/>
      <c r="JO767" s="7"/>
      <c r="JP767" s="7"/>
      <c r="JQ767" s="7"/>
      <c r="JR767" s="7"/>
      <c r="JS767" s="7"/>
      <c r="JT767" s="7"/>
      <c r="JU767" s="7"/>
      <c r="JV767" s="7"/>
      <c r="JW767" s="7"/>
      <c r="JX767" s="7"/>
      <c r="JY767" s="7"/>
      <c r="JZ767" s="7"/>
      <c r="KA767" s="7"/>
      <c r="KB767" s="7"/>
      <c r="KC767" s="7"/>
      <c r="KD767" s="7"/>
      <c r="KE767" s="7"/>
      <c r="KF767" s="7"/>
      <c r="KG767" s="7"/>
      <c r="KH767" s="7"/>
      <c r="KI767" s="7"/>
      <c r="KJ767" s="7"/>
      <c r="KK767" s="7"/>
      <c r="KL767" s="7"/>
      <c r="KM767" s="7"/>
      <c r="KN767" s="7"/>
      <c r="KO767" s="7"/>
      <c r="KP767" s="7"/>
      <c r="KQ767" s="7"/>
      <c r="KR767" s="7"/>
      <c r="KS767" s="7"/>
      <c r="KT767" s="7"/>
      <c r="KU767" s="7"/>
      <c r="KV767" s="7"/>
      <c r="KW767" s="7"/>
      <c r="KX767" s="7"/>
      <c r="KY767" s="7"/>
      <c r="KZ767" s="7"/>
      <c r="LA767" s="7"/>
      <c r="LB767" s="7"/>
      <c r="LC767" s="7"/>
      <c r="LD767" s="7"/>
      <c r="LE767" s="7"/>
      <c r="LF767" s="7"/>
      <c r="LG767" s="7"/>
      <c r="LH767" s="7"/>
      <c r="LI767" s="7"/>
      <c r="LJ767" s="7"/>
      <c r="LK767" s="7"/>
      <c r="LL767" s="7"/>
      <c r="LM767" s="7"/>
      <c r="LN767" s="7"/>
      <c r="LO767" s="7"/>
      <c r="LP767" s="7"/>
      <c r="LQ767" s="7"/>
      <c r="LR767" s="7"/>
      <c r="LS767" s="7"/>
      <c r="LT767" s="7"/>
      <c r="LU767" s="7"/>
      <c r="LV767" s="7"/>
      <c r="LW767" s="7"/>
      <c r="LX767" s="7"/>
      <c r="LY767" s="7"/>
      <c r="LZ767" s="7"/>
      <c r="MA767" s="7"/>
      <c r="MB767" s="7"/>
      <c r="MC767" s="7"/>
      <c r="MD767" s="7"/>
      <c r="ME767" s="7"/>
      <c r="MF767" s="7"/>
      <c r="MG767" s="7"/>
      <c r="MH767" s="7"/>
      <c r="MI767" s="7"/>
      <c r="MJ767" s="7"/>
    </row>
    <row r="768" spans="1:348" ht="15.75" customHeight="1" x14ac:dyDescent="0.25">
      <c r="A768" s="60"/>
      <c r="B768" s="60"/>
      <c r="C768" s="60"/>
      <c r="D768" s="60"/>
      <c r="E768" s="60"/>
      <c r="F768" s="60"/>
      <c r="G768" s="60"/>
      <c r="H768" s="60"/>
      <c r="I768" s="61"/>
      <c r="J768" s="61"/>
      <c r="K768" s="61"/>
      <c r="L768" s="61"/>
      <c r="M768" s="60"/>
      <c r="N768" s="60"/>
      <c r="O768" s="62"/>
      <c r="P768" s="62"/>
      <c r="Q768" s="62"/>
      <c r="R768" s="62"/>
      <c r="S768" s="62"/>
      <c r="T768" s="62"/>
      <c r="U768" s="62"/>
      <c r="V768" s="62"/>
      <c r="W768" s="62"/>
      <c r="X768" s="60"/>
      <c r="Y768" s="60"/>
      <c r="Z768" s="60"/>
      <c r="AA768" s="60"/>
      <c r="AB768" s="61"/>
      <c r="AC768" s="61"/>
      <c r="AD768" s="60"/>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c r="GV768" s="7"/>
      <c r="GW768" s="7"/>
      <c r="GX768" s="7"/>
      <c r="GY768" s="7"/>
      <c r="GZ768" s="7"/>
      <c r="HA768" s="7"/>
      <c r="HB768" s="7"/>
      <c r="HC768" s="7"/>
      <c r="HD768" s="7"/>
      <c r="HE768" s="7"/>
      <c r="HF768" s="7"/>
      <c r="HG768" s="7"/>
      <c r="HH768" s="7"/>
      <c r="HI768" s="7"/>
      <c r="HJ768" s="7"/>
      <c r="HK768" s="7"/>
      <c r="HL768" s="7"/>
      <c r="HM768" s="7"/>
      <c r="HN768" s="7"/>
      <c r="HO768" s="7"/>
      <c r="HP768" s="7"/>
      <c r="HQ768" s="7"/>
      <c r="HR768" s="7"/>
      <c r="HS768" s="7"/>
      <c r="HT768" s="7"/>
      <c r="HU768" s="7"/>
      <c r="HV768" s="7"/>
      <c r="HW768" s="7"/>
      <c r="HX768" s="7"/>
      <c r="HY768" s="7"/>
      <c r="HZ768" s="7"/>
      <c r="IA768" s="7"/>
      <c r="IB768" s="7"/>
      <c r="IC768" s="7"/>
      <c r="ID768" s="7"/>
      <c r="IE768" s="7"/>
      <c r="IF768" s="7"/>
      <c r="IG768" s="7"/>
      <c r="IH768" s="7"/>
      <c r="II768" s="7"/>
      <c r="IJ768" s="7"/>
      <c r="IK768" s="7"/>
      <c r="IL768" s="7"/>
      <c r="IM768" s="7"/>
      <c r="IN768" s="7"/>
      <c r="IO768" s="7"/>
      <c r="IP768" s="7"/>
      <c r="IQ768" s="7"/>
      <c r="IR768" s="7"/>
      <c r="IS768" s="7"/>
      <c r="IT768" s="7"/>
      <c r="IU768" s="7"/>
      <c r="IV768" s="7"/>
      <c r="IW768" s="7"/>
      <c r="IX768" s="7"/>
      <c r="IY768" s="7"/>
      <c r="IZ768" s="7"/>
      <c r="JA768" s="7"/>
      <c r="JB768" s="7"/>
      <c r="JC768" s="7"/>
      <c r="JD768" s="7"/>
      <c r="JE768" s="7"/>
      <c r="JF768" s="7"/>
      <c r="JG768" s="7"/>
      <c r="JH768" s="7"/>
      <c r="JI768" s="7"/>
      <c r="JJ768" s="7"/>
      <c r="JK768" s="7"/>
      <c r="JL768" s="7"/>
      <c r="JM768" s="7"/>
      <c r="JN768" s="7"/>
      <c r="JO768" s="7"/>
      <c r="JP768" s="7"/>
      <c r="JQ768" s="7"/>
      <c r="JR768" s="7"/>
      <c r="JS768" s="7"/>
      <c r="JT768" s="7"/>
      <c r="JU768" s="7"/>
      <c r="JV768" s="7"/>
      <c r="JW768" s="7"/>
      <c r="JX768" s="7"/>
      <c r="JY768" s="7"/>
      <c r="JZ768" s="7"/>
      <c r="KA768" s="7"/>
      <c r="KB768" s="7"/>
      <c r="KC768" s="7"/>
      <c r="KD768" s="7"/>
      <c r="KE768" s="7"/>
      <c r="KF768" s="7"/>
      <c r="KG768" s="7"/>
      <c r="KH768" s="7"/>
      <c r="KI768" s="7"/>
      <c r="KJ768" s="7"/>
      <c r="KK768" s="7"/>
      <c r="KL768" s="7"/>
      <c r="KM768" s="7"/>
      <c r="KN768" s="7"/>
      <c r="KO768" s="7"/>
      <c r="KP768" s="7"/>
      <c r="KQ768" s="7"/>
      <c r="KR768" s="7"/>
      <c r="KS768" s="7"/>
      <c r="KT768" s="7"/>
      <c r="KU768" s="7"/>
      <c r="KV768" s="7"/>
      <c r="KW768" s="7"/>
      <c r="KX768" s="7"/>
      <c r="KY768" s="7"/>
      <c r="KZ768" s="7"/>
      <c r="LA768" s="7"/>
      <c r="LB768" s="7"/>
      <c r="LC768" s="7"/>
      <c r="LD768" s="7"/>
      <c r="LE768" s="7"/>
      <c r="LF768" s="7"/>
      <c r="LG768" s="7"/>
      <c r="LH768" s="7"/>
      <c r="LI768" s="7"/>
      <c r="LJ768" s="7"/>
      <c r="LK768" s="7"/>
      <c r="LL768" s="7"/>
      <c r="LM768" s="7"/>
      <c r="LN768" s="7"/>
      <c r="LO768" s="7"/>
      <c r="LP768" s="7"/>
      <c r="LQ768" s="7"/>
      <c r="LR768" s="7"/>
      <c r="LS768" s="7"/>
      <c r="LT768" s="7"/>
      <c r="LU768" s="7"/>
      <c r="LV768" s="7"/>
      <c r="LW768" s="7"/>
      <c r="LX768" s="7"/>
      <c r="LY768" s="7"/>
      <c r="LZ768" s="7"/>
      <c r="MA768" s="7"/>
      <c r="MB768" s="7"/>
      <c r="MC768" s="7"/>
      <c r="MD768" s="7"/>
      <c r="ME768" s="7"/>
      <c r="MF768" s="7"/>
      <c r="MG768" s="7"/>
      <c r="MH768" s="7"/>
      <c r="MI768" s="7"/>
      <c r="MJ768" s="7"/>
    </row>
    <row r="769" spans="1:348" ht="15.75" customHeight="1" x14ac:dyDescent="0.25">
      <c r="A769" s="60"/>
      <c r="B769" s="60"/>
      <c r="C769" s="60"/>
      <c r="D769" s="60"/>
      <c r="E769" s="60"/>
      <c r="F769" s="60"/>
      <c r="G769" s="60"/>
      <c r="H769" s="60"/>
      <c r="I769" s="61"/>
      <c r="J769" s="61"/>
      <c r="K769" s="61"/>
      <c r="L769" s="61"/>
      <c r="M769" s="60"/>
      <c r="N769" s="60"/>
      <c r="O769" s="62"/>
      <c r="P769" s="62"/>
      <c r="Q769" s="62"/>
      <c r="R769" s="62"/>
      <c r="S769" s="62"/>
      <c r="T769" s="62"/>
      <c r="U769" s="62"/>
      <c r="V769" s="62"/>
      <c r="W769" s="62"/>
      <c r="X769" s="60"/>
      <c r="Y769" s="60"/>
      <c r="Z769" s="60"/>
      <c r="AA769" s="60"/>
      <c r="AB769" s="61"/>
      <c r="AC769" s="61"/>
      <c r="AD769" s="60"/>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c r="GV769" s="7"/>
      <c r="GW769" s="7"/>
      <c r="GX769" s="7"/>
      <c r="GY769" s="7"/>
      <c r="GZ769" s="7"/>
      <c r="HA769" s="7"/>
      <c r="HB769" s="7"/>
      <c r="HC769" s="7"/>
      <c r="HD769" s="7"/>
      <c r="HE769" s="7"/>
      <c r="HF769" s="7"/>
      <c r="HG769" s="7"/>
      <c r="HH769" s="7"/>
      <c r="HI769" s="7"/>
      <c r="HJ769" s="7"/>
      <c r="HK769" s="7"/>
      <c r="HL769" s="7"/>
      <c r="HM769" s="7"/>
      <c r="HN769" s="7"/>
      <c r="HO769" s="7"/>
      <c r="HP769" s="7"/>
      <c r="HQ769" s="7"/>
      <c r="HR769" s="7"/>
      <c r="HS769" s="7"/>
      <c r="HT769" s="7"/>
      <c r="HU769" s="7"/>
      <c r="HV769" s="7"/>
      <c r="HW769" s="7"/>
      <c r="HX769" s="7"/>
      <c r="HY769" s="7"/>
      <c r="HZ769" s="7"/>
      <c r="IA769" s="7"/>
      <c r="IB769" s="7"/>
      <c r="IC769" s="7"/>
      <c r="ID769" s="7"/>
      <c r="IE769" s="7"/>
      <c r="IF769" s="7"/>
      <c r="IG769" s="7"/>
      <c r="IH769" s="7"/>
      <c r="II769" s="7"/>
      <c r="IJ769" s="7"/>
      <c r="IK769" s="7"/>
      <c r="IL769" s="7"/>
      <c r="IM769" s="7"/>
      <c r="IN769" s="7"/>
      <c r="IO769" s="7"/>
      <c r="IP769" s="7"/>
      <c r="IQ769" s="7"/>
      <c r="IR769" s="7"/>
      <c r="IS769" s="7"/>
      <c r="IT769" s="7"/>
      <c r="IU769" s="7"/>
      <c r="IV769" s="7"/>
      <c r="IW769" s="7"/>
      <c r="IX769" s="7"/>
      <c r="IY769" s="7"/>
      <c r="IZ769" s="7"/>
      <c r="JA769" s="7"/>
      <c r="JB769" s="7"/>
      <c r="JC769" s="7"/>
      <c r="JD769" s="7"/>
      <c r="JE769" s="7"/>
      <c r="JF769" s="7"/>
      <c r="JG769" s="7"/>
      <c r="JH769" s="7"/>
      <c r="JI769" s="7"/>
      <c r="JJ769" s="7"/>
      <c r="JK769" s="7"/>
      <c r="JL769" s="7"/>
      <c r="JM769" s="7"/>
      <c r="JN769" s="7"/>
      <c r="JO769" s="7"/>
      <c r="JP769" s="7"/>
      <c r="JQ769" s="7"/>
      <c r="JR769" s="7"/>
      <c r="JS769" s="7"/>
      <c r="JT769" s="7"/>
      <c r="JU769" s="7"/>
      <c r="JV769" s="7"/>
      <c r="JW769" s="7"/>
      <c r="JX769" s="7"/>
      <c r="JY769" s="7"/>
      <c r="JZ769" s="7"/>
      <c r="KA769" s="7"/>
      <c r="KB769" s="7"/>
      <c r="KC769" s="7"/>
      <c r="KD769" s="7"/>
      <c r="KE769" s="7"/>
      <c r="KF769" s="7"/>
      <c r="KG769" s="7"/>
      <c r="KH769" s="7"/>
      <c r="KI769" s="7"/>
      <c r="KJ769" s="7"/>
      <c r="KK769" s="7"/>
      <c r="KL769" s="7"/>
      <c r="KM769" s="7"/>
      <c r="KN769" s="7"/>
      <c r="KO769" s="7"/>
      <c r="KP769" s="7"/>
      <c r="KQ769" s="7"/>
      <c r="KR769" s="7"/>
      <c r="KS769" s="7"/>
      <c r="KT769" s="7"/>
      <c r="KU769" s="7"/>
      <c r="KV769" s="7"/>
      <c r="KW769" s="7"/>
      <c r="KX769" s="7"/>
      <c r="KY769" s="7"/>
      <c r="KZ769" s="7"/>
      <c r="LA769" s="7"/>
      <c r="LB769" s="7"/>
      <c r="LC769" s="7"/>
      <c r="LD769" s="7"/>
      <c r="LE769" s="7"/>
      <c r="LF769" s="7"/>
      <c r="LG769" s="7"/>
      <c r="LH769" s="7"/>
      <c r="LI769" s="7"/>
      <c r="LJ769" s="7"/>
      <c r="LK769" s="7"/>
      <c r="LL769" s="7"/>
      <c r="LM769" s="7"/>
      <c r="LN769" s="7"/>
      <c r="LO769" s="7"/>
      <c r="LP769" s="7"/>
      <c r="LQ769" s="7"/>
      <c r="LR769" s="7"/>
      <c r="LS769" s="7"/>
      <c r="LT769" s="7"/>
      <c r="LU769" s="7"/>
      <c r="LV769" s="7"/>
      <c r="LW769" s="7"/>
      <c r="LX769" s="7"/>
      <c r="LY769" s="7"/>
      <c r="LZ769" s="7"/>
      <c r="MA769" s="7"/>
      <c r="MB769" s="7"/>
      <c r="MC769" s="7"/>
      <c r="MD769" s="7"/>
      <c r="ME769" s="7"/>
      <c r="MF769" s="7"/>
      <c r="MG769" s="7"/>
      <c r="MH769" s="7"/>
      <c r="MI769" s="7"/>
      <c r="MJ769" s="7"/>
    </row>
    <row r="770" spans="1:348" ht="15.75" customHeight="1" x14ac:dyDescent="0.25">
      <c r="A770" s="60"/>
      <c r="B770" s="60"/>
      <c r="C770" s="60"/>
      <c r="D770" s="60"/>
      <c r="E770" s="60"/>
      <c r="F770" s="60"/>
      <c r="G770" s="60"/>
      <c r="H770" s="60"/>
      <c r="I770" s="61"/>
      <c r="J770" s="61"/>
      <c r="K770" s="61"/>
      <c r="L770" s="61"/>
      <c r="M770" s="60"/>
      <c r="N770" s="60"/>
      <c r="O770" s="62"/>
      <c r="P770" s="62"/>
      <c r="Q770" s="62"/>
      <c r="R770" s="62"/>
      <c r="S770" s="62"/>
      <c r="T770" s="62"/>
      <c r="U770" s="62"/>
      <c r="V770" s="62"/>
      <c r="W770" s="62"/>
      <c r="X770" s="60"/>
      <c r="Y770" s="60"/>
      <c r="Z770" s="60"/>
      <c r="AA770" s="60"/>
      <c r="AB770" s="61"/>
      <c r="AC770" s="61"/>
      <c r="AD770" s="60"/>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7"/>
      <c r="IW770" s="7"/>
      <c r="IX770" s="7"/>
      <c r="IY770" s="7"/>
      <c r="IZ770" s="7"/>
      <c r="JA770" s="7"/>
      <c r="JB770" s="7"/>
      <c r="JC770" s="7"/>
      <c r="JD770" s="7"/>
      <c r="JE770" s="7"/>
      <c r="JF770" s="7"/>
      <c r="JG770" s="7"/>
      <c r="JH770" s="7"/>
      <c r="JI770" s="7"/>
      <c r="JJ770" s="7"/>
      <c r="JK770" s="7"/>
      <c r="JL770" s="7"/>
      <c r="JM770" s="7"/>
      <c r="JN770" s="7"/>
      <c r="JO770" s="7"/>
      <c r="JP770" s="7"/>
      <c r="JQ770" s="7"/>
      <c r="JR770" s="7"/>
      <c r="JS770" s="7"/>
      <c r="JT770" s="7"/>
      <c r="JU770" s="7"/>
      <c r="JV770" s="7"/>
      <c r="JW770" s="7"/>
      <c r="JX770" s="7"/>
      <c r="JY770" s="7"/>
      <c r="JZ770" s="7"/>
      <c r="KA770" s="7"/>
      <c r="KB770" s="7"/>
      <c r="KC770" s="7"/>
      <c r="KD770" s="7"/>
      <c r="KE770" s="7"/>
      <c r="KF770" s="7"/>
      <c r="KG770" s="7"/>
      <c r="KH770" s="7"/>
      <c r="KI770" s="7"/>
      <c r="KJ770" s="7"/>
      <c r="KK770" s="7"/>
      <c r="KL770" s="7"/>
      <c r="KM770" s="7"/>
      <c r="KN770" s="7"/>
      <c r="KO770" s="7"/>
      <c r="KP770" s="7"/>
      <c r="KQ770" s="7"/>
      <c r="KR770" s="7"/>
      <c r="KS770" s="7"/>
      <c r="KT770" s="7"/>
      <c r="KU770" s="7"/>
      <c r="KV770" s="7"/>
      <c r="KW770" s="7"/>
      <c r="KX770" s="7"/>
      <c r="KY770" s="7"/>
      <c r="KZ770" s="7"/>
      <c r="LA770" s="7"/>
      <c r="LB770" s="7"/>
      <c r="LC770" s="7"/>
      <c r="LD770" s="7"/>
      <c r="LE770" s="7"/>
      <c r="LF770" s="7"/>
      <c r="LG770" s="7"/>
      <c r="LH770" s="7"/>
      <c r="LI770" s="7"/>
      <c r="LJ770" s="7"/>
      <c r="LK770" s="7"/>
      <c r="LL770" s="7"/>
      <c r="LM770" s="7"/>
      <c r="LN770" s="7"/>
      <c r="LO770" s="7"/>
      <c r="LP770" s="7"/>
      <c r="LQ770" s="7"/>
      <c r="LR770" s="7"/>
      <c r="LS770" s="7"/>
      <c r="LT770" s="7"/>
      <c r="LU770" s="7"/>
      <c r="LV770" s="7"/>
      <c r="LW770" s="7"/>
      <c r="LX770" s="7"/>
      <c r="LY770" s="7"/>
      <c r="LZ770" s="7"/>
      <c r="MA770" s="7"/>
      <c r="MB770" s="7"/>
      <c r="MC770" s="7"/>
      <c r="MD770" s="7"/>
      <c r="ME770" s="7"/>
      <c r="MF770" s="7"/>
      <c r="MG770" s="7"/>
      <c r="MH770" s="7"/>
      <c r="MI770" s="7"/>
      <c r="MJ770" s="7"/>
    </row>
    <row r="771" spans="1:348" ht="15.75" customHeight="1" x14ac:dyDescent="0.25">
      <c r="A771" s="60"/>
      <c r="B771" s="60"/>
      <c r="C771" s="60"/>
      <c r="D771" s="60"/>
      <c r="E771" s="60"/>
      <c r="F771" s="60"/>
      <c r="G771" s="60"/>
      <c r="H771" s="60"/>
      <c r="I771" s="61"/>
      <c r="J771" s="61"/>
      <c r="K771" s="61"/>
      <c r="L771" s="61"/>
      <c r="M771" s="60"/>
      <c r="N771" s="60"/>
      <c r="O771" s="62"/>
      <c r="P771" s="62"/>
      <c r="Q771" s="62"/>
      <c r="R771" s="62"/>
      <c r="S771" s="62"/>
      <c r="T771" s="62"/>
      <c r="U771" s="62"/>
      <c r="V771" s="62"/>
      <c r="W771" s="62"/>
      <c r="X771" s="60"/>
      <c r="Y771" s="60"/>
      <c r="Z771" s="60"/>
      <c r="AA771" s="60"/>
      <c r="AB771" s="61"/>
      <c r="AC771" s="61"/>
      <c r="AD771" s="60"/>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c r="IW771" s="7"/>
      <c r="IX771" s="7"/>
      <c r="IY771" s="7"/>
      <c r="IZ771" s="7"/>
      <c r="JA771" s="7"/>
      <c r="JB771" s="7"/>
      <c r="JC771" s="7"/>
      <c r="JD771" s="7"/>
      <c r="JE771" s="7"/>
      <c r="JF771" s="7"/>
      <c r="JG771" s="7"/>
      <c r="JH771" s="7"/>
      <c r="JI771" s="7"/>
      <c r="JJ771" s="7"/>
      <c r="JK771" s="7"/>
      <c r="JL771" s="7"/>
      <c r="JM771" s="7"/>
      <c r="JN771" s="7"/>
      <c r="JO771" s="7"/>
      <c r="JP771" s="7"/>
      <c r="JQ771" s="7"/>
      <c r="JR771" s="7"/>
      <c r="JS771" s="7"/>
      <c r="JT771" s="7"/>
      <c r="JU771" s="7"/>
      <c r="JV771" s="7"/>
      <c r="JW771" s="7"/>
      <c r="JX771" s="7"/>
      <c r="JY771" s="7"/>
      <c r="JZ771" s="7"/>
      <c r="KA771" s="7"/>
      <c r="KB771" s="7"/>
      <c r="KC771" s="7"/>
      <c r="KD771" s="7"/>
      <c r="KE771" s="7"/>
      <c r="KF771" s="7"/>
      <c r="KG771" s="7"/>
      <c r="KH771" s="7"/>
      <c r="KI771" s="7"/>
      <c r="KJ771" s="7"/>
      <c r="KK771" s="7"/>
      <c r="KL771" s="7"/>
      <c r="KM771" s="7"/>
      <c r="KN771" s="7"/>
      <c r="KO771" s="7"/>
      <c r="KP771" s="7"/>
      <c r="KQ771" s="7"/>
      <c r="KR771" s="7"/>
      <c r="KS771" s="7"/>
      <c r="KT771" s="7"/>
      <c r="KU771" s="7"/>
      <c r="KV771" s="7"/>
      <c r="KW771" s="7"/>
      <c r="KX771" s="7"/>
      <c r="KY771" s="7"/>
      <c r="KZ771" s="7"/>
      <c r="LA771" s="7"/>
      <c r="LB771" s="7"/>
      <c r="LC771" s="7"/>
      <c r="LD771" s="7"/>
      <c r="LE771" s="7"/>
      <c r="LF771" s="7"/>
      <c r="LG771" s="7"/>
      <c r="LH771" s="7"/>
      <c r="LI771" s="7"/>
      <c r="LJ771" s="7"/>
      <c r="LK771" s="7"/>
      <c r="LL771" s="7"/>
      <c r="LM771" s="7"/>
      <c r="LN771" s="7"/>
      <c r="LO771" s="7"/>
      <c r="LP771" s="7"/>
      <c r="LQ771" s="7"/>
      <c r="LR771" s="7"/>
      <c r="LS771" s="7"/>
      <c r="LT771" s="7"/>
      <c r="LU771" s="7"/>
      <c r="LV771" s="7"/>
      <c r="LW771" s="7"/>
      <c r="LX771" s="7"/>
      <c r="LY771" s="7"/>
      <c r="LZ771" s="7"/>
      <c r="MA771" s="7"/>
      <c r="MB771" s="7"/>
      <c r="MC771" s="7"/>
      <c r="MD771" s="7"/>
      <c r="ME771" s="7"/>
      <c r="MF771" s="7"/>
      <c r="MG771" s="7"/>
      <c r="MH771" s="7"/>
      <c r="MI771" s="7"/>
      <c r="MJ771" s="7"/>
    </row>
    <row r="772" spans="1:348" ht="15.75" customHeight="1" x14ac:dyDescent="0.25">
      <c r="A772" s="60"/>
      <c r="B772" s="60"/>
      <c r="C772" s="60"/>
      <c r="D772" s="60"/>
      <c r="E772" s="60"/>
      <c r="F772" s="60"/>
      <c r="G772" s="60"/>
      <c r="H772" s="60"/>
      <c r="I772" s="61"/>
      <c r="J772" s="61"/>
      <c r="K772" s="61"/>
      <c r="L772" s="61"/>
      <c r="M772" s="60"/>
      <c r="N772" s="60"/>
      <c r="O772" s="62"/>
      <c r="P772" s="62"/>
      <c r="Q772" s="62"/>
      <c r="R772" s="62"/>
      <c r="S772" s="62"/>
      <c r="T772" s="62"/>
      <c r="U772" s="62"/>
      <c r="V772" s="62"/>
      <c r="W772" s="62"/>
      <c r="X772" s="60"/>
      <c r="Y772" s="60"/>
      <c r="Z772" s="60"/>
      <c r="AA772" s="60"/>
      <c r="AB772" s="61"/>
      <c r="AC772" s="61"/>
      <c r="AD772" s="60"/>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c r="IW772" s="7"/>
      <c r="IX772" s="7"/>
      <c r="IY772" s="7"/>
      <c r="IZ772" s="7"/>
      <c r="JA772" s="7"/>
      <c r="JB772" s="7"/>
      <c r="JC772" s="7"/>
      <c r="JD772" s="7"/>
      <c r="JE772" s="7"/>
      <c r="JF772" s="7"/>
      <c r="JG772" s="7"/>
      <c r="JH772" s="7"/>
      <c r="JI772" s="7"/>
      <c r="JJ772" s="7"/>
      <c r="JK772" s="7"/>
      <c r="JL772" s="7"/>
      <c r="JM772" s="7"/>
      <c r="JN772" s="7"/>
      <c r="JO772" s="7"/>
      <c r="JP772" s="7"/>
      <c r="JQ772" s="7"/>
      <c r="JR772" s="7"/>
      <c r="JS772" s="7"/>
      <c r="JT772" s="7"/>
      <c r="JU772" s="7"/>
      <c r="JV772" s="7"/>
      <c r="JW772" s="7"/>
      <c r="JX772" s="7"/>
      <c r="JY772" s="7"/>
      <c r="JZ772" s="7"/>
      <c r="KA772" s="7"/>
      <c r="KB772" s="7"/>
      <c r="KC772" s="7"/>
      <c r="KD772" s="7"/>
      <c r="KE772" s="7"/>
      <c r="KF772" s="7"/>
      <c r="KG772" s="7"/>
      <c r="KH772" s="7"/>
      <c r="KI772" s="7"/>
      <c r="KJ772" s="7"/>
      <c r="KK772" s="7"/>
      <c r="KL772" s="7"/>
      <c r="KM772" s="7"/>
      <c r="KN772" s="7"/>
      <c r="KO772" s="7"/>
      <c r="KP772" s="7"/>
      <c r="KQ772" s="7"/>
      <c r="KR772" s="7"/>
      <c r="KS772" s="7"/>
      <c r="KT772" s="7"/>
      <c r="KU772" s="7"/>
      <c r="KV772" s="7"/>
      <c r="KW772" s="7"/>
      <c r="KX772" s="7"/>
      <c r="KY772" s="7"/>
      <c r="KZ772" s="7"/>
      <c r="LA772" s="7"/>
      <c r="LB772" s="7"/>
      <c r="LC772" s="7"/>
      <c r="LD772" s="7"/>
      <c r="LE772" s="7"/>
      <c r="LF772" s="7"/>
      <c r="LG772" s="7"/>
      <c r="LH772" s="7"/>
      <c r="LI772" s="7"/>
      <c r="LJ772" s="7"/>
      <c r="LK772" s="7"/>
      <c r="LL772" s="7"/>
      <c r="LM772" s="7"/>
      <c r="LN772" s="7"/>
      <c r="LO772" s="7"/>
      <c r="LP772" s="7"/>
      <c r="LQ772" s="7"/>
      <c r="LR772" s="7"/>
      <c r="LS772" s="7"/>
      <c r="LT772" s="7"/>
      <c r="LU772" s="7"/>
      <c r="LV772" s="7"/>
      <c r="LW772" s="7"/>
      <c r="LX772" s="7"/>
      <c r="LY772" s="7"/>
      <c r="LZ772" s="7"/>
      <c r="MA772" s="7"/>
      <c r="MB772" s="7"/>
      <c r="MC772" s="7"/>
      <c r="MD772" s="7"/>
      <c r="ME772" s="7"/>
      <c r="MF772" s="7"/>
      <c r="MG772" s="7"/>
      <c r="MH772" s="7"/>
      <c r="MI772" s="7"/>
      <c r="MJ772" s="7"/>
    </row>
    <row r="773" spans="1:348" ht="15.75" customHeight="1" x14ac:dyDescent="0.25">
      <c r="A773" s="60"/>
      <c r="B773" s="60"/>
      <c r="C773" s="60"/>
      <c r="D773" s="60"/>
      <c r="E773" s="60"/>
      <c r="F773" s="60"/>
      <c r="G773" s="60"/>
      <c r="H773" s="60"/>
      <c r="I773" s="61"/>
      <c r="J773" s="61"/>
      <c r="K773" s="61"/>
      <c r="L773" s="61"/>
      <c r="M773" s="60"/>
      <c r="N773" s="60"/>
      <c r="O773" s="62"/>
      <c r="P773" s="62"/>
      <c r="Q773" s="62"/>
      <c r="R773" s="62"/>
      <c r="S773" s="62"/>
      <c r="T773" s="62"/>
      <c r="U773" s="62"/>
      <c r="V773" s="62"/>
      <c r="W773" s="62"/>
      <c r="X773" s="60"/>
      <c r="Y773" s="60"/>
      <c r="Z773" s="60"/>
      <c r="AA773" s="60"/>
      <c r="AB773" s="61"/>
      <c r="AC773" s="61"/>
      <c r="AD773" s="60"/>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c r="IW773" s="7"/>
      <c r="IX773" s="7"/>
      <c r="IY773" s="7"/>
      <c r="IZ773" s="7"/>
      <c r="JA773" s="7"/>
      <c r="JB773" s="7"/>
      <c r="JC773" s="7"/>
      <c r="JD773" s="7"/>
      <c r="JE773" s="7"/>
      <c r="JF773" s="7"/>
      <c r="JG773" s="7"/>
      <c r="JH773" s="7"/>
      <c r="JI773" s="7"/>
      <c r="JJ773" s="7"/>
      <c r="JK773" s="7"/>
      <c r="JL773" s="7"/>
      <c r="JM773" s="7"/>
      <c r="JN773" s="7"/>
      <c r="JO773" s="7"/>
      <c r="JP773" s="7"/>
      <c r="JQ773" s="7"/>
      <c r="JR773" s="7"/>
      <c r="JS773" s="7"/>
      <c r="JT773" s="7"/>
      <c r="JU773" s="7"/>
      <c r="JV773" s="7"/>
      <c r="JW773" s="7"/>
      <c r="JX773" s="7"/>
      <c r="JY773" s="7"/>
      <c r="JZ773" s="7"/>
      <c r="KA773" s="7"/>
      <c r="KB773" s="7"/>
      <c r="KC773" s="7"/>
      <c r="KD773" s="7"/>
      <c r="KE773" s="7"/>
      <c r="KF773" s="7"/>
      <c r="KG773" s="7"/>
      <c r="KH773" s="7"/>
      <c r="KI773" s="7"/>
      <c r="KJ773" s="7"/>
      <c r="KK773" s="7"/>
      <c r="KL773" s="7"/>
      <c r="KM773" s="7"/>
      <c r="KN773" s="7"/>
      <c r="KO773" s="7"/>
      <c r="KP773" s="7"/>
      <c r="KQ773" s="7"/>
      <c r="KR773" s="7"/>
      <c r="KS773" s="7"/>
      <c r="KT773" s="7"/>
      <c r="KU773" s="7"/>
      <c r="KV773" s="7"/>
      <c r="KW773" s="7"/>
      <c r="KX773" s="7"/>
      <c r="KY773" s="7"/>
      <c r="KZ773" s="7"/>
      <c r="LA773" s="7"/>
      <c r="LB773" s="7"/>
      <c r="LC773" s="7"/>
      <c r="LD773" s="7"/>
      <c r="LE773" s="7"/>
      <c r="LF773" s="7"/>
      <c r="LG773" s="7"/>
      <c r="LH773" s="7"/>
      <c r="LI773" s="7"/>
      <c r="LJ773" s="7"/>
      <c r="LK773" s="7"/>
      <c r="LL773" s="7"/>
      <c r="LM773" s="7"/>
      <c r="LN773" s="7"/>
      <c r="LO773" s="7"/>
      <c r="LP773" s="7"/>
      <c r="LQ773" s="7"/>
      <c r="LR773" s="7"/>
      <c r="LS773" s="7"/>
      <c r="LT773" s="7"/>
      <c r="LU773" s="7"/>
      <c r="LV773" s="7"/>
      <c r="LW773" s="7"/>
      <c r="LX773" s="7"/>
      <c r="LY773" s="7"/>
      <c r="LZ773" s="7"/>
      <c r="MA773" s="7"/>
      <c r="MB773" s="7"/>
      <c r="MC773" s="7"/>
      <c r="MD773" s="7"/>
      <c r="ME773" s="7"/>
      <c r="MF773" s="7"/>
      <c r="MG773" s="7"/>
      <c r="MH773" s="7"/>
      <c r="MI773" s="7"/>
      <c r="MJ773" s="7"/>
    </row>
    <row r="774" spans="1:348" ht="15.75" customHeight="1" x14ac:dyDescent="0.25">
      <c r="A774" s="60"/>
      <c r="B774" s="60"/>
      <c r="C774" s="60"/>
      <c r="D774" s="60"/>
      <c r="E774" s="60"/>
      <c r="F774" s="60"/>
      <c r="G774" s="60"/>
      <c r="H774" s="60"/>
      <c r="I774" s="61"/>
      <c r="J774" s="61"/>
      <c r="K774" s="61"/>
      <c r="L774" s="61"/>
      <c r="M774" s="60"/>
      <c r="N774" s="60"/>
      <c r="O774" s="62"/>
      <c r="P774" s="62"/>
      <c r="Q774" s="62"/>
      <c r="R774" s="62"/>
      <c r="S774" s="62"/>
      <c r="T774" s="62"/>
      <c r="U774" s="62"/>
      <c r="V774" s="62"/>
      <c r="W774" s="62"/>
      <c r="X774" s="60"/>
      <c r="Y774" s="60"/>
      <c r="Z774" s="60"/>
      <c r="AA774" s="60"/>
      <c r="AB774" s="61"/>
      <c r="AC774" s="61"/>
      <c r="AD774" s="60"/>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c r="IW774" s="7"/>
      <c r="IX774" s="7"/>
      <c r="IY774" s="7"/>
      <c r="IZ774" s="7"/>
      <c r="JA774" s="7"/>
      <c r="JB774" s="7"/>
      <c r="JC774" s="7"/>
      <c r="JD774" s="7"/>
      <c r="JE774" s="7"/>
      <c r="JF774" s="7"/>
      <c r="JG774" s="7"/>
      <c r="JH774" s="7"/>
      <c r="JI774" s="7"/>
      <c r="JJ774" s="7"/>
      <c r="JK774" s="7"/>
      <c r="JL774" s="7"/>
      <c r="JM774" s="7"/>
      <c r="JN774" s="7"/>
      <c r="JO774" s="7"/>
      <c r="JP774" s="7"/>
      <c r="JQ774" s="7"/>
      <c r="JR774" s="7"/>
      <c r="JS774" s="7"/>
      <c r="JT774" s="7"/>
      <c r="JU774" s="7"/>
      <c r="JV774" s="7"/>
      <c r="JW774" s="7"/>
      <c r="JX774" s="7"/>
      <c r="JY774" s="7"/>
      <c r="JZ774" s="7"/>
      <c r="KA774" s="7"/>
      <c r="KB774" s="7"/>
      <c r="KC774" s="7"/>
      <c r="KD774" s="7"/>
      <c r="KE774" s="7"/>
      <c r="KF774" s="7"/>
      <c r="KG774" s="7"/>
      <c r="KH774" s="7"/>
      <c r="KI774" s="7"/>
      <c r="KJ774" s="7"/>
      <c r="KK774" s="7"/>
      <c r="KL774" s="7"/>
      <c r="KM774" s="7"/>
      <c r="KN774" s="7"/>
      <c r="KO774" s="7"/>
      <c r="KP774" s="7"/>
      <c r="KQ774" s="7"/>
      <c r="KR774" s="7"/>
      <c r="KS774" s="7"/>
      <c r="KT774" s="7"/>
      <c r="KU774" s="7"/>
      <c r="KV774" s="7"/>
      <c r="KW774" s="7"/>
      <c r="KX774" s="7"/>
      <c r="KY774" s="7"/>
      <c r="KZ774" s="7"/>
      <c r="LA774" s="7"/>
      <c r="LB774" s="7"/>
      <c r="LC774" s="7"/>
      <c r="LD774" s="7"/>
      <c r="LE774" s="7"/>
      <c r="LF774" s="7"/>
      <c r="LG774" s="7"/>
      <c r="LH774" s="7"/>
      <c r="LI774" s="7"/>
      <c r="LJ774" s="7"/>
      <c r="LK774" s="7"/>
      <c r="LL774" s="7"/>
      <c r="LM774" s="7"/>
      <c r="LN774" s="7"/>
      <c r="LO774" s="7"/>
      <c r="LP774" s="7"/>
      <c r="LQ774" s="7"/>
      <c r="LR774" s="7"/>
      <c r="LS774" s="7"/>
      <c r="LT774" s="7"/>
      <c r="LU774" s="7"/>
      <c r="LV774" s="7"/>
      <c r="LW774" s="7"/>
      <c r="LX774" s="7"/>
      <c r="LY774" s="7"/>
      <c r="LZ774" s="7"/>
      <c r="MA774" s="7"/>
      <c r="MB774" s="7"/>
      <c r="MC774" s="7"/>
      <c r="MD774" s="7"/>
      <c r="ME774" s="7"/>
      <c r="MF774" s="7"/>
      <c r="MG774" s="7"/>
      <c r="MH774" s="7"/>
      <c r="MI774" s="7"/>
      <c r="MJ774" s="7"/>
    </row>
    <row r="775" spans="1:348" ht="15.75" customHeight="1" x14ac:dyDescent="0.25">
      <c r="A775" s="60"/>
      <c r="B775" s="60"/>
      <c r="C775" s="60"/>
      <c r="D775" s="60"/>
      <c r="E775" s="60"/>
      <c r="F775" s="60"/>
      <c r="G775" s="60"/>
      <c r="H775" s="60"/>
      <c r="I775" s="61"/>
      <c r="J775" s="61"/>
      <c r="K775" s="61"/>
      <c r="L775" s="61"/>
      <c r="M775" s="60"/>
      <c r="N775" s="60"/>
      <c r="O775" s="62"/>
      <c r="P775" s="62"/>
      <c r="Q775" s="62"/>
      <c r="R775" s="62"/>
      <c r="S775" s="62"/>
      <c r="T775" s="62"/>
      <c r="U775" s="62"/>
      <c r="V775" s="62"/>
      <c r="W775" s="62"/>
      <c r="X775" s="60"/>
      <c r="Y775" s="60"/>
      <c r="Z775" s="60"/>
      <c r="AA775" s="60"/>
      <c r="AB775" s="61"/>
      <c r="AC775" s="61"/>
      <c r="AD775" s="60"/>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c r="IW775" s="7"/>
      <c r="IX775" s="7"/>
      <c r="IY775" s="7"/>
      <c r="IZ775" s="7"/>
      <c r="JA775" s="7"/>
      <c r="JB775" s="7"/>
      <c r="JC775" s="7"/>
      <c r="JD775" s="7"/>
      <c r="JE775" s="7"/>
      <c r="JF775" s="7"/>
      <c r="JG775" s="7"/>
      <c r="JH775" s="7"/>
      <c r="JI775" s="7"/>
      <c r="JJ775" s="7"/>
      <c r="JK775" s="7"/>
      <c r="JL775" s="7"/>
      <c r="JM775" s="7"/>
      <c r="JN775" s="7"/>
      <c r="JO775" s="7"/>
      <c r="JP775" s="7"/>
      <c r="JQ775" s="7"/>
      <c r="JR775" s="7"/>
      <c r="JS775" s="7"/>
      <c r="JT775" s="7"/>
      <c r="JU775" s="7"/>
      <c r="JV775" s="7"/>
      <c r="JW775" s="7"/>
      <c r="JX775" s="7"/>
      <c r="JY775" s="7"/>
      <c r="JZ775" s="7"/>
      <c r="KA775" s="7"/>
      <c r="KB775" s="7"/>
      <c r="KC775" s="7"/>
      <c r="KD775" s="7"/>
      <c r="KE775" s="7"/>
      <c r="KF775" s="7"/>
      <c r="KG775" s="7"/>
      <c r="KH775" s="7"/>
      <c r="KI775" s="7"/>
      <c r="KJ775" s="7"/>
      <c r="KK775" s="7"/>
      <c r="KL775" s="7"/>
      <c r="KM775" s="7"/>
      <c r="KN775" s="7"/>
      <c r="KO775" s="7"/>
      <c r="KP775" s="7"/>
      <c r="KQ775" s="7"/>
      <c r="KR775" s="7"/>
      <c r="KS775" s="7"/>
      <c r="KT775" s="7"/>
      <c r="KU775" s="7"/>
      <c r="KV775" s="7"/>
      <c r="KW775" s="7"/>
      <c r="KX775" s="7"/>
      <c r="KY775" s="7"/>
      <c r="KZ775" s="7"/>
      <c r="LA775" s="7"/>
      <c r="LB775" s="7"/>
      <c r="LC775" s="7"/>
      <c r="LD775" s="7"/>
      <c r="LE775" s="7"/>
      <c r="LF775" s="7"/>
      <c r="LG775" s="7"/>
      <c r="LH775" s="7"/>
      <c r="LI775" s="7"/>
      <c r="LJ775" s="7"/>
      <c r="LK775" s="7"/>
      <c r="LL775" s="7"/>
      <c r="LM775" s="7"/>
      <c r="LN775" s="7"/>
      <c r="LO775" s="7"/>
      <c r="LP775" s="7"/>
      <c r="LQ775" s="7"/>
      <c r="LR775" s="7"/>
      <c r="LS775" s="7"/>
      <c r="LT775" s="7"/>
      <c r="LU775" s="7"/>
      <c r="LV775" s="7"/>
      <c r="LW775" s="7"/>
      <c r="LX775" s="7"/>
      <c r="LY775" s="7"/>
      <c r="LZ775" s="7"/>
      <c r="MA775" s="7"/>
      <c r="MB775" s="7"/>
      <c r="MC775" s="7"/>
      <c r="MD775" s="7"/>
      <c r="ME775" s="7"/>
      <c r="MF775" s="7"/>
      <c r="MG775" s="7"/>
      <c r="MH775" s="7"/>
      <c r="MI775" s="7"/>
      <c r="MJ775" s="7"/>
    </row>
    <row r="776" spans="1:348" ht="15.75" customHeight="1" x14ac:dyDescent="0.25">
      <c r="A776" s="60"/>
      <c r="B776" s="60"/>
      <c r="C776" s="60"/>
      <c r="D776" s="60"/>
      <c r="E776" s="60"/>
      <c r="F776" s="60"/>
      <c r="G776" s="60"/>
      <c r="H776" s="60"/>
      <c r="I776" s="61"/>
      <c r="J776" s="61"/>
      <c r="K776" s="61"/>
      <c r="L776" s="61"/>
      <c r="M776" s="60"/>
      <c r="N776" s="60"/>
      <c r="O776" s="62"/>
      <c r="P776" s="62"/>
      <c r="Q776" s="62"/>
      <c r="R776" s="62"/>
      <c r="S776" s="62"/>
      <c r="T776" s="62"/>
      <c r="U776" s="62"/>
      <c r="V776" s="62"/>
      <c r="W776" s="62"/>
      <c r="X776" s="60"/>
      <c r="Y776" s="60"/>
      <c r="Z776" s="60"/>
      <c r="AA776" s="60"/>
      <c r="AB776" s="61"/>
      <c r="AC776" s="61"/>
      <c r="AD776" s="60"/>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c r="IW776" s="7"/>
      <c r="IX776" s="7"/>
      <c r="IY776" s="7"/>
      <c r="IZ776" s="7"/>
      <c r="JA776" s="7"/>
      <c r="JB776" s="7"/>
      <c r="JC776" s="7"/>
      <c r="JD776" s="7"/>
      <c r="JE776" s="7"/>
      <c r="JF776" s="7"/>
      <c r="JG776" s="7"/>
      <c r="JH776" s="7"/>
      <c r="JI776" s="7"/>
      <c r="JJ776" s="7"/>
      <c r="JK776" s="7"/>
      <c r="JL776" s="7"/>
      <c r="JM776" s="7"/>
      <c r="JN776" s="7"/>
      <c r="JO776" s="7"/>
      <c r="JP776" s="7"/>
      <c r="JQ776" s="7"/>
      <c r="JR776" s="7"/>
      <c r="JS776" s="7"/>
      <c r="JT776" s="7"/>
      <c r="JU776" s="7"/>
      <c r="JV776" s="7"/>
      <c r="JW776" s="7"/>
      <c r="JX776" s="7"/>
      <c r="JY776" s="7"/>
      <c r="JZ776" s="7"/>
      <c r="KA776" s="7"/>
      <c r="KB776" s="7"/>
      <c r="KC776" s="7"/>
      <c r="KD776" s="7"/>
      <c r="KE776" s="7"/>
      <c r="KF776" s="7"/>
      <c r="KG776" s="7"/>
      <c r="KH776" s="7"/>
      <c r="KI776" s="7"/>
      <c r="KJ776" s="7"/>
      <c r="KK776" s="7"/>
      <c r="KL776" s="7"/>
      <c r="KM776" s="7"/>
      <c r="KN776" s="7"/>
      <c r="KO776" s="7"/>
      <c r="KP776" s="7"/>
      <c r="KQ776" s="7"/>
      <c r="KR776" s="7"/>
      <c r="KS776" s="7"/>
      <c r="KT776" s="7"/>
      <c r="KU776" s="7"/>
      <c r="KV776" s="7"/>
      <c r="KW776" s="7"/>
      <c r="KX776" s="7"/>
      <c r="KY776" s="7"/>
      <c r="KZ776" s="7"/>
      <c r="LA776" s="7"/>
      <c r="LB776" s="7"/>
      <c r="LC776" s="7"/>
      <c r="LD776" s="7"/>
      <c r="LE776" s="7"/>
      <c r="LF776" s="7"/>
      <c r="LG776" s="7"/>
      <c r="LH776" s="7"/>
      <c r="LI776" s="7"/>
      <c r="LJ776" s="7"/>
      <c r="LK776" s="7"/>
      <c r="LL776" s="7"/>
      <c r="LM776" s="7"/>
      <c r="LN776" s="7"/>
      <c r="LO776" s="7"/>
      <c r="LP776" s="7"/>
      <c r="LQ776" s="7"/>
      <c r="LR776" s="7"/>
      <c r="LS776" s="7"/>
      <c r="LT776" s="7"/>
      <c r="LU776" s="7"/>
      <c r="LV776" s="7"/>
      <c r="LW776" s="7"/>
      <c r="LX776" s="7"/>
      <c r="LY776" s="7"/>
      <c r="LZ776" s="7"/>
      <c r="MA776" s="7"/>
      <c r="MB776" s="7"/>
      <c r="MC776" s="7"/>
      <c r="MD776" s="7"/>
      <c r="ME776" s="7"/>
      <c r="MF776" s="7"/>
      <c r="MG776" s="7"/>
      <c r="MH776" s="7"/>
      <c r="MI776" s="7"/>
      <c r="MJ776" s="7"/>
    </row>
    <row r="777" spans="1:348" ht="15.75" customHeight="1" x14ac:dyDescent="0.25">
      <c r="A777" s="60"/>
      <c r="B777" s="60"/>
      <c r="C777" s="60"/>
      <c r="D777" s="60"/>
      <c r="E777" s="60"/>
      <c r="F777" s="60"/>
      <c r="G777" s="60"/>
      <c r="H777" s="60"/>
      <c r="I777" s="61"/>
      <c r="J777" s="61"/>
      <c r="K777" s="61"/>
      <c r="L777" s="61"/>
      <c r="M777" s="60"/>
      <c r="N777" s="60"/>
      <c r="O777" s="62"/>
      <c r="P777" s="62"/>
      <c r="Q777" s="62"/>
      <c r="R777" s="62"/>
      <c r="S777" s="62"/>
      <c r="T777" s="62"/>
      <c r="U777" s="62"/>
      <c r="V777" s="62"/>
      <c r="W777" s="62"/>
      <c r="X777" s="60"/>
      <c r="Y777" s="60"/>
      <c r="Z777" s="60"/>
      <c r="AA777" s="60"/>
      <c r="AB777" s="61"/>
      <c r="AC777" s="61"/>
      <c r="AD777" s="60"/>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c r="IW777" s="7"/>
      <c r="IX777" s="7"/>
      <c r="IY777" s="7"/>
      <c r="IZ777" s="7"/>
      <c r="JA777" s="7"/>
      <c r="JB777" s="7"/>
      <c r="JC777" s="7"/>
      <c r="JD777" s="7"/>
      <c r="JE777" s="7"/>
      <c r="JF777" s="7"/>
      <c r="JG777" s="7"/>
      <c r="JH777" s="7"/>
      <c r="JI777" s="7"/>
      <c r="JJ777" s="7"/>
      <c r="JK777" s="7"/>
      <c r="JL777" s="7"/>
      <c r="JM777" s="7"/>
      <c r="JN777" s="7"/>
      <c r="JO777" s="7"/>
      <c r="JP777" s="7"/>
      <c r="JQ777" s="7"/>
      <c r="JR777" s="7"/>
      <c r="JS777" s="7"/>
      <c r="JT777" s="7"/>
      <c r="JU777" s="7"/>
      <c r="JV777" s="7"/>
      <c r="JW777" s="7"/>
      <c r="JX777" s="7"/>
      <c r="JY777" s="7"/>
      <c r="JZ777" s="7"/>
      <c r="KA777" s="7"/>
      <c r="KB777" s="7"/>
      <c r="KC777" s="7"/>
      <c r="KD777" s="7"/>
      <c r="KE777" s="7"/>
      <c r="KF777" s="7"/>
      <c r="KG777" s="7"/>
      <c r="KH777" s="7"/>
      <c r="KI777" s="7"/>
      <c r="KJ777" s="7"/>
      <c r="KK777" s="7"/>
      <c r="KL777" s="7"/>
      <c r="KM777" s="7"/>
      <c r="KN777" s="7"/>
      <c r="KO777" s="7"/>
      <c r="KP777" s="7"/>
      <c r="KQ777" s="7"/>
      <c r="KR777" s="7"/>
      <c r="KS777" s="7"/>
      <c r="KT777" s="7"/>
      <c r="KU777" s="7"/>
      <c r="KV777" s="7"/>
      <c r="KW777" s="7"/>
      <c r="KX777" s="7"/>
      <c r="KY777" s="7"/>
      <c r="KZ777" s="7"/>
      <c r="LA777" s="7"/>
      <c r="LB777" s="7"/>
      <c r="LC777" s="7"/>
      <c r="LD777" s="7"/>
      <c r="LE777" s="7"/>
      <c r="LF777" s="7"/>
      <c r="LG777" s="7"/>
      <c r="LH777" s="7"/>
      <c r="LI777" s="7"/>
      <c r="LJ777" s="7"/>
      <c r="LK777" s="7"/>
      <c r="LL777" s="7"/>
      <c r="LM777" s="7"/>
      <c r="LN777" s="7"/>
      <c r="LO777" s="7"/>
      <c r="LP777" s="7"/>
      <c r="LQ777" s="7"/>
      <c r="LR777" s="7"/>
      <c r="LS777" s="7"/>
      <c r="LT777" s="7"/>
      <c r="LU777" s="7"/>
      <c r="LV777" s="7"/>
      <c r="LW777" s="7"/>
      <c r="LX777" s="7"/>
      <c r="LY777" s="7"/>
      <c r="LZ777" s="7"/>
      <c r="MA777" s="7"/>
      <c r="MB777" s="7"/>
      <c r="MC777" s="7"/>
      <c r="MD777" s="7"/>
      <c r="ME777" s="7"/>
      <c r="MF777" s="7"/>
      <c r="MG777" s="7"/>
      <c r="MH777" s="7"/>
      <c r="MI777" s="7"/>
      <c r="MJ777" s="7"/>
    </row>
    <row r="778" spans="1:348" ht="15.75" customHeight="1" x14ac:dyDescent="0.25">
      <c r="A778" s="60"/>
      <c r="B778" s="60"/>
      <c r="C778" s="60"/>
      <c r="D778" s="60"/>
      <c r="E778" s="60"/>
      <c r="F778" s="60"/>
      <c r="G778" s="60"/>
      <c r="H778" s="60"/>
      <c r="I778" s="61"/>
      <c r="J778" s="61"/>
      <c r="K778" s="61"/>
      <c r="L778" s="61"/>
      <c r="M778" s="60"/>
      <c r="N778" s="60"/>
      <c r="O778" s="62"/>
      <c r="P778" s="62"/>
      <c r="Q778" s="62"/>
      <c r="R778" s="62"/>
      <c r="S778" s="62"/>
      <c r="T778" s="62"/>
      <c r="U778" s="62"/>
      <c r="V778" s="62"/>
      <c r="W778" s="62"/>
      <c r="X778" s="60"/>
      <c r="Y778" s="60"/>
      <c r="Z778" s="60"/>
      <c r="AA778" s="60"/>
      <c r="AB778" s="61"/>
      <c r="AC778" s="61"/>
      <c r="AD778" s="60"/>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c r="IW778" s="7"/>
      <c r="IX778" s="7"/>
      <c r="IY778" s="7"/>
      <c r="IZ778" s="7"/>
      <c r="JA778" s="7"/>
      <c r="JB778" s="7"/>
      <c r="JC778" s="7"/>
      <c r="JD778" s="7"/>
      <c r="JE778" s="7"/>
      <c r="JF778" s="7"/>
      <c r="JG778" s="7"/>
      <c r="JH778" s="7"/>
      <c r="JI778" s="7"/>
      <c r="JJ778" s="7"/>
      <c r="JK778" s="7"/>
      <c r="JL778" s="7"/>
      <c r="JM778" s="7"/>
      <c r="JN778" s="7"/>
      <c r="JO778" s="7"/>
      <c r="JP778" s="7"/>
      <c r="JQ778" s="7"/>
      <c r="JR778" s="7"/>
      <c r="JS778" s="7"/>
      <c r="JT778" s="7"/>
      <c r="JU778" s="7"/>
      <c r="JV778" s="7"/>
      <c r="JW778" s="7"/>
      <c r="JX778" s="7"/>
      <c r="JY778" s="7"/>
      <c r="JZ778" s="7"/>
      <c r="KA778" s="7"/>
      <c r="KB778" s="7"/>
      <c r="KC778" s="7"/>
      <c r="KD778" s="7"/>
      <c r="KE778" s="7"/>
      <c r="KF778" s="7"/>
      <c r="KG778" s="7"/>
      <c r="KH778" s="7"/>
      <c r="KI778" s="7"/>
      <c r="KJ778" s="7"/>
      <c r="KK778" s="7"/>
      <c r="KL778" s="7"/>
      <c r="KM778" s="7"/>
      <c r="KN778" s="7"/>
      <c r="KO778" s="7"/>
      <c r="KP778" s="7"/>
      <c r="KQ778" s="7"/>
      <c r="KR778" s="7"/>
      <c r="KS778" s="7"/>
      <c r="KT778" s="7"/>
      <c r="KU778" s="7"/>
      <c r="KV778" s="7"/>
      <c r="KW778" s="7"/>
      <c r="KX778" s="7"/>
      <c r="KY778" s="7"/>
      <c r="KZ778" s="7"/>
      <c r="LA778" s="7"/>
      <c r="LB778" s="7"/>
      <c r="LC778" s="7"/>
      <c r="LD778" s="7"/>
      <c r="LE778" s="7"/>
      <c r="LF778" s="7"/>
      <c r="LG778" s="7"/>
      <c r="LH778" s="7"/>
      <c r="LI778" s="7"/>
      <c r="LJ778" s="7"/>
      <c r="LK778" s="7"/>
      <c r="LL778" s="7"/>
      <c r="LM778" s="7"/>
      <c r="LN778" s="7"/>
      <c r="LO778" s="7"/>
      <c r="LP778" s="7"/>
      <c r="LQ778" s="7"/>
      <c r="LR778" s="7"/>
      <c r="LS778" s="7"/>
      <c r="LT778" s="7"/>
      <c r="LU778" s="7"/>
      <c r="LV778" s="7"/>
      <c r="LW778" s="7"/>
      <c r="LX778" s="7"/>
      <c r="LY778" s="7"/>
      <c r="LZ778" s="7"/>
      <c r="MA778" s="7"/>
      <c r="MB778" s="7"/>
      <c r="MC778" s="7"/>
      <c r="MD778" s="7"/>
      <c r="ME778" s="7"/>
      <c r="MF778" s="7"/>
      <c r="MG778" s="7"/>
      <c r="MH778" s="7"/>
      <c r="MI778" s="7"/>
      <c r="MJ778" s="7"/>
    </row>
    <row r="779" spans="1:348" ht="15.75" customHeight="1" x14ac:dyDescent="0.25">
      <c r="A779" s="60"/>
      <c r="B779" s="60"/>
      <c r="C779" s="60"/>
      <c r="D779" s="60"/>
      <c r="E779" s="60"/>
      <c r="F779" s="60"/>
      <c r="G779" s="60"/>
      <c r="H779" s="60"/>
      <c r="I779" s="61"/>
      <c r="J779" s="61"/>
      <c r="K779" s="61"/>
      <c r="L779" s="61"/>
      <c r="M779" s="60"/>
      <c r="N779" s="60"/>
      <c r="O779" s="62"/>
      <c r="P779" s="62"/>
      <c r="Q779" s="62"/>
      <c r="R779" s="62"/>
      <c r="S779" s="62"/>
      <c r="T779" s="62"/>
      <c r="U779" s="62"/>
      <c r="V779" s="62"/>
      <c r="W779" s="62"/>
      <c r="X779" s="60"/>
      <c r="Y779" s="60"/>
      <c r="Z779" s="60"/>
      <c r="AA779" s="60"/>
      <c r="AB779" s="61"/>
      <c r="AC779" s="61"/>
      <c r="AD779" s="60"/>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c r="IW779" s="7"/>
      <c r="IX779" s="7"/>
      <c r="IY779" s="7"/>
      <c r="IZ779" s="7"/>
      <c r="JA779" s="7"/>
      <c r="JB779" s="7"/>
      <c r="JC779" s="7"/>
      <c r="JD779" s="7"/>
      <c r="JE779" s="7"/>
      <c r="JF779" s="7"/>
      <c r="JG779" s="7"/>
      <c r="JH779" s="7"/>
      <c r="JI779" s="7"/>
      <c r="JJ779" s="7"/>
      <c r="JK779" s="7"/>
      <c r="JL779" s="7"/>
      <c r="JM779" s="7"/>
      <c r="JN779" s="7"/>
      <c r="JO779" s="7"/>
      <c r="JP779" s="7"/>
      <c r="JQ779" s="7"/>
      <c r="JR779" s="7"/>
      <c r="JS779" s="7"/>
      <c r="JT779" s="7"/>
      <c r="JU779" s="7"/>
      <c r="JV779" s="7"/>
      <c r="JW779" s="7"/>
      <c r="JX779" s="7"/>
      <c r="JY779" s="7"/>
      <c r="JZ779" s="7"/>
      <c r="KA779" s="7"/>
      <c r="KB779" s="7"/>
      <c r="KC779" s="7"/>
      <c r="KD779" s="7"/>
      <c r="KE779" s="7"/>
      <c r="KF779" s="7"/>
      <c r="KG779" s="7"/>
      <c r="KH779" s="7"/>
      <c r="KI779" s="7"/>
      <c r="KJ779" s="7"/>
      <c r="KK779" s="7"/>
      <c r="KL779" s="7"/>
      <c r="KM779" s="7"/>
      <c r="KN779" s="7"/>
      <c r="KO779" s="7"/>
      <c r="KP779" s="7"/>
      <c r="KQ779" s="7"/>
      <c r="KR779" s="7"/>
      <c r="KS779" s="7"/>
      <c r="KT779" s="7"/>
      <c r="KU779" s="7"/>
      <c r="KV779" s="7"/>
      <c r="KW779" s="7"/>
      <c r="KX779" s="7"/>
      <c r="KY779" s="7"/>
      <c r="KZ779" s="7"/>
      <c r="LA779" s="7"/>
      <c r="LB779" s="7"/>
      <c r="LC779" s="7"/>
      <c r="LD779" s="7"/>
      <c r="LE779" s="7"/>
      <c r="LF779" s="7"/>
      <c r="LG779" s="7"/>
      <c r="LH779" s="7"/>
      <c r="LI779" s="7"/>
      <c r="LJ779" s="7"/>
      <c r="LK779" s="7"/>
      <c r="LL779" s="7"/>
      <c r="LM779" s="7"/>
      <c r="LN779" s="7"/>
      <c r="LO779" s="7"/>
      <c r="LP779" s="7"/>
      <c r="LQ779" s="7"/>
      <c r="LR779" s="7"/>
      <c r="LS779" s="7"/>
      <c r="LT779" s="7"/>
      <c r="LU779" s="7"/>
      <c r="LV779" s="7"/>
      <c r="LW779" s="7"/>
      <c r="LX779" s="7"/>
      <c r="LY779" s="7"/>
      <c r="LZ779" s="7"/>
      <c r="MA779" s="7"/>
      <c r="MB779" s="7"/>
      <c r="MC779" s="7"/>
      <c r="MD779" s="7"/>
      <c r="ME779" s="7"/>
      <c r="MF779" s="7"/>
      <c r="MG779" s="7"/>
      <c r="MH779" s="7"/>
      <c r="MI779" s="7"/>
      <c r="MJ779" s="7"/>
    </row>
    <row r="780" spans="1:348" ht="15.75" customHeight="1" x14ac:dyDescent="0.25">
      <c r="A780" s="60"/>
      <c r="B780" s="60"/>
      <c r="C780" s="60"/>
      <c r="D780" s="60"/>
      <c r="E780" s="60"/>
      <c r="F780" s="60"/>
      <c r="G780" s="60"/>
      <c r="H780" s="60"/>
      <c r="I780" s="61"/>
      <c r="J780" s="61"/>
      <c r="K780" s="61"/>
      <c r="L780" s="61"/>
      <c r="M780" s="60"/>
      <c r="N780" s="60"/>
      <c r="O780" s="62"/>
      <c r="P780" s="62"/>
      <c r="Q780" s="62"/>
      <c r="R780" s="62"/>
      <c r="S780" s="62"/>
      <c r="T780" s="62"/>
      <c r="U780" s="62"/>
      <c r="V780" s="62"/>
      <c r="W780" s="62"/>
      <c r="X780" s="60"/>
      <c r="Y780" s="60"/>
      <c r="Z780" s="60"/>
      <c r="AA780" s="60"/>
      <c r="AB780" s="61"/>
      <c r="AC780" s="61"/>
      <c r="AD780" s="60"/>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c r="IW780" s="7"/>
      <c r="IX780" s="7"/>
      <c r="IY780" s="7"/>
      <c r="IZ780" s="7"/>
      <c r="JA780" s="7"/>
      <c r="JB780" s="7"/>
      <c r="JC780" s="7"/>
      <c r="JD780" s="7"/>
      <c r="JE780" s="7"/>
      <c r="JF780" s="7"/>
      <c r="JG780" s="7"/>
      <c r="JH780" s="7"/>
      <c r="JI780" s="7"/>
      <c r="JJ780" s="7"/>
      <c r="JK780" s="7"/>
      <c r="JL780" s="7"/>
      <c r="JM780" s="7"/>
      <c r="JN780" s="7"/>
      <c r="JO780" s="7"/>
      <c r="JP780" s="7"/>
      <c r="JQ780" s="7"/>
      <c r="JR780" s="7"/>
      <c r="JS780" s="7"/>
      <c r="JT780" s="7"/>
      <c r="JU780" s="7"/>
      <c r="JV780" s="7"/>
      <c r="JW780" s="7"/>
      <c r="JX780" s="7"/>
      <c r="JY780" s="7"/>
      <c r="JZ780" s="7"/>
      <c r="KA780" s="7"/>
      <c r="KB780" s="7"/>
      <c r="KC780" s="7"/>
      <c r="KD780" s="7"/>
      <c r="KE780" s="7"/>
      <c r="KF780" s="7"/>
      <c r="KG780" s="7"/>
      <c r="KH780" s="7"/>
      <c r="KI780" s="7"/>
      <c r="KJ780" s="7"/>
      <c r="KK780" s="7"/>
      <c r="KL780" s="7"/>
      <c r="KM780" s="7"/>
      <c r="KN780" s="7"/>
      <c r="KO780" s="7"/>
      <c r="KP780" s="7"/>
      <c r="KQ780" s="7"/>
      <c r="KR780" s="7"/>
      <c r="KS780" s="7"/>
      <c r="KT780" s="7"/>
      <c r="KU780" s="7"/>
      <c r="KV780" s="7"/>
      <c r="KW780" s="7"/>
      <c r="KX780" s="7"/>
      <c r="KY780" s="7"/>
      <c r="KZ780" s="7"/>
      <c r="LA780" s="7"/>
      <c r="LB780" s="7"/>
      <c r="LC780" s="7"/>
      <c r="LD780" s="7"/>
      <c r="LE780" s="7"/>
      <c r="LF780" s="7"/>
      <c r="LG780" s="7"/>
      <c r="LH780" s="7"/>
      <c r="LI780" s="7"/>
      <c r="LJ780" s="7"/>
      <c r="LK780" s="7"/>
      <c r="LL780" s="7"/>
      <c r="LM780" s="7"/>
      <c r="LN780" s="7"/>
      <c r="LO780" s="7"/>
      <c r="LP780" s="7"/>
      <c r="LQ780" s="7"/>
      <c r="LR780" s="7"/>
      <c r="LS780" s="7"/>
      <c r="LT780" s="7"/>
      <c r="LU780" s="7"/>
      <c r="LV780" s="7"/>
      <c r="LW780" s="7"/>
      <c r="LX780" s="7"/>
      <c r="LY780" s="7"/>
      <c r="LZ780" s="7"/>
      <c r="MA780" s="7"/>
      <c r="MB780" s="7"/>
      <c r="MC780" s="7"/>
      <c r="MD780" s="7"/>
      <c r="ME780" s="7"/>
      <c r="MF780" s="7"/>
      <c r="MG780" s="7"/>
      <c r="MH780" s="7"/>
      <c r="MI780" s="7"/>
      <c r="MJ780" s="7"/>
    </row>
    <row r="781" spans="1:348" ht="15.75" customHeight="1" x14ac:dyDescent="0.25">
      <c r="A781" s="60"/>
      <c r="B781" s="60"/>
      <c r="C781" s="60"/>
      <c r="D781" s="60"/>
      <c r="E781" s="60"/>
      <c r="F781" s="60"/>
      <c r="G781" s="60"/>
      <c r="H781" s="60"/>
      <c r="I781" s="61"/>
      <c r="J781" s="61"/>
      <c r="K781" s="61"/>
      <c r="L781" s="61"/>
      <c r="M781" s="60"/>
      <c r="N781" s="60"/>
      <c r="O781" s="62"/>
      <c r="P781" s="62"/>
      <c r="Q781" s="62"/>
      <c r="R781" s="62"/>
      <c r="S781" s="62"/>
      <c r="T781" s="62"/>
      <c r="U781" s="62"/>
      <c r="V781" s="62"/>
      <c r="W781" s="62"/>
      <c r="X781" s="60"/>
      <c r="Y781" s="60"/>
      <c r="Z781" s="60"/>
      <c r="AA781" s="60"/>
      <c r="AB781" s="61"/>
      <c r="AC781" s="61"/>
      <c r="AD781" s="60"/>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c r="IV781" s="7"/>
      <c r="IW781" s="7"/>
      <c r="IX781" s="7"/>
      <c r="IY781" s="7"/>
      <c r="IZ781" s="7"/>
      <c r="JA781" s="7"/>
      <c r="JB781" s="7"/>
      <c r="JC781" s="7"/>
      <c r="JD781" s="7"/>
      <c r="JE781" s="7"/>
      <c r="JF781" s="7"/>
      <c r="JG781" s="7"/>
      <c r="JH781" s="7"/>
      <c r="JI781" s="7"/>
      <c r="JJ781" s="7"/>
      <c r="JK781" s="7"/>
      <c r="JL781" s="7"/>
      <c r="JM781" s="7"/>
      <c r="JN781" s="7"/>
      <c r="JO781" s="7"/>
      <c r="JP781" s="7"/>
      <c r="JQ781" s="7"/>
      <c r="JR781" s="7"/>
      <c r="JS781" s="7"/>
      <c r="JT781" s="7"/>
      <c r="JU781" s="7"/>
      <c r="JV781" s="7"/>
      <c r="JW781" s="7"/>
      <c r="JX781" s="7"/>
      <c r="JY781" s="7"/>
      <c r="JZ781" s="7"/>
      <c r="KA781" s="7"/>
      <c r="KB781" s="7"/>
      <c r="KC781" s="7"/>
      <c r="KD781" s="7"/>
      <c r="KE781" s="7"/>
      <c r="KF781" s="7"/>
      <c r="KG781" s="7"/>
      <c r="KH781" s="7"/>
      <c r="KI781" s="7"/>
      <c r="KJ781" s="7"/>
      <c r="KK781" s="7"/>
      <c r="KL781" s="7"/>
      <c r="KM781" s="7"/>
      <c r="KN781" s="7"/>
      <c r="KO781" s="7"/>
      <c r="KP781" s="7"/>
      <c r="KQ781" s="7"/>
      <c r="KR781" s="7"/>
      <c r="KS781" s="7"/>
      <c r="KT781" s="7"/>
      <c r="KU781" s="7"/>
      <c r="KV781" s="7"/>
      <c r="KW781" s="7"/>
      <c r="KX781" s="7"/>
      <c r="KY781" s="7"/>
      <c r="KZ781" s="7"/>
      <c r="LA781" s="7"/>
      <c r="LB781" s="7"/>
      <c r="LC781" s="7"/>
      <c r="LD781" s="7"/>
      <c r="LE781" s="7"/>
      <c r="LF781" s="7"/>
      <c r="LG781" s="7"/>
      <c r="LH781" s="7"/>
      <c r="LI781" s="7"/>
      <c r="LJ781" s="7"/>
      <c r="LK781" s="7"/>
      <c r="LL781" s="7"/>
      <c r="LM781" s="7"/>
      <c r="LN781" s="7"/>
      <c r="LO781" s="7"/>
      <c r="LP781" s="7"/>
      <c r="LQ781" s="7"/>
      <c r="LR781" s="7"/>
      <c r="LS781" s="7"/>
      <c r="LT781" s="7"/>
      <c r="LU781" s="7"/>
      <c r="LV781" s="7"/>
      <c r="LW781" s="7"/>
      <c r="LX781" s="7"/>
      <c r="LY781" s="7"/>
      <c r="LZ781" s="7"/>
      <c r="MA781" s="7"/>
      <c r="MB781" s="7"/>
      <c r="MC781" s="7"/>
      <c r="MD781" s="7"/>
      <c r="ME781" s="7"/>
      <c r="MF781" s="7"/>
      <c r="MG781" s="7"/>
      <c r="MH781" s="7"/>
      <c r="MI781" s="7"/>
      <c r="MJ781" s="7"/>
    </row>
    <row r="782" spans="1:348" ht="15.75" customHeight="1" x14ac:dyDescent="0.25">
      <c r="A782" s="60"/>
      <c r="B782" s="60"/>
      <c r="C782" s="60"/>
      <c r="D782" s="60"/>
      <c r="E782" s="60"/>
      <c r="F782" s="60"/>
      <c r="G782" s="60"/>
      <c r="H782" s="60"/>
      <c r="I782" s="61"/>
      <c r="J782" s="61"/>
      <c r="K782" s="61"/>
      <c r="L782" s="61"/>
      <c r="M782" s="60"/>
      <c r="N782" s="60"/>
      <c r="O782" s="62"/>
      <c r="P782" s="62"/>
      <c r="Q782" s="62"/>
      <c r="R782" s="62"/>
      <c r="S782" s="62"/>
      <c r="T782" s="62"/>
      <c r="U782" s="62"/>
      <c r="V782" s="62"/>
      <c r="W782" s="62"/>
      <c r="X782" s="60"/>
      <c r="Y782" s="60"/>
      <c r="Z782" s="60"/>
      <c r="AA782" s="60"/>
      <c r="AB782" s="61"/>
      <c r="AC782" s="61"/>
      <c r="AD782" s="60"/>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7"/>
      <c r="IW782" s="7"/>
      <c r="IX782" s="7"/>
      <c r="IY782" s="7"/>
      <c r="IZ782" s="7"/>
      <c r="JA782" s="7"/>
      <c r="JB782" s="7"/>
      <c r="JC782" s="7"/>
      <c r="JD782" s="7"/>
      <c r="JE782" s="7"/>
      <c r="JF782" s="7"/>
      <c r="JG782" s="7"/>
      <c r="JH782" s="7"/>
      <c r="JI782" s="7"/>
      <c r="JJ782" s="7"/>
      <c r="JK782" s="7"/>
      <c r="JL782" s="7"/>
      <c r="JM782" s="7"/>
      <c r="JN782" s="7"/>
      <c r="JO782" s="7"/>
      <c r="JP782" s="7"/>
      <c r="JQ782" s="7"/>
      <c r="JR782" s="7"/>
      <c r="JS782" s="7"/>
      <c r="JT782" s="7"/>
      <c r="JU782" s="7"/>
      <c r="JV782" s="7"/>
      <c r="JW782" s="7"/>
      <c r="JX782" s="7"/>
      <c r="JY782" s="7"/>
      <c r="JZ782" s="7"/>
      <c r="KA782" s="7"/>
      <c r="KB782" s="7"/>
      <c r="KC782" s="7"/>
      <c r="KD782" s="7"/>
      <c r="KE782" s="7"/>
      <c r="KF782" s="7"/>
      <c r="KG782" s="7"/>
      <c r="KH782" s="7"/>
      <c r="KI782" s="7"/>
      <c r="KJ782" s="7"/>
      <c r="KK782" s="7"/>
      <c r="KL782" s="7"/>
      <c r="KM782" s="7"/>
      <c r="KN782" s="7"/>
      <c r="KO782" s="7"/>
      <c r="KP782" s="7"/>
      <c r="KQ782" s="7"/>
      <c r="KR782" s="7"/>
      <c r="KS782" s="7"/>
      <c r="KT782" s="7"/>
      <c r="KU782" s="7"/>
      <c r="KV782" s="7"/>
      <c r="KW782" s="7"/>
      <c r="KX782" s="7"/>
      <c r="KY782" s="7"/>
      <c r="KZ782" s="7"/>
      <c r="LA782" s="7"/>
      <c r="LB782" s="7"/>
      <c r="LC782" s="7"/>
      <c r="LD782" s="7"/>
      <c r="LE782" s="7"/>
      <c r="LF782" s="7"/>
      <c r="LG782" s="7"/>
      <c r="LH782" s="7"/>
      <c r="LI782" s="7"/>
      <c r="LJ782" s="7"/>
      <c r="LK782" s="7"/>
      <c r="LL782" s="7"/>
      <c r="LM782" s="7"/>
      <c r="LN782" s="7"/>
      <c r="LO782" s="7"/>
      <c r="LP782" s="7"/>
      <c r="LQ782" s="7"/>
      <c r="LR782" s="7"/>
      <c r="LS782" s="7"/>
      <c r="LT782" s="7"/>
      <c r="LU782" s="7"/>
      <c r="LV782" s="7"/>
      <c r="LW782" s="7"/>
      <c r="LX782" s="7"/>
      <c r="LY782" s="7"/>
      <c r="LZ782" s="7"/>
      <c r="MA782" s="7"/>
      <c r="MB782" s="7"/>
      <c r="MC782" s="7"/>
      <c r="MD782" s="7"/>
      <c r="ME782" s="7"/>
      <c r="MF782" s="7"/>
      <c r="MG782" s="7"/>
      <c r="MH782" s="7"/>
      <c r="MI782" s="7"/>
      <c r="MJ782" s="7"/>
    </row>
    <row r="783" spans="1:348" ht="15.75" customHeight="1" x14ac:dyDescent="0.25">
      <c r="A783" s="60"/>
      <c r="B783" s="60"/>
      <c r="C783" s="60"/>
      <c r="D783" s="60"/>
      <c r="E783" s="60"/>
      <c r="F783" s="60"/>
      <c r="G783" s="60"/>
      <c r="H783" s="60"/>
      <c r="I783" s="61"/>
      <c r="J783" s="61"/>
      <c r="K783" s="61"/>
      <c r="L783" s="61"/>
      <c r="M783" s="60"/>
      <c r="N783" s="60"/>
      <c r="O783" s="62"/>
      <c r="P783" s="62"/>
      <c r="Q783" s="62"/>
      <c r="R783" s="62"/>
      <c r="S783" s="62"/>
      <c r="T783" s="62"/>
      <c r="U783" s="62"/>
      <c r="V783" s="62"/>
      <c r="W783" s="62"/>
      <c r="X783" s="60"/>
      <c r="Y783" s="60"/>
      <c r="Z783" s="60"/>
      <c r="AA783" s="60"/>
      <c r="AB783" s="61"/>
      <c r="AC783" s="61"/>
      <c r="AD783" s="60"/>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7"/>
      <c r="IW783" s="7"/>
      <c r="IX783" s="7"/>
      <c r="IY783" s="7"/>
      <c r="IZ783" s="7"/>
      <c r="JA783" s="7"/>
      <c r="JB783" s="7"/>
      <c r="JC783" s="7"/>
      <c r="JD783" s="7"/>
      <c r="JE783" s="7"/>
      <c r="JF783" s="7"/>
      <c r="JG783" s="7"/>
      <c r="JH783" s="7"/>
      <c r="JI783" s="7"/>
      <c r="JJ783" s="7"/>
      <c r="JK783" s="7"/>
      <c r="JL783" s="7"/>
      <c r="JM783" s="7"/>
      <c r="JN783" s="7"/>
      <c r="JO783" s="7"/>
      <c r="JP783" s="7"/>
      <c r="JQ783" s="7"/>
      <c r="JR783" s="7"/>
      <c r="JS783" s="7"/>
      <c r="JT783" s="7"/>
      <c r="JU783" s="7"/>
      <c r="JV783" s="7"/>
      <c r="JW783" s="7"/>
      <c r="JX783" s="7"/>
      <c r="JY783" s="7"/>
      <c r="JZ783" s="7"/>
      <c r="KA783" s="7"/>
      <c r="KB783" s="7"/>
      <c r="KC783" s="7"/>
      <c r="KD783" s="7"/>
      <c r="KE783" s="7"/>
      <c r="KF783" s="7"/>
      <c r="KG783" s="7"/>
      <c r="KH783" s="7"/>
      <c r="KI783" s="7"/>
      <c r="KJ783" s="7"/>
      <c r="KK783" s="7"/>
      <c r="KL783" s="7"/>
      <c r="KM783" s="7"/>
      <c r="KN783" s="7"/>
      <c r="KO783" s="7"/>
      <c r="KP783" s="7"/>
      <c r="KQ783" s="7"/>
      <c r="KR783" s="7"/>
      <c r="KS783" s="7"/>
      <c r="KT783" s="7"/>
      <c r="KU783" s="7"/>
      <c r="KV783" s="7"/>
      <c r="KW783" s="7"/>
      <c r="KX783" s="7"/>
      <c r="KY783" s="7"/>
      <c r="KZ783" s="7"/>
      <c r="LA783" s="7"/>
      <c r="LB783" s="7"/>
      <c r="LC783" s="7"/>
      <c r="LD783" s="7"/>
      <c r="LE783" s="7"/>
      <c r="LF783" s="7"/>
      <c r="LG783" s="7"/>
      <c r="LH783" s="7"/>
      <c r="LI783" s="7"/>
      <c r="LJ783" s="7"/>
      <c r="LK783" s="7"/>
      <c r="LL783" s="7"/>
      <c r="LM783" s="7"/>
      <c r="LN783" s="7"/>
      <c r="LO783" s="7"/>
      <c r="LP783" s="7"/>
      <c r="LQ783" s="7"/>
      <c r="LR783" s="7"/>
      <c r="LS783" s="7"/>
      <c r="LT783" s="7"/>
      <c r="LU783" s="7"/>
      <c r="LV783" s="7"/>
      <c r="LW783" s="7"/>
      <c r="LX783" s="7"/>
      <c r="LY783" s="7"/>
      <c r="LZ783" s="7"/>
      <c r="MA783" s="7"/>
      <c r="MB783" s="7"/>
      <c r="MC783" s="7"/>
      <c r="MD783" s="7"/>
      <c r="ME783" s="7"/>
      <c r="MF783" s="7"/>
      <c r="MG783" s="7"/>
      <c r="MH783" s="7"/>
      <c r="MI783" s="7"/>
      <c r="MJ783" s="7"/>
    </row>
    <row r="784" spans="1:348" ht="15.75" customHeight="1" x14ac:dyDescent="0.25">
      <c r="A784" s="60"/>
      <c r="B784" s="60"/>
      <c r="C784" s="60"/>
      <c r="D784" s="60"/>
      <c r="E784" s="60"/>
      <c r="F784" s="60"/>
      <c r="G784" s="60"/>
      <c r="H784" s="60"/>
      <c r="I784" s="61"/>
      <c r="J784" s="61"/>
      <c r="K784" s="61"/>
      <c r="L784" s="61"/>
      <c r="M784" s="60"/>
      <c r="N784" s="60"/>
      <c r="O784" s="62"/>
      <c r="P784" s="62"/>
      <c r="Q784" s="62"/>
      <c r="R784" s="62"/>
      <c r="S784" s="62"/>
      <c r="T784" s="62"/>
      <c r="U784" s="62"/>
      <c r="V784" s="62"/>
      <c r="W784" s="62"/>
      <c r="X784" s="60"/>
      <c r="Y784" s="60"/>
      <c r="Z784" s="60"/>
      <c r="AA784" s="60"/>
      <c r="AB784" s="61"/>
      <c r="AC784" s="61"/>
      <c r="AD784" s="60"/>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7"/>
      <c r="IW784" s="7"/>
      <c r="IX784" s="7"/>
      <c r="IY784" s="7"/>
      <c r="IZ784" s="7"/>
      <c r="JA784" s="7"/>
      <c r="JB784" s="7"/>
      <c r="JC784" s="7"/>
      <c r="JD784" s="7"/>
      <c r="JE784" s="7"/>
      <c r="JF784" s="7"/>
      <c r="JG784" s="7"/>
      <c r="JH784" s="7"/>
      <c r="JI784" s="7"/>
      <c r="JJ784" s="7"/>
      <c r="JK784" s="7"/>
      <c r="JL784" s="7"/>
      <c r="JM784" s="7"/>
      <c r="JN784" s="7"/>
      <c r="JO784" s="7"/>
      <c r="JP784" s="7"/>
      <c r="JQ784" s="7"/>
      <c r="JR784" s="7"/>
      <c r="JS784" s="7"/>
      <c r="JT784" s="7"/>
      <c r="JU784" s="7"/>
      <c r="JV784" s="7"/>
      <c r="JW784" s="7"/>
      <c r="JX784" s="7"/>
      <c r="JY784" s="7"/>
      <c r="JZ784" s="7"/>
      <c r="KA784" s="7"/>
      <c r="KB784" s="7"/>
      <c r="KC784" s="7"/>
      <c r="KD784" s="7"/>
      <c r="KE784" s="7"/>
      <c r="KF784" s="7"/>
      <c r="KG784" s="7"/>
      <c r="KH784" s="7"/>
      <c r="KI784" s="7"/>
      <c r="KJ784" s="7"/>
      <c r="KK784" s="7"/>
      <c r="KL784" s="7"/>
      <c r="KM784" s="7"/>
      <c r="KN784" s="7"/>
      <c r="KO784" s="7"/>
      <c r="KP784" s="7"/>
      <c r="KQ784" s="7"/>
      <c r="KR784" s="7"/>
      <c r="KS784" s="7"/>
      <c r="KT784" s="7"/>
      <c r="KU784" s="7"/>
      <c r="KV784" s="7"/>
      <c r="KW784" s="7"/>
      <c r="KX784" s="7"/>
      <c r="KY784" s="7"/>
      <c r="KZ784" s="7"/>
      <c r="LA784" s="7"/>
      <c r="LB784" s="7"/>
      <c r="LC784" s="7"/>
      <c r="LD784" s="7"/>
      <c r="LE784" s="7"/>
      <c r="LF784" s="7"/>
      <c r="LG784" s="7"/>
      <c r="LH784" s="7"/>
      <c r="LI784" s="7"/>
      <c r="LJ784" s="7"/>
      <c r="LK784" s="7"/>
      <c r="LL784" s="7"/>
      <c r="LM784" s="7"/>
      <c r="LN784" s="7"/>
      <c r="LO784" s="7"/>
      <c r="LP784" s="7"/>
      <c r="LQ784" s="7"/>
      <c r="LR784" s="7"/>
      <c r="LS784" s="7"/>
      <c r="LT784" s="7"/>
      <c r="LU784" s="7"/>
      <c r="LV784" s="7"/>
      <c r="LW784" s="7"/>
      <c r="LX784" s="7"/>
      <c r="LY784" s="7"/>
      <c r="LZ784" s="7"/>
      <c r="MA784" s="7"/>
      <c r="MB784" s="7"/>
      <c r="MC784" s="7"/>
      <c r="MD784" s="7"/>
      <c r="ME784" s="7"/>
      <c r="MF784" s="7"/>
      <c r="MG784" s="7"/>
      <c r="MH784" s="7"/>
      <c r="MI784" s="7"/>
      <c r="MJ784" s="7"/>
    </row>
    <row r="785" spans="1:348" ht="15.75" customHeight="1" x14ac:dyDescent="0.25">
      <c r="A785" s="60"/>
      <c r="B785" s="60"/>
      <c r="C785" s="60"/>
      <c r="D785" s="60"/>
      <c r="E785" s="60"/>
      <c r="F785" s="60"/>
      <c r="G785" s="60"/>
      <c r="H785" s="60"/>
      <c r="I785" s="61"/>
      <c r="J785" s="61"/>
      <c r="K785" s="61"/>
      <c r="L785" s="61"/>
      <c r="M785" s="60"/>
      <c r="N785" s="60"/>
      <c r="O785" s="62"/>
      <c r="P785" s="62"/>
      <c r="Q785" s="62"/>
      <c r="R785" s="62"/>
      <c r="S785" s="62"/>
      <c r="T785" s="62"/>
      <c r="U785" s="62"/>
      <c r="V785" s="62"/>
      <c r="W785" s="62"/>
      <c r="X785" s="60"/>
      <c r="Y785" s="60"/>
      <c r="Z785" s="60"/>
      <c r="AA785" s="60"/>
      <c r="AB785" s="61"/>
      <c r="AC785" s="61"/>
      <c r="AD785" s="60"/>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7"/>
      <c r="IW785" s="7"/>
      <c r="IX785" s="7"/>
      <c r="IY785" s="7"/>
      <c r="IZ785" s="7"/>
      <c r="JA785" s="7"/>
      <c r="JB785" s="7"/>
      <c r="JC785" s="7"/>
      <c r="JD785" s="7"/>
      <c r="JE785" s="7"/>
      <c r="JF785" s="7"/>
      <c r="JG785" s="7"/>
      <c r="JH785" s="7"/>
      <c r="JI785" s="7"/>
      <c r="JJ785" s="7"/>
      <c r="JK785" s="7"/>
      <c r="JL785" s="7"/>
      <c r="JM785" s="7"/>
      <c r="JN785" s="7"/>
      <c r="JO785" s="7"/>
      <c r="JP785" s="7"/>
      <c r="JQ785" s="7"/>
      <c r="JR785" s="7"/>
      <c r="JS785" s="7"/>
      <c r="JT785" s="7"/>
      <c r="JU785" s="7"/>
      <c r="JV785" s="7"/>
      <c r="JW785" s="7"/>
      <c r="JX785" s="7"/>
      <c r="JY785" s="7"/>
      <c r="JZ785" s="7"/>
      <c r="KA785" s="7"/>
      <c r="KB785" s="7"/>
      <c r="KC785" s="7"/>
      <c r="KD785" s="7"/>
      <c r="KE785" s="7"/>
      <c r="KF785" s="7"/>
      <c r="KG785" s="7"/>
      <c r="KH785" s="7"/>
      <c r="KI785" s="7"/>
      <c r="KJ785" s="7"/>
      <c r="KK785" s="7"/>
      <c r="KL785" s="7"/>
      <c r="KM785" s="7"/>
      <c r="KN785" s="7"/>
      <c r="KO785" s="7"/>
      <c r="KP785" s="7"/>
      <c r="KQ785" s="7"/>
      <c r="KR785" s="7"/>
      <c r="KS785" s="7"/>
      <c r="KT785" s="7"/>
      <c r="KU785" s="7"/>
      <c r="KV785" s="7"/>
      <c r="KW785" s="7"/>
      <c r="KX785" s="7"/>
      <c r="KY785" s="7"/>
      <c r="KZ785" s="7"/>
      <c r="LA785" s="7"/>
      <c r="LB785" s="7"/>
      <c r="LC785" s="7"/>
      <c r="LD785" s="7"/>
      <c r="LE785" s="7"/>
      <c r="LF785" s="7"/>
      <c r="LG785" s="7"/>
      <c r="LH785" s="7"/>
      <c r="LI785" s="7"/>
      <c r="LJ785" s="7"/>
      <c r="LK785" s="7"/>
      <c r="LL785" s="7"/>
      <c r="LM785" s="7"/>
      <c r="LN785" s="7"/>
      <c r="LO785" s="7"/>
      <c r="LP785" s="7"/>
      <c r="LQ785" s="7"/>
      <c r="LR785" s="7"/>
      <c r="LS785" s="7"/>
      <c r="LT785" s="7"/>
      <c r="LU785" s="7"/>
      <c r="LV785" s="7"/>
      <c r="LW785" s="7"/>
      <c r="LX785" s="7"/>
      <c r="LY785" s="7"/>
      <c r="LZ785" s="7"/>
      <c r="MA785" s="7"/>
      <c r="MB785" s="7"/>
      <c r="MC785" s="7"/>
      <c r="MD785" s="7"/>
      <c r="ME785" s="7"/>
      <c r="MF785" s="7"/>
      <c r="MG785" s="7"/>
      <c r="MH785" s="7"/>
      <c r="MI785" s="7"/>
      <c r="MJ785" s="7"/>
    </row>
    <row r="786" spans="1:348" ht="15.75" customHeight="1" x14ac:dyDescent="0.25">
      <c r="A786" s="60"/>
      <c r="B786" s="60"/>
      <c r="C786" s="60"/>
      <c r="D786" s="60"/>
      <c r="E786" s="60"/>
      <c r="F786" s="60"/>
      <c r="G786" s="60"/>
      <c r="H786" s="60"/>
      <c r="I786" s="61"/>
      <c r="J786" s="61"/>
      <c r="K786" s="61"/>
      <c r="L786" s="61"/>
      <c r="M786" s="60"/>
      <c r="N786" s="60"/>
      <c r="O786" s="62"/>
      <c r="P786" s="62"/>
      <c r="Q786" s="62"/>
      <c r="R786" s="62"/>
      <c r="S786" s="62"/>
      <c r="T786" s="62"/>
      <c r="U786" s="62"/>
      <c r="V786" s="62"/>
      <c r="W786" s="62"/>
      <c r="X786" s="60"/>
      <c r="Y786" s="60"/>
      <c r="Z786" s="60"/>
      <c r="AA786" s="60"/>
      <c r="AB786" s="61"/>
      <c r="AC786" s="61"/>
      <c r="AD786" s="60"/>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7"/>
      <c r="IW786" s="7"/>
      <c r="IX786" s="7"/>
      <c r="IY786" s="7"/>
      <c r="IZ786" s="7"/>
      <c r="JA786" s="7"/>
      <c r="JB786" s="7"/>
      <c r="JC786" s="7"/>
      <c r="JD786" s="7"/>
      <c r="JE786" s="7"/>
      <c r="JF786" s="7"/>
      <c r="JG786" s="7"/>
      <c r="JH786" s="7"/>
      <c r="JI786" s="7"/>
      <c r="JJ786" s="7"/>
      <c r="JK786" s="7"/>
      <c r="JL786" s="7"/>
      <c r="JM786" s="7"/>
      <c r="JN786" s="7"/>
      <c r="JO786" s="7"/>
      <c r="JP786" s="7"/>
      <c r="JQ786" s="7"/>
      <c r="JR786" s="7"/>
      <c r="JS786" s="7"/>
      <c r="JT786" s="7"/>
      <c r="JU786" s="7"/>
      <c r="JV786" s="7"/>
      <c r="JW786" s="7"/>
      <c r="JX786" s="7"/>
      <c r="JY786" s="7"/>
      <c r="JZ786" s="7"/>
      <c r="KA786" s="7"/>
      <c r="KB786" s="7"/>
      <c r="KC786" s="7"/>
      <c r="KD786" s="7"/>
      <c r="KE786" s="7"/>
      <c r="KF786" s="7"/>
      <c r="KG786" s="7"/>
      <c r="KH786" s="7"/>
      <c r="KI786" s="7"/>
      <c r="KJ786" s="7"/>
      <c r="KK786" s="7"/>
      <c r="KL786" s="7"/>
      <c r="KM786" s="7"/>
      <c r="KN786" s="7"/>
      <c r="KO786" s="7"/>
      <c r="KP786" s="7"/>
      <c r="KQ786" s="7"/>
      <c r="KR786" s="7"/>
      <c r="KS786" s="7"/>
      <c r="KT786" s="7"/>
      <c r="KU786" s="7"/>
      <c r="KV786" s="7"/>
      <c r="KW786" s="7"/>
      <c r="KX786" s="7"/>
      <c r="KY786" s="7"/>
      <c r="KZ786" s="7"/>
      <c r="LA786" s="7"/>
      <c r="LB786" s="7"/>
      <c r="LC786" s="7"/>
      <c r="LD786" s="7"/>
      <c r="LE786" s="7"/>
      <c r="LF786" s="7"/>
      <c r="LG786" s="7"/>
      <c r="LH786" s="7"/>
      <c r="LI786" s="7"/>
      <c r="LJ786" s="7"/>
      <c r="LK786" s="7"/>
      <c r="LL786" s="7"/>
      <c r="LM786" s="7"/>
      <c r="LN786" s="7"/>
      <c r="LO786" s="7"/>
      <c r="LP786" s="7"/>
      <c r="LQ786" s="7"/>
      <c r="LR786" s="7"/>
      <c r="LS786" s="7"/>
      <c r="LT786" s="7"/>
      <c r="LU786" s="7"/>
      <c r="LV786" s="7"/>
      <c r="LW786" s="7"/>
      <c r="LX786" s="7"/>
      <c r="LY786" s="7"/>
      <c r="LZ786" s="7"/>
      <c r="MA786" s="7"/>
      <c r="MB786" s="7"/>
      <c r="MC786" s="7"/>
      <c r="MD786" s="7"/>
      <c r="ME786" s="7"/>
      <c r="MF786" s="7"/>
      <c r="MG786" s="7"/>
      <c r="MH786" s="7"/>
      <c r="MI786" s="7"/>
      <c r="MJ786" s="7"/>
    </row>
    <row r="787" spans="1:348" ht="15.75" customHeight="1" x14ac:dyDescent="0.25">
      <c r="A787" s="60"/>
      <c r="B787" s="60"/>
      <c r="C787" s="60"/>
      <c r="D787" s="60"/>
      <c r="E787" s="60"/>
      <c r="F787" s="60"/>
      <c r="G787" s="60"/>
      <c r="H787" s="60"/>
      <c r="I787" s="61"/>
      <c r="J787" s="61"/>
      <c r="K787" s="61"/>
      <c r="L787" s="61"/>
      <c r="M787" s="60"/>
      <c r="N787" s="60"/>
      <c r="O787" s="62"/>
      <c r="P787" s="62"/>
      <c r="Q787" s="62"/>
      <c r="R787" s="62"/>
      <c r="S787" s="62"/>
      <c r="T787" s="62"/>
      <c r="U787" s="62"/>
      <c r="V787" s="62"/>
      <c r="W787" s="62"/>
      <c r="X787" s="60"/>
      <c r="Y787" s="60"/>
      <c r="Z787" s="60"/>
      <c r="AA787" s="60"/>
      <c r="AB787" s="61"/>
      <c r="AC787" s="61"/>
      <c r="AD787" s="60"/>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7"/>
      <c r="IW787" s="7"/>
      <c r="IX787" s="7"/>
      <c r="IY787" s="7"/>
      <c r="IZ787" s="7"/>
      <c r="JA787" s="7"/>
      <c r="JB787" s="7"/>
      <c r="JC787" s="7"/>
      <c r="JD787" s="7"/>
      <c r="JE787" s="7"/>
      <c r="JF787" s="7"/>
      <c r="JG787" s="7"/>
      <c r="JH787" s="7"/>
      <c r="JI787" s="7"/>
      <c r="JJ787" s="7"/>
      <c r="JK787" s="7"/>
      <c r="JL787" s="7"/>
      <c r="JM787" s="7"/>
      <c r="JN787" s="7"/>
      <c r="JO787" s="7"/>
      <c r="JP787" s="7"/>
      <c r="JQ787" s="7"/>
      <c r="JR787" s="7"/>
      <c r="JS787" s="7"/>
      <c r="JT787" s="7"/>
      <c r="JU787" s="7"/>
      <c r="JV787" s="7"/>
      <c r="JW787" s="7"/>
      <c r="JX787" s="7"/>
      <c r="JY787" s="7"/>
      <c r="JZ787" s="7"/>
      <c r="KA787" s="7"/>
      <c r="KB787" s="7"/>
      <c r="KC787" s="7"/>
      <c r="KD787" s="7"/>
      <c r="KE787" s="7"/>
      <c r="KF787" s="7"/>
      <c r="KG787" s="7"/>
      <c r="KH787" s="7"/>
      <c r="KI787" s="7"/>
      <c r="KJ787" s="7"/>
      <c r="KK787" s="7"/>
      <c r="KL787" s="7"/>
      <c r="KM787" s="7"/>
      <c r="KN787" s="7"/>
      <c r="KO787" s="7"/>
      <c r="KP787" s="7"/>
      <c r="KQ787" s="7"/>
      <c r="KR787" s="7"/>
      <c r="KS787" s="7"/>
      <c r="KT787" s="7"/>
      <c r="KU787" s="7"/>
      <c r="KV787" s="7"/>
      <c r="KW787" s="7"/>
      <c r="KX787" s="7"/>
      <c r="KY787" s="7"/>
      <c r="KZ787" s="7"/>
      <c r="LA787" s="7"/>
      <c r="LB787" s="7"/>
      <c r="LC787" s="7"/>
      <c r="LD787" s="7"/>
      <c r="LE787" s="7"/>
      <c r="LF787" s="7"/>
      <c r="LG787" s="7"/>
      <c r="LH787" s="7"/>
      <c r="LI787" s="7"/>
      <c r="LJ787" s="7"/>
      <c r="LK787" s="7"/>
      <c r="LL787" s="7"/>
      <c r="LM787" s="7"/>
      <c r="LN787" s="7"/>
      <c r="LO787" s="7"/>
      <c r="LP787" s="7"/>
      <c r="LQ787" s="7"/>
      <c r="LR787" s="7"/>
      <c r="LS787" s="7"/>
      <c r="LT787" s="7"/>
      <c r="LU787" s="7"/>
      <c r="LV787" s="7"/>
      <c r="LW787" s="7"/>
      <c r="LX787" s="7"/>
      <c r="LY787" s="7"/>
      <c r="LZ787" s="7"/>
      <c r="MA787" s="7"/>
      <c r="MB787" s="7"/>
      <c r="MC787" s="7"/>
      <c r="MD787" s="7"/>
      <c r="ME787" s="7"/>
      <c r="MF787" s="7"/>
      <c r="MG787" s="7"/>
      <c r="MH787" s="7"/>
      <c r="MI787" s="7"/>
      <c r="MJ787" s="7"/>
    </row>
    <row r="788" spans="1:348" ht="15.75" customHeight="1" x14ac:dyDescent="0.25">
      <c r="A788" s="60"/>
      <c r="B788" s="60"/>
      <c r="C788" s="60"/>
      <c r="D788" s="60"/>
      <c r="E788" s="60"/>
      <c r="F788" s="60"/>
      <c r="G788" s="60"/>
      <c r="H788" s="60"/>
      <c r="I788" s="61"/>
      <c r="J788" s="61"/>
      <c r="K788" s="61"/>
      <c r="L788" s="61"/>
      <c r="M788" s="60"/>
      <c r="N788" s="60"/>
      <c r="O788" s="62"/>
      <c r="P788" s="62"/>
      <c r="Q788" s="62"/>
      <c r="R788" s="62"/>
      <c r="S788" s="62"/>
      <c r="T788" s="62"/>
      <c r="U788" s="62"/>
      <c r="V788" s="62"/>
      <c r="W788" s="62"/>
      <c r="X788" s="60"/>
      <c r="Y788" s="60"/>
      <c r="Z788" s="60"/>
      <c r="AA788" s="60"/>
      <c r="AB788" s="61"/>
      <c r="AC788" s="61"/>
      <c r="AD788" s="60"/>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7"/>
      <c r="IW788" s="7"/>
      <c r="IX788" s="7"/>
      <c r="IY788" s="7"/>
      <c r="IZ788" s="7"/>
      <c r="JA788" s="7"/>
      <c r="JB788" s="7"/>
      <c r="JC788" s="7"/>
      <c r="JD788" s="7"/>
      <c r="JE788" s="7"/>
      <c r="JF788" s="7"/>
      <c r="JG788" s="7"/>
      <c r="JH788" s="7"/>
      <c r="JI788" s="7"/>
      <c r="JJ788" s="7"/>
      <c r="JK788" s="7"/>
      <c r="JL788" s="7"/>
      <c r="JM788" s="7"/>
      <c r="JN788" s="7"/>
      <c r="JO788" s="7"/>
      <c r="JP788" s="7"/>
      <c r="JQ788" s="7"/>
      <c r="JR788" s="7"/>
      <c r="JS788" s="7"/>
      <c r="JT788" s="7"/>
      <c r="JU788" s="7"/>
      <c r="JV788" s="7"/>
      <c r="JW788" s="7"/>
      <c r="JX788" s="7"/>
      <c r="JY788" s="7"/>
      <c r="JZ788" s="7"/>
      <c r="KA788" s="7"/>
      <c r="KB788" s="7"/>
      <c r="KC788" s="7"/>
      <c r="KD788" s="7"/>
      <c r="KE788" s="7"/>
      <c r="KF788" s="7"/>
      <c r="KG788" s="7"/>
      <c r="KH788" s="7"/>
      <c r="KI788" s="7"/>
      <c r="KJ788" s="7"/>
      <c r="KK788" s="7"/>
      <c r="KL788" s="7"/>
      <c r="KM788" s="7"/>
      <c r="KN788" s="7"/>
      <c r="KO788" s="7"/>
      <c r="KP788" s="7"/>
      <c r="KQ788" s="7"/>
      <c r="KR788" s="7"/>
      <c r="KS788" s="7"/>
      <c r="KT788" s="7"/>
      <c r="KU788" s="7"/>
      <c r="KV788" s="7"/>
      <c r="KW788" s="7"/>
      <c r="KX788" s="7"/>
      <c r="KY788" s="7"/>
      <c r="KZ788" s="7"/>
      <c r="LA788" s="7"/>
      <c r="LB788" s="7"/>
      <c r="LC788" s="7"/>
      <c r="LD788" s="7"/>
      <c r="LE788" s="7"/>
      <c r="LF788" s="7"/>
      <c r="LG788" s="7"/>
      <c r="LH788" s="7"/>
      <c r="LI788" s="7"/>
      <c r="LJ788" s="7"/>
      <c r="LK788" s="7"/>
      <c r="LL788" s="7"/>
      <c r="LM788" s="7"/>
      <c r="LN788" s="7"/>
      <c r="LO788" s="7"/>
      <c r="LP788" s="7"/>
      <c r="LQ788" s="7"/>
      <c r="LR788" s="7"/>
      <c r="LS788" s="7"/>
      <c r="LT788" s="7"/>
      <c r="LU788" s="7"/>
      <c r="LV788" s="7"/>
      <c r="LW788" s="7"/>
      <c r="LX788" s="7"/>
      <c r="LY788" s="7"/>
      <c r="LZ788" s="7"/>
      <c r="MA788" s="7"/>
      <c r="MB788" s="7"/>
      <c r="MC788" s="7"/>
      <c r="MD788" s="7"/>
      <c r="ME788" s="7"/>
      <c r="MF788" s="7"/>
      <c r="MG788" s="7"/>
      <c r="MH788" s="7"/>
      <c r="MI788" s="7"/>
      <c r="MJ788" s="7"/>
    </row>
    <row r="789" spans="1:348" ht="15.75" customHeight="1" x14ac:dyDescent="0.25">
      <c r="A789" s="60"/>
      <c r="B789" s="60"/>
      <c r="C789" s="60"/>
      <c r="D789" s="60"/>
      <c r="E789" s="60"/>
      <c r="F789" s="60"/>
      <c r="G789" s="60"/>
      <c r="H789" s="60"/>
      <c r="I789" s="61"/>
      <c r="J789" s="61"/>
      <c r="K789" s="61"/>
      <c r="L789" s="61"/>
      <c r="M789" s="60"/>
      <c r="N789" s="60"/>
      <c r="O789" s="62"/>
      <c r="P789" s="62"/>
      <c r="Q789" s="62"/>
      <c r="R789" s="62"/>
      <c r="S789" s="62"/>
      <c r="T789" s="62"/>
      <c r="U789" s="62"/>
      <c r="V789" s="62"/>
      <c r="W789" s="62"/>
      <c r="X789" s="60"/>
      <c r="Y789" s="60"/>
      <c r="Z789" s="60"/>
      <c r="AA789" s="60"/>
      <c r="AB789" s="61"/>
      <c r="AC789" s="61"/>
      <c r="AD789" s="60"/>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7"/>
      <c r="IW789" s="7"/>
      <c r="IX789" s="7"/>
      <c r="IY789" s="7"/>
      <c r="IZ789" s="7"/>
      <c r="JA789" s="7"/>
      <c r="JB789" s="7"/>
      <c r="JC789" s="7"/>
      <c r="JD789" s="7"/>
      <c r="JE789" s="7"/>
      <c r="JF789" s="7"/>
      <c r="JG789" s="7"/>
      <c r="JH789" s="7"/>
      <c r="JI789" s="7"/>
      <c r="JJ789" s="7"/>
      <c r="JK789" s="7"/>
      <c r="JL789" s="7"/>
      <c r="JM789" s="7"/>
      <c r="JN789" s="7"/>
      <c r="JO789" s="7"/>
      <c r="JP789" s="7"/>
      <c r="JQ789" s="7"/>
      <c r="JR789" s="7"/>
      <c r="JS789" s="7"/>
      <c r="JT789" s="7"/>
      <c r="JU789" s="7"/>
      <c r="JV789" s="7"/>
      <c r="JW789" s="7"/>
      <c r="JX789" s="7"/>
      <c r="JY789" s="7"/>
      <c r="JZ789" s="7"/>
      <c r="KA789" s="7"/>
      <c r="KB789" s="7"/>
      <c r="KC789" s="7"/>
      <c r="KD789" s="7"/>
      <c r="KE789" s="7"/>
      <c r="KF789" s="7"/>
      <c r="KG789" s="7"/>
      <c r="KH789" s="7"/>
      <c r="KI789" s="7"/>
      <c r="KJ789" s="7"/>
      <c r="KK789" s="7"/>
      <c r="KL789" s="7"/>
      <c r="KM789" s="7"/>
      <c r="KN789" s="7"/>
      <c r="KO789" s="7"/>
      <c r="KP789" s="7"/>
      <c r="KQ789" s="7"/>
      <c r="KR789" s="7"/>
      <c r="KS789" s="7"/>
      <c r="KT789" s="7"/>
      <c r="KU789" s="7"/>
      <c r="KV789" s="7"/>
      <c r="KW789" s="7"/>
      <c r="KX789" s="7"/>
      <c r="KY789" s="7"/>
      <c r="KZ789" s="7"/>
      <c r="LA789" s="7"/>
      <c r="LB789" s="7"/>
      <c r="LC789" s="7"/>
      <c r="LD789" s="7"/>
      <c r="LE789" s="7"/>
      <c r="LF789" s="7"/>
      <c r="LG789" s="7"/>
      <c r="LH789" s="7"/>
      <c r="LI789" s="7"/>
      <c r="LJ789" s="7"/>
      <c r="LK789" s="7"/>
      <c r="LL789" s="7"/>
      <c r="LM789" s="7"/>
      <c r="LN789" s="7"/>
      <c r="LO789" s="7"/>
      <c r="LP789" s="7"/>
      <c r="LQ789" s="7"/>
      <c r="LR789" s="7"/>
      <c r="LS789" s="7"/>
      <c r="LT789" s="7"/>
      <c r="LU789" s="7"/>
      <c r="LV789" s="7"/>
      <c r="LW789" s="7"/>
      <c r="LX789" s="7"/>
      <c r="LY789" s="7"/>
      <c r="LZ789" s="7"/>
      <c r="MA789" s="7"/>
      <c r="MB789" s="7"/>
      <c r="MC789" s="7"/>
      <c r="MD789" s="7"/>
      <c r="ME789" s="7"/>
      <c r="MF789" s="7"/>
      <c r="MG789" s="7"/>
      <c r="MH789" s="7"/>
      <c r="MI789" s="7"/>
      <c r="MJ789" s="7"/>
    </row>
    <row r="790" spans="1:348" ht="15.75" customHeight="1" x14ac:dyDescent="0.25">
      <c r="A790" s="60"/>
      <c r="B790" s="60"/>
      <c r="C790" s="60"/>
      <c r="D790" s="60"/>
      <c r="E790" s="60"/>
      <c r="F790" s="60"/>
      <c r="G790" s="60"/>
      <c r="H790" s="60"/>
      <c r="I790" s="61"/>
      <c r="J790" s="61"/>
      <c r="K790" s="61"/>
      <c r="L790" s="61"/>
      <c r="M790" s="60"/>
      <c r="N790" s="60"/>
      <c r="O790" s="62"/>
      <c r="P790" s="62"/>
      <c r="Q790" s="62"/>
      <c r="R790" s="62"/>
      <c r="S790" s="62"/>
      <c r="T790" s="62"/>
      <c r="U790" s="62"/>
      <c r="V790" s="62"/>
      <c r="W790" s="62"/>
      <c r="X790" s="60"/>
      <c r="Y790" s="60"/>
      <c r="Z790" s="60"/>
      <c r="AA790" s="60"/>
      <c r="AB790" s="61"/>
      <c r="AC790" s="61"/>
      <c r="AD790" s="60"/>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7"/>
      <c r="IW790" s="7"/>
      <c r="IX790" s="7"/>
      <c r="IY790" s="7"/>
      <c r="IZ790" s="7"/>
      <c r="JA790" s="7"/>
      <c r="JB790" s="7"/>
      <c r="JC790" s="7"/>
      <c r="JD790" s="7"/>
      <c r="JE790" s="7"/>
      <c r="JF790" s="7"/>
      <c r="JG790" s="7"/>
      <c r="JH790" s="7"/>
      <c r="JI790" s="7"/>
      <c r="JJ790" s="7"/>
      <c r="JK790" s="7"/>
      <c r="JL790" s="7"/>
      <c r="JM790" s="7"/>
      <c r="JN790" s="7"/>
      <c r="JO790" s="7"/>
      <c r="JP790" s="7"/>
      <c r="JQ790" s="7"/>
      <c r="JR790" s="7"/>
      <c r="JS790" s="7"/>
      <c r="JT790" s="7"/>
      <c r="JU790" s="7"/>
      <c r="JV790" s="7"/>
      <c r="JW790" s="7"/>
      <c r="JX790" s="7"/>
      <c r="JY790" s="7"/>
      <c r="JZ790" s="7"/>
      <c r="KA790" s="7"/>
      <c r="KB790" s="7"/>
      <c r="KC790" s="7"/>
      <c r="KD790" s="7"/>
      <c r="KE790" s="7"/>
      <c r="KF790" s="7"/>
      <c r="KG790" s="7"/>
      <c r="KH790" s="7"/>
      <c r="KI790" s="7"/>
      <c r="KJ790" s="7"/>
      <c r="KK790" s="7"/>
      <c r="KL790" s="7"/>
      <c r="KM790" s="7"/>
      <c r="KN790" s="7"/>
      <c r="KO790" s="7"/>
      <c r="KP790" s="7"/>
      <c r="KQ790" s="7"/>
      <c r="KR790" s="7"/>
      <c r="KS790" s="7"/>
      <c r="KT790" s="7"/>
      <c r="KU790" s="7"/>
      <c r="KV790" s="7"/>
      <c r="KW790" s="7"/>
      <c r="KX790" s="7"/>
      <c r="KY790" s="7"/>
      <c r="KZ790" s="7"/>
      <c r="LA790" s="7"/>
      <c r="LB790" s="7"/>
      <c r="LC790" s="7"/>
      <c r="LD790" s="7"/>
      <c r="LE790" s="7"/>
      <c r="LF790" s="7"/>
      <c r="LG790" s="7"/>
      <c r="LH790" s="7"/>
      <c r="LI790" s="7"/>
      <c r="LJ790" s="7"/>
      <c r="LK790" s="7"/>
      <c r="LL790" s="7"/>
      <c r="LM790" s="7"/>
      <c r="LN790" s="7"/>
      <c r="LO790" s="7"/>
      <c r="LP790" s="7"/>
      <c r="LQ790" s="7"/>
      <c r="LR790" s="7"/>
      <c r="LS790" s="7"/>
      <c r="LT790" s="7"/>
      <c r="LU790" s="7"/>
      <c r="LV790" s="7"/>
      <c r="LW790" s="7"/>
      <c r="LX790" s="7"/>
      <c r="LY790" s="7"/>
      <c r="LZ790" s="7"/>
      <c r="MA790" s="7"/>
      <c r="MB790" s="7"/>
      <c r="MC790" s="7"/>
      <c r="MD790" s="7"/>
      <c r="ME790" s="7"/>
      <c r="MF790" s="7"/>
      <c r="MG790" s="7"/>
      <c r="MH790" s="7"/>
      <c r="MI790" s="7"/>
      <c r="MJ790" s="7"/>
    </row>
    <row r="791" spans="1:348" ht="15.75" customHeight="1" x14ac:dyDescent="0.25">
      <c r="A791" s="60"/>
      <c r="B791" s="60"/>
      <c r="C791" s="60"/>
      <c r="D791" s="60"/>
      <c r="E791" s="60"/>
      <c r="F791" s="60"/>
      <c r="G791" s="60"/>
      <c r="H791" s="60"/>
      <c r="I791" s="61"/>
      <c r="J791" s="61"/>
      <c r="K791" s="61"/>
      <c r="L791" s="61"/>
      <c r="M791" s="60"/>
      <c r="N791" s="60"/>
      <c r="O791" s="62"/>
      <c r="P791" s="62"/>
      <c r="Q791" s="62"/>
      <c r="R791" s="62"/>
      <c r="S791" s="62"/>
      <c r="T791" s="62"/>
      <c r="U791" s="62"/>
      <c r="V791" s="62"/>
      <c r="W791" s="62"/>
      <c r="X791" s="60"/>
      <c r="Y791" s="60"/>
      <c r="Z791" s="60"/>
      <c r="AA791" s="60"/>
      <c r="AB791" s="61"/>
      <c r="AC791" s="61"/>
      <c r="AD791" s="60"/>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7"/>
      <c r="IW791" s="7"/>
      <c r="IX791" s="7"/>
      <c r="IY791" s="7"/>
      <c r="IZ791" s="7"/>
      <c r="JA791" s="7"/>
      <c r="JB791" s="7"/>
      <c r="JC791" s="7"/>
      <c r="JD791" s="7"/>
      <c r="JE791" s="7"/>
      <c r="JF791" s="7"/>
      <c r="JG791" s="7"/>
      <c r="JH791" s="7"/>
      <c r="JI791" s="7"/>
      <c r="JJ791" s="7"/>
      <c r="JK791" s="7"/>
      <c r="JL791" s="7"/>
      <c r="JM791" s="7"/>
      <c r="JN791" s="7"/>
      <c r="JO791" s="7"/>
      <c r="JP791" s="7"/>
      <c r="JQ791" s="7"/>
      <c r="JR791" s="7"/>
      <c r="JS791" s="7"/>
      <c r="JT791" s="7"/>
      <c r="JU791" s="7"/>
      <c r="JV791" s="7"/>
      <c r="JW791" s="7"/>
      <c r="JX791" s="7"/>
      <c r="JY791" s="7"/>
      <c r="JZ791" s="7"/>
      <c r="KA791" s="7"/>
      <c r="KB791" s="7"/>
      <c r="KC791" s="7"/>
      <c r="KD791" s="7"/>
      <c r="KE791" s="7"/>
      <c r="KF791" s="7"/>
      <c r="KG791" s="7"/>
      <c r="KH791" s="7"/>
      <c r="KI791" s="7"/>
      <c r="KJ791" s="7"/>
      <c r="KK791" s="7"/>
      <c r="KL791" s="7"/>
      <c r="KM791" s="7"/>
      <c r="KN791" s="7"/>
      <c r="KO791" s="7"/>
      <c r="KP791" s="7"/>
      <c r="KQ791" s="7"/>
      <c r="KR791" s="7"/>
      <c r="KS791" s="7"/>
      <c r="KT791" s="7"/>
      <c r="KU791" s="7"/>
      <c r="KV791" s="7"/>
      <c r="KW791" s="7"/>
      <c r="KX791" s="7"/>
      <c r="KY791" s="7"/>
      <c r="KZ791" s="7"/>
      <c r="LA791" s="7"/>
      <c r="LB791" s="7"/>
      <c r="LC791" s="7"/>
      <c r="LD791" s="7"/>
      <c r="LE791" s="7"/>
      <c r="LF791" s="7"/>
      <c r="LG791" s="7"/>
      <c r="LH791" s="7"/>
      <c r="LI791" s="7"/>
      <c r="LJ791" s="7"/>
      <c r="LK791" s="7"/>
      <c r="LL791" s="7"/>
      <c r="LM791" s="7"/>
      <c r="LN791" s="7"/>
      <c r="LO791" s="7"/>
      <c r="LP791" s="7"/>
      <c r="LQ791" s="7"/>
      <c r="LR791" s="7"/>
      <c r="LS791" s="7"/>
      <c r="LT791" s="7"/>
      <c r="LU791" s="7"/>
      <c r="LV791" s="7"/>
      <c r="LW791" s="7"/>
      <c r="LX791" s="7"/>
      <c r="LY791" s="7"/>
      <c r="LZ791" s="7"/>
      <c r="MA791" s="7"/>
      <c r="MB791" s="7"/>
      <c r="MC791" s="7"/>
      <c r="MD791" s="7"/>
      <c r="ME791" s="7"/>
      <c r="MF791" s="7"/>
      <c r="MG791" s="7"/>
      <c r="MH791" s="7"/>
      <c r="MI791" s="7"/>
      <c r="MJ791" s="7"/>
    </row>
    <row r="792" spans="1:348" ht="15.75" customHeight="1" x14ac:dyDescent="0.25">
      <c r="A792" s="60"/>
      <c r="B792" s="60"/>
      <c r="C792" s="60"/>
      <c r="D792" s="60"/>
      <c r="E792" s="60"/>
      <c r="F792" s="60"/>
      <c r="G792" s="60"/>
      <c r="H792" s="60"/>
      <c r="I792" s="61"/>
      <c r="J792" s="61"/>
      <c r="K792" s="61"/>
      <c r="L792" s="61"/>
      <c r="M792" s="60"/>
      <c r="N792" s="60"/>
      <c r="O792" s="62"/>
      <c r="P792" s="62"/>
      <c r="Q792" s="62"/>
      <c r="R792" s="62"/>
      <c r="S792" s="62"/>
      <c r="T792" s="62"/>
      <c r="U792" s="62"/>
      <c r="V792" s="62"/>
      <c r="W792" s="62"/>
      <c r="X792" s="60"/>
      <c r="Y792" s="60"/>
      <c r="Z792" s="60"/>
      <c r="AA792" s="60"/>
      <c r="AB792" s="61"/>
      <c r="AC792" s="61"/>
      <c r="AD792" s="60"/>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7"/>
      <c r="IW792" s="7"/>
      <c r="IX792" s="7"/>
      <c r="IY792" s="7"/>
      <c r="IZ792" s="7"/>
      <c r="JA792" s="7"/>
      <c r="JB792" s="7"/>
      <c r="JC792" s="7"/>
      <c r="JD792" s="7"/>
      <c r="JE792" s="7"/>
      <c r="JF792" s="7"/>
      <c r="JG792" s="7"/>
      <c r="JH792" s="7"/>
      <c r="JI792" s="7"/>
      <c r="JJ792" s="7"/>
      <c r="JK792" s="7"/>
      <c r="JL792" s="7"/>
      <c r="JM792" s="7"/>
      <c r="JN792" s="7"/>
      <c r="JO792" s="7"/>
      <c r="JP792" s="7"/>
      <c r="JQ792" s="7"/>
      <c r="JR792" s="7"/>
      <c r="JS792" s="7"/>
      <c r="JT792" s="7"/>
      <c r="JU792" s="7"/>
      <c r="JV792" s="7"/>
      <c r="JW792" s="7"/>
      <c r="JX792" s="7"/>
      <c r="JY792" s="7"/>
      <c r="JZ792" s="7"/>
      <c r="KA792" s="7"/>
      <c r="KB792" s="7"/>
      <c r="KC792" s="7"/>
      <c r="KD792" s="7"/>
      <c r="KE792" s="7"/>
      <c r="KF792" s="7"/>
      <c r="KG792" s="7"/>
      <c r="KH792" s="7"/>
      <c r="KI792" s="7"/>
      <c r="KJ792" s="7"/>
      <c r="KK792" s="7"/>
      <c r="KL792" s="7"/>
      <c r="KM792" s="7"/>
      <c r="KN792" s="7"/>
      <c r="KO792" s="7"/>
      <c r="KP792" s="7"/>
      <c r="KQ792" s="7"/>
      <c r="KR792" s="7"/>
      <c r="KS792" s="7"/>
      <c r="KT792" s="7"/>
      <c r="KU792" s="7"/>
      <c r="KV792" s="7"/>
      <c r="KW792" s="7"/>
      <c r="KX792" s="7"/>
      <c r="KY792" s="7"/>
      <c r="KZ792" s="7"/>
      <c r="LA792" s="7"/>
      <c r="LB792" s="7"/>
      <c r="LC792" s="7"/>
      <c r="LD792" s="7"/>
      <c r="LE792" s="7"/>
      <c r="LF792" s="7"/>
      <c r="LG792" s="7"/>
      <c r="LH792" s="7"/>
      <c r="LI792" s="7"/>
      <c r="LJ792" s="7"/>
      <c r="LK792" s="7"/>
      <c r="LL792" s="7"/>
      <c r="LM792" s="7"/>
      <c r="LN792" s="7"/>
      <c r="LO792" s="7"/>
      <c r="LP792" s="7"/>
      <c r="LQ792" s="7"/>
      <c r="LR792" s="7"/>
      <c r="LS792" s="7"/>
      <c r="LT792" s="7"/>
      <c r="LU792" s="7"/>
      <c r="LV792" s="7"/>
      <c r="LW792" s="7"/>
      <c r="LX792" s="7"/>
      <c r="LY792" s="7"/>
      <c r="LZ792" s="7"/>
      <c r="MA792" s="7"/>
      <c r="MB792" s="7"/>
      <c r="MC792" s="7"/>
      <c r="MD792" s="7"/>
      <c r="ME792" s="7"/>
      <c r="MF792" s="7"/>
      <c r="MG792" s="7"/>
      <c r="MH792" s="7"/>
      <c r="MI792" s="7"/>
      <c r="MJ792" s="7"/>
    </row>
    <row r="793" spans="1:348" ht="15.75" customHeight="1" x14ac:dyDescent="0.25">
      <c r="A793" s="60"/>
      <c r="B793" s="60"/>
      <c r="C793" s="60"/>
      <c r="D793" s="60"/>
      <c r="E793" s="60"/>
      <c r="F793" s="60"/>
      <c r="G793" s="60"/>
      <c r="H793" s="60"/>
      <c r="I793" s="61"/>
      <c r="J793" s="61"/>
      <c r="K793" s="61"/>
      <c r="L793" s="61"/>
      <c r="M793" s="60"/>
      <c r="N793" s="60"/>
      <c r="O793" s="62"/>
      <c r="P793" s="62"/>
      <c r="Q793" s="62"/>
      <c r="R793" s="62"/>
      <c r="S793" s="62"/>
      <c r="T793" s="62"/>
      <c r="U793" s="62"/>
      <c r="V793" s="62"/>
      <c r="W793" s="62"/>
      <c r="X793" s="60"/>
      <c r="Y793" s="60"/>
      <c r="Z793" s="60"/>
      <c r="AA793" s="60"/>
      <c r="AB793" s="61"/>
      <c r="AC793" s="61"/>
      <c r="AD793" s="60"/>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7"/>
      <c r="IW793" s="7"/>
      <c r="IX793" s="7"/>
      <c r="IY793" s="7"/>
      <c r="IZ793" s="7"/>
      <c r="JA793" s="7"/>
      <c r="JB793" s="7"/>
      <c r="JC793" s="7"/>
      <c r="JD793" s="7"/>
      <c r="JE793" s="7"/>
      <c r="JF793" s="7"/>
      <c r="JG793" s="7"/>
      <c r="JH793" s="7"/>
      <c r="JI793" s="7"/>
      <c r="JJ793" s="7"/>
      <c r="JK793" s="7"/>
      <c r="JL793" s="7"/>
      <c r="JM793" s="7"/>
      <c r="JN793" s="7"/>
      <c r="JO793" s="7"/>
      <c r="JP793" s="7"/>
      <c r="JQ793" s="7"/>
      <c r="JR793" s="7"/>
      <c r="JS793" s="7"/>
      <c r="JT793" s="7"/>
      <c r="JU793" s="7"/>
      <c r="JV793" s="7"/>
      <c r="JW793" s="7"/>
      <c r="JX793" s="7"/>
      <c r="JY793" s="7"/>
      <c r="JZ793" s="7"/>
      <c r="KA793" s="7"/>
      <c r="KB793" s="7"/>
      <c r="KC793" s="7"/>
      <c r="KD793" s="7"/>
      <c r="KE793" s="7"/>
      <c r="KF793" s="7"/>
      <c r="KG793" s="7"/>
      <c r="KH793" s="7"/>
      <c r="KI793" s="7"/>
      <c r="KJ793" s="7"/>
      <c r="KK793" s="7"/>
      <c r="KL793" s="7"/>
      <c r="KM793" s="7"/>
      <c r="KN793" s="7"/>
      <c r="KO793" s="7"/>
      <c r="KP793" s="7"/>
      <c r="KQ793" s="7"/>
      <c r="KR793" s="7"/>
      <c r="KS793" s="7"/>
      <c r="KT793" s="7"/>
      <c r="KU793" s="7"/>
      <c r="KV793" s="7"/>
      <c r="KW793" s="7"/>
      <c r="KX793" s="7"/>
      <c r="KY793" s="7"/>
      <c r="KZ793" s="7"/>
      <c r="LA793" s="7"/>
      <c r="LB793" s="7"/>
      <c r="LC793" s="7"/>
      <c r="LD793" s="7"/>
      <c r="LE793" s="7"/>
      <c r="LF793" s="7"/>
      <c r="LG793" s="7"/>
      <c r="LH793" s="7"/>
      <c r="LI793" s="7"/>
      <c r="LJ793" s="7"/>
      <c r="LK793" s="7"/>
      <c r="LL793" s="7"/>
      <c r="LM793" s="7"/>
      <c r="LN793" s="7"/>
      <c r="LO793" s="7"/>
      <c r="LP793" s="7"/>
      <c r="LQ793" s="7"/>
      <c r="LR793" s="7"/>
      <c r="LS793" s="7"/>
      <c r="LT793" s="7"/>
      <c r="LU793" s="7"/>
      <c r="LV793" s="7"/>
      <c r="LW793" s="7"/>
      <c r="LX793" s="7"/>
      <c r="LY793" s="7"/>
      <c r="LZ793" s="7"/>
      <c r="MA793" s="7"/>
      <c r="MB793" s="7"/>
      <c r="MC793" s="7"/>
      <c r="MD793" s="7"/>
      <c r="ME793" s="7"/>
      <c r="MF793" s="7"/>
      <c r="MG793" s="7"/>
      <c r="MH793" s="7"/>
      <c r="MI793" s="7"/>
      <c r="MJ793" s="7"/>
    </row>
    <row r="794" spans="1:348" ht="15.75" customHeight="1" x14ac:dyDescent="0.25">
      <c r="A794" s="60"/>
      <c r="B794" s="60"/>
      <c r="C794" s="60"/>
      <c r="D794" s="60"/>
      <c r="E794" s="60"/>
      <c r="F794" s="60"/>
      <c r="G794" s="60"/>
      <c r="H794" s="60"/>
      <c r="I794" s="61"/>
      <c r="J794" s="61"/>
      <c r="K794" s="61"/>
      <c r="L794" s="61"/>
      <c r="M794" s="60"/>
      <c r="N794" s="60"/>
      <c r="O794" s="62"/>
      <c r="P794" s="62"/>
      <c r="Q794" s="62"/>
      <c r="R794" s="62"/>
      <c r="S794" s="62"/>
      <c r="T794" s="62"/>
      <c r="U794" s="62"/>
      <c r="V794" s="62"/>
      <c r="W794" s="62"/>
      <c r="X794" s="60"/>
      <c r="Y794" s="60"/>
      <c r="Z794" s="60"/>
      <c r="AA794" s="60"/>
      <c r="AB794" s="61"/>
      <c r="AC794" s="61"/>
      <c r="AD794" s="60"/>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7"/>
      <c r="IW794" s="7"/>
      <c r="IX794" s="7"/>
      <c r="IY794" s="7"/>
      <c r="IZ794" s="7"/>
      <c r="JA794" s="7"/>
      <c r="JB794" s="7"/>
      <c r="JC794" s="7"/>
      <c r="JD794" s="7"/>
      <c r="JE794" s="7"/>
      <c r="JF794" s="7"/>
      <c r="JG794" s="7"/>
      <c r="JH794" s="7"/>
      <c r="JI794" s="7"/>
      <c r="JJ794" s="7"/>
      <c r="JK794" s="7"/>
      <c r="JL794" s="7"/>
      <c r="JM794" s="7"/>
      <c r="JN794" s="7"/>
      <c r="JO794" s="7"/>
      <c r="JP794" s="7"/>
      <c r="JQ794" s="7"/>
      <c r="JR794" s="7"/>
      <c r="JS794" s="7"/>
      <c r="JT794" s="7"/>
      <c r="JU794" s="7"/>
      <c r="JV794" s="7"/>
      <c r="JW794" s="7"/>
      <c r="JX794" s="7"/>
      <c r="JY794" s="7"/>
      <c r="JZ794" s="7"/>
      <c r="KA794" s="7"/>
      <c r="KB794" s="7"/>
      <c r="KC794" s="7"/>
      <c r="KD794" s="7"/>
      <c r="KE794" s="7"/>
      <c r="KF794" s="7"/>
      <c r="KG794" s="7"/>
      <c r="KH794" s="7"/>
      <c r="KI794" s="7"/>
      <c r="KJ794" s="7"/>
      <c r="KK794" s="7"/>
      <c r="KL794" s="7"/>
      <c r="KM794" s="7"/>
      <c r="KN794" s="7"/>
      <c r="KO794" s="7"/>
      <c r="KP794" s="7"/>
      <c r="KQ794" s="7"/>
      <c r="KR794" s="7"/>
      <c r="KS794" s="7"/>
      <c r="KT794" s="7"/>
      <c r="KU794" s="7"/>
      <c r="KV794" s="7"/>
      <c r="KW794" s="7"/>
      <c r="KX794" s="7"/>
      <c r="KY794" s="7"/>
      <c r="KZ794" s="7"/>
      <c r="LA794" s="7"/>
      <c r="LB794" s="7"/>
      <c r="LC794" s="7"/>
      <c r="LD794" s="7"/>
      <c r="LE794" s="7"/>
      <c r="LF794" s="7"/>
      <c r="LG794" s="7"/>
      <c r="LH794" s="7"/>
      <c r="LI794" s="7"/>
      <c r="LJ794" s="7"/>
      <c r="LK794" s="7"/>
      <c r="LL794" s="7"/>
      <c r="LM794" s="7"/>
      <c r="LN794" s="7"/>
      <c r="LO794" s="7"/>
      <c r="LP794" s="7"/>
      <c r="LQ794" s="7"/>
      <c r="LR794" s="7"/>
      <c r="LS794" s="7"/>
      <c r="LT794" s="7"/>
      <c r="LU794" s="7"/>
      <c r="LV794" s="7"/>
      <c r="LW794" s="7"/>
      <c r="LX794" s="7"/>
      <c r="LY794" s="7"/>
      <c r="LZ794" s="7"/>
      <c r="MA794" s="7"/>
      <c r="MB794" s="7"/>
      <c r="MC794" s="7"/>
      <c r="MD794" s="7"/>
      <c r="ME794" s="7"/>
      <c r="MF794" s="7"/>
      <c r="MG794" s="7"/>
      <c r="MH794" s="7"/>
      <c r="MI794" s="7"/>
      <c r="MJ794" s="7"/>
    </row>
    <row r="795" spans="1:348" ht="15.75" customHeight="1" x14ac:dyDescent="0.25">
      <c r="A795" s="60"/>
      <c r="B795" s="60"/>
      <c r="C795" s="60"/>
      <c r="D795" s="60"/>
      <c r="E795" s="60"/>
      <c r="F795" s="60"/>
      <c r="G795" s="60"/>
      <c r="H795" s="60"/>
      <c r="I795" s="61"/>
      <c r="J795" s="61"/>
      <c r="K795" s="61"/>
      <c r="L795" s="61"/>
      <c r="M795" s="60"/>
      <c r="N795" s="60"/>
      <c r="O795" s="62"/>
      <c r="P795" s="62"/>
      <c r="Q795" s="62"/>
      <c r="R795" s="62"/>
      <c r="S795" s="62"/>
      <c r="T795" s="62"/>
      <c r="U795" s="62"/>
      <c r="V795" s="62"/>
      <c r="W795" s="62"/>
      <c r="X795" s="60"/>
      <c r="Y795" s="60"/>
      <c r="Z795" s="60"/>
      <c r="AA795" s="60"/>
      <c r="AB795" s="61"/>
      <c r="AC795" s="61"/>
      <c r="AD795" s="60"/>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7"/>
      <c r="IW795" s="7"/>
      <c r="IX795" s="7"/>
      <c r="IY795" s="7"/>
      <c r="IZ795" s="7"/>
      <c r="JA795" s="7"/>
      <c r="JB795" s="7"/>
      <c r="JC795" s="7"/>
      <c r="JD795" s="7"/>
      <c r="JE795" s="7"/>
      <c r="JF795" s="7"/>
      <c r="JG795" s="7"/>
      <c r="JH795" s="7"/>
      <c r="JI795" s="7"/>
      <c r="JJ795" s="7"/>
      <c r="JK795" s="7"/>
      <c r="JL795" s="7"/>
      <c r="JM795" s="7"/>
      <c r="JN795" s="7"/>
      <c r="JO795" s="7"/>
      <c r="JP795" s="7"/>
      <c r="JQ795" s="7"/>
      <c r="JR795" s="7"/>
      <c r="JS795" s="7"/>
      <c r="JT795" s="7"/>
      <c r="JU795" s="7"/>
      <c r="JV795" s="7"/>
      <c r="JW795" s="7"/>
      <c r="JX795" s="7"/>
      <c r="JY795" s="7"/>
      <c r="JZ795" s="7"/>
      <c r="KA795" s="7"/>
      <c r="KB795" s="7"/>
      <c r="KC795" s="7"/>
      <c r="KD795" s="7"/>
      <c r="KE795" s="7"/>
      <c r="KF795" s="7"/>
      <c r="KG795" s="7"/>
      <c r="KH795" s="7"/>
      <c r="KI795" s="7"/>
      <c r="KJ795" s="7"/>
      <c r="KK795" s="7"/>
      <c r="KL795" s="7"/>
      <c r="KM795" s="7"/>
      <c r="KN795" s="7"/>
      <c r="KO795" s="7"/>
      <c r="KP795" s="7"/>
      <c r="KQ795" s="7"/>
      <c r="KR795" s="7"/>
      <c r="KS795" s="7"/>
      <c r="KT795" s="7"/>
      <c r="KU795" s="7"/>
      <c r="KV795" s="7"/>
      <c r="KW795" s="7"/>
      <c r="KX795" s="7"/>
      <c r="KY795" s="7"/>
      <c r="KZ795" s="7"/>
      <c r="LA795" s="7"/>
      <c r="LB795" s="7"/>
      <c r="LC795" s="7"/>
      <c r="LD795" s="7"/>
      <c r="LE795" s="7"/>
      <c r="LF795" s="7"/>
      <c r="LG795" s="7"/>
      <c r="LH795" s="7"/>
      <c r="LI795" s="7"/>
      <c r="LJ795" s="7"/>
      <c r="LK795" s="7"/>
      <c r="LL795" s="7"/>
      <c r="LM795" s="7"/>
      <c r="LN795" s="7"/>
      <c r="LO795" s="7"/>
      <c r="LP795" s="7"/>
      <c r="LQ795" s="7"/>
      <c r="LR795" s="7"/>
      <c r="LS795" s="7"/>
      <c r="LT795" s="7"/>
      <c r="LU795" s="7"/>
      <c r="LV795" s="7"/>
      <c r="LW795" s="7"/>
      <c r="LX795" s="7"/>
      <c r="LY795" s="7"/>
      <c r="LZ795" s="7"/>
      <c r="MA795" s="7"/>
      <c r="MB795" s="7"/>
      <c r="MC795" s="7"/>
      <c r="MD795" s="7"/>
      <c r="ME795" s="7"/>
      <c r="MF795" s="7"/>
      <c r="MG795" s="7"/>
      <c r="MH795" s="7"/>
      <c r="MI795" s="7"/>
      <c r="MJ795" s="7"/>
    </row>
    <row r="796" spans="1:348" ht="15.75" customHeight="1" x14ac:dyDescent="0.25">
      <c r="A796" s="60"/>
      <c r="B796" s="60"/>
      <c r="C796" s="60"/>
      <c r="D796" s="60"/>
      <c r="E796" s="60"/>
      <c r="F796" s="60"/>
      <c r="G796" s="60"/>
      <c r="H796" s="60"/>
      <c r="I796" s="61"/>
      <c r="J796" s="61"/>
      <c r="K796" s="61"/>
      <c r="L796" s="61"/>
      <c r="M796" s="60"/>
      <c r="N796" s="60"/>
      <c r="O796" s="62"/>
      <c r="P796" s="62"/>
      <c r="Q796" s="62"/>
      <c r="R796" s="62"/>
      <c r="S796" s="62"/>
      <c r="T796" s="62"/>
      <c r="U796" s="62"/>
      <c r="V796" s="62"/>
      <c r="W796" s="62"/>
      <c r="X796" s="60"/>
      <c r="Y796" s="60"/>
      <c r="Z796" s="60"/>
      <c r="AA796" s="60"/>
      <c r="AB796" s="61"/>
      <c r="AC796" s="61"/>
      <c r="AD796" s="60"/>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7"/>
      <c r="IW796" s="7"/>
      <c r="IX796" s="7"/>
      <c r="IY796" s="7"/>
      <c r="IZ796" s="7"/>
      <c r="JA796" s="7"/>
      <c r="JB796" s="7"/>
      <c r="JC796" s="7"/>
      <c r="JD796" s="7"/>
      <c r="JE796" s="7"/>
      <c r="JF796" s="7"/>
      <c r="JG796" s="7"/>
      <c r="JH796" s="7"/>
      <c r="JI796" s="7"/>
      <c r="JJ796" s="7"/>
      <c r="JK796" s="7"/>
      <c r="JL796" s="7"/>
      <c r="JM796" s="7"/>
      <c r="JN796" s="7"/>
      <c r="JO796" s="7"/>
      <c r="JP796" s="7"/>
      <c r="JQ796" s="7"/>
      <c r="JR796" s="7"/>
      <c r="JS796" s="7"/>
      <c r="JT796" s="7"/>
      <c r="JU796" s="7"/>
      <c r="JV796" s="7"/>
      <c r="JW796" s="7"/>
      <c r="JX796" s="7"/>
      <c r="JY796" s="7"/>
      <c r="JZ796" s="7"/>
      <c r="KA796" s="7"/>
      <c r="KB796" s="7"/>
      <c r="KC796" s="7"/>
      <c r="KD796" s="7"/>
      <c r="KE796" s="7"/>
      <c r="KF796" s="7"/>
      <c r="KG796" s="7"/>
      <c r="KH796" s="7"/>
      <c r="KI796" s="7"/>
      <c r="KJ796" s="7"/>
      <c r="KK796" s="7"/>
      <c r="KL796" s="7"/>
      <c r="KM796" s="7"/>
      <c r="KN796" s="7"/>
      <c r="KO796" s="7"/>
      <c r="KP796" s="7"/>
      <c r="KQ796" s="7"/>
      <c r="KR796" s="7"/>
      <c r="KS796" s="7"/>
      <c r="KT796" s="7"/>
      <c r="KU796" s="7"/>
      <c r="KV796" s="7"/>
      <c r="KW796" s="7"/>
      <c r="KX796" s="7"/>
      <c r="KY796" s="7"/>
      <c r="KZ796" s="7"/>
      <c r="LA796" s="7"/>
      <c r="LB796" s="7"/>
      <c r="LC796" s="7"/>
      <c r="LD796" s="7"/>
      <c r="LE796" s="7"/>
      <c r="LF796" s="7"/>
      <c r="LG796" s="7"/>
      <c r="LH796" s="7"/>
      <c r="LI796" s="7"/>
      <c r="LJ796" s="7"/>
      <c r="LK796" s="7"/>
      <c r="LL796" s="7"/>
      <c r="LM796" s="7"/>
      <c r="LN796" s="7"/>
      <c r="LO796" s="7"/>
      <c r="LP796" s="7"/>
      <c r="LQ796" s="7"/>
      <c r="LR796" s="7"/>
      <c r="LS796" s="7"/>
      <c r="LT796" s="7"/>
      <c r="LU796" s="7"/>
      <c r="LV796" s="7"/>
      <c r="LW796" s="7"/>
      <c r="LX796" s="7"/>
      <c r="LY796" s="7"/>
      <c r="LZ796" s="7"/>
      <c r="MA796" s="7"/>
      <c r="MB796" s="7"/>
      <c r="MC796" s="7"/>
      <c r="MD796" s="7"/>
      <c r="ME796" s="7"/>
      <c r="MF796" s="7"/>
      <c r="MG796" s="7"/>
      <c r="MH796" s="7"/>
      <c r="MI796" s="7"/>
      <c r="MJ796" s="7"/>
    </row>
    <row r="797" spans="1:348" ht="15.75" customHeight="1" x14ac:dyDescent="0.25">
      <c r="A797" s="60"/>
      <c r="B797" s="60"/>
      <c r="C797" s="60"/>
      <c r="D797" s="60"/>
      <c r="E797" s="60"/>
      <c r="F797" s="60"/>
      <c r="G797" s="60"/>
      <c r="H797" s="60"/>
      <c r="I797" s="61"/>
      <c r="J797" s="61"/>
      <c r="K797" s="61"/>
      <c r="L797" s="61"/>
      <c r="M797" s="60"/>
      <c r="N797" s="60"/>
      <c r="O797" s="62"/>
      <c r="P797" s="62"/>
      <c r="Q797" s="62"/>
      <c r="R797" s="62"/>
      <c r="S797" s="62"/>
      <c r="T797" s="62"/>
      <c r="U797" s="62"/>
      <c r="V797" s="62"/>
      <c r="W797" s="62"/>
      <c r="X797" s="60"/>
      <c r="Y797" s="60"/>
      <c r="Z797" s="60"/>
      <c r="AA797" s="60"/>
      <c r="AB797" s="61"/>
      <c r="AC797" s="61"/>
      <c r="AD797" s="60"/>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7"/>
      <c r="IW797" s="7"/>
      <c r="IX797" s="7"/>
      <c r="IY797" s="7"/>
      <c r="IZ797" s="7"/>
      <c r="JA797" s="7"/>
      <c r="JB797" s="7"/>
      <c r="JC797" s="7"/>
      <c r="JD797" s="7"/>
      <c r="JE797" s="7"/>
      <c r="JF797" s="7"/>
      <c r="JG797" s="7"/>
      <c r="JH797" s="7"/>
      <c r="JI797" s="7"/>
      <c r="JJ797" s="7"/>
      <c r="JK797" s="7"/>
      <c r="JL797" s="7"/>
      <c r="JM797" s="7"/>
      <c r="JN797" s="7"/>
      <c r="JO797" s="7"/>
      <c r="JP797" s="7"/>
      <c r="JQ797" s="7"/>
      <c r="JR797" s="7"/>
      <c r="JS797" s="7"/>
      <c r="JT797" s="7"/>
      <c r="JU797" s="7"/>
      <c r="JV797" s="7"/>
      <c r="JW797" s="7"/>
      <c r="JX797" s="7"/>
      <c r="JY797" s="7"/>
      <c r="JZ797" s="7"/>
      <c r="KA797" s="7"/>
      <c r="KB797" s="7"/>
      <c r="KC797" s="7"/>
      <c r="KD797" s="7"/>
      <c r="KE797" s="7"/>
      <c r="KF797" s="7"/>
      <c r="KG797" s="7"/>
      <c r="KH797" s="7"/>
      <c r="KI797" s="7"/>
      <c r="KJ797" s="7"/>
      <c r="KK797" s="7"/>
      <c r="KL797" s="7"/>
      <c r="KM797" s="7"/>
      <c r="KN797" s="7"/>
      <c r="KO797" s="7"/>
      <c r="KP797" s="7"/>
      <c r="KQ797" s="7"/>
      <c r="KR797" s="7"/>
      <c r="KS797" s="7"/>
      <c r="KT797" s="7"/>
      <c r="KU797" s="7"/>
      <c r="KV797" s="7"/>
      <c r="KW797" s="7"/>
      <c r="KX797" s="7"/>
      <c r="KY797" s="7"/>
      <c r="KZ797" s="7"/>
      <c r="LA797" s="7"/>
      <c r="LB797" s="7"/>
      <c r="LC797" s="7"/>
      <c r="LD797" s="7"/>
      <c r="LE797" s="7"/>
      <c r="LF797" s="7"/>
      <c r="LG797" s="7"/>
      <c r="LH797" s="7"/>
      <c r="LI797" s="7"/>
      <c r="LJ797" s="7"/>
      <c r="LK797" s="7"/>
      <c r="LL797" s="7"/>
      <c r="LM797" s="7"/>
      <c r="LN797" s="7"/>
      <c r="LO797" s="7"/>
      <c r="LP797" s="7"/>
      <c r="LQ797" s="7"/>
      <c r="LR797" s="7"/>
      <c r="LS797" s="7"/>
      <c r="LT797" s="7"/>
      <c r="LU797" s="7"/>
      <c r="LV797" s="7"/>
      <c r="LW797" s="7"/>
      <c r="LX797" s="7"/>
      <c r="LY797" s="7"/>
      <c r="LZ797" s="7"/>
      <c r="MA797" s="7"/>
      <c r="MB797" s="7"/>
      <c r="MC797" s="7"/>
      <c r="MD797" s="7"/>
      <c r="ME797" s="7"/>
      <c r="MF797" s="7"/>
      <c r="MG797" s="7"/>
      <c r="MH797" s="7"/>
      <c r="MI797" s="7"/>
      <c r="MJ797" s="7"/>
    </row>
    <row r="798" spans="1:348" ht="15.75" customHeight="1" x14ac:dyDescent="0.25">
      <c r="A798" s="60"/>
      <c r="B798" s="60"/>
      <c r="C798" s="60"/>
      <c r="D798" s="60"/>
      <c r="E798" s="60"/>
      <c r="F798" s="60"/>
      <c r="G798" s="60"/>
      <c r="H798" s="60"/>
      <c r="I798" s="61"/>
      <c r="J798" s="61"/>
      <c r="K798" s="61"/>
      <c r="L798" s="61"/>
      <c r="M798" s="60"/>
      <c r="N798" s="60"/>
      <c r="O798" s="62"/>
      <c r="P798" s="62"/>
      <c r="Q798" s="62"/>
      <c r="R798" s="62"/>
      <c r="S798" s="62"/>
      <c r="T798" s="62"/>
      <c r="U798" s="62"/>
      <c r="V798" s="62"/>
      <c r="W798" s="62"/>
      <c r="X798" s="60"/>
      <c r="Y798" s="60"/>
      <c r="Z798" s="60"/>
      <c r="AA798" s="60"/>
      <c r="AB798" s="61"/>
      <c r="AC798" s="61"/>
      <c r="AD798" s="60"/>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7"/>
      <c r="IW798" s="7"/>
      <c r="IX798" s="7"/>
      <c r="IY798" s="7"/>
      <c r="IZ798" s="7"/>
      <c r="JA798" s="7"/>
      <c r="JB798" s="7"/>
      <c r="JC798" s="7"/>
      <c r="JD798" s="7"/>
      <c r="JE798" s="7"/>
      <c r="JF798" s="7"/>
      <c r="JG798" s="7"/>
      <c r="JH798" s="7"/>
      <c r="JI798" s="7"/>
      <c r="JJ798" s="7"/>
      <c r="JK798" s="7"/>
      <c r="JL798" s="7"/>
      <c r="JM798" s="7"/>
      <c r="JN798" s="7"/>
      <c r="JO798" s="7"/>
      <c r="JP798" s="7"/>
      <c r="JQ798" s="7"/>
      <c r="JR798" s="7"/>
      <c r="JS798" s="7"/>
      <c r="JT798" s="7"/>
      <c r="JU798" s="7"/>
      <c r="JV798" s="7"/>
      <c r="JW798" s="7"/>
      <c r="JX798" s="7"/>
      <c r="JY798" s="7"/>
      <c r="JZ798" s="7"/>
      <c r="KA798" s="7"/>
      <c r="KB798" s="7"/>
      <c r="KC798" s="7"/>
      <c r="KD798" s="7"/>
      <c r="KE798" s="7"/>
      <c r="KF798" s="7"/>
      <c r="KG798" s="7"/>
      <c r="KH798" s="7"/>
      <c r="KI798" s="7"/>
      <c r="KJ798" s="7"/>
      <c r="KK798" s="7"/>
      <c r="KL798" s="7"/>
      <c r="KM798" s="7"/>
      <c r="KN798" s="7"/>
      <c r="KO798" s="7"/>
      <c r="KP798" s="7"/>
      <c r="KQ798" s="7"/>
      <c r="KR798" s="7"/>
      <c r="KS798" s="7"/>
      <c r="KT798" s="7"/>
      <c r="KU798" s="7"/>
      <c r="KV798" s="7"/>
      <c r="KW798" s="7"/>
      <c r="KX798" s="7"/>
      <c r="KY798" s="7"/>
      <c r="KZ798" s="7"/>
      <c r="LA798" s="7"/>
      <c r="LB798" s="7"/>
      <c r="LC798" s="7"/>
      <c r="LD798" s="7"/>
      <c r="LE798" s="7"/>
      <c r="LF798" s="7"/>
      <c r="LG798" s="7"/>
      <c r="LH798" s="7"/>
      <c r="LI798" s="7"/>
      <c r="LJ798" s="7"/>
      <c r="LK798" s="7"/>
      <c r="LL798" s="7"/>
      <c r="LM798" s="7"/>
      <c r="LN798" s="7"/>
      <c r="LO798" s="7"/>
      <c r="LP798" s="7"/>
      <c r="LQ798" s="7"/>
      <c r="LR798" s="7"/>
      <c r="LS798" s="7"/>
      <c r="LT798" s="7"/>
      <c r="LU798" s="7"/>
      <c r="LV798" s="7"/>
      <c r="LW798" s="7"/>
      <c r="LX798" s="7"/>
      <c r="LY798" s="7"/>
      <c r="LZ798" s="7"/>
      <c r="MA798" s="7"/>
      <c r="MB798" s="7"/>
      <c r="MC798" s="7"/>
      <c r="MD798" s="7"/>
      <c r="ME798" s="7"/>
      <c r="MF798" s="7"/>
      <c r="MG798" s="7"/>
      <c r="MH798" s="7"/>
      <c r="MI798" s="7"/>
      <c r="MJ798" s="7"/>
    </row>
    <row r="799" spans="1:348" ht="15.75" customHeight="1" x14ac:dyDescent="0.25">
      <c r="A799" s="60"/>
      <c r="B799" s="60"/>
      <c r="C799" s="60"/>
      <c r="D799" s="60"/>
      <c r="E799" s="60"/>
      <c r="F799" s="60"/>
      <c r="G799" s="60"/>
      <c r="H799" s="60"/>
      <c r="I799" s="61"/>
      <c r="J799" s="61"/>
      <c r="K799" s="61"/>
      <c r="L799" s="61"/>
      <c r="M799" s="60"/>
      <c r="N799" s="60"/>
      <c r="O799" s="62"/>
      <c r="P799" s="62"/>
      <c r="Q799" s="62"/>
      <c r="R799" s="62"/>
      <c r="S799" s="62"/>
      <c r="T799" s="62"/>
      <c r="U799" s="62"/>
      <c r="V799" s="62"/>
      <c r="W799" s="62"/>
      <c r="X799" s="60"/>
      <c r="Y799" s="60"/>
      <c r="Z799" s="60"/>
      <c r="AA799" s="60"/>
      <c r="AB799" s="61"/>
      <c r="AC799" s="61"/>
      <c r="AD799" s="60"/>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7"/>
      <c r="IW799" s="7"/>
      <c r="IX799" s="7"/>
      <c r="IY799" s="7"/>
      <c r="IZ799" s="7"/>
      <c r="JA799" s="7"/>
      <c r="JB799" s="7"/>
      <c r="JC799" s="7"/>
      <c r="JD799" s="7"/>
      <c r="JE799" s="7"/>
      <c r="JF799" s="7"/>
      <c r="JG799" s="7"/>
      <c r="JH799" s="7"/>
      <c r="JI799" s="7"/>
      <c r="JJ799" s="7"/>
      <c r="JK799" s="7"/>
      <c r="JL799" s="7"/>
      <c r="JM799" s="7"/>
      <c r="JN799" s="7"/>
      <c r="JO799" s="7"/>
      <c r="JP799" s="7"/>
      <c r="JQ799" s="7"/>
      <c r="JR799" s="7"/>
      <c r="JS799" s="7"/>
      <c r="JT799" s="7"/>
      <c r="JU799" s="7"/>
      <c r="JV799" s="7"/>
      <c r="JW799" s="7"/>
      <c r="JX799" s="7"/>
      <c r="JY799" s="7"/>
      <c r="JZ799" s="7"/>
      <c r="KA799" s="7"/>
      <c r="KB799" s="7"/>
      <c r="KC799" s="7"/>
      <c r="KD799" s="7"/>
      <c r="KE799" s="7"/>
      <c r="KF799" s="7"/>
      <c r="KG799" s="7"/>
      <c r="KH799" s="7"/>
      <c r="KI799" s="7"/>
      <c r="KJ799" s="7"/>
      <c r="KK799" s="7"/>
      <c r="KL799" s="7"/>
      <c r="KM799" s="7"/>
      <c r="KN799" s="7"/>
      <c r="KO799" s="7"/>
      <c r="KP799" s="7"/>
      <c r="KQ799" s="7"/>
      <c r="KR799" s="7"/>
      <c r="KS799" s="7"/>
      <c r="KT799" s="7"/>
      <c r="KU799" s="7"/>
      <c r="KV799" s="7"/>
      <c r="KW799" s="7"/>
      <c r="KX799" s="7"/>
      <c r="KY799" s="7"/>
      <c r="KZ799" s="7"/>
      <c r="LA799" s="7"/>
      <c r="LB799" s="7"/>
      <c r="LC799" s="7"/>
      <c r="LD799" s="7"/>
      <c r="LE799" s="7"/>
      <c r="LF799" s="7"/>
      <c r="LG799" s="7"/>
      <c r="LH799" s="7"/>
      <c r="LI799" s="7"/>
      <c r="LJ799" s="7"/>
      <c r="LK799" s="7"/>
      <c r="LL799" s="7"/>
      <c r="LM799" s="7"/>
      <c r="LN799" s="7"/>
      <c r="LO799" s="7"/>
      <c r="LP799" s="7"/>
      <c r="LQ799" s="7"/>
      <c r="LR799" s="7"/>
      <c r="LS799" s="7"/>
      <c r="LT799" s="7"/>
      <c r="LU799" s="7"/>
      <c r="LV799" s="7"/>
      <c r="LW799" s="7"/>
      <c r="LX799" s="7"/>
      <c r="LY799" s="7"/>
      <c r="LZ799" s="7"/>
      <c r="MA799" s="7"/>
      <c r="MB799" s="7"/>
      <c r="MC799" s="7"/>
      <c r="MD799" s="7"/>
      <c r="ME799" s="7"/>
      <c r="MF799" s="7"/>
      <c r="MG799" s="7"/>
      <c r="MH799" s="7"/>
      <c r="MI799" s="7"/>
      <c r="MJ799" s="7"/>
    </row>
    <row r="800" spans="1:348" ht="15.75" customHeight="1" x14ac:dyDescent="0.25">
      <c r="A800" s="60"/>
      <c r="B800" s="60"/>
      <c r="C800" s="60"/>
      <c r="D800" s="60"/>
      <c r="E800" s="60"/>
      <c r="F800" s="60"/>
      <c r="G800" s="60"/>
      <c r="H800" s="60"/>
      <c r="I800" s="61"/>
      <c r="J800" s="61"/>
      <c r="K800" s="61"/>
      <c r="L800" s="61"/>
      <c r="M800" s="60"/>
      <c r="N800" s="60"/>
      <c r="O800" s="62"/>
      <c r="P800" s="62"/>
      <c r="Q800" s="62"/>
      <c r="R800" s="62"/>
      <c r="S800" s="62"/>
      <c r="T800" s="62"/>
      <c r="U800" s="62"/>
      <c r="V800" s="62"/>
      <c r="W800" s="62"/>
      <c r="X800" s="60"/>
      <c r="Y800" s="60"/>
      <c r="Z800" s="60"/>
      <c r="AA800" s="60"/>
      <c r="AB800" s="61"/>
      <c r="AC800" s="61"/>
      <c r="AD800" s="60"/>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7"/>
      <c r="IW800" s="7"/>
      <c r="IX800" s="7"/>
      <c r="IY800" s="7"/>
      <c r="IZ800" s="7"/>
      <c r="JA800" s="7"/>
      <c r="JB800" s="7"/>
      <c r="JC800" s="7"/>
      <c r="JD800" s="7"/>
      <c r="JE800" s="7"/>
      <c r="JF800" s="7"/>
      <c r="JG800" s="7"/>
      <c r="JH800" s="7"/>
      <c r="JI800" s="7"/>
      <c r="JJ800" s="7"/>
      <c r="JK800" s="7"/>
      <c r="JL800" s="7"/>
      <c r="JM800" s="7"/>
      <c r="JN800" s="7"/>
      <c r="JO800" s="7"/>
      <c r="JP800" s="7"/>
      <c r="JQ800" s="7"/>
      <c r="JR800" s="7"/>
      <c r="JS800" s="7"/>
      <c r="JT800" s="7"/>
      <c r="JU800" s="7"/>
      <c r="JV800" s="7"/>
      <c r="JW800" s="7"/>
      <c r="JX800" s="7"/>
      <c r="JY800" s="7"/>
      <c r="JZ800" s="7"/>
      <c r="KA800" s="7"/>
      <c r="KB800" s="7"/>
      <c r="KC800" s="7"/>
      <c r="KD800" s="7"/>
      <c r="KE800" s="7"/>
      <c r="KF800" s="7"/>
      <c r="KG800" s="7"/>
      <c r="KH800" s="7"/>
      <c r="KI800" s="7"/>
      <c r="KJ800" s="7"/>
      <c r="KK800" s="7"/>
      <c r="KL800" s="7"/>
      <c r="KM800" s="7"/>
      <c r="KN800" s="7"/>
      <c r="KO800" s="7"/>
      <c r="KP800" s="7"/>
      <c r="KQ800" s="7"/>
      <c r="KR800" s="7"/>
      <c r="KS800" s="7"/>
      <c r="KT800" s="7"/>
      <c r="KU800" s="7"/>
      <c r="KV800" s="7"/>
      <c r="KW800" s="7"/>
      <c r="KX800" s="7"/>
      <c r="KY800" s="7"/>
      <c r="KZ800" s="7"/>
      <c r="LA800" s="7"/>
      <c r="LB800" s="7"/>
      <c r="LC800" s="7"/>
      <c r="LD800" s="7"/>
      <c r="LE800" s="7"/>
      <c r="LF800" s="7"/>
      <c r="LG800" s="7"/>
      <c r="LH800" s="7"/>
      <c r="LI800" s="7"/>
      <c r="LJ800" s="7"/>
      <c r="LK800" s="7"/>
      <c r="LL800" s="7"/>
      <c r="LM800" s="7"/>
      <c r="LN800" s="7"/>
      <c r="LO800" s="7"/>
      <c r="LP800" s="7"/>
      <c r="LQ800" s="7"/>
      <c r="LR800" s="7"/>
      <c r="LS800" s="7"/>
      <c r="LT800" s="7"/>
      <c r="LU800" s="7"/>
      <c r="LV800" s="7"/>
      <c r="LW800" s="7"/>
      <c r="LX800" s="7"/>
      <c r="LY800" s="7"/>
      <c r="LZ800" s="7"/>
      <c r="MA800" s="7"/>
      <c r="MB800" s="7"/>
      <c r="MC800" s="7"/>
      <c r="MD800" s="7"/>
      <c r="ME800" s="7"/>
      <c r="MF800" s="7"/>
      <c r="MG800" s="7"/>
      <c r="MH800" s="7"/>
      <c r="MI800" s="7"/>
      <c r="MJ800" s="7"/>
    </row>
    <row r="801" spans="1:348" ht="15.75" customHeight="1" x14ac:dyDescent="0.25">
      <c r="A801" s="60"/>
      <c r="B801" s="60"/>
      <c r="C801" s="60"/>
      <c r="D801" s="60"/>
      <c r="E801" s="60"/>
      <c r="F801" s="60"/>
      <c r="G801" s="60"/>
      <c r="H801" s="60"/>
      <c r="I801" s="61"/>
      <c r="J801" s="61"/>
      <c r="K801" s="61"/>
      <c r="L801" s="61"/>
      <c r="M801" s="60"/>
      <c r="N801" s="60"/>
      <c r="O801" s="62"/>
      <c r="P801" s="62"/>
      <c r="Q801" s="62"/>
      <c r="R801" s="62"/>
      <c r="S801" s="62"/>
      <c r="T801" s="62"/>
      <c r="U801" s="62"/>
      <c r="V801" s="62"/>
      <c r="W801" s="62"/>
      <c r="X801" s="60"/>
      <c r="Y801" s="60"/>
      <c r="Z801" s="60"/>
      <c r="AA801" s="60"/>
      <c r="AB801" s="61"/>
      <c r="AC801" s="61"/>
      <c r="AD801" s="60"/>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7"/>
      <c r="IW801" s="7"/>
      <c r="IX801" s="7"/>
      <c r="IY801" s="7"/>
      <c r="IZ801" s="7"/>
      <c r="JA801" s="7"/>
      <c r="JB801" s="7"/>
      <c r="JC801" s="7"/>
      <c r="JD801" s="7"/>
      <c r="JE801" s="7"/>
      <c r="JF801" s="7"/>
      <c r="JG801" s="7"/>
      <c r="JH801" s="7"/>
      <c r="JI801" s="7"/>
      <c r="JJ801" s="7"/>
      <c r="JK801" s="7"/>
      <c r="JL801" s="7"/>
      <c r="JM801" s="7"/>
      <c r="JN801" s="7"/>
      <c r="JO801" s="7"/>
      <c r="JP801" s="7"/>
      <c r="JQ801" s="7"/>
      <c r="JR801" s="7"/>
      <c r="JS801" s="7"/>
      <c r="JT801" s="7"/>
      <c r="JU801" s="7"/>
      <c r="JV801" s="7"/>
      <c r="JW801" s="7"/>
      <c r="JX801" s="7"/>
      <c r="JY801" s="7"/>
      <c r="JZ801" s="7"/>
      <c r="KA801" s="7"/>
      <c r="KB801" s="7"/>
      <c r="KC801" s="7"/>
      <c r="KD801" s="7"/>
      <c r="KE801" s="7"/>
      <c r="KF801" s="7"/>
      <c r="KG801" s="7"/>
      <c r="KH801" s="7"/>
      <c r="KI801" s="7"/>
      <c r="KJ801" s="7"/>
      <c r="KK801" s="7"/>
      <c r="KL801" s="7"/>
      <c r="KM801" s="7"/>
      <c r="KN801" s="7"/>
      <c r="KO801" s="7"/>
      <c r="KP801" s="7"/>
      <c r="KQ801" s="7"/>
      <c r="KR801" s="7"/>
      <c r="KS801" s="7"/>
      <c r="KT801" s="7"/>
      <c r="KU801" s="7"/>
      <c r="KV801" s="7"/>
      <c r="KW801" s="7"/>
      <c r="KX801" s="7"/>
      <c r="KY801" s="7"/>
      <c r="KZ801" s="7"/>
      <c r="LA801" s="7"/>
      <c r="LB801" s="7"/>
      <c r="LC801" s="7"/>
      <c r="LD801" s="7"/>
      <c r="LE801" s="7"/>
      <c r="LF801" s="7"/>
      <c r="LG801" s="7"/>
      <c r="LH801" s="7"/>
      <c r="LI801" s="7"/>
      <c r="LJ801" s="7"/>
      <c r="LK801" s="7"/>
      <c r="LL801" s="7"/>
      <c r="LM801" s="7"/>
      <c r="LN801" s="7"/>
      <c r="LO801" s="7"/>
      <c r="LP801" s="7"/>
      <c r="LQ801" s="7"/>
      <c r="LR801" s="7"/>
      <c r="LS801" s="7"/>
      <c r="LT801" s="7"/>
      <c r="LU801" s="7"/>
      <c r="LV801" s="7"/>
      <c r="LW801" s="7"/>
      <c r="LX801" s="7"/>
      <c r="LY801" s="7"/>
      <c r="LZ801" s="7"/>
      <c r="MA801" s="7"/>
      <c r="MB801" s="7"/>
      <c r="MC801" s="7"/>
      <c r="MD801" s="7"/>
      <c r="ME801" s="7"/>
      <c r="MF801" s="7"/>
      <c r="MG801" s="7"/>
      <c r="MH801" s="7"/>
      <c r="MI801" s="7"/>
      <c r="MJ801" s="7"/>
    </row>
    <row r="802" spans="1:348" ht="15.75" customHeight="1" x14ac:dyDescent="0.25">
      <c r="A802" s="60"/>
      <c r="B802" s="60"/>
      <c r="C802" s="60"/>
      <c r="D802" s="60"/>
      <c r="E802" s="60"/>
      <c r="F802" s="60"/>
      <c r="G802" s="60"/>
      <c r="H802" s="60"/>
      <c r="I802" s="61"/>
      <c r="J802" s="61"/>
      <c r="K802" s="61"/>
      <c r="L802" s="61"/>
      <c r="M802" s="60"/>
      <c r="N802" s="60"/>
      <c r="O802" s="62"/>
      <c r="P802" s="62"/>
      <c r="Q802" s="62"/>
      <c r="R802" s="62"/>
      <c r="S802" s="62"/>
      <c r="T802" s="62"/>
      <c r="U802" s="62"/>
      <c r="V802" s="62"/>
      <c r="W802" s="62"/>
      <c r="X802" s="60"/>
      <c r="Y802" s="60"/>
      <c r="Z802" s="60"/>
      <c r="AA802" s="60"/>
      <c r="AB802" s="61"/>
      <c r="AC802" s="61"/>
      <c r="AD802" s="60"/>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7"/>
      <c r="IW802" s="7"/>
      <c r="IX802" s="7"/>
      <c r="IY802" s="7"/>
      <c r="IZ802" s="7"/>
      <c r="JA802" s="7"/>
      <c r="JB802" s="7"/>
      <c r="JC802" s="7"/>
      <c r="JD802" s="7"/>
      <c r="JE802" s="7"/>
      <c r="JF802" s="7"/>
      <c r="JG802" s="7"/>
      <c r="JH802" s="7"/>
      <c r="JI802" s="7"/>
      <c r="JJ802" s="7"/>
      <c r="JK802" s="7"/>
      <c r="JL802" s="7"/>
      <c r="JM802" s="7"/>
      <c r="JN802" s="7"/>
      <c r="JO802" s="7"/>
      <c r="JP802" s="7"/>
      <c r="JQ802" s="7"/>
      <c r="JR802" s="7"/>
      <c r="JS802" s="7"/>
      <c r="JT802" s="7"/>
      <c r="JU802" s="7"/>
      <c r="JV802" s="7"/>
      <c r="JW802" s="7"/>
      <c r="JX802" s="7"/>
      <c r="JY802" s="7"/>
      <c r="JZ802" s="7"/>
      <c r="KA802" s="7"/>
      <c r="KB802" s="7"/>
      <c r="KC802" s="7"/>
      <c r="KD802" s="7"/>
      <c r="KE802" s="7"/>
      <c r="KF802" s="7"/>
      <c r="KG802" s="7"/>
      <c r="KH802" s="7"/>
      <c r="KI802" s="7"/>
      <c r="KJ802" s="7"/>
      <c r="KK802" s="7"/>
      <c r="KL802" s="7"/>
      <c r="KM802" s="7"/>
      <c r="KN802" s="7"/>
      <c r="KO802" s="7"/>
      <c r="KP802" s="7"/>
      <c r="KQ802" s="7"/>
      <c r="KR802" s="7"/>
      <c r="KS802" s="7"/>
      <c r="KT802" s="7"/>
      <c r="KU802" s="7"/>
      <c r="KV802" s="7"/>
      <c r="KW802" s="7"/>
      <c r="KX802" s="7"/>
      <c r="KY802" s="7"/>
      <c r="KZ802" s="7"/>
      <c r="LA802" s="7"/>
      <c r="LB802" s="7"/>
      <c r="LC802" s="7"/>
      <c r="LD802" s="7"/>
      <c r="LE802" s="7"/>
      <c r="LF802" s="7"/>
      <c r="LG802" s="7"/>
      <c r="LH802" s="7"/>
      <c r="LI802" s="7"/>
      <c r="LJ802" s="7"/>
      <c r="LK802" s="7"/>
      <c r="LL802" s="7"/>
      <c r="LM802" s="7"/>
      <c r="LN802" s="7"/>
      <c r="LO802" s="7"/>
      <c r="LP802" s="7"/>
      <c r="LQ802" s="7"/>
      <c r="LR802" s="7"/>
      <c r="LS802" s="7"/>
      <c r="LT802" s="7"/>
      <c r="LU802" s="7"/>
      <c r="LV802" s="7"/>
      <c r="LW802" s="7"/>
      <c r="LX802" s="7"/>
      <c r="LY802" s="7"/>
      <c r="LZ802" s="7"/>
      <c r="MA802" s="7"/>
      <c r="MB802" s="7"/>
      <c r="MC802" s="7"/>
      <c r="MD802" s="7"/>
      <c r="ME802" s="7"/>
      <c r="MF802" s="7"/>
      <c r="MG802" s="7"/>
      <c r="MH802" s="7"/>
      <c r="MI802" s="7"/>
      <c r="MJ802" s="7"/>
    </row>
    <row r="803" spans="1:348" ht="15.75" customHeight="1" x14ac:dyDescent="0.25">
      <c r="A803" s="60"/>
      <c r="B803" s="60"/>
      <c r="C803" s="60"/>
      <c r="D803" s="60"/>
      <c r="E803" s="60"/>
      <c r="F803" s="60"/>
      <c r="G803" s="60"/>
      <c r="H803" s="60"/>
      <c r="I803" s="61"/>
      <c r="J803" s="61"/>
      <c r="K803" s="61"/>
      <c r="L803" s="61"/>
      <c r="M803" s="60"/>
      <c r="N803" s="60"/>
      <c r="O803" s="62"/>
      <c r="P803" s="62"/>
      <c r="Q803" s="62"/>
      <c r="R803" s="62"/>
      <c r="S803" s="62"/>
      <c r="T803" s="62"/>
      <c r="U803" s="62"/>
      <c r="V803" s="62"/>
      <c r="W803" s="62"/>
      <c r="X803" s="60"/>
      <c r="Y803" s="60"/>
      <c r="Z803" s="60"/>
      <c r="AA803" s="60"/>
      <c r="AB803" s="61"/>
      <c r="AC803" s="61"/>
      <c r="AD803" s="60"/>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7"/>
      <c r="IW803" s="7"/>
      <c r="IX803" s="7"/>
      <c r="IY803" s="7"/>
      <c r="IZ803" s="7"/>
      <c r="JA803" s="7"/>
      <c r="JB803" s="7"/>
      <c r="JC803" s="7"/>
      <c r="JD803" s="7"/>
      <c r="JE803" s="7"/>
      <c r="JF803" s="7"/>
      <c r="JG803" s="7"/>
      <c r="JH803" s="7"/>
      <c r="JI803" s="7"/>
      <c r="JJ803" s="7"/>
      <c r="JK803" s="7"/>
      <c r="JL803" s="7"/>
      <c r="JM803" s="7"/>
      <c r="JN803" s="7"/>
      <c r="JO803" s="7"/>
      <c r="JP803" s="7"/>
      <c r="JQ803" s="7"/>
      <c r="JR803" s="7"/>
      <c r="JS803" s="7"/>
      <c r="JT803" s="7"/>
      <c r="JU803" s="7"/>
      <c r="JV803" s="7"/>
      <c r="JW803" s="7"/>
      <c r="JX803" s="7"/>
      <c r="JY803" s="7"/>
      <c r="JZ803" s="7"/>
      <c r="KA803" s="7"/>
      <c r="KB803" s="7"/>
      <c r="KC803" s="7"/>
      <c r="KD803" s="7"/>
      <c r="KE803" s="7"/>
      <c r="KF803" s="7"/>
      <c r="KG803" s="7"/>
      <c r="KH803" s="7"/>
      <c r="KI803" s="7"/>
      <c r="KJ803" s="7"/>
      <c r="KK803" s="7"/>
      <c r="KL803" s="7"/>
      <c r="KM803" s="7"/>
      <c r="KN803" s="7"/>
      <c r="KO803" s="7"/>
      <c r="KP803" s="7"/>
      <c r="KQ803" s="7"/>
      <c r="KR803" s="7"/>
      <c r="KS803" s="7"/>
      <c r="KT803" s="7"/>
      <c r="KU803" s="7"/>
      <c r="KV803" s="7"/>
      <c r="KW803" s="7"/>
      <c r="KX803" s="7"/>
      <c r="KY803" s="7"/>
      <c r="KZ803" s="7"/>
      <c r="LA803" s="7"/>
      <c r="LB803" s="7"/>
      <c r="LC803" s="7"/>
      <c r="LD803" s="7"/>
      <c r="LE803" s="7"/>
      <c r="LF803" s="7"/>
      <c r="LG803" s="7"/>
      <c r="LH803" s="7"/>
      <c r="LI803" s="7"/>
      <c r="LJ803" s="7"/>
      <c r="LK803" s="7"/>
      <c r="LL803" s="7"/>
      <c r="LM803" s="7"/>
      <c r="LN803" s="7"/>
      <c r="LO803" s="7"/>
      <c r="LP803" s="7"/>
      <c r="LQ803" s="7"/>
      <c r="LR803" s="7"/>
      <c r="LS803" s="7"/>
      <c r="LT803" s="7"/>
      <c r="LU803" s="7"/>
      <c r="LV803" s="7"/>
      <c r="LW803" s="7"/>
      <c r="LX803" s="7"/>
      <c r="LY803" s="7"/>
      <c r="LZ803" s="7"/>
      <c r="MA803" s="7"/>
      <c r="MB803" s="7"/>
      <c r="MC803" s="7"/>
      <c r="MD803" s="7"/>
      <c r="ME803" s="7"/>
      <c r="MF803" s="7"/>
      <c r="MG803" s="7"/>
      <c r="MH803" s="7"/>
      <c r="MI803" s="7"/>
      <c r="MJ803" s="7"/>
    </row>
    <row r="804" spans="1:348" ht="15.75" customHeight="1" x14ac:dyDescent="0.25">
      <c r="A804" s="60"/>
      <c r="B804" s="60"/>
      <c r="C804" s="60"/>
      <c r="D804" s="60"/>
      <c r="E804" s="60"/>
      <c r="F804" s="60"/>
      <c r="G804" s="60"/>
      <c r="H804" s="60"/>
      <c r="I804" s="61"/>
      <c r="J804" s="61"/>
      <c r="K804" s="61"/>
      <c r="L804" s="61"/>
      <c r="M804" s="60"/>
      <c r="N804" s="60"/>
      <c r="O804" s="62"/>
      <c r="P804" s="62"/>
      <c r="Q804" s="62"/>
      <c r="R804" s="62"/>
      <c r="S804" s="62"/>
      <c r="T804" s="62"/>
      <c r="U804" s="62"/>
      <c r="V804" s="62"/>
      <c r="W804" s="62"/>
      <c r="X804" s="60"/>
      <c r="Y804" s="60"/>
      <c r="Z804" s="60"/>
      <c r="AA804" s="60"/>
      <c r="AB804" s="61"/>
      <c r="AC804" s="61"/>
      <c r="AD804" s="60"/>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7"/>
      <c r="IW804" s="7"/>
      <c r="IX804" s="7"/>
      <c r="IY804" s="7"/>
      <c r="IZ804" s="7"/>
      <c r="JA804" s="7"/>
      <c r="JB804" s="7"/>
      <c r="JC804" s="7"/>
      <c r="JD804" s="7"/>
      <c r="JE804" s="7"/>
      <c r="JF804" s="7"/>
      <c r="JG804" s="7"/>
      <c r="JH804" s="7"/>
      <c r="JI804" s="7"/>
      <c r="JJ804" s="7"/>
      <c r="JK804" s="7"/>
      <c r="JL804" s="7"/>
      <c r="JM804" s="7"/>
      <c r="JN804" s="7"/>
      <c r="JO804" s="7"/>
      <c r="JP804" s="7"/>
      <c r="JQ804" s="7"/>
      <c r="JR804" s="7"/>
      <c r="JS804" s="7"/>
      <c r="JT804" s="7"/>
      <c r="JU804" s="7"/>
      <c r="JV804" s="7"/>
      <c r="JW804" s="7"/>
      <c r="JX804" s="7"/>
      <c r="JY804" s="7"/>
      <c r="JZ804" s="7"/>
      <c r="KA804" s="7"/>
      <c r="KB804" s="7"/>
      <c r="KC804" s="7"/>
      <c r="KD804" s="7"/>
      <c r="KE804" s="7"/>
      <c r="KF804" s="7"/>
      <c r="KG804" s="7"/>
      <c r="KH804" s="7"/>
      <c r="KI804" s="7"/>
      <c r="KJ804" s="7"/>
      <c r="KK804" s="7"/>
      <c r="KL804" s="7"/>
      <c r="KM804" s="7"/>
      <c r="KN804" s="7"/>
      <c r="KO804" s="7"/>
      <c r="KP804" s="7"/>
      <c r="KQ804" s="7"/>
      <c r="KR804" s="7"/>
      <c r="KS804" s="7"/>
      <c r="KT804" s="7"/>
      <c r="KU804" s="7"/>
      <c r="KV804" s="7"/>
      <c r="KW804" s="7"/>
      <c r="KX804" s="7"/>
      <c r="KY804" s="7"/>
      <c r="KZ804" s="7"/>
      <c r="LA804" s="7"/>
      <c r="LB804" s="7"/>
      <c r="LC804" s="7"/>
      <c r="LD804" s="7"/>
      <c r="LE804" s="7"/>
      <c r="LF804" s="7"/>
      <c r="LG804" s="7"/>
      <c r="LH804" s="7"/>
      <c r="LI804" s="7"/>
      <c r="LJ804" s="7"/>
      <c r="LK804" s="7"/>
      <c r="LL804" s="7"/>
      <c r="LM804" s="7"/>
      <c r="LN804" s="7"/>
      <c r="LO804" s="7"/>
      <c r="LP804" s="7"/>
      <c r="LQ804" s="7"/>
      <c r="LR804" s="7"/>
      <c r="LS804" s="7"/>
      <c r="LT804" s="7"/>
      <c r="LU804" s="7"/>
      <c r="LV804" s="7"/>
      <c r="LW804" s="7"/>
      <c r="LX804" s="7"/>
      <c r="LY804" s="7"/>
      <c r="LZ804" s="7"/>
      <c r="MA804" s="7"/>
      <c r="MB804" s="7"/>
      <c r="MC804" s="7"/>
      <c r="MD804" s="7"/>
      <c r="ME804" s="7"/>
      <c r="MF804" s="7"/>
      <c r="MG804" s="7"/>
      <c r="MH804" s="7"/>
      <c r="MI804" s="7"/>
      <c r="MJ804" s="7"/>
    </row>
    <row r="805" spans="1:348" ht="15.75" customHeight="1" x14ac:dyDescent="0.25">
      <c r="A805" s="60"/>
      <c r="B805" s="60"/>
      <c r="C805" s="60"/>
      <c r="D805" s="60"/>
      <c r="E805" s="60"/>
      <c r="F805" s="60"/>
      <c r="G805" s="60"/>
      <c r="H805" s="60"/>
      <c r="I805" s="61"/>
      <c r="J805" s="61"/>
      <c r="K805" s="61"/>
      <c r="L805" s="61"/>
      <c r="M805" s="60"/>
      <c r="N805" s="60"/>
      <c r="O805" s="62"/>
      <c r="P805" s="62"/>
      <c r="Q805" s="62"/>
      <c r="R805" s="62"/>
      <c r="S805" s="62"/>
      <c r="T805" s="62"/>
      <c r="U805" s="62"/>
      <c r="V805" s="62"/>
      <c r="W805" s="62"/>
      <c r="X805" s="60"/>
      <c r="Y805" s="60"/>
      <c r="Z805" s="60"/>
      <c r="AA805" s="60"/>
      <c r="AB805" s="61"/>
      <c r="AC805" s="61"/>
      <c r="AD805" s="60"/>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7"/>
      <c r="IW805" s="7"/>
      <c r="IX805" s="7"/>
      <c r="IY805" s="7"/>
      <c r="IZ805" s="7"/>
      <c r="JA805" s="7"/>
      <c r="JB805" s="7"/>
      <c r="JC805" s="7"/>
      <c r="JD805" s="7"/>
      <c r="JE805" s="7"/>
      <c r="JF805" s="7"/>
      <c r="JG805" s="7"/>
      <c r="JH805" s="7"/>
      <c r="JI805" s="7"/>
      <c r="JJ805" s="7"/>
      <c r="JK805" s="7"/>
      <c r="JL805" s="7"/>
      <c r="JM805" s="7"/>
      <c r="JN805" s="7"/>
      <c r="JO805" s="7"/>
      <c r="JP805" s="7"/>
      <c r="JQ805" s="7"/>
      <c r="JR805" s="7"/>
      <c r="JS805" s="7"/>
      <c r="JT805" s="7"/>
      <c r="JU805" s="7"/>
      <c r="JV805" s="7"/>
      <c r="JW805" s="7"/>
      <c r="JX805" s="7"/>
      <c r="JY805" s="7"/>
      <c r="JZ805" s="7"/>
      <c r="KA805" s="7"/>
      <c r="KB805" s="7"/>
      <c r="KC805" s="7"/>
      <c r="KD805" s="7"/>
      <c r="KE805" s="7"/>
      <c r="KF805" s="7"/>
      <c r="KG805" s="7"/>
      <c r="KH805" s="7"/>
      <c r="KI805" s="7"/>
      <c r="KJ805" s="7"/>
      <c r="KK805" s="7"/>
      <c r="KL805" s="7"/>
      <c r="KM805" s="7"/>
      <c r="KN805" s="7"/>
      <c r="KO805" s="7"/>
      <c r="KP805" s="7"/>
      <c r="KQ805" s="7"/>
      <c r="KR805" s="7"/>
      <c r="KS805" s="7"/>
      <c r="KT805" s="7"/>
      <c r="KU805" s="7"/>
      <c r="KV805" s="7"/>
      <c r="KW805" s="7"/>
      <c r="KX805" s="7"/>
      <c r="KY805" s="7"/>
      <c r="KZ805" s="7"/>
      <c r="LA805" s="7"/>
      <c r="LB805" s="7"/>
      <c r="LC805" s="7"/>
      <c r="LD805" s="7"/>
      <c r="LE805" s="7"/>
      <c r="LF805" s="7"/>
      <c r="LG805" s="7"/>
      <c r="LH805" s="7"/>
      <c r="LI805" s="7"/>
      <c r="LJ805" s="7"/>
      <c r="LK805" s="7"/>
      <c r="LL805" s="7"/>
      <c r="LM805" s="7"/>
      <c r="LN805" s="7"/>
      <c r="LO805" s="7"/>
      <c r="LP805" s="7"/>
      <c r="LQ805" s="7"/>
      <c r="LR805" s="7"/>
      <c r="LS805" s="7"/>
      <c r="LT805" s="7"/>
      <c r="LU805" s="7"/>
      <c r="LV805" s="7"/>
      <c r="LW805" s="7"/>
      <c r="LX805" s="7"/>
      <c r="LY805" s="7"/>
      <c r="LZ805" s="7"/>
      <c r="MA805" s="7"/>
      <c r="MB805" s="7"/>
      <c r="MC805" s="7"/>
      <c r="MD805" s="7"/>
      <c r="ME805" s="7"/>
      <c r="MF805" s="7"/>
      <c r="MG805" s="7"/>
      <c r="MH805" s="7"/>
      <c r="MI805" s="7"/>
      <c r="MJ805" s="7"/>
    </row>
    <row r="806" spans="1:348" ht="15.75" customHeight="1" x14ac:dyDescent="0.25">
      <c r="A806" s="60"/>
      <c r="B806" s="60"/>
      <c r="C806" s="60"/>
      <c r="D806" s="60"/>
      <c r="E806" s="60"/>
      <c r="F806" s="60"/>
      <c r="G806" s="60"/>
      <c r="H806" s="60"/>
      <c r="I806" s="61"/>
      <c r="J806" s="61"/>
      <c r="K806" s="61"/>
      <c r="L806" s="61"/>
      <c r="M806" s="60"/>
      <c r="N806" s="60"/>
      <c r="O806" s="62"/>
      <c r="P806" s="62"/>
      <c r="Q806" s="62"/>
      <c r="R806" s="62"/>
      <c r="S806" s="62"/>
      <c r="T806" s="62"/>
      <c r="U806" s="62"/>
      <c r="V806" s="62"/>
      <c r="W806" s="62"/>
      <c r="X806" s="60"/>
      <c r="Y806" s="60"/>
      <c r="Z806" s="60"/>
      <c r="AA806" s="60"/>
      <c r="AB806" s="61"/>
      <c r="AC806" s="61"/>
      <c r="AD806" s="60"/>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7"/>
      <c r="IW806" s="7"/>
      <c r="IX806" s="7"/>
      <c r="IY806" s="7"/>
      <c r="IZ806" s="7"/>
      <c r="JA806" s="7"/>
      <c r="JB806" s="7"/>
      <c r="JC806" s="7"/>
      <c r="JD806" s="7"/>
      <c r="JE806" s="7"/>
      <c r="JF806" s="7"/>
      <c r="JG806" s="7"/>
      <c r="JH806" s="7"/>
      <c r="JI806" s="7"/>
      <c r="JJ806" s="7"/>
      <c r="JK806" s="7"/>
      <c r="JL806" s="7"/>
      <c r="JM806" s="7"/>
      <c r="JN806" s="7"/>
      <c r="JO806" s="7"/>
      <c r="JP806" s="7"/>
      <c r="JQ806" s="7"/>
      <c r="JR806" s="7"/>
      <c r="JS806" s="7"/>
      <c r="JT806" s="7"/>
      <c r="JU806" s="7"/>
      <c r="JV806" s="7"/>
      <c r="JW806" s="7"/>
      <c r="JX806" s="7"/>
      <c r="JY806" s="7"/>
      <c r="JZ806" s="7"/>
      <c r="KA806" s="7"/>
      <c r="KB806" s="7"/>
      <c r="KC806" s="7"/>
      <c r="KD806" s="7"/>
      <c r="KE806" s="7"/>
      <c r="KF806" s="7"/>
      <c r="KG806" s="7"/>
      <c r="KH806" s="7"/>
      <c r="KI806" s="7"/>
      <c r="KJ806" s="7"/>
      <c r="KK806" s="7"/>
      <c r="KL806" s="7"/>
      <c r="KM806" s="7"/>
      <c r="KN806" s="7"/>
      <c r="KO806" s="7"/>
      <c r="KP806" s="7"/>
      <c r="KQ806" s="7"/>
      <c r="KR806" s="7"/>
      <c r="KS806" s="7"/>
      <c r="KT806" s="7"/>
      <c r="KU806" s="7"/>
      <c r="KV806" s="7"/>
      <c r="KW806" s="7"/>
      <c r="KX806" s="7"/>
      <c r="KY806" s="7"/>
      <c r="KZ806" s="7"/>
      <c r="LA806" s="7"/>
      <c r="LB806" s="7"/>
      <c r="LC806" s="7"/>
      <c r="LD806" s="7"/>
      <c r="LE806" s="7"/>
      <c r="LF806" s="7"/>
      <c r="LG806" s="7"/>
      <c r="LH806" s="7"/>
      <c r="LI806" s="7"/>
      <c r="LJ806" s="7"/>
      <c r="LK806" s="7"/>
      <c r="LL806" s="7"/>
      <c r="LM806" s="7"/>
      <c r="LN806" s="7"/>
      <c r="LO806" s="7"/>
      <c r="LP806" s="7"/>
      <c r="LQ806" s="7"/>
      <c r="LR806" s="7"/>
      <c r="LS806" s="7"/>
      <c r="LT806" s="7"/>
      <c r="LU806" s="7"/>
      <c r="LV806" s="7"/>
      <c r="LW806" s="7"/>
      <c r="LX806" s="7"/>
      <c r="LY806" s="7"/>
      <c r="LZ806" s="7"/>
      <c r="MA806" s="7"/>
      <c r="MB806" s="7"/>
      <c r="MC806" s="7"/>
      <c r="MD806" s="7"/>
      <c r="ME806" s="7"/>
      <c r="MF806" s="7"/>
      <c r="MG806" s="7"/>
      <c r="MH806" s="7"/>
      <c r="MI806" s="7"/>
      <c r="MJ806" s="7"/>
    </row>
    <row r="807" spans="1:348" ht="15.75" customHeight="1" x14ac:dyDescent="0.25">
      <c r="A807" s="60"/>
      <c r="B807" s="60"/>
      <c r="C807" s="60"/>
      <c r="D807" s="60"/>
      <c r="E807" s="60"/>
      <c r="F807" s="60"/>
      <c r="G807" s="60"/>
      <c r="H807" s="60"/>
      <c r="I807" s="61"/>
      <c r="J807" s="61"/>
      <c r="K807" s="61"/>
      <c r="L807" s="61"/>
      <c r="M807" s="60"/>
      <c r="N807" s="60"/>
      <c r="O807" s="62"/>
      <c r="P807" s="62"/>
      <c r="Q807" s="62"/>
      <c r="R807" s="62"/>
      <c r="S807" s="62"/>
      <c r="T807" s="62"/>
      <c r="U807" s="62"/>
      <c r="V807" s="62"/>
      <c r="W807" s="62"/>
      <c r="X807" s="60"/>
      <c r="Y807" s="60"/>
      <c r="Z807" s="60"/>
      <c r="AA807" s="60"/>
      <c r="AB807" s="61"/>
      <c r="AC807" s="61"/>
      <c r="AD807" s="60"/>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7"/>
      <c r="IW807" s="7"/>
      <c r="IX807" s="7"/>
      <c r="IY807" s="7"/>
      <c r="IZ807" s="7"/>
      <c r="JA807" s="7"/>
      <c r="JB807" s="7"/>
      <c r="JC807" s="7"/>
      <c r="JD807" s="7"/>
      <c r="JE807" s="7"/>
      <c r="JF807" s="7"/>
      <c r="JG807" s="7"/>
      <c r="JH807" s="7"/>
      <c r="JI807" s="7"/>
      <c r="JJ807" s="7"/>
      <c r="JK807" s="7"/>
      <c r="JL807" s="7"/>
      <c r="JM807" s="7"/>
      <c r="JN807" s="7"/>
      <c r="JO807" s="7"/>
      <c r="JP807" s="7"/>
      <c r="JQ807" s="7"/>
      <c r="JR807" s="7"/>
      <c r="JS807" s="7"/>
      <c r="JT807" s="7"/>
      <c r="JU807" s="7"/>
      <c r="JV807" s="7"/>
      <c r="JW807" s="7"/>
      <c r="JX807" s="7"/>
      <c r="JY807" s="7"/>
      <c r="JZ807" s="7"/>
      <c r="KA807" s="7"/>
      <c r="KB807" s="7"/>
      <c r="KC807" s="7"/>
      <c r="KD807" s="7"/>
      <c r="KE807" s="7"/>
      <c r="KF807" s="7"/>
      <c r="KG807" s="7"/>
      <c r="KH807" s="7"/>
      <c r="KI807" s="7"/>
      <c r="KJ807" s="7"/>
      <c r="KK807" s="7"/>
      <c r="KL807" s="7"/>
      <c r="KM807" s="7"/>
      <c r="KN807" s="7"/>
      <c r="KO807" s="7"/>
      <c r="KP807" s="7"/>
      <c r="KQ807" s="7"/>
      <c r="KR807" s="7"/>
      <c r="KS807" s="7"/>
      <c r="KT807" s="7"/>
      <c r="KU807" s="7"/>
      <c r="KV807" s="7"/>
      <c r="KW807" s="7"/>
      <c r="KX807" s="7"/>
      <c r="KY807" s="7"/>
      <c r="KZ807" s="7"/>
      <c r="LA807" s="7"/>
      <c r="LB807" s="7"/>
      <c r="LC807" s="7"/>
      <c r="LD807" s="7"/>
      <c r="LE807" s="7"/>
      <c r="LF807" s="7"/>
      <c r="LG807" s="7"/>
      <c r="LH807" s="7"/>
      <c r="LI807" s="7"/>
      <c r="LJ807" s="7"/>
      <c r="LK807" s="7"/>
      <c r="LL807" s="7"/>
      <c r="LM807" s="7"/>
      <c r="LN807" s="7"/>
      <c r="LO807" s="7"/>
      <c r="LP807" s="7"/>
      <c r="LQ807" s="7"/>
      <c r="LR807" s="7"/>
      <c r="LS807" s="7"/>
      <c r="LT807" s="7"/>
      <c r="LU807" s="7"/>
      <c r="LV807" s="7"/>
      <c r="LW807" s="7"/>
      <c r="LX807" s="7"/>
      <c r="LY807" s="7"/>
      <c r="LZ807" s="7"/>
      <c r="MA807" s="7"/>
      <c r="MB807" s="7"/>
      <c r="MC807" s="7"/>
      <c r="MD807" s="7"/>
      <c r="ME807" s="7"/>
      <c r="MF807" s="7"/>
      <c r="MG807" s="7"/>
      <c r="MH807" s="7"/>
      <c r="MI807" s="7"/>
      <c r="MJ807" s="7"/>
    </row>
    <row r="808" spans="1:348" ht="15.75" customHeight="1" x14ac:dyDescent="0.25">
      <c r="A808" s="60"/>
      <c r="B808" s="60"/>
      <c r="C808" s="60"/>
      <c r="D808" s="60"/>
      <c r="E808" s="60"/>
      <c r="F808" s="60"/>
      <c r="G808" s="60"/>
      <c r="H808" s="60"/>
      <c r="I808" s="61"/>
      <c r="J808" s="61"/>
      <c r="K808" s="61"/>
      <c r="L808" s="61"/>
      <c r="M808" s="60"/>
      <c r="N808" s="60"/>
      <c r="O808" s="62"/>
      <c r="P808" s="62"/>
      <c r="Q808" s="62"/>
      <c r="R808" s="62"/>
      <c r="S808" s="62"/>
      <c r="T808" s="62"/>
      <c r="U808" s="62"/>
      <c r="V808" s="62"/>
      <c r="W808" s="62"/>
      <c r="X808" s="60"/>
      <c r="Y808" s="60"/>
      <c r="Z808" s="60"/>
      <c r="AA808" s="60"/>
      <c r="AB808" s="61"/>
      <c r="AC808" s="61"/>
      <c r="AD808" s="60"/>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7"/>
      <c r="IW808" s="7"/>
      <c r="IX808" s="7"/>
      <c r="IY808" s="7"/>
      <c r="IZ808" s="7"/>
      <c r="JA808" s="7"/>
      <c r="JB808" s="7"/>
      <c r="JC808" s="7"/>
      <c r="JD808" s="7"/>
      <c r="JE808" s="7"/>
      <c r="JF808" s="7"/>
      <c r="JG808" s="7"/>
      <c r="JH808" s="7"/>
      <c r="JI808" s="7"/>
      <c r="JJ808" s="7"/>
      <c r="JK808" s="7"/>
      <c r="JL808" s="7"/>
      <c r="JM808" s="7"/>
      <c r="JN808" s="7"/>
      <c r="JO808" s="7"/>
      <c r="JP808" s="7"/>
      <c r="JQ808" s="7"/>
      <c r="JR808" s="7"/>
      <c r="JS808" s="7"/>
      <c r="JT808" s="7"/>
      <c r="JU808" s="7"/>
      <c r="JV808" s="7"/>
      <c r="JW808" s="7"/>
      <c r="JX808" s="7"/>
      <c r="JY808" s="7"/>
      <c r="JZ808" s="7"/>
      <c r="KA808" s="7"/>
      <c r="KB808" s="7"/>
      <c r="KC808" s="7"/>
      <c r="KD808" s="7"/>
      <c r="KE808" s="7"/>
      <c r="KF808" s="7"/>
      <c r="KG808" s="7"/>
      <c r="KH808" s="7"/>
      <c r="KI808" s="7"/>
      <c r="KJ808" s="7"/>
      <c r="KK808" s="7"/>
      <c r="KL808" s="7"/>
      <c r="KM808" s="7"/>
      <c r="KN808" s="7"/>
      <c r="KO808" s="7"/>
      <c r="KP808" s="7"/>
      <c r="KQ808" s="7"/>
      <c r="KR808" s="7"/>
      <c r="KS808" s="7"/>
      <c r="KT808" s="7"/>
      <c r="KU808" s="7"/>
      <c r="KV808" s="7"/>
      <c r="KW808" s="7"/>
      <c r="KX808" s="7"/>
      <c r="KY808" s="7"/>
      <c r="KZ808" s="7"/>
      <c r="LA808" s="7"/>
      <c r="LB808" s="7"/>
      <c r="LC808" s="7"/>
      <c r="LD808" s="7"/>
      <c r="LE808" s="7"/>
      <c r="LF808" s="7"/>
      <c r="LG808" s="7"/>
      <c r="LH808" s="7"/>
      <c r="LI808" s="7"/>
      <c r="LJ808" s="7"/>
      <c r="LK808" s="7"/>
      <c r="LL808" s="7"/>
      <c r="LM808" s="7"/>
      <c r="LN808" s="7"/>
      <c r="LO808" s="7"/>
      <c r="LP808" s="7"/>
      <c r="LQ808" s="7"/>
      <c r="LR808" s="7"/>
      <c r="LS808" s="7"/>
      <c r="LT808" s="7"/>
      <c r="LU808" s="7"/>
      <c r="LV808" s="7"/>
      <c r="LW808" s="7"/>
      <c r="LX808" s="7"/>
      <c r="LY808" s="7"/>
      <c r="LZ808" s="7"/>
      <c r="MA808" s="7"/>
      <c r="MB808" s="7"/>
      <c r="MC808" s="7"/>
      <c r="MD808" s="7"/>
      <c r="ME808" s="7"/>
      <c r="MF808" s="7"/>
      <c r="MG808" s="7"/>
      <c r="MH808" s="7"/>
      <c r="MI808" s="7"/>
      <c r="MJ808" s="7"/>
    </row>
    <row r="809" spans="1:348" ht="15.75" customHeight="1" x14ac:dyDescent="0.25">
      <c r="A809" s="60"/>
      <c r="B809" s="60"/>
      <c r="C809" s="60"/>
      <c r="D809" s="60"/>
      <c r="E809" s="60"/>
      <c r="F809" s="60"/>
      <c r="G809" s="60"/>
      <c r="H809" s="60"/>
      <c r="I809" s="61"/>
      <c r="J809" s="61"/>
      <c r="K809" s="61"/>
      <c r="L809" s="61"/>
      <c r="M809" s="60"/>
      <c r="N809" s="60"/>
      <c r="O809" s="62"/>
      <c r="P809" s="62"/>
      <c r="Q809" s="62"/>
      <c r="R809" s="62"/>
      <c r="S809" s="62"/>
      <c r="T809" s="62"/>
      <c r="U809" s="62"/>
      <c r="V809" s="62"/>
      <c r="W809" s="62"/>
      <c r="X809" s="60"/>
      <c r="Y809" s="60"/>
      <c r="Z809" s="60"/>
      <c r="AA809" s="60"/>
      <c r="AB809" s="61"/>
      <c r="AC809" s="61"/>
      <c r="AD809" s="60"/>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7"/>
      <c r="IW809" s="7"/>
      <c r="IX809" s="7"/>
      <c r="IY809" s="7"/>
      <c r="IZ809" s="7"/>
      <c r="JA809" s="7"/>
      <c r="JB809" s="7"/>
      <c r="JC809" s="7"/>
      <c r="JD809" s="7"/>
      <c r="JE809" s="7"/>
      <c r="JF809" s="7"/>
      <c r="JG809" s="7"/>
      <c r="JH809" s="7"/>
      <c r="JI809" s="7"/>
      <c r="JJ809" s="7"/>
      <c r="JK809" s="7"/>
      <c r="JL809" s="7"/>
      <c r="JM809" s="7"/>
      <c r="JN809" s="7"/>
      <c r="JO809" s="7"/>
      <c r="JP809" s="7"/>
      <c r="JQ809" s="7"/>
      <c r="JR809" s="7"/>
      <c r="JS809" s="7"/>
      <c r="JT809" s="7"/>
      <c r="JU809" s="7"/>
      <c r="JV809" s="7"/>
      <c r="JW809" s="7"/>
      <c r="JX809" s="7"/>
      <c r="JY809" s="7"/>
      <c r="JZ809" s="7"/>
      <c r="KA809" s="7"/>
      <c r="KB809" s="7"/>
      <c r="KC809" s="7"/>
      <c r="KD809" s="7"/>
      <c r="KE809" s="7"/>
      <c r="KF809" s="7"/>
      <c r="KG809" s="7"/>
      <c r="KH809" s="7"/>
      <c r="KI809" s="7"/>
      <c r="KJ809" s="7"/>
      <c r="KK809" s="7"/>
      <c r="KL809" s="7"/>
      <c r="KM809" s="7"/>
      <c r="KN809" s="7"/>
      <c r="KO809" s="7"/>
      <c r="KP809" s="7"/>
      <c r="KQ809" s="7"/>
      <c r="KR809" s="7"/>
      <c r="KS809" s="7"/>
      <c r="KT809" s="7"/>
      <c r="KU809" s="7"/>
      <c r="KV809" s="7"/>
      <c r="KW809" s="7"/>
      <c r="KX809" s="7"/>
      <c r="KY809" s="7"/>
      <c r="KZ809" s="7"/>
      <c r="LA809" s="7"/>
      <c r="LB809" s="7"/>
      <c r="LC809" s="7"/>
      <c r="LD809" s="7"/>
      <c r="LE809" s="7"/>
      <c r="LF809" s="7"/>
      <c r="LG809" s="7"/>
      <c r="LH809" s="7"/>
      <c r="LI809" s="7"/>
      <c r="LJ809" s="7"/>
      <c r="LK809" s="7"/>
      <c r="LL809" s="7"/>
      <c r="LM809" s="7"/>
      <c r="LN809" s="7"/>
      <c r="LO809" s="7"/>
      <c r="LP809" s="7"/>
      <c r="LQ809" s="7"/>
      <c r="LR809" s="7"/>
      <c r="LS809" s="7"/>
      <c r="LT809" s="7"/>
      <c r="LU809" s="7"/>
      <c r="LV809" s="7"/>
      <c r="LW809" s="7"/>
      <c r="LX809" s="7"/>
      <c r="LY809" s="7"/>
      <c r="LZ809" s="7"/>
      <c r="MA809" s="7"/>
      <c r="MB809" s="7"/>
      <c r="MC809" s="7"/>
      <c r="MD809" s="7"/>
      <c r="ME809" s="7"/>
      <c r="MF809" s="7"/>
      <c r="MG809" s="7"/>
      <c r="MH809" s="7"/>
      <c r="MI809" s="7"/>
      <c r="MJ809" s="7"/>
    </row>
    <row r="810" spans="1:348" ht="15.75" customHeight="1" x14ac:dyDescent="0.25">
      <c r="A810" s="60"/>
      <c r="B810" s="60"/>
      <c r="C810" s="60"/>
      <c r="D810" s="60"/>
      <c r="E810" s="60"/>
      <c r="F810" s="60"/>
      <c r="G810" s="60"/>
      <c r="H810" s="60"/>
      <c r="I810" s="61"/>
      <c r="J810" s="61"/>
      <c r="K810" s="61"/>
      <c r="L810" s="61"/>
      <c r="M810" s="60"/>
      <c r="N810" s="60"/>
      <c r="O810" s="62"/>
      <c r="P810" s="62"/>
      <c r="Q810" s="62"/>
      <c r="R810" s="62"/>
      <c r="S810" s="62"/>
      <c r="T810" s="62"/>
      <c r="U810" s="62"/>
      <c r="V810" s="62"/>
      <c r="W810" s="62"/>
      <c r="X810" s="60"/>
      <c r="Y810" s="60"/>
      <c r="Z810" s="60"/>
      <c r="AA810" s="60"/>
      <c r="AB810" s="61"/>
      <c r="AC810" s="61"/>
      <c r="AD810" s="60"/>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7"/>
      <c r="IW810" s="7"/>
      <c r="IX810" s="7"/>
      <c r="IY810" s="7"/>
      <c r="IZ810" s="7"/>
      <c r="JA810" s="7"/>
      <c r="JB810" s="7"/>
      <c r="JC810" s="7"/>
      <c r="JD810" s="7"/>
      <c r="JE810" s="7"/>
      <c r="JF810" s="7"/>
      <c r="JG810" s="7"/>
      <c r="JH810" s="7"/>
      <c r="JI810" s="7"/>
      <c r="JJ810" s="7"/>
      <c r="JK810" s="7"/>
      <c r="JL810" s="7"/>
      <c r="JM810" s="7"/>
      <c r="JN810" s="7"/>
      <c r="JO810" s="7"/>
      <c r="JP810" s="7"/>
      <c r="JQ810" s="7"/>
      <c r="JR810" s="7"/>
      <c r="JS810" s="7"/>
      <c r="JT810" s="7"/>
      <c r="JU810" s="7"/>
      <c r="JV810" s="7"/>
      <c r="JW810" s="7"/>
      <c r="JX810" s="7"/>
      <c r="JY810" s="7"/>
      <c r="JZ810" s="7"/>
      <c r="KA810" s="7"/>
      <c r="KB810" s="7"/>
      <c r="KC810" s="7"/>
      <c r="KD810" s="7"/>
      <c r="KE810" s="7"/>
      <c r="KF810" s="7"/>
      <c r="KG810" s="7"/>
      <c r="KH810" s="7"/>
      <c r="KI810" s="7"/>
      <c r="KJ810" s="7"/>
      <c r="KK810" s="7"/>
      <c r="KL810" s="7"/>
      <c r="KM810" s="7"/>
      <c r="KN810" s="7"/>
      <c r="KO810" s="7"/>
      <c r="KP810" s="7"/>
      <c r="KQ810" s="7"/>
      <c r="KR810" s="7"/>
      <c r="KS810" s="7"/>
      <c r="KT810" s="7"/>
      <c r="KU810" s="7"/>
      <c r="KV810" s="7"/>
      <c r="KW810" s="7"/>
      <c r="KX810" s="7"/>
      <c r="KY810" s="7"/>
      <c r="KZ810" s="7"/>
      <c r="LA810" s="7"/>
      <c r="LB810" s="7"/>
      <c r="LC810" s="7"/>
      <c r="LD810" s="7"/>
      <c r="LE810" s="7"/>
      <c r="LF810" s="7"/>
      <c r="LG810" s="7"/>
      <c r="LH810" s="7"/>
      <c r="LI810" s="7"/>
      <c r="LJ810" s="7"/>
      <c r="LK810" s="7"/>
      <c r="LL810" s="7"/>
      <c r="LM810" s="7"/>
      <c r="LN810" s="7"/>
      <c r="LO810" s="7"/>
      <c r="LP810" s="7"/>
      <c r="LQ810" s="7"/>
      <c r="LR810" s="7"/>
      <c r="LS810" s="7"/>
      <c r="LT810" s="7"/>
      <c r="LU810" s="7"/>
      <c r="LV810" s="7"/>
      <c r="LW810" s="7"/>
      <c r="LX810" s="7"/>
      <c r="LY810" s="7"/>
      <c r="LZ810" s="7"/>
      <c r="MA810" s="7"/>
      <c r="MB810" s="7"/>
      <c r="MC810" s="7"/>
      <c r="MD810" s="7"/>
      <c r="ME810" s="7"/>
      <c r="MF810" s="7"/>
      <c r="MG810" s="7"/>
      <c r="MH810" s="7"/>
      <c r="MI810" s="7"/>
      <c r="MJ810" s="7"/>
    </row>
    <row r="811" spans="1:348" ht="15.75" customHeight="1" x14ac:dyDescent="0.25">
      <c r="A811" s="60"/>
      <c r="B811" s="60"/>
      <c r="C811" s="60"/>
      <c r="D811" s="60"/>
      <c r="E811" s="60"/>
      <c r="F811" s="60"/>
      <c r="G811" s="60"/>
      <c r="H811" s="60"/>
      <c r="I811" s="61"/>
      <c r="J811" s="61"/>
      <c r="K811" s="61"/>
      <c r="L811" s="61"/>
      <c r="M811" s="60"/>
      <c r="N811" s="60"/>
      <c r="O811" s="62"/>
      <c r="P811" s="62"/>
      <c r="Q811" s="62"/>
      <c r="R811" s="62"/>
      <c r="S811" s="62"/>
      <c r="T811" s="62"/>
      <c r="U811" s="62"/>
      <c r="V811" s="62"/>
      <c r="W811" s="62"/>
      <c r="X811" s="60"/>
      <c r="Y811" s="60"/>
      <c r="Z811" s="60"/>
      <c r="AA811" s="60"/>
      <c r="AB811" s="61"/>
      <c r="AC811" s="61"/>
      <c r="AD811" s="60"/>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7"/>
      <c r="IW811" s="7"/>
      <c r="IX811" s="7"/>
      <c r="IY811" s="7"/>
      <c r="IZ811" s="7"/>
      <c r="JA811" s="7"/>
      <c r="JB811" s="7"/>
      <c r="JC811" s="7"/>
      <c r="JD811" s="7"/>
      <c r="JE811" s="7"/>
      <c r="JF811" s="7"/>
      <c r="JG811" s="7"/>
      <c r="JH811" s="7"/>
      <c r="JI811" s="7"/>
      <c r="JJ811" s="7"/>
      <c r="JK811" s="7"/>
      <c r="JL811" s="7"/>
      <c r="JM811" s="7"/>
      <c r="JN811" s="7"/>
      <c r="JO811" s="7"/>
      <c r="JP811" s="7"/>
      <c r="JQ811" s="7"/>
      <c r="JR811" s="7"/>
      <c r="JS811" s="7"/>
      <c r="JT811" s="7"/>
      <c r="JU811" s="7"/>
      <c r="JV811" s="7"/>
      <c r="JW811" s="7"/>
      <c r="JX811" s="7"/>
      <c r="JY811" s="7"/>
      <c r="JZ811" s="7"/>
      <c r="KA811" s="7"/>
      <c r="KB811" s="7"/>
      <c r="KC811" s="7"/>
      <c r="KD811" s="7"/>
      <c r="KE811" s="7"/>
      <c r="KF811" s="7"/>
      <c r="KG811" s="7"/>
      <c r="KH811" s="7"/>
      <c r="KI811" s="7"/>
      <c r="KJ811" s="7"/>
      <c r="KK811" s="7"/>
      <c r="KL811" s="7"/>
      <c r="KM811" s="7"/>
      <c r="KN811" s="7"/>
      <c r="KO811" s="7"/>
      <c r="KP811" s="7"/>
      <c r="KQ811" s="7"/>
      <c r="KR811" s="7"/>
      <c r="KS811" s="7"/>
      <c r="KT811" s="7"/>
      <c r="KU811" s="7"/>
      <c r="KV811" s="7"/>
      <c r="KW811" s="7"/>
      <c r="KX811" s="7"/>
      <c r="KY811" s="7"/>
      <c r="KZ811" s="7"/>
      <c r="LA811" s="7"/>
      <c r="LB811" s="7"/>
      <c r="LC811" s="7"/>
      <c r="LD811" s="7"/>
      <c r="LE811" s="7"/>
      <c r="LF811" s="7"/>
      <c r="LG811" s="7"/>
      <c r="LH811" s="7"/>
      <c r="LI811" s="7"/>
      <c r="LJ811" s="7"/>
      <c r="LK811" s="7"/>
      <c r="LL811" s="7"/>
      <c r="LM811" s="7"/>
      <c r="LN811" s="7"/>
      <c r="LO811" s="7"/>
      <c r="LP811" s="7"/>
      <c r="LQ811" s="7"/>
      <c r="LR811" s="7"/>
      <c r="LS811" s="7"/>
      <c r="LT811" s="7"/>
      <c r="LU811" s="7"/>
      <c r="LV811" s="7"/>
      <c r="LW811" s="7"/>
      <c r="LX811" s="7"/>
      <c r="LY811" s="7"/>
      <c r="LZ811" s="7"/>
      <c r="MA811" s="7"/>
      <c r="MB811" s="7"/>
      <c r="MC811" s="7"/>
      <c r="MD811" s="7"/>
      <c r="ME811" s="7"/>
      <c r="MF811" s="7"/>
      <c r="MG811" s="7"/>
      <c r="MH811" s="7"/>
      <c r="MI811" s="7"/>
      <c r="MJ811" s="7"/>
    </row>
    <row r="812" spans="1:348" ht="15.75" customHeight="1" x14ac:dyDescent="0.25">
      <c r="A812" s="60"/>
      <c r="B812" s="60"/>
      <c r="C812" s="60"/>
      <c r="D812" s="60"/>
      <c r="E812" s="60"/>
      <c r="F812" s="60"/>
      <c r="G812" s="60"/>
      <c r="H812" s="60"/>
      <c r="I812" s="61"/>
      <c r="J812" s="61"/>
      <c r="K812" s="61"/>
      <c r="L812" s="61"/>
      <c r="M812" s="60"/>
      <c r="N812" s="60"/>
      <c r="O812" s="62"/>
      <c r="P812" s="62"/>
      <c r="Q812" s="62"/>
      <c r="R812" s="62"/>
      <c r="S812" s="62"/>
      <c r="T812" s="62"/>
      <c r="U812" s="62"/>
      <c r="V812" s="62"/>
      <c r="W812" s="62"/>
      <c r="X812" s="60"/>
      <c r="Y812" s="60"/>
      <c r="Z812" s="60"/>
      <c r="AA812" s="60"/>
      <c r="AB812" s="61"/>
      <c r="AC812" s="61"/>
      <c r="AD812" s="60"/>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7"/>
      <c r="IW812" s="7"/>
      <c r="IX812" s="7"/>
      <c r="IY812" s="7"/>
      <c r="IZ812" s="7"/>
      <c r="JA812" s="7"/>
      <c r="JB812" s="7"/>
      <c r="JC812" s="7"/>
      <c r="JD812" s="7"/>
      <c r="JE812" s="7"/>
      <c r="JF812" s="7"/>
      <c r="JG812" s="7"/>
      <c r="JH812" s="7"/>
      <c r="JI812" s="7"/>
      <c r="JJ812" s="7"/>
      <c r="JK812" s="7"/>
      <c r="JL812" s="7"/>
      <c r="JM812" s="7"/>
      <c r="JN812" s="7"/>
      <c r="JO812" s="7"/>
      <c r="JP812" s="7"/>
      <c r="JQ812" s="7"/>
      <c r="JR812" s="7"/>
      <c r="JS812" s="7"/>
      <c r="JT812" s="7"/>
      <c r="JU812" s="7"/>
      <c r="JV812" s="7"/>
      <c r="JW812" s="7"/>
      <c r="JX812" s="7"/>
      <c r="JY812" s="7"/>
      <c r="JZ812" s="7"/>
      <c r="KA812" s="7"/>
      <c r="KB812" s="7"/>
      <c r="KC812" s="7"/>
      <c r="KD812" s="7"/>
      <c r="KE812" s="7"/>
      <c r="KF812" s="7"/>
      <c r="KG812" s="7"/>
      <c r="KH812" s="7"/>
      <c r="KI812" s="7"/>
      <c r="KJ812" s="7"/>
      <c r="KK812" s="7"/>
      <c r="KL812" s="7"/>
      <c r="KM812" s="7"/>
      <c r="KN812" s="7"/>
      <c r="KO812" s="7"/>
      <c r="KP812" s="7"/>
      <c r="KQ812" s="7"/>
      <c r="KR812" s="7"/>
      <c r="KS812" s="7"/>
      <c r="KT812" s="7"/>
      <c r="KU812" s="7"/>
      <c r="KV812" s="7"/>
      <c r="KW812" s="7"/>
      <c r="KX812" s="7"/>
      <c r="KY812" s="7"/>
      <c r="KZ812" s="7"/>
      <c r="LA812" s="7"/>
      <c r="LB812" s="7"/>
      <c r="LC812" s="7"/>
      <c r="LD812" s="7"/>
      <c r="LE812" s="7"/>
      <c r="LF812" s="7"/>
      <c r="LG812" s="7"/>
      <c r="LH812" s="7"/>
      <c r="LI812" s="7"/>
      <c r="LJ812" s="7"/>
      <c r="LK812" s="7"/>
      <c r="LL812" s="7"/>
      <c r="LM812" s="7"/>
      <c r="LN812" s="7"/>
      <c r="LO812" s="7"/>
      <c r="LP812" s="7"/>
      <c r="LQ812" s="7"/>
      <c r="LR812" s="7"/>
      <c r="LS812" s="7"/>
      <c r="LT812" s="7"/>
      <c r="LU812" s="7"/>
      <c r="LV812" s="7"/>
      <c r="LW812" s="7"/>
      <c r="LX812" s="7"/>
      <c r="LY812" s="7"/>
      <c r="LZ812" s="7"/>
      <c r="MA812" s="7"/>
      <c r="MB812" s="7"/>
      <c r="MC812" s="7"/>
      <c r="MD812" s="7"/>
      <c r="ME812" s="7"/>
      <c r="MF812" s="7"/>
      <c r="MG812" s="7"/>
      <c r="MH812" s="7"/>
      <c r="MI812" s="7"/>
      <c r="MJ812" s="7"/>
    </row>
    <row r="813" spans="1:348" ht="15.75" customHeight="1" x14ac:dyDescent="0.25">
      <c r="A813" s="60"/>
      <c r="B813" s="60"/>
      <c r="C813" s="60"/>
      <c r="D813" s="60"/>
      <c r="E813" s="60"/>
      <c r="F813" s="60"/>
      <c r="G813" s="60"/>
      <c r="H813" s="60"/>
      <c r="I813" s="61"/>
      <c r="J813" s="61"/>
      <c r="K813" s="61"/>
      <c r="L813" s="61"/>
      <c r="M813" s="60"/>
      <c r="N813" s="60"/>
      <c r="O813" s="62"/>
      <c r="P813" s="62"/>
      <c r="Q813" s="62"/>
      <c r="R813" s="62"/>
      <c r="S813" s="62"/>
      <c r="T813" s="62"/>
      <c r="U813" s="62"/>
      <c r="V813" s="62"/>
      <c r="W813" s="62"/>
      <c r="X813" s="60"/>
      <c r="Y813" s="60"/>
      <c r="Z813" s="60"/>
      <c r="AA813" s="60"/>
      <c r="AB813" s="61"/>
      <c r="AC813" s="61"/>
      <c r="AD813" s="60"/>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7"/>
      <c r="IW813" s="7"/>
      <c r="IX813" s="7"/>
      <c r="IY813" s="7"/>
      <c r="IZ813" s="7"/>
      <c r="JA813" s="7"/>
      <c r="JB813" s="7"/>
      <c r="JC813" s="7"/>
      <c r="JD813" s="7"/>
      <c r="JE813" s="7"/>
      <c r="JF813" s="7"/>
      <c r="JG813" s="7"/>
      <c r="JH813" s="7"/>
      <c r="JI813" s="7"/>
      <c r="JJ813" s="7"/>
      <c r="JK813" s="7"/>
      <c r="JL813" s="7"/>
      <c r="JM813" s="7"/>
      <c r="JN813" s="7"/>
      <c r="JO813" s="7"/>
      <c r="JP813" s="7"/>
      <c r="JQ813" s="7"/>
      <c r="JR813" s="7"/>
      <c r="JS813" s="7"/>
      <c r="JT813" s="7"/>
      <c r="JU813" s="7"/>
      <c r="JV813" s="7"/>
      <c r="JW813" s="7"/>
      <c r="JX813" s="7"/>
      <c r="JY813" s="7"/>
      <c r="JZ813" s="7"/>
      <c r="KA813" s="7"/>
      <c r="KB813" s="7"/>
      <c r="KC813" s="7"/>
      <c r="KD813" s="7"/>
      <c r="KE813" s="7"/>
      <c r="KF813" s="7"/>
      <c r="KG813" s="7"/>
      <c r="KH813" s="7"/>
      <c r="KI813" s="7"/>
      <c r="KJ813" s="7"/>
      <c r="KK813" s="7"/>
      <c r="KL813" s="7"/>
      <c r="KM813" s="7"/>
      <c r="KN813" s="7"/>
      <c r="KO813" s="7"/>
      <c r="KP813" s="7"/>
      <c r="KQ813" s="7"/>
      <c r="KR813" s="7"/>
      <c r="KS813" s="7"/>
      <c r="KT813" s="7"/>
      <c r="KU813" s="7"/>
      <c r="KV813" s="7"/>
      <c r="KW813" s="7"/>
      <c r="KX813" s="7"/>
      <c r="KY813" s="7"/>
      <c r="KZ813" s="7"/>
      <c r="LA813" s="7"/>
      <c r="LB813" s="7"/>
      <c r="LC813" s="7"/>
      <c r="LD813" s="7"/>
      <c r="LE813" s="7"/>
      <c r="LF813" s="7"/>
      <c r="LG813" s="7"/>
      <c r="LH813" s="7"/>
      <c r="LI813" s="7"/>
      <c r="LJ813" s="7"/>
      <c r="LK813" s="7"/>
      <c r="LL813" s="7"/>
      <c r="LM813" s="7"/>
      <c r="LN813" s="7"/>
      <c r="LO813" s="7"/>
      <c r="LP813" s="7"/>
      <c r="LQ813" s="7"/>
      <c r="LR813" s="7"/>
      <c r="LS813" s="7"/>
      <c r="LT813" s="7"/>
      <c r="LU813" s="7"/>
      <c r="LV813" s="7"/>
      <c r="LW813" s="7"/>
      <c r="LX813" s="7"/>
      <c r="LY813" s="7"/>
      <c r="LZ813" s="7"/>
      <c r="MA813" s="7"/>
      <c r="MB813" s="7"/>
      <c r="MC813" s="7"/>
      <c r="MD813" s="7"/>
      <c r="ME813" s="7"/>
      <c r="MF813" s="7"/>
      <c r="MG813" s="7"/>
      <c r="MH813" s="7"/>
      <c r="MI813" s="7"/>
      <c r="MJ813" s="7"/>
    </row>
    <row r="814" spans="1:348" ht="15.75" customHeight="1" x14ac:dyDescent="0.25">
      <c r="A814" s="60"/>
      <c r="B814" s="60"/>
      <c r="C814" s="60"/>
      <c r="D814" s="60"/>
      <c r="E814" s="60"/>
      <c r="F814" s="60"/>
      <c r="G814" s="60"/>
      <c r="H814" s="60"/>
      <c r="I814" s="61"/>
      <c r="J814" s="61"/>
      <c r="K814" s="61"/>
      <c r="L814" s="61"/>
      <c r="M814" s="60"/>
      <c r="N814" s="60"/>
      <c r="O814" s="62"/>
      <c r="P814" s="62"/>
      <c r="Q814" s="62"/>
      <c r="R814" s="62"/>
      <c r="S814" s="62"/>
      <c r="T814" s="62"/>
      <c r="U814" s="62"/>
      <c r="V814" s="62"/>
      <c r="W814" s="62"/>
      <c r="X814" s="60"/>
      <c r="Y814" s="60"/>
      <c r="Z814" s="60"/>
      <c r="AA814" s="60"/>
      <c r="AB814" s="61"/>
      <c r="AC814" s="61"/>
      <c r="AD814" s="60"/>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7"/>
      <c r="IW814" s="7"/>
      <c r="IX814" s="7"/>
      <c r="IY814" s="7"/>
      <c r="IZ814" s="7"/>
      <c r="JA814" s="7"/>
      <c r="JB814" s="7"/>
      <c r="JC814" s="7"/>
      <c r="JD814" s="7"/>
      <c r="JE814" s="7"/>
      <c r="JF814" s="7"/>
      <c r="JG814" s="7"/>
      <c r="JH814" s="7"/>
      <c r="JI814" s="7"/>
      <c r="JJ814" s="7"/>
      <c r="JK814" s="7"/>
      <c r="JL814" s="7"/>
      <c r="JM814" s="7"/>
      <c r="JN814" s="7"/>
      <c r="JO814" s="7"/>
      <c r="JP814" s="7"/>
      <c r="JQ814" s="7"/>
      <c r="JR814" s="7"/>
      <c r="JS814" s="7"/>
      <c r="JT814" s="7"/>
      <c r="JU814" s="7"/>
      <c r="JV814" s="7"/>
      <c r="JW814" s="7"/>
      <c r="JX814" s="7"/>
      <c r="JY814" s="7"/>
      <c r="JZ814" s="7"/>
      <c r="KA814" s="7"/>
      <c r="KB814" s="7"/>
      <c r="KC814" s="7"/>
      <c r="KD814" s="7"/>
      <c r="KE814" s="7"/>
      <c r="KF814" s="7"/>
      <c r="KG814" s="7"/>
      <c r="KH814" s="7"/>
      <c r="KI814" s="7"/>
      <c r="KJ814" s="7"/>
      <c r="KK814" s="7"/>
      <c r="KL814" s="7"/>
      <c r="KM814" s="7"/>
      <c r="KN814" s="7"/>
      <c r="KO814" s="7"/>
      <c r="KP814" s="7"/>
      <c r="KQ814" s="7"/>
      <c r="KR814" s="7"/>
      <c r="KS814" s="7"/>
      <c r="KT814" s="7"/>
      <c r="KU814" s="7"/>
      <c r="KV814" s="7"/>
      <c r="KW814" s="7"/>
      <c r="KX814" s="7"/>
      <c r="KY814" s="7"/>
      <c r="KZ814" s="7"/>
      <c r="LA814" s="7"/>
      <c r="LB814" s="7"/>
      <c r="LC814" s="7"/>
      <c r="LD814" s="7"/>
      <c r="LE814" s="7"/>
      <c r="LF814" s="7"/>
      <c r="LG814" s="7"/>
      <c r="LH814" s="7"/>
      <c r="LI814" s="7"/>
      <c r="LJ814" s="7"/>
      <c r="LK814" s="7"/>
      <c r="LL814" s="7"/>
      <c r="LM814" s="7"/>
      <c r="LN814" s="7"/>
      <c r="LO814" s="7"/>
      <c r="LP814" s="7"/>
      <c r="LQ814" s="7"/>
      <c r="LR814" s="7"/>
      <c r="LS814" s="7"/>
      <c r="LT814" s="7"/>
      <c r="LU814" s="7"/>
      <c r="LV814" s="7"/>
      <c r="LW814" s="7"/>
      <c r="LX814" s="7"/>
      <c r="LY814" s="7"/>
      <c r="LZ814" s="7"/>
      <c r="MA814" s="7"/>
      <c r="MB814" s="7"/>
      <c r="MC814" s="7"/>
      <c r="MD814" s="7"/>
      <c r="ME814" s="7"/>
      <c r="MF814" s="7"/>
      <c r="MG814" s="7"/>
      <c r="MH814" s="7"/>
      <c r="MI814" s="7"/>
      <c r="MJ814" s="7"/>
    </row>
    <row r="815" spans="1:348" ht="15.75" customHeight="1" x14ac:dyDescent="0.25">
      <c r="A815" s="60"/>
      <c r="B815" s="60"/>
      <c r="C815" s="60"/>
      <c r="D815" s="60"/>
      <c r="E815" s="60"/>
      <c r="F815" s="60"/>
      <c r="G815" s="60"/>
      <c r="H815" s="60"/>
      <c r="I815" s="61"/>
      <c r="J815" s="61"/>
      <c r="K815" s="61"/>
      <c r="L815" s="61"/>
      <c r="M815" s="60"/>
      <c r="N815" s="60"/>
      <c r="O815" s="62"/>
      <c r="P815" s="62"/>
      <c r="Q815" s="62"/>
      <c r="R815" s="62"/>
      <c r="S815" s="62"/>
      <c r="T815" s="62"/>
      <c r="U815" s="62"/>
      <c r="V815" s="62"/>
      <c r="W815" s="62"/>
      <c r="X815" s="60"/>
      <c r="Y815" s="60"/>
      <c r="Z815" s="60"/>
      <c r="AA815" s="60"/>
      <c r="AB815" s="61"/>
      <c r="AC815" s="61"/>
      <c r="AD815" s="60"/>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7"/>
      <c r="IW815" s="7"/>
      <c r="IX815" s="7"/>
      <c r="IY815" s="7"/>
      <c r="IZ815" s="7"/>
      <c r="JA815" s="7"/>
      <c r="JB815" s="7"/>
      <c r="JC815" s="7"/>
      <c r="JD815" s="7"/>
      <c r="JE815" s="7"/>
      <c r="JF815" s="7"/>
      <c r="JG815" s="7"/>
      <c r="JH815" s="7"/>
      <c r="JI815" s="7"/>
      <c r="JJ815" s="7"/>
      <c r="JK815" s="7"/>
      <c r="JL815" s="7"/>
      <c r="JM815" s="7"/>
      <c r="JN815" s="7"/>
      <c r="JO815" s="7"/>
      <c r="JP815" s="7"/>
      <c r="JQ815" s="7"/>
      <c r="JR815" s="7"/>
      <c r="JS815" s="7"/>
      <c r="JT815" s="7"/>
      <c r="JU815" s="7"/>
      <c r="JV815" s="7"/>
      <c r="JW815" s="7"/>
      <c r="JX815" s="7"/>
      <c r="JY815" s="7"/>
      <c r="JZ815" s="7"/>
      <c r="KA815" s="7"/>
      <c r="KB815" s="7"/>
      <c r="KC815" s="7"/>
      <c r="KD815" s="7"/>
      <c r="KE815" s="7"/>
      <c r="KF815" s="7"/>
      <c r="KG815" s="7"/>
      <c r="KH815" s="7"/>
      <c r="KI815" s="7"/>
      <c r="KJ815" s="7"/>
      <c r="KK815" s="7"/>
      <c r="KL815" s="7"/>
      <c r="KM815" s="7"/>
      <c r="KN815" s="7"/>
      <c r="KO815" s="7"/>
      <c r="KP815" s="7"/>
      <c r="KQ815" s="7"/>
      <c r="KR815" s="7"/>
      <c r="KS815" s="7"/>
      <c r="KT815" s="7"/>
      <c r="KU815" s="7"/>
      <c r="KV815" s="7"/>
      <c r="KW815" s="7"/>
      <c r="KX815" s="7"/>
      <c r="KY815" s="7"/>
      <c r="KZ815" s="7"/>
      <c r="LA815" s="7"/>
      <c r="LB815" s="7"/>
      <c r="LC815" s="7"/>
      <c r="LD815" s="7"/>
      <c r="LE815" s="7"/>
      <c r="LF815" s="7"/>
      <c r="LG815" s="7"/>
      <c r="LH815" s="7"/>
      <c r="LI815" s="7"/>
      <c r="LJ815" s="7"/>
      <c r="LK815" s="7"/>
      <c r="LL815" s="7"/>
      <c r="LM815" s="7"/>
      <c r="LN815" s="7"/>
      <c r="LO815" s="7"/>
      <c r="LP815" s="7"/>
      <c r="LQ815" s="7"/>
      <c r="LR815" s="7"/>
      <c r="LS815" s="7"/>
      <c r="LT815" s="7"/>
      <c r="LU815" s="7"/>
      <c r="LV815" s="7"/>
      <c r="LW815" s="7"/>
      <c r="LX815" s="7"/>
      <c r="LY815" s="7"/>
      <c r="LZ815" s="7"/>
      <c r="MA815" s="7"/>
      <c r="MB815" s="7"/>
      <c r="MC815" s="7"/>
      <c r="MD815" s="7"/>
      <c r="ME815" s="7"/>
      <c r="MF815" s="7"/>
      <c r="MG815" s="7"/>
      <c r="MH815" s="7"/>
      <c r="MI815" s="7"/>
      <c r="MJ815" s="7"/>
    </row>
    <row r="816" spans="1:348" ht="15.75" customHeight="1" x14ac:dyDescent="0.25">
      <c r="A816" s="60"/>
      <c r="B816" s="60"/>
      <c r="C816" s="60"/>
      <c r="D816" s="60"/>
      <c r="E816" s="60"/>
      <c r="F816" s="60"/>
      <c r="G816" s="60"/>
      <c r="H816" s="60"/>
      <c r="I816" s="61"/>
      <c r="J816" s="61"/>
      <c r="K816" s="61"/>
      <c r="L816" s="61"/>
      <c r="M816" s="60"/>
      <c r="N816" s="60"/>
      <c r="O816" s="62"/>
      <c r="P816" s="62"/>
      <c r="Q816" s="62"/>
      <c r="R816" s="62"/>
      <c r="S816" s="62"/>
      <c r="T816" s="62"/>
      <c r="U816" s="62"/>
      <c r="V816" s="62"/>
      <c r="W816" s="62"/>
      <c r="X816" s="60"/>
      <c r="Y816" s="60"/>
      <c r="Z816" s="60"/>
      <c r="AA816" s="60"/>
      <c r="AB816" s="61"/>
      <c r="AC816" s="61"/>
      <c r="AD816" s="60"/>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7"/>
      <c r="IW816" s="7"/>
      <c r="IX816" s="7"/>
      <c r="IY816" s="7"/>
      <c r="IZ816" s="7"/>
      <c r="JA816" s="7"/>
      <c r="JB816" s="7"/>
      <c r="JC816" s="7"/>
      <c r="JD816" s="7"/>
      <c r="JE816" s="7"/>
      <c r="JF816" s="7"/>
      <c r="JG816" s="7"/>
      <c r="JH816" s="7"/>
      <c r="JI816" s="7"/>
      <c r="JJ816" s="7"/>
      <c r="JK816" s="7"/>
      <c r="JL816" s="7"/>
      <c r="JM816" s="7"/>
      <c r="JN816" s="7"/>
      <c r="JO816" s="7"/>
      <c r="JP816" s="7"/>
      <c r="JQ816" s="7"/>
      <c r="JR816" s="7"/>
      <c r="JS816" s="7"/>
      <c r="JT816" s="7"/>
      <c r="JU816" s="7"/>
      <c r="JV816" s="7"/>
      <c r="JW816" s="7"/>
      <c r="JX816" s="7"/>
      <c r="JY816" s="7"/>
      <c r="JZ816" s="7"/>
      <c r="KA816" s="7"/>
      <c r="KB816" s="7"/>
      <c r="KC816" s="7"/>
      <c r="KD816" s="7"/>
      <c r="KE816" s="7"/>
      <c r="KF816" s="7"/>
      <c r="KG816" s="7"/>
      <c r="KH816" s="7"/>
      <c r="KI816" s="7"/>
      <c r="KJ816" s="7"/>
      <c r="KK816" s="7"/>
      <c r="KL816" s="7"/>
      <c r="KM816" s="7"/>
      <c r="KN816" s="7"/>
      <c r="KO816" s="7"/>
      <c r="KP816" s="7"/>
      <c r="KQ816" s="7"/>
      <c r="KR816" s="7"/>
      <c r="KS816" s="7"/>
      <c r="KT816" s="7"/>
      <c r="KU816" s="7"/>
      <c r="KV816" s="7"/>
      <c r="KW816" s="7"/>
      <c r="KX816" s="7"/>
      <c r="KY816" s="7"/>
      <c r="KZ816" s="7"/>
      <c r="LA816" s="7"/>
      <c r="LB816" s="7"/>
      <c r="LC816" s="7"/>
      <c r="LD816" s="7"/>
      <c r="LE816" s="7"/>
      <c r="LF816" s="7"/>
      <c r="LG816" s="7"/>
      <c r="LH816" s="7"/>
      <c r="LI816" s="7"/>
      <c r="LJ816" s="7"/>
      <c r="LK816" s="7"/>
      <c r="LL816" s="7"/>
      <c r="LM816" s="7"/>
      <c r="LN816" s="7"/>
      <c r="LO816" s="7"/>
      <c r="LP816" s="7"/>
      <c r="LQ816" s="7"/>
      <c r="LR816" s="7"/>
      <c r="LS816" s="7"/>
      <c r="LT816" s="7"/>
      <c r="LU816" s="7"/>
      <c r="LV816" s="7"/>
      <c r="LW816" s="7"/>
      <c r="LX816" s="7"/>
      <c r="LY816" s="7"/>
      <c r="LZ816" s="7"/>
      <c r="MA816" s="7"/>
      <c r="MB816" s="7"/>
      <c r="MC816" s="7"/>
      <c r="MD816" s="7"/>
      <c r="ME816" s="7"/>
      <c r="MF816" s="7"/>
      <c r="MG816" s="7"/>
      <c r="MH816" s="7"/>
      <c r="MI816" s="7"/>
      <c r="MJ816" s="7"/>
    </row>
    <row r="817" spans="1:348" ht="15.75" customHeight="1" x14ac:dyDescent="0.25">
      <c r="A817" s="60"/>
      <c r="B817" s="60"/>
      <c r="C817" s="60"/>
      <c r="D817" s="60"/>
      <c r="E817" s="60"/>
      <c r="F817" s="60"/>
      <c r="G817" s="60"/>
      <c r="H817" s="60"/>
      <c r="I817" s="61"/>
      <c r="J817" s="61"/>
      <c r="K817" s="61"/>
      <c r="L817" s="61"/>
      <c r="M817" s="60"/>
      <c r="N817" s="60"/>
      <c r="O817" s="62"/>
      <c r="P817" s="62"/>
      <c r="Q817" s="62"/>
      <c r="R817" s="62"/>
      <c r="S817" s="62"/>
      <c r="T817" s="62"/>
      <c r="U817" s="62"/>
      <c r="V817" s="62"/>
      <c r="W817" s="62"/>
      <c r="X817" s="60"/>
      <c r="Y817" s="60"/>
      <c r="Z817" s="60"/>
      <c r="AA817" s="60"/>
      <c r="AB817" s="61"/>
      <c r="AC817" s="61"/>
      <c r="AD817" s="60"/>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7"/>
      <c r="IW817" s="7"/>
      <c r="IX817" s="7"/>
      <c r="IY817" s="7"/>
      <c r="IZ817" s="7"/>
      <c r="JA817" s="7"/>
      <c r="JB817" s="7"/>
      <c r="JC817" s="7"/>
      <c r="JD817" s="7"/>
      <c r="JE817" s="7"/>
      <c r="JF817" s="7"/>
      <c r="JG817" s="7"/>
      <c r="JH817" s="7"/>
      <c r="JI817" s="7"/>
      <c r="JJ817" s="7"/>
      <c r="JK817" s="7"/>
      <c r="JL817" s="7"/>
      <c r="JM817" s="7"/>
      <c r="JN817" s="7"/>
      <c r="JO817" s="7"/>
      <c r="JP817" s="7"/>
      <c r="JQ817" s="7"/>
      <c r="JR817" s="7"/>
      <c r="JS817" s="7"/>
      <c r="JT817" s="7"/>
      <c r="JU817" s="7"/>
      <c r="JV817" s="7"/>
      <c r="JW817" s="7"/>
      <c r="JX817" s="7"/>
      <c r="JY817" s="7"/>
      <c r="JZ817" s="7"/>
      <c r="KA817" s="7"/>
      <c r="KB817" s="7"/>
      <c r="KC817" s="7"/>
      <c r="KD817" s="7"/>
      <c r="KE817" s="7"/>
      <c r="KF817" s="7"/>
      <c r="KG817" s="7"/>
      <c r="KH817" s="7"/>
      <c r="KI817" s="7"/>
      <c r="KJ817" s="7"/>
      <c r="KK817" s="7"/>
      <c r="KL817" s="7"/>
      <c r="KM817" s="7"/>
      <c r="KN817" s="7"/>
      <c r="KO817" s="7"/>
      <c r="KP817" s="7"/>
      <c r="KQ817" s="7"/>
      <c r="KR817" s="7"/>
      <c r="KS817" s="7"/>
      <c r="KT817" s="7"/>
      <c r="KU817" s="7"/>
      <c r="KV817" s="7"/>
      <c r="KW817" s="7"/>
      <c r="KX817" s="7"/>
      <c r="KY817" s="7"/>
      <c r="KZ817" s="7"/>
      <c r="LA817" s="7"/>
      <c r="LB817" s="7"/>
      <c r="LC817" s="7"/>
      <c r="LD817" s="7"/>
      <c r="LE817" s="7"/>
      <c r="LF817" s="7"/>
      <c r="LG817" s="7"/>
      <c r="LH817" s="7"/>
      <c r="LI817" s="7"/>
      <c r="LJ817" s="7"/>
      <c r="LK817" s="7"/>
      <c r="LL817" s="7"/>
      <c r="LM817" s="7"/>
      <c r="LN817" s="7"/>
      <c r="LO817" s="7"/>
      <c r="LP817" s="7"/>
      <c r="LQ817" s="7"/>
      <c r="LR817" s="7"/>
      <c r="LS817" s="7"/>
      <c r="LT817" s="7"/>
      <c r="LU817" s="7"/>
      <c r="LV817" s="7"/>
      <c r="LW817" s="7"/>
      <c r="LX817" s="7"/>
      <c r="LY817" s="7"/>
      <c r="LZ817" s="7"/>
      <c r="MA817" s="7"/>
      <c r="MB817" s="7"/>
      <c r="MC817" s="7"/>
      <c r="MD817" s="7"/>
      <c r="ME817" s="7"/>
      <c r="MF817" s="7"/>
      <c r="MG817" s="7"/>
      <c r="MH817" s="7"/>
      <c r="MI817" s="7"/>
      <c r="MJ817" s="7"/>
    </row>
    <row r="818" spans="1:348" ht="15.75" customHeight="1" x14ac:dyDescent="0.25">
      <c r="A818" s="60"/>
      <c r="B818" s="60"/>
      <c r="C818" s="60"/>
      <c r="D818" s="60"/>
      <c r="E818" s="60"/>
      <c r="F818" s="60"/>
      <c r="G818" s="60"/>
      <c r="H818" s="60"/>
      <c r="I818" s="61"/>
      <c r="J818" s="61"/>
      <c r="K818" s="61"/>
      <c r="L818" s="61"/>
      <c r="M818" s="60"/>
      <c r="N818" s="60"/>
      <c r="O818" s="62"/>
      <c r="P818" s="62"/>
      <c r="Q818" s="62"/>
      <c r="R818" s="62"/>
      <c r="S818" s="62"/>
      <c r="T818" s="62"/>
      <c r="U818" s="62"/>
      <c r="V818" s="62"/>
      <c r="W818" s="62"/>
      <c r="X818" s="60"/>
      <c r="Y818" s="60"/>
      <c r="Z818" s="60"/>
      <c r="AA818" s="60"/>
      <c r="AB818" s="61"/>
      <c r="AC818" s="61"/>
      <c r="AD818" s="60"/>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7"/>
      <c r="IW818" s="7"/>
      <c r="IX818" s="7"/>
      <c r="IY818" s="7"/>
      <c r="IZ818" s="7"/>
      <c r="JA818" s="7"/>
      <c r="JB818" s="7"/>
      <c r="JC818" s="7"/>
      <c r="JD818" s="7"/>
      <c r="JE818" s="7"/>
      <c r="JF818" s="7"/>
      <c r="JG818" s="7"/>
      <c r="JH818" s="7"/>
      <c r="JI818" s="7"/>
      <c r="JJ818" s="7"/>
      <c r="JK818" s="7"/>
      <c r="JL818" s="7"/>
      <c r="JM818" s="7"/>
      <c r="JN818" s="7"/>
      <c r="JO818" s="7"/>
      <c r="JP818" s="7"/>
      <c r="JQ818" s="7"/>
      <c r="JR818" s="7"/>
      <c r="JS818" s="7"/>
      <c r="JT818" s="7"/>
      <c r="JU818" s="7"/>
      <c r="JV818" s="7"/>
      <c r="JW818" s="7"/>
      <c r="JX818" s="7"/>
      <c r="JY818" s="7"/>
      <c r="JZ818" s="7"/>
      <c r="KA818" s="7"/>
      <c r="KB818" s="7"/>
      <c r="KC818" s="7"/>
      <c r="KD818" s="7"/>
      <c r="KE818" s="7"/>
      <c r="KF818" s="7"/>
      <c r="KG818" s="7"/>
      <c r="KH818" s="7"/>
      <c r="KI818" s="7"/>
      <c r="KJ818" s="7"/>
      <c r="KK818" s="7"/>
      <c r="KL818" s="7"/>
      <c r="KM818" s="7"/>
      <c r="KN818" s="7"/>
      <c r="KO818" s="7"/>
      <c r="KP818" s="7"/>
      <c r="KQ818" s="7"/>
      <c r="KR818" s="7"/>
      <c r="KS818" s="7"/>
      <c r="KT818" s="7"/>
      <c r="KU818" s="7"/>
      <c r="KV818" s="7"/>
      <c r="KW818" s="7"/>
      <c r="KX818" s="7"/>
      <c r="KY818" s="7"/>
      <c r="KZ818" s="7"/>
      <c r="LA818" s="7"/>
      <c r="LB818" s="7"/>
      <c r="LC818" s="7"/>
      <c r="LD818" s="7"/>
      <c r="LE818" s="7"/>
      <c r="LF818" s="7"/>
      <c r="LG818" s="7"/>
      <c r="LH818" s="7"/>
      <c r="LI818" s="7"/>
      <c r="LJ818" s="7"/>
      <c r="LK818" s="7"/>
      <c r="LL818" s="7"/>
      <c r="LM818" s="7"/>
      <c r="LN818" s="7"/>
      <c r="LO818" s="7"/>
      <c r="LP818" s="7"/>
      <c r="LQ818" s="7"/>
      <c r="LR818" s="7"/>
      <c r="LS818" s="7"/>
      <c r="LT818" s="7"/>
      <c r="LU818" s="7"/>
      <c r="LV818" s="7"/>
      <c r="LW818" s="7"/>
      <c r="LX818" s="7"/>
      <c r="LY818" s="7"/>
      <c r="LZ818" s="7"/>
      <c r="MA818" s="7"/>
      <c r="MB818" s="7"/>
      <c r="MC818" s="7"/>
      <c r="MD818" s="7"/>
      <c r="ME818" s="7"/>
      <c r="MF818" s="7"/>
      <c r="MG818" s="7"/>
      <c r="MH818" s="7"/>
      <c r="MI818" s="7"/>
      <c r="MJ818" s="7"/>
    </row>
    <row r="819" spans="1:348" ht="15.75" customHeight="1" x14ac:dyDescent="0.25">
      <c r="A819" s="60"/>
      <c r="B819" s="60"/>
      <c r="C819" s="60"/>
      <c r="D819" s="60"/>
      <c r="E819" s="60"/>
      <c r="F819" s="60"/>
      <c r="G819" s="60"/>
      <c r="H819" s="60"/>
      <c r="I819" s="61"/>
      <c r="J819" s="61"/>
      <c r="K819" s="61"/>
      <c r="L819" s="61"/>
      <c r="M819" s="60"/>
      <c r="N819" s="60"/>
      <c r="O819" s="62"/>
      <c r="P819" s="62"/>
      <c r="Q819" s="62"/>
      <c r="R819" s="62"/>
      <c r="S819" s="62"/>
      <c r="T819" s="62"/>
      <c r="U819" s="62"/>
      <c r="V819" s="62"/>
      <c r="W819" s="62"/>
      <c r="X819" s="60"/>
      <c r="Y819" s="60"/>
      <c r="Z819" s="60"/>
      <c r="AA819" s="60"/>
      <c r="AB819" s="61"/>
      <c r="AC819" s="61"/>
      <c r="AD819" s="60"/>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7"/>
      <c r="IW819" s="7"/>
      <c r="IX819" s="7"/>
      <c r="IY819" s="7"/>
      <c r="IZ819" s="7"/>
      <c r="JA819" s="7"/>
      <c r="JB819" s="7"/>
      <c r="JC819" s="7"/>
      <c r="JD819" s="7"/>
      <c r="JE819" s="7"/>
      <c r="JF819" s="7"/>
      <c r="JG819" s="7"/>
      <c r="JH819" s="7"/>
      <c r="JI819" s="7"/>
      <c r="JJ819" s="7"/>
      <c r="JK819" s="7"/>
      <c r="JL819" s="7"/>
      <c r="JM819" s="7"/>
      <c r="JN819" s="7"/>
      <c r="JO819" s="7"/>
      <c r="JP819" s="7"/>
      <c r="JQ819" s="7"/>
      <c r="JR819" s="7"/>
      <c r="JS819" s="7"/>
      <c r="JT819" s="7"/>
      <c r="JU819" s="7"/>
      <c r="JV819" s="7"/>
      <c r="JW819" s="7"/>
      <c r="JX819" s="7"/>
      <c r="JY819" s="7"/>
      <c r="JZ819" s="7"/>
      <c r="KA819" s="7"/>
      <c r="KB819" s="7"/>
      <c r="KC819" s="7"/>
      <c r="KD819" s="7"/>
      <c r="KE819" s="7"/>
      <c r="KF819" s="7"/>
      <c r="KG819" s="7"/>
      <c r="KH819" s="7"/>
      <c r="KI819" s="7"/>
      <c r="KJ819" s="7"/>
      <c r="KK819" s="7"/>
      <c r="KL819" s="7"/>
      <c r="KM819" s="7"/>
      <c r="KN819" s="7"/>
      <c r="KO819" s="7"/>
      <c r="KP819" s="7"/>
      <c r="KQ819" s="7"/>
      <c r="KR819" s="7"/>
      <c r="KS819" s="7"/>
      <c r="KT819" s="7"/>
      <c r="KU819" s="7"/>
      <c r="KV819" s="7"/>
      <c r="KW819" s="7"/>
      <c r="KX819" s="7"/>
      <c r="KY819" s="7"/>
      <c r="KZ819" s="7"/>
      <c r="LA819" s="7"/>
      <c r="LB819" s="7"/>
      <c r="LC819" s="7"/>
      <c r="LD819" s="7"/>
      <c r="LE819" s="7"/>
      <c r="LF819" s="7"/>
      <c r="LG819" s="7"/>
      <c r="LH819" s="7"/>
      <c r="LI819" s="7"/>
      <c r="LJ819" s="7"/>
      <c r="LK819" s="7"/>
      <c r="LL819" s="7"/>
      <c r="LM819" s="7"/>
      <c r="LN819" s="7"/>
      <c r="LO819" s="7"/>
      <c r="LP819" s="7"/>
      <c r="LQ819" s="7"/>
      <c r="LR819" s="7"/>
      <c r="LS819" s="7"/>
      <c r="LT819" s="7"/>
      <c r="LU819" s="7"/>
      <c r="LV819" s="7"/>
      <c r="LW819" s="7"/>
      <c r="LX819" s="7"/>
      <c r="LY819" s="7"/>
      <c r="LZ819" s="7"/>
      <c r="MA819" s="7"/>
      <c r="MB819" s="7"/>
      <c r="MC819" s="7"/>
      <c r="MD819" s="7"/>
      <c r="ME819" s="7"/>
      <c r="MF819" s="7"/>
      <c r="MG819" s="7"/>
      <c r="MH819" s="7"/>
      <c r="MI819" s="7"/>
      <c r="MJ819" s="7"/>
    </row>
    <row r="820" spans="1:348" ht="15.75" customHeight="1" x14ac:dyDescent="0.25">
      <c r="A820" s="60"/>
      <c r="B820" s="60"/>
      <c r="C820" s="60"/>
      <c r="D820" s="60"/>
      <c r="E820" s="60"/>
      <c r="F820" s="60"/>
      <c r="G820" s="60"/>
      <c r="H820" s="60"/>
      <c r="I820" s="61"/>
      <c r="J820" s="61"/>
      <c r="K820" s="61"/>
      <c r="L820" s="61"/>
      <c r="M820" s="60"/>
      <c r="N820" s="60"/>
      <c r="O820" s="62"/>
      <c r="P820" s="62"/>
      <c r="Q820" s="62"/>
      <c r="R820" s="62"/>
      <c r="S820" s="62"/>
      <c r="T820" s="62"/>
      <c r="U820" s="62"/>
      <c r="V820" s="62"/>
      <c r="W820" s="62"/>
      <c r="X820" s="60"/>
      <c r="Y820" s="60"/>
      <c r="Z820" s="60"/>
      <c r="AA820" s="60"/>
      <c r="AB820" s="61"/>
      <c r="AC820" s="61"/>
      <c r="AD820" s="60"/>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7"/>
      <c r="IW820" s="7"/>
      <c r="IX820" s="7"/>
      <c r="IY820" s="7"/>
      <c r="IZ820" s="7"/>
      <c r="JA820" s="7"/>
      <c r="JB820" s="7"/>
      <c r="JC820" s="7"/>
      <c r="JD820" s="7"/>
      <c r="JE820" s="7"/>
      <c r="JF820" s="7"/>
      <c r="JG820" s="7"/>
      <c r="JH820" s="7"/>
      <c r="JI820" s="7"/>
      <c r="JJ820" s="7"/>
      <c r="JK820" s="7"/>
      <c r="JL820" s="7"/>
      <c r="JM820" s="7"/>
      <c r="JN820" s="7"/>
      <c r="JO820" s="7"/>
      <c r="JP820" s="7"/>
      <c r="JQ820" s="7"/>
      <c r="JR820" s="7"/>
      <c r="JS820" s="7"/>
      <c r="JT820" s="7"/>
      <c r="JU820" s="7"/>
      <c r="JV820" s="7"/>
      <c r="JW820" s="7"/>
      <c r="JX820" s="7"/>
      <c r="JY820" s="7"/>
      <c r="JZ820" s="7"/>
      <c r="KA820" s="7"/>
      <c r="KB820" s="7"/>
      <c r="KC820" s="7"/>
      <c r="KD820" s="7"/>
      <c r="KE820" s="7"/>
      <c r="KF820" s="7"/>
      <c r="KG820" s="7"/>
      <c r="KH820" s="7"/>
      <c r="KI820" s="7"/>
      <c r="KJ820" s="7"/>
      <c r="KK820" s="7"/>
      <c r="KL820" s="7"/>
      <c r="KM820" s="7"/>
      <c r="KN820" s="7"/>
      <c r="KO820" s="7"/>
      <c r="KP820" s="7"/>
      <c r="KQ820" s="7"/>
      <c r="KR820" s="7"/>
      <c r="KS820" s="7"/>
      <c r="KT820" s="7"/>
      <c r="KU820" s="7"/>
      <c r="KV820" s="7"/>
      <c r="KW820" s="7"/>
      <c r="KX820" s="7"/>
      <c r="KY820" s="7"/>
      <c r="KZ820" s="7"/>
      <c r="LA820" s="7"/>
      <c r="LB820" s="7"/>
      <c r="LC820" s="7"/>
      <c r="LD820" s="7"/>
      <c r="LE820" s="7"/>
      <c r="LF820" s="7"/>
      <c r="LG820" s="7"/>
      <c r="LH820" s="7"/>
      <c r="LI820" s="7"/>
      <c r="LJ820" s="7"/>
      <c r="LK820" s="7"/>
      <c r="LL820" s="7"/>
      <c r="LM820" s="7"/>
      <c r="LN820" s="7"/>
      <c r="LO820" s="7"/>
      <c r="LP820" s="7"/>
      <c r="LQ820" s="7"/>
      <c r="LR820" s="7"/>
      <c r="LS820" s="7"/>
      <c r="LT820" s="7"/>
      <c r="LU820" s="7"/>
      <c r="LV820" s="7"/>
      <c r="LW820" s="7"/>
      <c r="LX820" s="7"/>
      <c r="LY820" s="7"/>
      <c r="LZ820" s="7"/>
      <c r="MA820" s="7"/>
      <c r="MB820" s="7"/>
      <c r="MC820" s="7"/>
      <c r="MD820" s="7"/>
      <c r="ME820" s="7"/>
      <c r="MF820" s="7"/>
      <c r="MG820" s="7"/>
      <c r="MH820" s="7"/>
      <c r="MI820" s="7"/>
      <c r="MJ820" s="7"/>
    </row>
    <row r="821" spans="1:348" ht="15.75" customHeight="1" x14ac:dyDescent="0.25">
      <c r="A821" s="60"/>
      <c r="B821" s="60"/>
      <c r="C821" s="60"/>
      <c r="D821" s="60"/>
      <c r="E821" s="60"/>
      <c r="F821" s="60"/>
      <c r="G821" s="60"/>
      <c r="H821" s="60"/>
      <c r="I821" s="61"/>
      <c r="J821" s="61"/>
      <c r="K821" s="61"/>
      <c r="L821" s="61"/>
      <c r="M821" s="60"/>
      <c r="N821" s="60"/>
      <c r="O821" s="62"/>
      <c r="P821" s="62"/>
      <c r="Q821" s="62"/>
      <c r="R821" s="62"/>
      <c r="S821" s="62"/>
      <c r="T821" s="62"/>
      <c r="U821" s="62"/>
      <c r="V821" s="62"/>
      <c r="W821" s="62"/>
      <c r="X821" s="60"/>
      <c r="Y821" s="60"/>
      <c r="Z821" s="60"/>
      <c r="AA821" s="60"/>
      <c r="AB821" s="61"/>
      <c r="AC821" s="61"/>
      <c r="AD821" s="60"/>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7"/>
      <c r="IW821" s="7"/>
      <c r="IX821" s="7"/>
      <c r="IY821" s="7"/>
      <c r="IZ821" s="7"/>
      <c r="JA821" s="7"/>
      <c r="JB821" s="7"/>
      <c r="JC821" s="7"/>
      <c r="JD821" s="7"/>
      <c r="JE821" s="7"/>
      <c r="JF821" s="7"/>
      <c r="JG821" s="7"/>
      <c r="JH821" s="7"/>
      <c r="JI821" s="7"/>
      <c r="JJ821" s="7"/>
      <c r="JK821" s="7"/>
      <c r="JL821" s="7"/>
      <c r="JM821" s="7"/>
      <c r="JN821" s="7"/>
      <c r="JO821" s="7"/>
      <c r="JP821" s="7"/>
      <c r="JQ821" s="7"/>
      <c r="JR821" s="7"/>
      <c r="JS821" s="7"/>
      <c r="JT821" s="7"/>
      <c r="JU821" s="7"/>
      <c r="JV821" s="7"/>
      <c r="JW821" s="7"/>
      <c r="JX821" s="7"/>
      <c r="JY821" s="7"/>
      <c r="JZ821" s="7"/>
      <c r="KA821" s="7"/>
      <c r="KB821" s="7"/>
      <c r="KC821" s="7"/>
      <c r="KD821" s="7"/>
      <c r="KE821" s="7"/>
      <c r="KF821" s="7"/>
      <c r="KG821" s="7"/>
      <c r="KH821" s="7"/>
      <c r="KI821" s="7"/>
      <c r="KJ821" s="7"/>
      <c r="KK821" s="7"/>
      <c r="KL821" s="7"/>
      <c r="KM821" s="7"/>
      <c r="KN821" s="7"/>
      <c r="KO821" s="7"/>
      <c r="KP821" s="7"/>
      <c r="KQ821" s="7"/>
      <c r="KR821" s="7"/>
      <c r="KS821" s="7"/>
      <c r="KT821" s="7"/>
      <c r="KU821" s="7"/>
      <c r="KV821" s="7"/>
      <c r="KW821" s="7"/>
      <c r="KX821" s="7"/>
      <c r="KY821" s="7"/>
      <c r="KZ821" s="7"/>
      <c r="LA821" s="7"/>
      <c r="LB821" s="7"/>
      <c r="LC821" s="7"/>
      <c r="LD821" s="7"/>
      <c r="LE821" s="7"/>
      <c r="LF821" s="7"/>
      <c r="LG821" s="7"/>
      <c r="LH821" s="7"/>
      <c r="LI821" s="7"/>
      <c r="LJ821" s="7"/>
      <c r="LK821" s="7"/>
      <c r="LL821" s="7"/>
      <c r="LM821" s="7"/>
      <c r="LN821" s="7"/>
      <c r="LO821" s="7"/>
      <c r="LP821" s="7"/>
      <c r="LQ821" s="7"/>
      <c r="LR821" s="7"/>
      <c r="LS821" s="7"/>
      <c r="LT821" s="7"/>
      <c r="LU821" s="7"/>
      <c r="LV821" s="7"/>
      <c r="LW821" s="7"/>
      <c r="LX821" s="7"/>
      <c r="LY821" s="7"/>
      <c r="LZ821" s="7"/>
      <c r="MA821" s="7"/>
      <c r="MB821" s="7"/>
      <c r="MC821" s="7"/>
      <c r="MD821" s="7"/>
      <c r="ME821" s="7"/>
      <c r="MF821" s="7"/>
      <c r="MG821" s="7"/>
      <c r="MH821" s="7"/>
      <c r="MI821" s="7"/>
      <c r="MJ821" s="7"/>
    </row>
    <row r="822" spans="1:348" ht="15.75" customHeight="1" x14ac:dyDescent="0.25">
      <c r="A822" s="60"/>
      <c r="B822" s="60"/>
      <c r="C822" s="60"/>
      <c r="D822" s="60"/>
      <c r="E822" s="60"/>
      <c r="F822" s="60"/>
      <c r="G822" s="60"/>
      <c r="H822" s="60"/>
      <c r="I822" s="61"/>
      <c r="J822" s="61"/>
      <c r="K822" s="61"/>
      <c r="L822" s="61"/>
      <c r="M822" s="60"/>
      <c r="N822" s="60"/>
      <c r="O822" s="62"/>
      <c r="P822" s="62"/>
      <c r="Q822" s="62"/>
      <c r="R822" s="62"/>
      <c r="S822" s="62"/>
      <c r="T822" s="62"/>
      <c r="U822" s="62"/>
      <c r="V822" s="62"/>
      <c r="W822" s="62"/>
      <c r="X822" s="60"/>
      <c r="Y822" s="60"/>
      <c r="Z822" s="60"/>
      <c r="AA822" s="60"/>
      <c r="AB822" s="61"/>
      <c r="AC822" s="61"/>
      <c r="AD822" s="60"/>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7"/>
      <c r="IW822" s="7"/>
      <c r="IX822" s="7"/>
      <c r="IY822" s="7"/>
      <c r="IZ822" s="7"/>
      <c r="JA822" s="7"/>
      <c r="JB822" s="7"/>
      <c r="JC822" s="7"/>
      <c r="JD822" s="7"/>
      <c r="JE822" s="7"/>
      <c r="JF822" s="7"/>
      <c r="JG822" s="7"/>
      <c r="JH822" s="7"/>
      <c r="JI822" s="7"/>
      <c r="JJ822" s="7"/>
      <c r="JK822" s="7"/>
      <c r="JL822" s="7"/>
      <c r="JM822" s="7"/>
      <c r="JN822" s="7"/>
      <c r="JO822" s="7"/>
      <c r="JP822" s="7"/>
      <c r="JQ822" s="7"/>
      <c r="JR822" s="7"/>
      <c r="JS822" s="7"/>
      <c r="JT822" s="7"/>
      <c r="JU822" s="7"/>
      <c r="JV822" s="7"/>
      <c r="JW822" s="7"/>
      <c r="JX822" s="7"/>
      <c r="JY822" s="7"/>
      <c r="JZ822" s="7"/>
      <c r="KA822" s="7"/>
      <c r="KB822" s="7"/>
      <c r="KC822" s="7"/>
      <c r="KD822" s="7"/>
      <c r="KE822" s="7"/>
      <c r="KF822" s="7"/>
      <c r="KG822" s="7"/>
      <c r="KH822" s="7"/>
      <c r="KI822" s="7"/>
      <c r="KJ822" s="7"/>
      <c r="KK822" s="7"/>
      <c r="KL822" s="7"/>
      <c r="KM822" s="7"/>
      <c r="KN822" s="7"/>
      <c r="KO822" s="7"/>
      <c r="KP822" s="7"/>
      <c r="KQ822" s="7"/>
      <c r="KR822" s="7"/>
      <c r="KS822" s="7"/>
      <c r="KT822" s="7"/>
      <c r="KU822" s="7"/>
      <c r="KV822" s="7"/>
      <c r="KW822" s="7"/>
      <c r="KX822" s="7"/>
      <c r="KY822" s="7"/>
      <c r="KZ822" s="7"/>
      <c r="LA822" s="7"/>
      <c r="LB822" s="7"/>
      <c r="LC822" s="7"/>
      <c r="LD822" s="7"/>
      <c r="LE822" s="7"/>
      <c r="LF822" s="7"/>
      <c r="LG822" s="7"/>
      <c r="LH822" s="7"/>
      <c r="LI822" s="7"/>
      <c r="LJ822" s="7"/>
      <c r="LK822" s="7"/>
      <c r="LL822" s="7"/>
      <c r="LM822" s="7"/>
      <c r="LN822" s="7"/>
      <c r="LO822" s="7"/>
      <c r="LP822" s="7"/>
      <c r="LQ822" s="7"/>
      <c r="LR822" s="7"/>
      <c r="LS822" s="7"/>
      <c r="LT822" s="7"/>
      <c r="LU822" s="7"/>
      <c r="LV822" s="7"/>
      <c r="LW822" s="7"/>
      <c r="LX822" s="7"/>
      <c r="LY822" s="7"/>
      <c r="LZ822" s="7"/>
      <c r="MA822" s="7"/>
      <c r="MB822" s="7"/>
      <c r="MC822" s="7"/>
      <c r="MD822" s="7"/>
      <c r="ME822" s="7"/>
      <c r="MF822" s="7"/>
      <c r="MG822" s="7"/>
      <c r="MH822" s="7"/>
      <c r="MI822" s="7"/>
      <c r="MJ822" s="7"/>
    </row>
    <row r="823" spans="1:348" ht="15.75" customHeight="1" x14ac:dyDescent="0.25">
      <c r="A823" s="60"/>
      <c r="B823" s="60"/>
      <c r="C823" s="60"/>
      <c r="D823" s="60"/>
      <c r="E823" s="60"/>
      <c r="F823" s="60"/>
      <c r="G823" s="60"/>
      <c r="H823" s="60"/>
      <c r="I823" s="61"/>
      <c r="J823" s="61"/>
      <c r="K823" s="61"/>
      <c r="L823" s="61"/>
      <c r="M823" s="60"/>
      <c r="N823" s="60"/>
      <c r="O823" s="62"/>
      <c r="P823" s="62"/>
      <c r="Q823" s="62"/>
      <c r="R823" s="62"/>
      <c r="S823" s="62"/>
      <c r="T823" s="62"/>
      <c r="U823" s="62"/>
      <c r="V823" s="62"/>
      <c r="W823" s="62"/>
      <c r="X823" s="60"/>
      <c r="Y823" s="60"/>
      <c r="Z823" s="60"/>
      <c r="AA823" s="60"/>
      <c r="AB823" s="61"/>
      <c r="AC823" s="61"/>
      <c r="AD823" s="60"/>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7"/>
      <c r="IW823" s="7"/>
      <c r="IX823" s="7"/>
      <c r="IY823" s="7"/>
      <c r="IZ823" s="7"/>
      <c r="JA823" s="7"/>
      <c r="JB823" s="7"/>
      <c r="JC823" s="7"/>
      <c r="JD823" s="7"/>
      <c r="JE823" s="7"/>
      <c r="JF823" s="7"/>
      <c r="JG823" s="7"/>
      <c r="JH823" s="7"/>
      <c r="JI823" s="7"/>
      <c r="JJ823" s="7"/>
      <c r="JK823" s="7"/>
      <c r="JL823" s="7"/>
      <c r="JM823" s="7"/>
      <c r="JN823" s="7"/>
      <c r="JO823" s="7"/>
      <c r="JP823" s="7"/>
      <c r="JQ823" s="7"/>
      <c r="JR823" s="7"/>
      <c r="JS823" s="7"/>
      <c r="JT823" s="7"/>
      <c r="JU823" s="7"/>
      <c r="JV823" s="7"/>
      <c r="JW823" s="7"/>
      <c r="JX823" s="7"/>
      <c r="JY823" s="7"/>
      <c r="JZ823" s="7"/>
      <c r="KA823" s="7"/>
      <c r="KB823" s="7"/>
      <c r="KC823" s="7"/>
      <c r="KD823" s="7"/>
      <c r="KE823" s="7"/>
      <c r="KF823" s="7"/>
      <c r="KG823" s="7"/>
      <c r="KH823" s="7"/>
      <c r="KI823" s="7"/>
      <c r="KJ823" s="7"/>
      <c r="KK823" s="7"/>
      <c r="KL823" s="7"/>
      <c r="KM823" s="7"/>
      <c r="KN823" s="7"/>
      <c r="KO823" s="7"/>
      <c r="KP823" s="7"/>
      <c r="KQ823" s="7"/>
      <c r="KR823" s="7"/>
      <c r="KS823" s="7"/>
      <c r="KT823" s="7"/>
      <c r="KU823" s="7"/>
      <c r="KV823" s="7"/>
      <c r="KW823" s="7"/>
      <c r="KX823" s="7"/>
      <c r="KY823" s="7"/>
      <c r="KZ823" s="7"/>
      <c r="LA823" s="7"/>
      <c r="LB823" s="7"/>
      <c r="LC823" s="7"/>
      <c r="LD823" s="7"/>
      <c r="LE823" s="7"/>
      <c r="LF823" s="7"/>
      <c r="LG823" s="7"/>
      <c r="LH823" s="7"/>
      <c r="LI823" s="7"/>
      <c r="LJ823" s="7"/>
      <c r="LK823" s="7"/>
      <c r="LL823" s="7"/>
      <c r="LM823" s="7"/>
      <c r="LN823" s="7"/>
      <c r="LO823" s="7"/>
      <c r="LP823" s="7"/>
      <c r="LQ823" s="7"/>
      <c r="LR823" s="7"/>
      <c r="LS823" s="7"/>
      <c r="LT823" s="7"/>
      <c r="LU823" s="7"/>
      <c r="LV823" s="7"/>
      <c r="LW823" s="7"/>
      <c r="LX823" s="7"/>
      <c r="LY823" s="7"/>
      <c r="LZ823" s="7"/>
      <c r="MA823" s="7"/>
      <c r="MB823" s="7"/>
      <c r="MC823" s="7"/>
      <c r="MD823" s="7"/>
      <c r="ME823" s="7"/>
      <c r="MF823" s="7"/>
      <c r="MG823" s="7"/>
      <c r="MH823" s="7"/>
      <c r="MI823" s="7"/>
      <c r="MJ823" s="7"/>
    </row>
    <row r="824" spans="1:348" ht="15.75" customHeight="1" x14ac:dyDescent="0.25">
      <c r="A824" s="60"/>
      <c r="B824" s="60"/>
      <c r="C824" s="60"/>
      <c r="D824" s="60"/>
      <c r="E824" s="60"/>
      <c r="F824" s="60"/>
      <c r="G824" s="60"/>
      <c r="H824" s="60"/>
      <c r="I824" s="61"/>
      <c r="J824" s="61"/>
      <c r="K824" s="61"/>
      <c r="L824" s="61"/>
      <c r="M824" s="60"/>
      <c r="N824" s="60"/>
      <c r="O824" s="62"/>
      <c r="P824" s="62"/>
      <c r="Q824" s="62"/>
      <c r="R824" s="62"/>
      <c r="S824" s="62"/>
      <c r="T824" s="62"/>
      <c r="U824" s="62"/>
      <c r="V824" s="62"/>
      <c r="W824" s="62"/>
      <c r="X824" s="60"/>
      <c r="Y824" s="60"/>
      <c r="Z824" s="60"/>
      <c r="AA824" s="60"/>
      <c r="AB824" s="61"/>
      <c r="AC824" s="61"/>
      <c r="AD824" s="60"/>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7"/>
      <c r="IW824" s="7"/>
      <c r="IX824" s="7"/>
      <c r="IY824" s="7"/>
      <c r="IZ824" s="7"/>
      <c r="JA824" s="7"/>
      <c r="JB824" s="7"/>
      <c r="JC824" s="7"/>
      <c r="JD824" s="7"/>
      <c r="JE824" s="7"/>
      <c r="JF824" s="7"/>
      <c r="JG824" s="7"/>
      <c r="JH824" s="7"/>
      <c r="JI824" s="7"/>
      <c r="JJ824" s="7"/>
      <c r="JK824" s="7"/>
      <c r="JL824" s="7"/>
      <c r="JM824" s="7"/>
      <c r="JN824" s="7"/>
      <c r="JO824" s="7"/>
      <c r="JP824" s="7"/>
      <c r="JQ824" s="7"/>
      <c r="JR824" s="7"/>
      <c r="JS824" s="7"/>
      <c r="JT824" s="7"/>
      <c r="JU824" s="7"/>
      <c r="JV824" s="7"/>
      <c r="JW824" s="7"/>
      <c r="JX824" s="7"/>
      <c r="JY824" s="7"/>
      <c r="JZ824" s="7"/>
      <c r="KA824" s="7"/>
      <c r="KB824" s="7"/>
      <c r="KC824" s="7"/>
      <c r="KD824" s="7"/>
      <c r="KE824" s="7"/>
      <c r="KF824" s="7"/>
      <c r="KG824" s="7"/>
      <c r="KH824" s="7"/>
      <c r="KI824" s="7"/>
      <c r="KJ824" s="7"/>
      <c r="KK824" s="7"/>
      <c r="KL824" s="7"/>
      <c r="KM824" s="7"/>
      <c r="KN824" s="7"/>
      <c r="KO824" s="7"/>
      <c r="KP824" s="7"/>
      <c r="KQ824" s="7"/>
      <c r="KR824" s="7"/>
      <c r="KS824" s="7"/>
      <c r="KT824" s="7"/>
      <c r="KU824" s="7"/>
      <c r="KV824" s="7"/>
      <c r="KW824" s="7"/>
      <c r="KX824" s="7"/>
      <c r="KY824" s="7"/>
      <c r="KZ824" s="7"/>
      <c r="LA824" s="7"/>
      <c r="LB824" s="7"/>
      <c r="LC824" s="7"/>
      <c r="LD824" s="7"/>
      <c r="LE824" s="7"/>
      <c r="LF824" s="7"/>
      <c r="LG824" s="7"/>
      <c r="LH824" s="7"/>
      <c r="LI824" s="7"/>
      <c r="LJ824" s="7"/>
      <c r="LK824" s="7"/>
      <c r="LL824" s="7"/>
      <c r="LM824" s="7"/>
      <c r="LN824" s="7"/>
      <c r="LO824" s="7"/>
      <c r="LP824" s="7"/>
      <c r="LQ824" s="7"/>
      <c r="LR824" s="7"/>
      <c r="LS824" s="7"/>
      <c r="LT824" s="7"/>
      <c r="LU824" s="7"/>
      <c r="LV824" s="7"/>
      <c r="LW824" s="7"/>
      <c r="LX824" s="7"/>
      <c r="LY824" s="7"/>
      <c r="LZ824" s="7"/>
      <c r="MA824" s="7"/>
      <c r="MB824" s="7"/>
      <c r="MC824" s="7"/>
      <c r="MD824" s="7"/>
      <c r="ME824" s="7"/>
      <c r="MF824" s="7"/>
      <c r="MG824" s="7"/>
      <c r="MH824" s="7"/>
      <c r="MI824" s="7"/>
      <c r="MJ824" s="7"/>
    </row>
    <row r="825" spans="1:348" ht="15.75" customHeight="1" x14ac:dyDescent="0.25">
      <c r="A825" s="60"/>
      <c r="B825" s="60"/>
      <c r="C825" s="60"/>
      <c r="D825" s="60"/>
      <c r="E825" s="60"/>
      <c r="F825" s="60"/>
      <c r="G825" s="60"/>
      <c r="H825" s="60"/>
      <c r="I825" s="61"/>
      <c r="J825" s="61"/>
      <c r="K825" s="61"/>
      <c r="L825" s="61"/>
      <c r="M825" s="60"/>
      <c r="N825" s="60"/>
      <c r="O825" s="62"/>
      <c r="P825" s="62"/>
      <c r="Q825" s="62"/>
      <c r="R825" s="62"/>
      <c r="S825" s="62"/>
      <c r="T825" s="62"/>
      <c r="U825" s="62"/>
      <c r="V825" s="62"/>
      <c r="W825" s="62"/>
      <c r="X825" s="60"/>
      <c r="Y825" s="60"/>
      <c r="Z825" s="60"/>
      <c r="AA825" s="60"/>
      <c r="AB825" s="61"/>
      <c r="AC825" s="61"/>
      <c r="AD825" s="60"/>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7"/>
      <c r="IW825" s="7"/>
      <c r="IX825" s="7"/>
      <c r="IY825" s="7"/>
      <c r="IZ825" s="7"/>
      <c r="JA825" s="7"/>
      <c r="JB825" s="7"/>
      <c r="JC825" s="7"/>
      <c r="JD825" s="7"/>
      <c r="JE825" s="7"/>
      <c r="JF825" s="7"/>
      <c r="JG825" s="7"/>
      <c r="JH825" s="7"/>
      <c r="JI825" s="7"/>
      <c r="JJ825" s="7"/>
      <c r="JK825" s="7"/>
      <c r="JL825" s="7"/>
      <c r="JM825" s="7"/>
      <c r="JN825" s="7"/>
      <c r="JO825" s="7"/>
      <c r="JP825" s="7"/>
      <c r="JQ825" s="7"/>
      <c r="JR825" s="7"/>
      <c r="JS825" s="7"/>
      <c r="JT825" s="7"/>
      <c r="JU825" s="7"/>
      <c r="JV825" s="7"/>
      <c r="JW825" s="7"/>
      <c r="JX825" s="7"/>
      <c r="JY825" s="7"/>
      <c r="JZ825" s="7"/>
      <c r="KA825" s="7"/>
      <c r="KB825" s="7"/>
      <c r="KC825" s="7"/>
      <c r="KD825" s="7"/>
      <c r="KE825" s="7"/>
      <c r="KF825" s="7"/>
      <c r="KG825" s="7"/>
      <c r="KH825" s="7"/>
      <c r="KI825" s="7"/>
      <c r="KJ825" s="7"/>
      <c r="KK825" s="7"/>
      <c r="KL825" s="7"/>
      <c r="KM825" s="7"/>
      <c r="KN825" s="7"/>
      <c r="KO825" s="7"/>
      <c r="KP825" s="7"/>
      <c r="KQ825" s="7"/>
      <c r="KR825" s="7"/>
      <c r="KS825" s="7"/>
      <c r="KT825" s="7"/>
      <c r="KU825" s="7"/>
      <c r="KV825" s="7"/>
      <c r="KW825" s="7"/>
      <c r="KX825" s="7"/>
      <c r="KY825" s="7"/>
      <c r="KZ825" s="7"/>
      <c r="LA825" s="7"/>
      <c r="LB825" s="7"/>
      <c r="LC825" s="7"/>
      <c r="LD825" s="7"/>
      <c r="LE825" s="7"/>
      <c r="LF825" s="7"/>
      <c r="LG825" s="7"/>
      <c r="LH825" s="7"/>
      <c r="LI825" s="7"/>
      <c r="LJ825" s="7"/>
      <c r="LK825" s="7"/>
      <c r="LL825" s="7"/>
      <c r="LM825" s="7"/>
      <c r="LN825" s="7"/>
      <c r="LO825" s="7"/>
      <c r="LP825" s="7"/>
      <c r="LQ825" s="7"/>
      <c r="LR825" s="7"/>
      <c r="LS825" s="7"/>
      <c r="LT825" s="7"/>
      <c r="LU825" s="7"/>
      <c r="LV825" s="7"/>
      <c r="LW825" s="7"/>
      <c r="LX825" s="7"/>
      <c r="LY825" s="7"/>
      <c r="LZ825" s="7"/>
      <c r="MA825" s="7"/>
      <c r="MB825" s="7"/>
      <c r="MC825" s="7"/>
      <c r="MD825" s="7"/>
      <c r="ME825" s="7"/>
      <c r="MF825" s="7"/>
      <c r="MG825" s="7"/>
      <c r="MH825" s="7"/>
      <c r="MI825" s="7"/>
      <c r="MJ825" s="7"/>
    </row>
    <row r="826" spans="1:348" ht="15.75" customHeight="1" x14ac:dyDescent="0.25">
      <c r="A826" s="60"/>
      <c r="B826" s="60"/>
      <c r="C826" s="60"/>
      <c r="D826" s="60"/>
      <c r="E826" s="60"/>
      <c r="F826" s="60"/>
      <c r="G826" s="60"/>
      <c r="H826" s="60"/>
      <c r="I826" s="61"/>
      <c r="J826" s="61"/>
      <c r="K826" s="61"/>
      <c r="L826" s="61"/>
      <c r="M826" s="60"/>
      <c r="N826" s="60"/>
      <c r="O826" s="62"/>
      <c r="P826" s="62"/>
      <c r="Q826" s="62"/>
      <c r="R826" s="62"/>
      <c r="S826" s="62"/>
      <c r="T826" s="62"/>
      <c r="U826" s="62"/>
      <c r="V826" s="62"/>
      <c r="W826" s="62"/>
      <c r="X826" s="60"/>
      <c r="Y826" s="60"/>
      <c r="Z826" s="60"/>
      <c r="AA826" s="60"/>
      <c r="AB826" s="61"/>
      <c r="AC826" s="61"/>
      <c r="AD826" s="60"/>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7"/>
      <c r="IW826" s="7"/>
      <c r="IX826" s="7"/>
      <c r="IY826" s="7"/>
      <c r="IZ826" s="7"/>
      <c r="JA826" s="7"/>
      <c r="JB826" s="7"/>
      <c r="JC826" s="7"/>
      <c r="JD826" s="7"/>
      <c r="JE826" s="7"/>
      <c r="JF826" s="7"/>
      <c r="JG826" s="7"/>
      <c r="JH826" s="7"/>
      <c r="JI826" s="7"/>
      <c r="JJ826" s="7"/>
      <c r="JK826" s="7"/>
      <c r="JL826" s="7"/>
      <c r="JM826" s="7"/>
      <c r="JN826" s="7"/>
      <c r="JO826" s="7"/>
      <c r="JP826" s="7"/>
      <c r="JQ826" s="7"/>
      <c r="JR826" s="7"/>
      <c r="JS826" s="7"/>
      <c r="JT826" s="7"/>
      <c r="JU826" s="7"/>
      <c r="JV826" s="7"/>
      <c r="JW826" s="7"/>
      <c r="JX826" s="7"/>
      <c r="JY826" s="7"/>
      <c r="JZ826" s="7"/>
      <c r="KA826" s="7"/>
      <c r="KB826" s="7"/>
      <c r="KC826" s="7"/>
      <c r="KD826" s="7"/>
      <c r="KE826" s="7"/>
      <c r="KF826" s="7"/>
      <c r="KG826" s="7"/>
      <c r="KH826" s="7"/>
      <c r="KI826" s="7"/>
      <c r="KJ826" s="7"/>
      <c r="KK826" s="7"/>
      <c r="KL826" s="7"/>
      <c r="KM826" s="7"/>
      <c r="KN826" s="7"/>
      <c r="KO826" s="7"/>
      <c r="KP826" s="7"/>
      <c r="KQ826" s="7"/>
      <c r="KR826" s="7"/>
      <c r="KS826" s="7"/>
      <c r="KT826" s="7"/>
      <c r="KU826" s="7"/>
      <c r="KV826" s="7"/>
      <c r="KW826" s="7"/>
      <c r="KX826" s="7"/>
      <c r="KY826" s="7"/>
      <c r="KZ826" s="7"/>
      <c r="LA826" s="7"/>
      <c r="LB826" s="7"/>
      <c r="LC826" s="7"/>
      <c r="LD826" s="7"/>
      <c r="LE826" s="7"/>
      <c r="LF826" s="7"/>
      <c r="LG826" s="7"/>
      <c r="LH826" s="7"/>
      <c r="LI826" s="7"/>
      <c r="LJ826" s="7"/>
      <c r="LK826" s="7"/>
      <c r="LL826" s="7"/>
      <c r="LM826" s="7"/>
      <c r="LN826" s="7"/>
      <c r="LO826" s="7"/>
      <c r="LP826" s="7"/>
      <c r="LQ826" s="7"/>
      <c r="LR826" s="7"/>
      <c r="LS826" s="7"/>
      <c r="LT826" s="7"/>
      <c r="LU826" s="7"/>
      <c r="LV826" s="7"/>
      <c r="LW826" s="7"/>
      <c r="LX826" s="7"/>
      <c r="LY826" s="7"/>
      <c r="LZ826" s="7"/>
      <c r="MA826" s="7"/>
      <c r="MB826" s="7"/>
      <c r="MC826" s="7"/>
      <c r="MD826" s="7"/>
      <c r="ME826" s="7"/>
      <c r="MF826" s="7"/>
      <c r="MG826" s="7"/>
      <c r="MH826" s="7"/>
      <c r="MI826" s="7"/>
      <c r="MJ826" s="7"/>
    </row>
    <row r="827" spans="1:348" ht="15.75" customHeight="1" x14ac:dyDescent="0.25">
      <c r="A827" s="60"/>
      <c r="B827" s="60"/>
      <c r="C827" s="60"/>
      <c r="D827" s="60"/>
      <c r="E827" s="60"/>
      <c r="F827" s="60"/>
      <c r="G827" s="60"/>
      <c r="H827" s="60"/>
      <c r="I827" s="61"/>
      <c r="J827" s="61"/>
      <c r="K827" s="61"/>
      <c r="L827" s="61"/>
      <c r="M827" s="60"/>
      <c r="N827" s="60"/>
      <c r="O827" s="62"/>
      <c r="P827" s="62"/>
      <c r="Q827" s="62"/>
      <c r="R827" s="62"/>
      <c r="S827" s="62"/>
      <c r="T827" s="62"/>
      <c r="U827" s="62"/>
      <c r="V827" s="62"/>
      <c r="W827" s="62"/>
      <c r="X827" s="60"/>
      <c r="Y827" s="60"/>
      <c r="Z827" s="60"/>
      <c r="AA827" s="60"/>
      <c r="AB827" s="61"/>
      <c r="AC827" s="61"/>
      <c r="AD827" s="60"/>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7"/>
      <c r="IW827" s="7"/>
      <c r="IX827" s="7"/>
      <c r="IY827" s="7"/>
      <c r="IZ827" s="7"/>
      <c r="JA827" s="7"/>
      <c r="JB827" s="7"/>
      <c r="JC827" s="7"/>
      <c r="JD827" s="7"/>
      <c r="JE827" s="7"/>
      <c r="JF827" s="7"/>
      <c r="JG827" s="7"/>
      <c r="JH827" s="7"/>
      <c r="JI827" s="7"/>
      <c r="JJ827" s="7"/>
      <c r="JK827" s="7"/>
      <c r="JL827" s="7"/>
      <c r="JM827" s="7"/>
      <c r="JN827" s="7"/>
      <c r="JO827" s="7"/>
      <c r="JP827" s="7"/>
      <c r="JQ827" s="7"/>
      <c r="JR827" s="7"/>
      <c r="JS827" s="7"/>
      <c r="JT827" s="7"/>
      <c r="JU827" s="7"/>
      <c r="JV827" s="7"/>
      <c r="JW827" s="7"/>
      <c r="JX827" s="7"/>
      <c r="JY827" s="7"/>
      <c r="JZ827" s="7"/>
      <c r="KA827" s="7"/>
      <c r="KB827" s="7"/>
      <c r="KC827" s="7"/>
      <c r="KD827" s="7"/>
      <c r="KE827" s="7"/>
      <c r="KF827" s="7"/>
      <c r="KG827" s="7"/>
      <c r="KH827" s="7"/>
      <c r="KI827" s="7"/>
      <c r="KJ827" s="7"/>
      <c r="KK827" s="7"/>
      <c r="KL827" s="7"/>
      <c r="KM827" s="7"/>
      <c r="KN827" s="7"/>
      <c r="KO827" s="7"/>
      <c r="KP827" s="7"/>
      <c r="KQ827" s="7"/>
      <c r="KR827" s="7"/>
      <c r="KS827" s="7"/>
      <c r="KT827" s="7"/>
      <c r="KU827" s="7"/>
      <c r="KV827" s="7"/>
      <c r="KW827" s="7"/>
      <c r="KX827" s="7"/>
      <c r="KY827" s="7"/>
      <c r="KZ827" s="7"/>
      <c r="LA827" s="7"/>
      <c r="LB827" s="7"/>
      <c r="LC827" s="7"/>
      <c r="LD827" s="7"/>
      <c r="LE827" s="7"/>
      <c r="LF827" s="7"/>
      <c r="LG827" s="7"/>
      <c r="LH827" s="7"/>
      <c r="LI827" s="7"/>
      <c r="LJ827" s="7"/>
      <c r="LK827" s="7"/>
      <c r="LL827" s="7"/>
      <c r="LM827" s="7"/>
      <c r="LN827" s="7"/>
      <c r="LO827" s="7"/>
      <c r="LP827" s="7"/>
      <c r="LQ827" s="7"/>
      <c r="LR827" s="7"/>
      <c r="LS827" s="7"/>
      <c r="LT827" s="7"/>
      <c r="LU827" s="7"/>
      <c r="LV827" s="7"/>
      <c r="LW827" s="7"/>
      <c r="LX827" s="7"/>
      <c r="LY827" s="7"/>
      <c r="LZ827" s="7"/>
      <c r="MA827" s="7"/>
      <c r="MB827" s="7"/>
      <c r="MC827" s="7"/>
      <c r="MD827" s="7"/>
      <c r="ME827" s="7"/>
      <c r="MF827" s="7"/>
      <c r="MG827" s="7"/>
      <c r="MH827" s="7"/>
      <c r="MI827" s="7"/>
      <c r="MJ827" s="7"/>
    </row>
    <row r="828" spans="1:348" ht="15.75" customHeight="1" x14ac:dyDescent="0.25">
      <c r="A828" s="60"/>
      <c r="B828" s="60"/>
      <c r="C828" s="60"/>
      <c r="D828" s="60"/>
      <c r="E828" s="60"/>
      <c r="F828" s="60"/>
      <c r="G828" s="60"/>
      <c r="H828" s="60"/>
      <c r="I828" s="61"/>
      <c r="J828" s="61"/>
      <c r="K828" s="61"/>
      <c r="L828" s="61"/>
      <c r="M828" s="60"/>
      <c r="N828" s="60"/>
      <c r="O828" s="62"/>
      <c r="P828" s="62"/>
      <c r="Q828" s="62"/>
      <c r="R828" s="62"/>
      <c r="S828" s="62"/>
      <c r="T828" s="62"/>
      <c r="U828" s="62"/>
      <c r="V828" s="62"/>
      <c r="W828" s="62"/>
      <c r="X828" s="60"/>
      <c r="Y828" s="60"/>
      <c r="Z828" s="60"/>
      <c r="AA828" s="60"/>
      <c r="AB828" s="61"/>
      <c r="AC828" s="61"/>
      <c r="AD828" s="60"/>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7"/>
      <c r="IW828" s="7"/>
      <c r="IX828" s="7"/>
      <c r="IY828" s="7"/>
      <c r="IZ828" s="7"/>
      <c r="JA828" s="7"/>
      <c r="JB828" s="7"/>
      <c r="JC828" s="7"/>
      <c r="JD828" s="7"/>
      <c r="JE828" s="7"/>
      <c r="JF828" s="7"/>
      <c r="JG828" s="7"/>
      <c r="JH828" s="7"/>
      <c r="JI828" s="7"/>
      <c r="JJ828" s="7"/>
      <c r="JK828" s="7"/>
      <c r="JL828" s="7"/>
      <c r="JM828" s="7"/>
      <c r="JN828" s="7"/>
      <c r="JO828" s="7"/>
      <c r="JP828" s="7"/>
      <c r="JQ828" s="7"/>
      <c r="JR828" s="7"/>
      <c r="JS828" s="7"/>
      <c r="JT828" s="7"/>
      <c r="JU828" s="7"/>
      <c r="JV828" s="7"/>
      <c r="JW828" s="7"/>
      <c r="JX828" s="7"/>
      <c r="JY828" s="7"/>
      <c r="JZ828" s="7"/>
      <c r="KA828" s="7"/>
      <c r="KB828" s="7"/>
      <c r="KC828" s="7"/>
      <c r="KD828" s="7"/>
      <c r="KE828" s="7"/>
      <c r="KF828" s="7"/>
      <c r="KG828" s="7"/>
      <c r="KH828" s="7"/>
      <c r="KI828" s="7"/>
      <c r="KJ828" s="7"/>
      <c r="KK828" s="7"/>
      <c r="KL828" s="7"/>
      <c r="KM828" s="7"/>
      <c r="KN828" s="7"/>
      <c r="KO828" s="7"/>
      <c r="KP828" s="7"/>
      <c r="KQ828" s="7"/>
      <c r="KR828" s="7"/>
      <c r="KS828" s="7"/>
      <c r="KT828" s="7"/>
      <c r="KU828" s="7"/>
      <c r="KV828" s="7"/>
      <c r="KW828" s="7"/>
      <c r="KX828" s="7"/>
      <c r="KY828" s="7"/>
      <c r="KZ828" s="7"/>
      <c r="LA828" s="7"/>
      <c r="LB828" s="7"/>
      <c r="LC828" s="7"/>
      <c r="LD828" s="7"/>
      <c r="LE828" s="7"/>
      <c r="LF828" s="7"/>
      <c r="LG828" s="7"/>
      <c r="LH828" s="7"/>
      <c r="LI828" s="7"/>
      <c r="LJ828" s="7"/>
      <c r="LK828" s="7"/>
      <c r="LL828" s="7"/>
      <c r="LM828" s="7"/>
      <c r="LN828" s="7"/>
      <c r="LO828" s="7"/>
      <c r="LP828" s="7"/>
      <c r="LQ828" s="7"/>
      <c r="LR828" s="7"/>
      <c r="LS828" s="7"/>
      <c r="LT828" s="7"/>
      <c r="LU828" s="7"/>
      <c r="LV828" s="7"/>
      <c r="LW828" s="7"/>
      <c r="LX828" s="7"/>
      <c r="LY828" s="7"/>
      <c r="LZ828" s="7"/>
      <c r="MA828" s="7"/>
      <c r="MB828" s="7"/>
      <c r="MC828" s="7"/>
      <c r="MD828" s="7"/>
      <c r="ME828" s="7"/>
      <c r="MF828" s="7"/>
      <c r="MG828" s="7"/>
      <c r="MH828" s="7"/>
      <c r="MI828" s="7"/>
      <c r="MJ828" s="7"/>
    </row>
    <row r="829" spans="1:348" ht="15.75" customHeight="1" x14ac:dyDescent="0.25">
      <c r="A829" s="60"/>
      <c r="B829" s="60"/>
      <c r="C829" s="60"/>
      <c r="D829" s="60"/>
      <c r="E829" s="60"/>
      <c r="F829" s="60"/>
      <c r="G829" s="60"/>
      <c r="H829" s="60"/>
      <c r="I829" s="61"/>
      <c r="J829" s="61"/>
      <c r="K829" s="61"/>
      <c r="L829" s="61"/>
      <c r="M829" s="60"/>
      <c r="N829" s="60"/>
      <c r="O829" s="62"/>
      <c r="P829" s="62"/>
      <c r="Q829" s="62"/>
      <c r="R829" s="62"/>
      <c r="S829" s="62"/>
      <c r="T829" s="62"/>
      <c r="U829" s="62"/>
      <c r="V829" s="62"/>
      <c r="W829" s="62"/>
      <c r="X829" s="60"/>
      <c r="Y829" s="60"/>
      <c r="Z829" s="60"/>
      <c r="AA829" s="60"/>
      <c r="AB829" s="61"/>
      <c r="AC829" s="61"/>
      <c r="AD829" s="60"/>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7"/>
      <c r="IW829" s="7"/>
      <c r="IX829" s="7"/>
      <c r="IY829" s="7"/>
      <c r="IZ829" s="7"/>
      <c r="JA829" s="7"/>
      <c r="JB829" s="7"/>
      <c r="JC829" s="7"/>
      <c r="JD829" s="7"/>
      <c r="JE829" s="7"/>
      <c r="JF829" s="7"/>
      <c r="JG829" s="7"/>
      <c r="JH829" s="7"/>
      <c r="JI829" s="7"/>
      <c r="JJ829" s="7"/>
      <c r="JK829" s="7"/>
      <c r="JL829" s="7"/>
      <c r="JM829" s="7"/>
      <c r="JN829" s="7"/>
      <c r="JO829" s="7"/>
      <c r="JP829" s="7"/>
      <c r="JQ829" s="7"/>
      <c r="JR829" s="7"/>
      <c r="JS829" s="7"/>
      <c r="JT829" s="7"/>
      <c r="JU829" s="7"/>
      <c r="JV829" s="7"/>
      <c r="JW829" s="7"/>
      <c r="JX829" s="7"/>
      <c r="JY829" s="7"/>
      <c r="JZ829" s="7"/>
      <c r="KA829" s="7"/>
      <c r="KB829" s="7"/>
      <c r="KC829" s="7"/>
      <c r="KD829" s="7"/>
      <c r="KE829" s="7"/>
      <c r="KF829" s="7"/>
      <c r="KG829" s="7"/>
      <c r="KH829" s="7"/>
      <c r="KI829" s="7"/>
      <c r="KJ829" s="7"/>
      <c r="KK829" s="7"/>
      <c r="KL829" s="7"/>
      <c r="KM829" s="7"/>
      <c r="KN829" s="7"/>
      <c r="KO829" s="7"/>
      <c r="KP829" s="7"/>
      <c r="KQ829" s="7"/>
      <c r="KR829" s="7"/>
      <c r="KS829" s="7"/>
      <c r="KT829" s="7"/>
      <c r="KU829" s="7"/>
      <c r="KV829" s="7"/>
      <c r="KW829" s="7"/>
      <c r="KX829" s="7"/>
      <c r="KY829" s="7"/>
      <c r="KZ829" s="7"/>
      <c r="LA829" s="7"/>
      <c r="LB829" s="7"/>
      <c r="LC829" s="7"/>
      <c r="LD829" s="7"/>
      <c r="LE829" s="7"/>
      <c r="LF829" s="7"/>
      <c r="LG829" s="7"/>
      <c r="LH829" s="7"/>
      <c r="LI829" s="7"/>
      <c r="LJ829" s="7"/>
      <c r="LK829" s="7"/>
      <c r="LL829" s="7"/>
      <c r="LM829" s="7"/>
      <c r="LN829" s="7"/>
      <c r="LO829" s="7"/>
      <c r="LP829" s="7"/>
      <c r="LQ829" s="7"/>
      <c r="LR829" s="7"/>
      <c r="LS829" s="7"/>
      <c r="LT829" s="7"/>
      <c r="LU829" s="7"/>
      <c r="LV829" s="7"/>
      <c r="LW829" s="7"/>
      <c r="LX829" s="7"/>
      <c r="LY829" s="7"/>
      <c r="LZ829" s="7"/>
      <c r="MA829" s="7"/>
      <c r="MB829" s="7"/>
      <c r="MC829" s="7"/>
      <c r="MD829" s="7"/>
      <c r="ME829" s="7"/>
      <c r="MF829" s="7"/>
      <c r="MG829" s="7"/>
      <c r="MH829" s="7"/>
      <c r="MI829" s="7"/>
      <c r="MJ829" s="7"/>
    </row>
    <row r="830" spans="1:348" ht="15.75" customHeight="1" x14ac:dyDescent="0.25">
      <c r="A830" s="60"/>
      <c r="B830" s="60"/>
      <c r="C830" s="60"/>
      <c r="D830" s="60"/>
      <c r="E830" s="60"/>
      <c r="F830" s="60"/>
      <c r="G830" s="60"/>
      <c r="H830" s="60"/>
      <c r="I830" s="61"/>
      <c r="J830" s="61"/>
      <c r="K830" s="61"/>
      <c r="L830" s="61"/>
      <c r="M830" s="60"/>
      <c r="N830" s="60"/>
      <c r="O830" s="62"/>
      <c r="P830" s="62"/>
      <c r="Q830" s="62"/>
      <c r="R830" s="62"/>
      <c r="S830" s="62"/>
      <c r="T830" s="62"/>
      <c r="U830" s="62"/>
      <c r="V830" s="62"/>
      <c r="W830" s="62"/>
      <c r="X830" s="60"/>
      <c r="Y830" s="60"/>
      <c r="Z830" s="60"/>
      <c r="AA830" s="60"/>
      <c r="AB830" s="61"/>
      <c r="AC830" s="61"/>
      <c r="AD830" s="60"/>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7"/>
      <c r="IW830" s="7"/>
      <c r="IX830" s="7"/>
      <c r="IY830" s="7"/>
      <c r="IZ830" s="7"/>
      <c r="JA830" s="7"/>
      <c r="JB830" s="7"/>
      <c r="JC830" s="7"/>
      <c r="JD830" s="7"/>
      <c r="JE830" s="7"/>
      <c r="JF830" s="7"/>
      <c r="JG830" s="7"/>
      <c r="JH830" s="7"/>
      <c r="JI830" s="7"/>
      <c r="JJ830" s="7"/>
      <c r="JK830" s="7"/>
      <c r="JL830" s="7"/>
      <c r="JM830" s="7"/>
      <c r="JN830" s="7"/>
      <c r="JO830" s="7"/>
      <c r="JP830" s="7"/>
      <c r="JQ830" s="7"/>
      <c r="JR830" s="7"/>
      <c r="JS830" s="7"/>
      <c r="JT830" s="7"/>
      <c r="JU830" s="7"/>
      <c r="JV830" s="7"/>
      <c r="JW830" s="7"/>
      <c r="JX830" s="7"/>
      <c r="JY830" s="7"/>
      <c r="JZ830" s="7"/>
      <c r="KA830" s="7"/>
      <c r="KB830" s="7"/>
      <c r="KC830" s="7"/>
      <c r="KD830" s="7"/>
      <c r="KE830" s="7"/>
      <c r="KF830" s="7"/>
      <c r="KG830" s="7"/>
      <c r="KH830" s="7"/>
      <c r="KI830" s="7"/>
      <c r="KJ830" s="7"/>
      <c r="KK830" s="7"/>
      <c r="KL830" s="7"/>
      <c r="KM830" s="7"/>
      <c r="KN830" s="7"/>
      <c r="KO830" s="7"/>
      <c r="KP830" s="7"/>
      <c r="KQ830" s="7"/>
      <c r="KR830" s="7"/>
      <c r="KS830" s="7"/>
      <c r="KT830" s="7"/>
      <c r="KU830" s="7"/>
      <c r="KV830" s="7"/>
      <c r="KW830" s="7"/>
      <c r="KX830" s="7"/>
      <c r="KY830" s="7"/>
      <c r="KZ830" s="7"/>
      <c r="LA830" s="7"/>
      <c r="LB830" s="7"/>
      <c r="LC830" s="7"/>
      <c r="LD830" s="7"/>
      <c r="LE830" s="7"/>
      <c r="LF830" s="7"/>
      <c r="LG830" s="7"/>
      <c r="LH830" s="7"/>
      <c r="LI830" s="7"/>
      <c r="LJ830" s="7"/>
      <c r="LK830" s="7"/>
      <c r="LL830" s="7"/>
      <c r="LM830" s="7"/>
      <c r="LN830" s="7"/>
      <c r="LO830" s="7"/>
      <c r="LP830" s="7"/>
      <c r="LQ830" s="7"/>
      <c r="LR830" s="7"/>
      <c r="LS830" s="7"/>
      <c r="LT830" s="7"/>
      <c r="LU830" s="7"/>
      <c r="LV830" s="7"/>
      <c r="LW830" s="7"/>
      <c r="LX830" s="7"/>
      <c r="LY830" s="7"/>
      <c r="LZ830" s="7"/>
      <c r="MA830" s="7"/>
      <c r="MB830" s="7"/>
      <c r="MC830" s="7"/>
      <c r="MD830" s="7"/>
      <c r="ME830" s="7"/>
      <c r="MF830" s="7"/>
      <c r="MG830" s="7"/>
      <c r="MH830" s="7"/>
      <c r="MI830" s="7"/>
      <c r="MJ830" s="7"/>
    </row>
    <row r="831" spans="1:348" ht="15.75" customHeight="1" x14ac:dyDescent="0.25">
      <c r="A831" s="60"/>
      <c r="B831" s="60"/>
      <c r="C831" s="60"/>
      <c r="D831" s="60"/>
      <c r="E831" s="60"/>
      <c r="F831" s="60"/>
      <c r="G831" s="60"/>
      <c r="H831" s="60"/>
      <c r="I831" s="61"/>
      <c r="J831" s="61"/>
      <c r="K831" s="61"/>
      <c r="L831" s="61"/>
      <c r="M831" s="60"/>
      <c r="N831" s="60"/>
      <c r="O831" s="62"/>
      <c r="P831" s="62"/>
      <c r="Q831" s="62"/>
      <c r="R831" s="62"/>
      <c r="S831" s="62"/>
      <c r="T831" s="62"/>
      <c r="U831" s="62"/>
      <c r="V831" s="62"/>
      <c r="W831" s="62"/>
      <c r="X831" s="60"/>
      <c r="Y831" s="60"/>
      <c r="Z831" s="60"/>
      <c r="AA831" s="60"/>
      <c r="AB831" s="61"/>
      <c r="AC831" s="61"/>
      <c r="AD831" s="60"/>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7"/>
      <c r="IW831" s="7"/>
      <c r="IX831" s="7"/>
      <c r="IY831" s="7"/>
      <c r="IZ831" s="7"/>
      <c r="JA831" s="7"/>
      <c r="JB831" s="7"/>
      <c r="JC831" s="7"/>
      <c r="JD831" s="7"/>
      <c r="JE831" s="7"/>
      <c r="JF831" s="7"/>
      <c r="JG831" s="7"/>
      <c r="JH831" s="7"/>
      <c r="JI831" s="7"/>
      <c r="JJ831" s="7"/>
      <c r="JK831" s="7"/>
      <c r="JL831" s="7"/>
      <c r="JM831" s="7"/>
      <c r="JN831" s="7"/>
      <c r="JO831" s="7"/>
      <c r="JP831" s="7"/>
      <c r="JQ831" s="7"/>
      <c r="JR831" s="7"/>
      <c r="JS831" s="7"/>
      <c r="JT831" s="7"/>
      <c r="JU831" s="7"/>
      <c r="JV831" s="7"/>
      <c r="JW831" s="7"/>
      <c r="JX831" s="7"/>
      <c r="JY831" s="7"/>
      <c r="JZ831" s="7"/>
      <c r="KA831" s="7"/>
      <c r="KB831" s="7"/>
      <c r="KC831" s="7"/>
      <c r="KD831" s="7"/>
      <c r="KE831" s="7"/>
      <c r="KF831" s="7"/>
      <c r="KG831" s="7"/>
      <c r="KH831" s="7"/>
      <c r="KI831" s="7"/>
      <c r="KJ831" s="7"/>
      <c r="KK831" s="7"/>
      <c r="KL831" s="7"/>
      <c r="KM831" s="7"/>
      <c r="KN831" s="7"/>
      <c r="KO831" s="7"/>
      <c r="KP831" s="7"/>
      <c r="KQ831" s="7"/>
      <c r="KR831" s="7"/>
      <c r="KS831" s="7"/>
      <c r="KT831" s="7"/>
      <c r="KU831" s="7"/>
      <c r="KV831" s="7"/>
      <c r="KW831" s="7"/>
      <c r="KX831" s="7"/>
      <c r="KY831" s="7"/>
      <c r="KZ831" s="7"/>
      <c r="LA831" s="7"/>
      <c r="LB831" s="7"/>
      <c r="LC831" s="7"/>
      <c r="LD831" s="7"/>
      <c r="LE831" s="7"/>
      <c r="LF831" s="7"/>
      <c r="LG831" s="7"/>
      <c r="LH831" s="7"/>
      <c r="LI831" s="7"/>
      <c r="LJ831" s="7"/>
      <c r="LK831" s="7"/>
      <c r="LL831" s="7"/>
      <c r="LM831" s="7"/>
      <c r="LN831" s="7"/>
      <c r="LO831" s="7"/>
      <c r="LP831" s="7"/>
      <c r="LQ831" s="7"/>
      <c r="LR831" s="7"/>
      <c r="LS831" s="7"/>
      <c r="LT831" s="7"/>
      <c r="LU831" s="7"/>
      <c r="LV831" s="7"/>
      <c r="LW831" s="7"/>
      <c r="LX831" s="7"/>
      <c r="LY831" s="7"/>
      <c r="LZ831" s="7"/>
      <c r="MA831" s="7"/>
      <c r="MB831" s="7"/>
      <c r="MC831" s="7"/>
      <c r="MD831" s="7"/>
      <c r="ME831" s="7"/>
      <c r="MF831" s="7"/>
      <c r="MG831" s="7"/>
      <c r="MH831" s="7"/>
      <c r="MI831" s="7"/>
      <c r="MJ831" s="7"/>
    </row>
    <row r="832" spans="1:348" ht="15.75" customHeight="1" x14ac:dyDescent="0.25">
      <c r="A832" s="60"/>
      <c r="B832" s="60"/>
      <c r="C832" s="60"/>
      <c r="D832" s="60"/>
      <c r="E832" s="60"/>
      <c r="F832" s="60"/>
      <c r="G832" s="60"/>
      <c r="H832" s="60"/>
      <c r="I832" s="61"/>
      <c r="J832" s="61"/>
      <c r="K832" s="61"/>
      <c r="L832" s="61"/>
      <c r="M832" s="60"/>
      <c r="N832" s="60"/>
      <c r="O832" s="62"/>
      <c r="P832" s="62"/>
      <c r="Q832" s="62"/>
      <c r="R832" s="62"/>
      <c r="S832" s="62"/>
      <c r="T832" s="62"/>
      <c r="U832" s="62"/>
      <c r="V832" s="62"/>
      <c r="W832" s="62"/>
      <c r="X832" s="60"/>
      <c r="Y832" s="60"/>
      <c r="Z832" s="60"/>
      <c r="AA832" s="60"/>
      <c r="AB832" s="61"/>
      <c r="AC832" s="61"/>
      <c r="AD832" s="60"/>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7"/>
      <c r="IW832" s="7"/>
      <c r="IX832" s="7"/>
      <c r="IY832" s="7"/>
      <c r="IZ832" s="7"/>
      <c r="JA832" s="7"/>
      <c r="JB832" s="7"/>
      <c r="JC832" s="7"/>
      <c r="JD832" s="7"/>
      <c r="JE832" s="7"/>
      <c r="JF832" s="7"/>
      <c r="JG832" s="7"/>
      <c r="JH832" s="7"/>
      <c r="JI832" s="7"/>
      <c r="JJ832" s="7"/>
      <c r="JK832" s="7"/>
      <c r="JL832" s="7"/>
      <c r="JM832" s="7"/>
      <c r="JN832" s="7"/>
      <c r="JO832" s="7"/>
      <c r="JP832" s="7"/>
      <c r="JQ832" s="7"/>
      <c r="JR832" s="7"/>
      <c r="JS832" s="7"/>
      <c r="JT832" s="7"/>
      <c r="JU832" s="7"/>
      <c r="JV832" s="7"/>
      <c r="JW832" s="7"/>
      <c r="JX832" s="7"/>
      <c r="JY832" s="7"/>
      <c r="JZ832" s="7"/>
      <c r="KA832" s="7"/>
      <c r="KB832" s="7"/>
      <c r="KC832" s="7"/>
      <c r="KD832" s="7"/>
      <c r="KE832" s="7"/>
      <c r="KF832" s="7"/>
      <c r="KG832" s="7"/>
      <c r="KH832" s="7"/>
      <c r="KI832" s="7"/>
      <c r="KJ832" s="7"/>
      <c r="KK832" s="7"/>
      <c r="KL832" s="7"/>
      <c r="KM832" s="7"/>
      <c r="KN832" s="7"/>
      <c r="KO832" s="7"/>
      <c r="KP832" s="7"/>
      <c r="KQ832" s="7"/>
      <c r="KR832" s="7"/>
      <c r="KS832" s="7"/>
      <c r="KT832" s="7"/>
      <c r="KU832" s="7"/>
      <c r="KV832" s="7"/>
      <c r="KW832" s="7"/>
      <c r="KX832" s="7"/>
      <c r="KY832" s="7"/>
      <c r="KZ832" s="7"/>
      <c r="LA832" s="7"/>
      <c r="LB832" s="7"/>
      <c r="LC832" s="7"/>
      <c r="LD832" s="7"/>
      <c r="LE832" s="7"/>
      <c r="LF832" s="7"/>
      <c r="LG832" s="7"/>
      <c r="LH832" s="7"/>
      <c r="LI832" s="7"/>
      <c r="LJ832" s="7"/>
      <c r="LK832" s="7"/>
      <c r="LL832" s="7"/>
      <c r="LM832" s="7"/>
      <c r="LN832" s="7"/>
      <c r="LO832" s="7"/>
      <c r="LP832" s="7"/>
      <c r="LQ832" s="7"/>
      <c r="LR832" s="7"/>
      <c r="LS832" s="7"/>
      <c r="LT832" s="7"/>
      <c r="LU832" s="7"/>
      <c r="LV832" s="7"/>
      <c r="LW832" s="7"/>
      <c r="LX832" s="7"/>
      <c r="LY832" s="7"/>
      <c r="LZ832" s="7"/>
      <c r="MA832" s="7"/>
      <c r="MB832" s="7"/>
      <c r="MC832" s="7"/>
      <c r="MD832" s="7"/>
      <c r="ME832" s="7"/>
      <c r="MF832" s="7"/>
      <c r="MG832" s="7"/>
      <c r="MH832" s="7"/>
      <c r="MI832" s="7"/>
      <c r="MJ832" s="7"/>
    </row>
    <row r="833" spans="1:348" ht="15.75" customHeight="1" x14ac:dyDescent="0.25">
      <c r="A833" s="60"/>
      <c r="B833" s="60"/>
      <c r="C833" s="60"/>
      <c r="D833" s="60"/>
      <c r="E833" s="60"/>
      <c r="F833" s="60"/>
      <c r="G833" s="60"/>
      <c r="H833" s="60"/>
      <c r="I833" s="61"/>
      <c r="J833" s="61"/>
      <c r="K833" s="61"/>
      <c r="L833" s="61"/>
      <c r="M833" s="60"/>
      <c r="N833" s="60"/>
      <c r="O833" s="62"/>
      <c r="P833" s="62"/>
      <c r="Q833" s="62"/>
      <c r="R833" s="62"/>
      <c r="S833" s="62"/>
      <c r="T833" s="62"/>
      <c r="U833" s="62"/>
      <c r="V833" s="62"/>
      <c r="W833" s="62"/>
      <c r="X833" s="60"/>
      <c r="Y833" s="60"/>
      <c r="Z833" s="60"/>
      <c r="AA833" s="60"/>
      <c r="AB833" s="61"/>
      <c r="AC833" s="61"/>
      <c r="AD833" s="60"/>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7"/>
      <c r="IW833" s="7"/>
      <c r="IX833" s="7"/>
      <c r="IY833" s="7"/>
      <c r="IZ833" s="7"/>
      <c r="JA833" s="7"/>
      <c r="JB833" s="7"/>
      <c r="JC833" s="7"/>
      <c r="JD833" s="7"/>
      <c r="JE833" s="7"/>
      <c r="JF833" s="7"/>
      <c r="JG833" s="7"/>
      <c r="JH833" s="7"/>
      <c r="JI833" s="7"/>
      <c r="JJ833" s="7"/>
      <c r="JK833" s="7"/>
      <c r="JL833" s="7"/>
      <c r="JM833" s="7"/>
      <c r="JN833" s="7"/>
      <c r="JO833" s="7"/>
      <c r="JP833" s="7"/>
      <c r="JQ833" s="7"/>
      <c r="JR833" s="7"/>
      <c r="JS833" s="7"/>
      <c r="JT833" s="7"/>
      <c r="JU833" s="7"/>
      <c r="JV833" s="7"/>
      <c r="JW833" s="7"/>
      <c r="JX833" s="7"/>
      <c r="JY833" s="7"/>
      <c r="JZ833" s="7"/>
      <c r="KA833" s="7"/>
      <c r="KB833" s="7"/>
      <c r="KC833" s="7"/>
      <c r="KD833" s="7"/>
      <c r="KE833" s="7"/>
      <c r="KF833" s="7"/>
      <c r="KG833" s="7"/>
      <c r="KH833" s="7"/>
      <c r="KI833" s="7"/>
      <c r="KJ833" s="7"/>
      <c r="KK833" s="7"/>
      <c r="KL833" s="7"/>
      <c r="KM833" s="7"/>
      <c r="KN833" s="7"/>
      <c r="KO833" s="7"/>
      <c r="KP833" s="7"/>
      <c r="KQ833" s="7"/>
      <c r="KR833" s="7"/>
      <c r="KS833" s="7"/>
      <c r="KT833" s="7"/>
      <c r="KU833" s="7"/>
      <c r="KV833" s="7"/>
      <c r="KW833" s="7"/>
      <c r="KX833" s="7"/>
      <c r="KY833" s="7"/>
      <c r="KZ833" s="7"/>
      <c r="LA833" s="7"/>
      <c r="LB833" s="7"/>
      <c r="LC833" s="7"/>
      <c r="LD833" s="7"/>
      <c r="LE833" s="7"/>
      <c r="LF833" s="7"/>
      <c r="LG833" s="7"/>
      <c r="LH833" s="7"/>
      <c r="LI833" s="7"/>
      <c r="LJ833" s="7"/>
      <c r="LK833" s="7"/>
      <c r="LL833" s="7"/>
      <c r="LM833" s="7"/>
      <c r="LN833" s="7"/>
      <c r="LO833" s="7"/>
      <c r="LP833" s="7"/>
      <c r="LQ833" s="7"/>
      <c r="LR833" s="7"/>
      <c r="LS833" s="7"/>
      <c r="LT833" s="7"/>
      <c r="LU833" s="7"/>
      <c r="LV833" s="7"/>
      <c r="LW833" s="7"/>
      <c r="LX833" s="7"/>
      <c r="LY833" s="7"/>
      <c r="LZ833" s="7"/>
      <c r="MA833" s="7"/>
      <c r="MB833" s="7"/>
      <c r="MC833" s="7"/>
      <c r="MD833" s="7"/>
      <c r="ME833" s="7"/>
      <c r="MF833" s="7"/>
      <c r="MG833" s="7"/>
      <c r="MH833" s="7"/>
      <c r="MI833" s="7"/>
      <c r="MJ833" s="7"/>
    </row>
    <row r="834" spans="1:348" ht="15.75" customHeight="1" x14ac:dyDescent="0.25">
      <c r="A834" s="60"/>
      <c r="B834" s="60"/>
      <c r="C834" s="60"/>
      <c r="D834" s="60"/>
      <c r="E834" s="60"/>
      <c r="F834" s="60"/>
      <c r="G834" s="60"/>
      <c r="H834" s="60"/>
      <c r="I834" s="61"/>
      <c r="J834" s="61"/>
      <c r="K834" s="61"/>
      <c r="L834" s="61"/>
      <c r="M834" s="60"/>
      <c r="N834" s="60"/>
      <c r="O834" s="62"/>
      <c r="P834" s="62"/>
      <c r="Q834" s="62"/>
      <c r="R834" s="62"/>
      <c r="S834" s="62"/>
      <c r="T834" s="62"/>
      <c r="U834" s="62"/>
      <c r="V834" s="62"/>
      <c r="W834" s="62"/>
      <c r="X834" s="60"/>
      <c r="Y834" s="60"/>
      <c r="Z834" s="60"/>
      <c r="AA834" s="60"/>
      <c r="AB834" s="61"/>
      <c r="AC834" s="61"/>
      <c r="AD834" s="60"/>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7"/>
      <c r="IW834" s="7"/>
      <c r="IX834" s="7"/>
      <c r="IY834" s="7"/>
      <c r="IZ834" s="7"/>
      <c r="JA834" s="7"/>
      <c r="JB834" s="7"/>
      <c r="JC834" s="7"/>
      <c r="JD834" s="7"/>
      <c r="JE834" s="7"/>
      <c r="JF834" s="7"/>
      <c r="JG834" s="7"/>
      <c r="JH834" s="7"/>
      <c r="JI834" s="7"/>
      <c r="JJ834" s="7"/>
      <c r="JK834" s="7"/>
      <c r="JL834" s="7"/>
      <c r="JM834" s="7"/>
      <c r="JN834" s="7"/>
      <c r="JO834" s="7"/>
      <c r="JP834" s="7"/>
      <c r="JQ834" s="7"/>
      <c r="JR834" s="7"/>
      <c r="JS834" s="7"/>
      <c r="JT834" s="7"/>
      <c r="JU834" s="7"/>
      <c r="JV834" s="7"/>
      <c r="JW834" s="7"/>
      <c r="JX834" s="7"/>
      <c r="JY834" s="7"/>
      <c r="JZ834" s="7"/>
      <c r="KA834" s="7"/>
      <c r="KB834" s="7"/>
      <c r="KC834" s="7"/>
      <c r="KD834" s="7"/>
      <c r="KE834" s="7"/>
      <c r="KF834" s="7"/>
      <c r="KG834" s="7"/>
      <c r="KH834" s="7"/>
      <c r="KI834" s="7"/>
      <c r="KJ834" s="7"/>
      <c r="KK834" s="7"/>
      <c r="KL834" s="7"/>
      <c r="KM834" s="7"/>
      <c r="KN834" s="7"/>
      <c r="KO834" s="7"/>
      <c r="KP834" s="7"/>
      <c r="KQ834" s="7"/>
      <c r="KR834" s="7"/>
      <c r="KS834" s="7"/>
      <c r="KT834" s="7"/>
      <c r="KU834" s="7"/>
      <c r="KV834" s="7"/>
      <c r="KW834" s="7"/>
      <c r="KX834" s="7"/>
      <c r="KY834" s="7"/>
      <c r="KZ834" s="7"/>
      <c r="LA834" s="7"/>
      <c r="LB834" s="7"/>
      <c r="LC834" s="7"/>
      <c r="LD834" s="7"/>
      <c r="LE834" s="7"/>
      <c r="LF834" s="7"/>
      <c r="LG834" s="7"/>
      <c r="LH834" s="7"/>
      <c r="LI834" s="7"/>
      <c r="LJ834" s="7"/>
      <c r="LK834" s="7"/>
      <c r="LL834" s="7"/>
      <c r="LM834" s="7"/>
      <c r="LN834" s="7"/>
      <c r="LO834" s="7"/>
      <c r="LP834" s="7"/>
      <c r="LQ834" s="7"/>
      <c r="LR834" s="7"/>
      <c r="LS834" s="7"/>
      <c r="LT834" s="7"/>
      <c r="LU834" s="7"/>
      <c r="LV834" s="7"/>
      <c r="LW834" s="7"/>
      <c r="LX834" s="7"/>
      <c r="LY834" s="7"/>
      <c r="LZ834" s="7"/>
      <c r="MA834" s="7"/>
      <c r="MB834" s="7"/>
      <c r="MC834" s="7"/>
      <c r="MD834" s="7"/>
      <c r="ME834" s="7"/>
      <c r="MF834" s="7"/>
      <c r="MG834" s="7"/>
      <c r="MH834" s="7"/>
      <c r="MI834" s="7"/>
      <c r="MJ834" s="7"/>
    </row>
    <row r="835" spans="1:348" ht="15.75" customHeight="1" x14ac:dyDescent="0.25">
      <c r="A835" s="60"/>
      <c r="B835" s="60"/>
      <c r="C835" s="60"/>
      <c r="D835" s="60"/>
      <c r="E835" s="60"/>
      <c r="F835" s="60"/>
      <c r="G835" s="60"/>
      <c r="H835" s="60"/>
      <c r="I835" s="61"/>
      <c r="J835" s="61"/>
      <c r="K835" s="61"/>
      <c r="L835" s="61"/>
      <c r="M835" s="60"/>
      <c r="N835" s="60"/>
      <c r="O835" s="62"/>
      <c r="P835" s="62"/>
      <c r="Q835" s="62"/>
      <c r="R835" s="62"/>
      <c r="S835" s="62"/>
      <c r="T835" s="62"/>
      <c r="U835" s="62"/>
      <c r="V835" s="62"/>
      <c r="W835" s="62"/>
      <c r="X835" s="60"/>
      <c r="Y835" s="60"/>
      <c r="Z835" s="60"/>
      <c r="AA835" s="60"/>
      <c r="AB835" s="61"/>
      <c r="AC835" s="61"/>
      <c r="AD835" s="60"/>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7"/>
      <c r="IW835" s="7"/>
      <c r="IX835" s="7"/>
      <c r="IY835" s="7"/>
      <c r="IZ835" s="7"/>
      <c r="JA835" s="7"/>
      <c r="JB835" s="7"/>
      <c r="JC835" s="7"/>
      <c r="JD835" s="7"/>
      <c r="JE835" s="7"/>
      <c r="JF835" s="7"/>
      <c r="JG835" s="7"/>
      <c r="JH835" s="7"/>
      <c r="JI835" s="7"/>
      <c r="JJ835" s="7"/>
      <c r="JK835" s="7"/>
      <c r="JL835" s="7"/>
      <c r="JM835" s="7"/>
      <c r="JN835" s="7"/>
      <c r="JO835" s="7"/>
      <c r="JP835" s="7"/>
      <c r="JQ835" s="7"/>
      <c r="JR835" s="7"/>
      <c r="JS835" s="7"/>
      <c r="JT835" s="7"/>
      <c r="JU835" s="7"/>
      <c r="JV835" s="7"/>
      <c r="JW835" s="7"/>
      <c r="JX835" s="7"/>
      <c r="JY835" s="7"/>
      <c r="JZ835" s="7"/>
      <c r="KA835" s="7"/>
      <c r="KB835" s="7"/>
      <c r="KC835" s="7"/>
      <c r="KD835" s="7"/>
      <c r="KE835" s="7"/>
      <c r="KF835" s="7"/>
      <c r="KG835" s="7"/>
      <c r="KH835" s="7"/>
      <c r="KI835" s="7"/>
      <c r="KJ835" s="7"/>
      <c r="KK835" s="7"/>
      <c r="KL835" s="7"/>
      <c r="KM835" s="7"/>
      <c r="KN835" s="7"/>
      <c r="KO835" s="7"/>
      <c r="KP835" s="7"/>
      <c r="KQ835" s="7"/>
      <c r="KR835" s="7"/>
      <c r="KS835" s="7"/>
      <c r="KT835" s="7"/>
      <c r="KU835" s="7"/>
      <c r="KV835" s="7"/>
      <c r="KW835" s="7"/>
      <c r="KX835" s="7"/>
      <c r="KY835" s="7"/>
      <c r="KZ835" s="7"/>
      <c r="LA835" s="7"/>
      <c r="LB835" s="7"/>
      <c r="LC835" s="7"/>
      <c r="LD835" s="7"/>
      <c r="LE835" s="7"/>
      <c r="LF835" s="7"/>
      <c r="LG835" s="7"/>
      <c r="LH835" s="7"/>
      <c r="LI835" s="7"/>
      <c r="LJ835" s="7"/>
      <c r="LK835" s="7"/>
      <c r="LL835" s="7"/>
      <c r="LM835" s="7"/>
      <c r="LN835" s="7"/>
      <c r="LO835" s="7"/>
      <c r="LP835" s="7"/>
      <c r="LQ835" s="7"/>
      <c r="LR835" s="7"/>
      <c r="LS835" s="7"/>
      <c r="LT835" s="7"/>
      <c r="LU835" s="7"/>
      <c r="LV835" s="7"/>
      <c r="LW835" s="7"/>
      <c r="LX835" s="7"/>
      <c r="LY835" s="7"/>
      <c r="LZ835" s="7"/>
      <c r="MA835" s="7"/>
      <c r="MB835" s="7"/>
      <c r="MC835" s="7"/>
      <c r="MD835" s="7"/>
      <c r="ME835" s="7"/>
      <c r="MF835" s="7"/>
      <c r="MG835" s="7"/>
      <c r="MH835" s="7"/>
      <c r="MI835" s="7"/>
      <c r="MJ835" s="7"/>
    </row>
    <row r="836" spans="1:348" ht="15.75" customHeight="1" x14ac:dyDescent="0.25">
      <c r="A836" s="60"/>
      <c r="B836" s="60"/>
      <c r="C836" s="60"/>
      <c r="D836" s="60"/>
      <c r="E836" s="60"/>
      <c r="F836" s="60"/>
      <c r="G836" s="60"/>
      <c r="H836" s="60"/>
      <c r="I836" s="61"/>
      <c r="J836" s="61"/>
      <c r="K836" s="61"/>
      <c r="L836" s="61"/>
      <c r="M836" s="60"/>
      <c r="N836" s="60"/>
      <c r="O836" s="62"/>
      <c r="P836" s="62"/>
      <c r="Q836" s="62"/>
      <c r="R836" s="62"/>
      <c r="S836" s="62"/>
      <c r="T836" s="62"/>
      <c r="U836" s="62"/>
      <c r="V836" s="62"/>
      <c r="W836" s="62"/>
      <c r="X836" s="60"/>
      <c r="Y836" s="60"/>
      <c r="Z836" s="60"/>
      <c r="AA836" s="60"/>
      <c r="AB836" s="61"/>
      <c r="AC836" s="61"/>
      <c r="AD836" s="60"/>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7"/>
      <c r="IW836" s="7"/>
      <c r="IX836" s="7"/>
      <c r="IY836" s="7"/>
      <c r="IZ836" s="7"/>
      <c r="JA836" s="7"/>
      <c r="JB836" s="7"/>
      <c r="JC836" s="7"/>
      <c r="JD836" s="7"/>
      <c r="JE836" s="7"/>
      <c r="JF836" s="7"/>
      <c r="JG836" s="7"/>
      <c r="JH836" s="7"/>
      <c r="JI836" s="7"/>
      <c r="JJ836" s="7"/>
      <c r="JK836" s="7"/>
      <c r="JL836" s="7"/>
      <c r="JM836" s="7"/>
      <c r="JN836" s="7"/>
      <c r="JO836" s="7"/>
      <c r="JP836" s="7"/>
      <c r="JQ836" s="7"/>
      <c r="JR836" s="7"/>
      <c r="JS836" s="7"/>
      <c r="JT836" s="7"/>
      <c r="JU836" s="7"/>
      <c r="JV836" s="7"/>
      <c r="JW836" s="7"/>
      <c r="JX836" s="7"/>
      <c r="JY836" s="7"/>
      <c r="JZ836" s="7"/>
      <c r="KA836" s="7"/>
      <c r="KB836" s="7"/>
      <c r="KC836" s="7"/>
      <c r="KD836" s="7"/>
      <c r="KE836" s="7"/>
      <c r="KF836" s="7"/>
      <c r="KG836" s="7"/>
      <c r="KH836" s="7"/>
      <c r="KI836" s="7"/>
      <c r="KJ836" s="7"/>
      <c r="KK836" s="7"/>
      <c r="KL836" s="7"/>
      <c r="KM836" s="7"/>
      <c r="KN836" s="7"/>
      <c r="KO836" s="7"/>
      <c r="KP836" s="7"/>
      <c r="KQ836" s="7"/>
      <c r="KR836" s="7"/>
      <c r="KS836" s="7"/>
      <c r="KT836" s="7"/>
      <c r="KU836" s="7"/>
      <c r="KV836" s="7"/>
      <c r="KW836" s="7"/>
      <c r="KX836" s="7"/>
      <c r="KY836" s="7"/>
      <c r="KZ836" s="7"/>
      <c r="LA836" s="7"/>
      <c r="LB836" s="7"/>
      <c r="LC836" s="7"/>
      <c r="LD836" s="7"/>
      <c r="LE836" s="7"/>
      <c r="LF836" s="7"/>
      <c r="LG836" s="7"/>
      <c r="LH836" s="7"/>
      <c r="LI836" s="7"/>
      <c r="LJ836" s="7"/>
      <c r="LK836" s="7"/>
      <c r="LL836" s="7"/>
      <c r="LM836" s="7"/>
      <c r="LN836" s="7"/>
      <c r="LO836" s="7"/>
      <c r="LP836" s="7"/>
      <c r="LQ836" s="7"/>
      <c r="LR836" s="7"/>
      <c r="LS836" s="7"/>
      <c r="LT836" s="7"/>
      <c r="LU836" s="7"/>
      <c r="LV836" s="7"/>
      <c r="LW836" s="7"/>
      <c r="LX836" s="7"/>
      <c r="LY836" s="7"/>
      <c r="LZ836" s="7"/>
      <c r="MA836" s="7"/>
      <c r="MB836" s="7"/>
      <c r="MC836" s="7"/>
      <c r="MD836" s="7"/>
      <c r="ME836" s="7"/>
      <c r="MF836" s="7"/>
      <c r="MG836" s="7"/>
      <c r="MH836" s="7"/>
      <c r="MI836" s="7"/>
      <c r="MJ836" s="7"/>
    </row>
    <row r="837" spans="1:348" ht="15.75" customHeight="1" x14ac:dyDescent="0.25">
      <c r="A837" s="60"/>
      <c r="B837" s="60"/>
      <c r="C837" s="60"/>
      <c r="D837" s="60"/>
      <c r="E837" s="60"/>
      <c r="F837" s="60"/>
      <c r="G837" s="60"/>
      <c r="H837" s="60"/>
      <c r="I837" s="61"/>
      <c r="J837" s="61"/>
      <c r="K837" s="61"/>
      <c r="L837" s="61"/>
      <c r="M837" s="60"/>
      <c r="N837" s="60"/>
      <c r="O837" s="62"/>
      <c r="P837" s="62"/>
      <c r="Q837" s="62"/>
      <c r="R837" s="62"/>
      <c r="S837" s="62"/>
      <c r="T837" s="62"/>
      <c r="U837" s="62"/>
      <c r="V837" s="62"/>
      <c r="W837" s="62"/>
      <c r="X837" s="60"/>
      <c r="Y837" s="60"/>
      <c r="Z837" s="60"/>
      <c r="AA837" s="60"/>
      <c r="AB837" s="61"/>
      <c r="AC837" s="61"/>
      <c r="AD837" s="60"/>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7"/>
      <c r="IW837" s="7"/>
      <c r="IX837" s="7"/>
      <c r="IY837" s="7"/>
      <c r="IZ837" s="7"/>
      <c r="JA837" s="7"/>
      <c r="JB837" s="7"/>
      <c r="JC837" s="7"/>
      <c r="JD837" s="7"/>
      <c r="JE837" s="7"/>
      <c r="JF837" s="7"/>
      <c r="JG837" s="7"/>
      <c r="JH837" s="7"/>
      <c r="JI837" s="7"/>
      <c r="JJ837" s="7"/>
      <c r="JK837" s="7"/>
      <c r="JL837" s="7"/>
      <c r="JM837" s="7"/>
      <c r="JN837" s="7"/>
      <c r="JO837" s="7"/>
      <c r="JP837" s="7"/>
      <c r="JQ837" s="7"/>
      <c r="JR837" s="7"/>
      <c r="JS837" s="7"/>
      <c r="JT837" s="7"/>
      <c r="JU837" s="7"/>
      <c r="JV837" s="7"/>
      <c r="JW837" s="7"/>
      <c r="JX837" s="7"/>
      <c r="JY837" s="7"/>
      <c r="JZ837" s="7"/>
      <c r="KA837" s="7"/>
      <c r="KB837" s="7"/>
      <c r="KC837" s="7"/>
      <c r="KD837" s="7"/>
      <c r="KE837" s="7"/>
      <c r="KF837" s="7"/>
      <c r="KG837" s="7"/>
      <c r="KH837" s="7"/>
      <c r="KI837" s="7"/>
      <c r="KJ837" s="7"/>
      <c r="KK837" s="7"/>
      <c r="KL837" s="7"/>
      <c r="KM837" s="7"/>
      <c r="KN837" s="7"/>
      <c r="KO837" s="7"/>
      <c r="KP837" s="7"/>
      <c r="KQ837" s="7"/>
      <c r="KR837" s="7"/>
      <c r="KS837" s="7"/>
      <c r="KT837" s="7"/>
      <c r="KU837" s="7"/>
      <c r="KV837" s="7"/>
      <c r="KW837" s="7"/>
      <c r="KX837" s="7"/>
      <c r="KY837" s="7"/>
      <c r="KZ837" s="7"/>
      <c r="LA837" s="7"/>
      <c r="LB837" s="7"/>
      <c r="LC837" s="7"/>
      <c r="LD837" s="7"/>
      <c r="LE837" s="7"/>
      <c r="LF837" s="7"/>
      <c r="LG837" s="7"/>
      <c r="LH837" s="7"/>
      <c r="LI837" s="7"/>
      <c r="LJ837" s="7"/>
      <c r="LK837" s="7"/>
      <c r="LL837" s="7"/>
      <c r="LM837" s="7"/>
      <c r="LN837" s="7"/>
      <c r="LO837" s="7"/>
      <c r="LP837" s="7"/>
      <c r="LQ837" s="7"/>
      <c r="LR837" s="7"/>
      <c r="LS837" s="7"/>
      <c r="LT837" s="7"/>
      <c r="LU837" s="7"/>
      <c r="LV837" s="7"/>
      <c r="LW837" s="7"/>
      <c r="LX837" s="7"/>
      <c r="LY837" s="7"/>
      <c r="LZ837" s="7"/>
      <c r="MA837" s="7"/>
      <c r="MB837" s="7"/>
      <c r="MC837" s="7"/>
      <c r="MD837" s="7"/>
      <c r="ME837" s="7"/>
      <c r="MF837" s="7"/>
      <c r="MG837" s="7"/>
      <c r="MH837" s="7"/>
      <c r="MI837" s="7"/>
      <c r="MJ837" s="7"/>
    </row>
    <row r="838" spans="1:348" ht="15.75" customHeight="1" x14ac:dyDescent="0.25">
      <c r="A838" s="60"/>
      <c r="B838" s="60"/>
      <c r="C838" s="60"/>
      <c r="D838" s="60"/>
      <c r="E838" s="60"/>
      <c r="F838" s="60"/>
      <c r="G838" s="60"/>
      <c r="H838" s="60"/>
      <c r="I838" s="61"/>
      <c r="J838" s="61"/>
      <c r="K838" s="61"/>
      <c r="L838" s="61"/>
      <c r="M838" s="60"/>
      <c r="N838" s="60"/>
      <c r="O838" s="62"/>
      <c r="P838" s="62"/>
      <c r="Q838" s="62"/>
      <c r="R838" s="62"/>
      <c r="S838" s="62"/>
      <c r="T838" s="62"/>
      <c r="U838" s="62"/>
      <c r="V838" s="62"/>
      <c r="W838" s="62"/>
      <c r="X838" s="60"/>
      <c r="Y838" s="60"/>
      <c r="Z838" s="60"/>
      <c r="AA838" s="60"/>
      <c r="AB838" s="61"/>
      <c r="AC838" s="61"/>
      <c r="AD838" s="60"/>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7"/>
      <c r="IW838" s="7"/>
      <c r="IX838" s="7"/>
      <c r="IY838" s="7"/>
      <c r="IZ838" s="7"/>
      <c r="JA838" s="7"/>
      <c r="JB838" s="7"/>
      <c r="JC838" s="7"/>
      <c r="JD838" s="7"/>
      <c r="JE838" s="7"/>
      <c r="JF838" s="7"/>
      <c r="JG838" s="7"/>
      <c r="JH838" s="7"/>
      <c r="JI838" s="7"/>
      <c r="JJ838" s="7"/>
      <c r="JK838" s="7"/>
      <c r="JL838" s="7"/>
      <c r="JM838" s="7"/>
      <c r="JN838" s="7"/>
      <c r="JO838" s="7"/>
      <c r="JP838" s="7"/>
      <c r="JQ838" s="7"/>
      <c r="JR838" s="7"/>
      <c r="JS838" s="7"/>
      <c r="JT838" s="7"/>
      <c r="JU838" s="7"/>
      <c r="JV838" s="7"/>
      <c r="JW838" s="7"/>
      <c r="JX838" s="7"/>
      <c r="JY838" s="7"/>
      <c r="JZ838" s="7"/>
      <c r="KA838" s="7"/>
      <c r="KB838" s="7"/>
      <c r="KC838" s="7"/>
      <c r="KD838" s="7"/>
      <c r="KE838" s="7"/>
      <c r="KF838" s="7"/>
      <c r="KG838" s="7"/>
      <c r="KH838" s="7"/>
      <c r="KI838" s="7"/>
      <c r="KJ838" s="7"/>
      <c r="KK838" s="7"/>
      <c r="KL838" s="7"/>
      <c r="KM838" s="7"/>
      <c r="KN838" s="7"/>
      <c r="KO838" s="7"/>
      <c r="KP838" s="7"/>
      <c r="KQ838" s="7"/>
      <c r="KR838" s="7"/>
      <c r="KS838" s="7"/>
      <c r="KT838" s="7"/>
      <c r="KU838" s="7"/>
      <c r="KV838" s="7"/>
      <c r="KW838" s="7"/>
      <c r="KX838" s="7"/>
      <c r="KY838" s="7"/>
      <c r="KZ838" s="7"/>
      <c r="LA838" s="7"/>
      <c r="LB838" s="7"/>
      <c r="LC838" s="7"/>
      <c r="LD838" s="7"/>
      <c r="LE838" s="7"/>
      <c r="LF838" s="7"/>
      <c r="LG838" s="7"/>
      <c r="LH838" s="7"/>
      <c r="LI838" s="7"/>
      <c r="LJ838" s="7"/>
      <c r="LK838" s="7"/>
      <c r="LL838" s="7"/>
      <c r="LM838" s="7"/>
      <c r="LN838" s="7"/>
      <c r="LO838" s="7"/>
      <c r="LP838" s="7"/>
      <c r="LQ838" s="7"/>
      <c r="LR838" s="7"/>
      <c r="LS838" s="7"/>
      <c r="LT838" s="7"/>
      <c r="LU838" s="7"/>
      <c r="LV838" s="7"/>
      <c r="LW838" s="7"/>
      <c r="LX838" s="7"/>
      <c r="LY838" s="7"/>
      <c r="LZ838" s="7"/>
      <c r="MA838" s="7"/>
      <c r="MB838" s="7"/>
      <c r="MC838" s="7"/>
      <c r="MD838" s="7"/>
      <c r="ME838" s="7"/>
      <c r="MF838" s="7"/>
      <c r="MG838" s="7"/>
      <c r="MH838" s="7"/>
      <c r="MI838" s="7"/>
      <c r="MJ838" s="7"/>
    </row>
    <row r="839" spans="1:348" ht="15.75" customHeight="1" x14ac:dyDescent="0.25">
      <c r="A839" s="60"/>
      <c r="B839" s="60"/>
      <c r="C839" s="60"/>
      <c r="D839" s="60"/>
      <c r="E839" s="60"/>
      <c r="F839" s="60"/>
      <c r="G839" s="60"/>
      <c r="H839" s="60"/>
      <c r="I839" s="61"/>
      <c r="J839" s="61"/>
      <c r="K839" s="61"/>
      <c r="L839" s="61"/>
      <c r="M839" s="60"/>
      <c r="N839" s="60"/>
      <c r="O839" s="62"/>
      <c r="P839" s="62"/>
      <c r="Q839" s="62"/>
      <c r="R839" s="62"/>
      <c r="S839" s="62"/>
      <c r="T839" s="62"/>
      <c r="U839" s="62"/>
      <c r="V839" s="62"/>
      <c r="W839" s="62"/>
      <c r="X839" s="60"/>
      <c r="Y839" s="60"/>
      <c r="Z839" s="60"/>
      <c r="AA839" s="60"/>
      <c r="AB839" s="61"/>
      <c r="AC839" s="61"/>
      <c r="AD839" s="60"/>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7"/>
      <c r="IW839" s="7"/>
      <c r="IX839" s="7"/>
      <c r="IY839" s="7"/>
      <c r="IZ839" s="7"/>
      <c r="JA839" s="7"/>
      <c r="JB839" s="7"/>
      <c r="JC839" s="7"/>
      <c r="JD839" s="7"/>
      <c r="JE839" s="7"/>
      <c r="JF839" s="7"/>
      <c r="JG839" s="7"/>
      <c r="JH839" s="7"/>
      <c r="JI839" s="7"/>
      <c r="JJ839" s="7"/>
      <c r="JK839" s="7"/>
      <c r="JL839" s="7"/>
      <c r="JM839" s="7"/>
      <c r="JN839" s="7"/>
      <c r="JO839" s="7"/>
      <c r="JP839" s="7"/>
      <c r="JQ839" s="7"/>
      <c r="JR839" s="7"/>
      <c r="JS839" s="7"/>
      <c r="JT839" s="7"/>
      <c r="JU839" s="7"/>
      <c r="JV839" s="7"/>
      <c r="JW839" s="7"/>
      <c r="JX839" s="7"/>
      <c r="JY839" s="7"/>
      <c r="JZ839" s="7"/>
      <c r="KA839" s="7"/>
      <c r="KB839" s="7"/>
      <c r="KC839" s="7"/>
      <c r="KD839" s="7"/>
      <c r="KE839" s="7"/>
      <c r="KF839" s="7"/>
      <c r="KG839" s="7"/>
      <c r="KH839" s="7"/>
      <c r="KI839" s="7"/>
      <c r="KJ839" s="7"/>
      <c r="KK839" s="7"/>
      <c r="KL839" s="7"/>
      <c r="KM839" s="7"/>
      <c r="KN839" s="7"/>
      <c r="KO839" s="7"/>
      <c r="KP839" s="7"/>
      <c r="KQ839" s="7"/>
      <c r="KR839" s="7"/>
      <c r="KS839" s="7"/>
      <c r="KT839" s="7"/>
      <c r="KU839" s="7"/>
      <c r="KV839" s="7"/>
      <c r="KW839" s="7"/>
      <c r="KX839" s="7"/>
      <c r="KY839" s="7"/>
      <c r="KZ839" s="7"/>
      <c r="LA839" s="7"/>
      <c r="LB839" s="7"/>
      <c r="LC839" s="7"/>
      <c r="LD839" s="7"/>
      <c r="LE839" s="7"/>
      <c r="LF839" s="7"/>
      <c r="LG839" s="7"/>
      <c r="LH839" s="7"/>
      <c r="LI839" s="7"/>
      <c r="LJ839" s="7"/>
      <c r="LK839" s="7"/>
      <c r="LL839" s="7"/>
      <c r="LM839" s="7"/>
      <c r="LN839" s="7"/>
      <c r="LO839" s="7"/>
      <c r="LP839" s="7"/>
      <c r="LQ839" s="7"/>
      <c r="LR839" s="7"/>
      <c r="LS839" s="7"/>
      <c r="LT839" s="7"/>
      <c r="LU839" s="7"/>
      <c r="LV839" s="7"/>
      <c r="LW839" s="7"/>
      <c r="LX839" s="7"/>
      <c r="LY839" s="7"/>
      <c r="LZ839" s="7"/>
      <c r="MA839" s="7"/>
      <c r="MB839" s="7"/>
      <c r="MC839" s="7"/>
      <c r="MD839" s="7"/>
      <c r="ME839" s="7"/>
      <c r="MF839" s="7"/>
      <c r="MG839" s="7"/>
      <c r="MH839" s="7"/>
      <c r="MI839" s="7"/>
      <c r="MJ839" s="7"/>
    </row>
    <row r="840" spans="1:348" ht="15.75" customHeight="1" x14ac:dyDescent="0.25">
      <c r="A840" s="60"/>
      <c r="B840" s="60"/>
      <c r="C840" s="60"/>
      <c r="D840" s="60"/>
      <c r="E840" s="60"/>
      <c r="F840" s="60"/>
      <c r="G840" s="60"/>
      <c r="H840" s="60"/>
      <c r="I840" s="61"/>
      <c r="J840" s="61"/>
      <c r="K840" s="61"/>
      <c r="L840" s="61"/>
      <c r="M840" s="60"/>
      <c r="N840" s="60"/>
      <c r="O840" s="62"/>
      <c r="P840" s="62"/>
      <c r="Q840" s="62"/>
      <c r="R840" s="62"/>
      <c r="S840" s="62"/>
      <c r="T840" s="62"/>
      <c r="U840" s="62"/>
      <c r="V840" s="62"/>
      <c r="W840" s="62"/>
      <c r="X840" s="60"/>
      <c r="Y840" s="60"/>
      <c r="Z840" s="60"/>
      <c r="AA840" s="60"/>
      <c r="AB840" s="61"/>
      <c r="AC840" s="61"/>
      <c r="AD840" s="60"/>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7"/>
      <c r="IW840" s="7"/>
      <c r="IX840" s="7"/>
      <c r="IY840" s="7"/>
      <c r="IZ840" s="7"/>
      <c r="JA840" s="7"/>
      <c r="JB840" s="7"/>
      <c r="JC840" s="7"/>
      <c r="JD840" s="7"/>
      <c r="JE840" s="7"/>
      <c r="JF840" s="7"/>
      <c r="JG840" s="7"/>
      <c r="JH840" s="7"/>
      <c r="JI840" s="7"/>
      <c r="JJ840" s="7"/>
      <c r="JK840" s="7"/>
      <c r="JL840" s="7"/>
      <c r="JM840" s="7"/>
      <c r="JN840" s="7"/>
      <c r="JO840" s="7"/>
      <c r="JP840" s="7"/>
      <c r="JQ840" s="7"/>
      <c r="JR840" s="7"/>
      <c r="JS840" s="7"/>
      <c r="JT840" s="7"/>
      <c r="JU840" s="7"/>
      <c r="JV840" s="7"/>
      <c r="JW840" s="7"/>
      <c r="JX840" s="7"/>
      <c r="JY840" s="7"/>
      <c r="JZ840" s="7"/>
      <c r="KA840" s="7"/>
      <c r="KB840" s="7"/>
      <c r="KC840" s="7"/>
      <c r="KD840" s="7"/>
      <c r="KE840" s="7"/>
      <c r="KF840" s="7"/>
      <c r="KG840" s="7"/>
      <c r="KH840" s="7"/>
      <c r="KI840" s="7"/>
      <c r="KJ840" s="7"/>
      <c r="KK840" s="7"/>
      <c r="KL840" s="7"/>
      <c r="KM840" s="7"/>
      <c r="KN840" s="7"/>
      <c r="KO840" s="7"/>
      <c r="KP840" s="7"/>
      <c r="KQ840" s="7"/>
      <c r="KR840" s="7"/>
      <c r="KS840" s="7"/>
      <c r="KT840" s="7"/>
      <c r="KU840" s="7"/>
      <c r="KV840" s="7"/>
      <c r="KW840" s="7"/>
      <c r="KX840" s="7"/>
      <c r="KY840" s="7"/>
      <c r="KZ840" s="7"/>
      <c r="LA840" s="7"/>
      <c r="LB840" s="7"/>
      <c r="LC840" s="7"/>
      <c r="LD840" s="7"/>
      <c r="LE840" s="7"/>
      <c r="LF840" s="7"/>
      <c r="LG840" s="7"/>
      <c r="LH840" s="7"/>
      <c r="LI840" s="7"/>
      <c r="LJ840" s="7"/>
      <c r="LK840" s="7"/>
      <c r="LL840" s="7"/>
      <c r="LM840" s="7"/>
      <c r="LN840" s="7"/>
      <c r="LO840" s="7"/>
      <c r="LP840" s="7"/>
      <c r="LQ840" s="7"/>
      <c r="LR840" s="7"/>
      <c r="LS840" s="7"/>
      <c r="LT840" s="7"/>
      <c r="LU840" s="7"/>
      <c r="LV840" s="7"/>
      <c r="LW840" s="7"/>
      <c r="LX840" s="7"/>
      <c r="LY840" s="7"/>
      <c r="LZ840" s="7"/>
      <c r="MA840" s="7"/>
      <c r="MB840" s="7"/>
      <c r="MC840" s="7"/>
      <c r="MD840" s="7"/>
      <c r="ME840" s="7"/>
      <c r="MF840" s="7"/>
      <c r="MG840" s="7"/>
      <c r="MH840" s="7"/>
      <c r="MI840" s="7"/>
      <c r="MJ840" s="7"/>
    </row>
    <row r="841" spans="1:348" ht="15.75" customHeight="1" x14ac:dyDescent="0.25">
      <c r="A841" s="60"/>
      <c r="B841" s="60"/>
      <c r="C841" s="60"/>
      <c r="D841" s="60"/>
      <c r="E841" s="60"/>
      <c r="F841" s="60"/>
      <c r="G841" s="60"/>
      <c r="H841" s="60"/>
      <c r="I841" s="61"/>
      <c r="J841" s="61"/>
      <c r="K841" s="61"/>
      <c r="L841" s="61"/>
      <c r="M841" s="60"/>
      <c r="N841" s="60"/>
      <c r="O841" s="62"/>
      <c r="P841" s="62"/>
      <c r="Q841" s="62"/>
      <c r="R841" s="62"/>
      <c r="S841" s="62"/>
      <c r="T841" s="62"/>
      <c r="U841" s="62"/>
      <c r="V841" s="62"/>
      <c r="W841" s="62"/>
      <c r="X841" s="60"/>
      <c r="Y841" s="60"/>
      <c r="Z841" s="60"/>
      <c r="AA841" s="60"/>
      <c r="AB841" s="61"/>
      <c r="AC841" s="61"/>
      <c r="AD841" s="60"/>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7"/>
      <c r="IW841" s="7"/>
      <c r="IX841" s="7"/>
      <c r="IY841" s="7"/>
      <c r="IZ841" s="7"/>
      <c r="JA841" s="7"/>
      <c r="JB841" s="7"/>
      <c r="JC841" s="7"/>
      <c r="JD841" s="7"/>
      <c r="JE841" s="7"/>
      <c r="JF841" s="7"/>
      <c r="JG841" s="7"/>
      <c r="JH841" s="7"/>
      <c r="JI841" s="7"/>
      <c r="JJ841" s="7"/>
      <c r="JK841" s="7"/>
      <c r="JL841" s="7"/>
      <c r="JM841" s="7"/>
      <c r="JN841" s="7"/>
      <c r="JO841" s="7"/>
      <c r="JP841" s="7"/>
      <c r="JQ841" s="7"/>
      <c r="JR841" s="7"/>
      <c r="JS841" s="7"/>
      <c r="JT841" s="7"/>
      <c r="JU841" s="7"/>
      <c r="JV841" s="7"/>
      <c r="JW841" s="7"/>
      <c r="JX841" s="7"/>
      <c r="JY841" s="7"/>
      <c r="JZ841" s="7"/>
      <c r="KA841" s="7"/>
      <c r="KB841" s="7"/>
      <c r="KC841" s="7"/>
      <c r="KD841" s="7"/>
      <c r="KE841" s="7"/>
      <c r="KF841" s="7"/>
      <c r="KG841" s="7"/>
      <c r="KH841" s="7"/>
      <c r="KI841" s="7"/>
      <c r="KJ841" s="7"/>
      <c r="KK841" s="7"/>
      <c r="KL841" s="7"/>
      <c r="KM841" s="7"/>
      <c r="KN841" s="7"/>
      <c r="KO841" s="7"/>
      <c r="KP841" s="7"/>
      <c r="KQ841" s="7"/>
      <c r="KR841" s="7"/>
      <c r="KS841" s="7"/>
      <c r="KT841" s="7"/>
      <c r="KU841" s="7"/>
      <c r="KV841" s="7"/>
      <c r="KW841" s="7"/>
      <c r="KX841" s="7"/>
      <c r="KY841" s="7"/>
      <c r="KZ841" s="7"/>
      <c r="LA841" s="7"/>
      <c r="LB841" s="7"/>
      <c r="LC841" s="7"/>
      <c r="LD841" s="7"/>
      <c r="LE841" s="7"/>
      <c r="LF841" s="7"/>
      <c r="LG841" s="7"/>
      <c r="LH841" s="7"/>
      <c r="LI841" s="7"/>
      <c r="LJ841" s="7"/>
      <c r="LK841" s="7"/>
      <c r="LL841" s="7"/>
      <c r="LM841" s="7"/>
      <c r="LN841" s="7"/>
      <c r="LO841" s="7"/>
      <c r="LP841" s="7"/>
      <c r="LQ841" s="7"/>
      <c r="LR841" s="7"/>
      <c r="LS841" s="7"/>
      <c r="LT841" s="7"/>
      <c r="LU841" s="7"/>
      <c r="LV841" s="7"/>
      <c r="LW841" s="7"/>
      <c r="LX841" s="7"/>
      <c r="LY841" s="7"/>
      <c r="LZ841" s="7"/>
      <c r="MA841" s="7"/>
      <c r="MB841" s="7"/>
      <c r="MC841" s="7"/>
      <c r="MD841" s="7"/>
      <c r="ME841" s="7"/>
      <c r="MF841" s="7"/>
      <c r="MG841" s="7"/>
      <c r="MH841" s="7"/>
      <c r="MI841" s="7"/>
      <c r="MJ841" s="7"/>
    </row>
    <row r="842" spans="1:348" ht="15.75" customHeight="1" x14ac:dyDescent="0.25">
      <c r="A842" s="60"/>
      <c r="B842" s="60"/>
      <c r="C842" s="60"/>
      <c r="D842" s="60"/>
      <c r="E842" s="60"/>
      <c r="F842" s="60"/>
      <c r="G842" s="60"/>
      <c r="H842" s="60"/>
      <c r="I842" s="61"/>
      <c r="J842" s="61"/>
      <c r="K842" s="61"/>
      <c r="L842" s="61"/>
      <c r="M842" s="60"/>
      <c r="N842" s="60"/>
      <c r="O842" s="62"/>
      <c r="P842" s="62"/>
      <c r="Q842" s="62"/>
      <c r="R842" s="62"/>
      <c r="S842" s="62"/>
      <c r="T842" s="62"/>
      <c r="U842" s="62"/>
      <c r="V842" s="62"/>
      <c r="W842" s="62"/>
      <c r="X842" s="60"/>
      <c r="Y842" s="60"/>
      <c r="Z842" s="60"/>
      <c r="AA842" s="60"/>
      <c r="AB842" s="61"/>
      <c r="AC842" s="61"/>
      <c r="AD842" s="60"/>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7"/>
      <c r="IW842" s="7"/>
      <c r="IX842" s="7"/>
      <c r="IY842" s="7"/>
      <c r="IZ842" s="7"/>
      <c r="JA842" s="7"/>
      <c r="JB842" s="7"/>
      <c r="JC842" s="7"/>
      <c r="JD842" s="7"/>
      <c r="JE842" s="7"/>
      <c r="JF842" s="7"/>
      <c r="JG842" s="7"/>
      <c r="JH842" s="7"/>
      <c r="JI842" s="7"/>
      <c r="JJ842" s="7"/>
      <c r="JK842" s="7"/>
      <c r="JL842" s="7"/>
      <c r="JM842" s="7"/>
      <c r="JN842" s="7"/>
      <c r="JO842" s="7"/>
      <c r="JP842" s="7"/>
      <c r="JQ842" s="7"/>
      <c r="JR842" s="7"/>
      <c r="JS842" s="7"/>
      <c r="JT842" s="7"/>
      <c r="JU842" s="7"/>
      <c r="JV842" s="7"/>
      <c r="JW842" s="7"/>
      <c r="JX842" s="7"/>
      <c r="JY842" s="7"/>
      <c r="JZ842" s="7"/>
      <c r="KA842" s="7"/>
      <c r="KB842" s="7"/>
      <c r="KC842" s="7"/>
      <c r="KD842" s="7"/>
      <c r="KE842" s="7"/>
      <c r="KF842" s="7"/>
      <c r="KG842" s="7"/>
      <c r="KH842" s="7"/>
      <c r="KI842" s="7"/>
      <c r="KJ842" s="7"/>
      <c r="KK842" s="7"/>
      <c r="KL842" s="7"/>
      <c r="KM842" s="7"/>
      <c r="KN842" s="7"/>
      <c r="KO842" s="7"/>
      <c r="KP842" s="7"/>
      <c r="KQ842" s="7"/>
      <c r="KR842" s="7"/>
      <c r="KS842" s="7"/>
      <c r="KT842" s="7"/>
      <c r="KU842" s="7"/>
      <c r="KV842" s="7"/>
      <c r="KW842" s="7"/>
      <c r="KX842" s="7"/>
      <c r="KY842" s="7"/>
      <c r="KZ842" s="7"/>
      <c r="LA842" s="7"/>
      <c r="LB842" s="7"/>
      <c r="LC842" s="7"/>
      <c r="LD842" s="7"/>
      <c r="LE842" s="7"/>
      <c r="LF842" s="7"/>
      <c r="LG842" s="7"/>
      <c r="LH842" s="7"/>
      <c r="LI842" s="7"/>
      <c r="LJ842" s="7"/>
      <c r="LK842" s="7"/>
      <c r="LL842" s="7"/>
      <c r="LM842" s="7"/>
      <c r="LN842" s="7"/>
      <c r="LO842" s="7"/>
      <c r="LP842" s="7"/>
      <c r="LQ842" s="7"/>
      <c r="LR842" s="7"/>
      <c r="LS842" s="7"/>
      <c r="LT842" s="7"/>
      <c r="LU842" s="7"/>
      <c r="LV842" s="7"/>
      <c r="LW842" s="7"/>
      <c r="LX842" s="7"/>
      <c r="LY842" s="7"/>
      <c r="LZ842" s="7"/>
      <c r="MA842" s="7"/>
      <c r="MB842" s="7"/>
      <c r="MC842" s="7"/>
      <c r="MD842" s="7"/>
      <c r="ME842" s="7"/>
      <c r="MF842" s="7"/>
      <c r="MG842" s="7"/>
      <c r="MH842" s="7"/>
      <c r="MI842" s="7"/>
      <c r="MJ842" s="7"/>
    </row>
    <row r="843" spans="1:348" ht="15.75" customHeight="1" x14ac:dyDescent="0.25">
      <c r="A843" s="60"/>
      <c r="B843" s="60"/>
      <c r="C843" s="60"/>
      <c r="D843" s="60"/>
      <c r="E843" s="60"/>
      <c r="F843" s="60"/>
      <c r="G843" s="60"/>
      <c r="H843" s="60"/>
      <c r="I843" s="61"/>
      <c r="J843" s="61"/>
      <c r="K843" s="61"/>
      <c r="L843" s="61"/>
      <c r="M843" s="60"/>
      <c r="N843" s="60"/>
      <c r="O843" s="62"/>
      <c r="P843" s="62"/>
      <c r="Q843" s="62"/>
      <c r="R843" s="62"/>
      <c r="S843" s="62"/>
      <c r="T843" s="62"/>
      <c r="U843" s="62"/>
      <c r="V843" s="62"/>
      <c r="W843" s="62"/>
      <c r="X843" s="60"/>
      <c r="Y843" s="60"/>
      <c r="Z843" s="60"/>
      <c r="AA843" s="60"/>
      <c r="AB843" s="61"/>
      <c r="AC843" s="61"/>
      <c r="AD843" s="60"/>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7"/>
      <c r="IW843" s="7"/>
      <c r="IX843" s="7"/>
      <c r="IY843" s="7"/>
      <c r="IZ843" s="7"/>
      <c r="JA843" s="7"/>
      <c r="JB843" s="7"/>
      <c r="JC843" s="7"/>
      <c r="JD843" s="7"/>
      <c r="JE843" s="7"/>
      <c r="JF843" s="7"/>
      <c r="JG843" s="7"/>
      <c r="JH843" s="7"/>
      <c r="JI843" s="7"/>
      <c r="JJ843" s="7"/>
      <c r="JK843" s="7"/>
      <c r="JL843" s="7"/>
      <c r="JM843" s="7"/>
      <c r="JN843" s="7"/>
      <c r="JO843" s="7"/>
      <c r="JP843" s="7"/>
      <c r="JQ843" s="7"/>
      <c r="JR843" s="7"/>
      <c r="JS843" s="7"/>
      <c r="JT843" s="7"/>
      <c r="JU843" s="7"/>
      <c r="JV843" s="7"/>
      <c r="JW843" s="7"/>
      <c r="JX843" s="7"/>
      <c r="JY843" s="7"/>
      <c r="JZ843" s="7"/>
      <c r="KA843" s="7"/>
      <c r="KB843" s="7"/>
      <c r="KC843" s="7"/>
      <c r="KD843" s="7"/>
      <c r="KE843" s="7"/>
      <c r="KF843" s="7"/>
      <c r="KG843" s="7"/>
      <c r="KH843" s="7"/>
      <c r="KI843" s="7"/>
      <c r="KJ843" s="7"/>
      <c r="KK843" s="7"/>
      <c r="KL843" s="7"/>
      <c r="KM843" s="7"/>
      <c r="KN843" s="7"/>
      <c r="KO843" s="7"/>
      <c r="KP843" s="7"/>
      <c r="KQ843" s="7"/>
      <c r="KR843" s="7"/>
      <c r="KS843" s="7"/>
      <c r="KT843" s="7"/>
      <c r="KU843" s="7"/>
      <c r="KV843" s="7"/>
      <c r="KW843" s="7"/>
      <c r="KX843" s="7"/>
      <c r="KY843" s="7"/>
      <c r="KZ843" s="7"/>
      <c r="LA843" s="7"/>
      <c r="LB843" s="7"/>
      <c r="LC843" s="7"/>
      <c r="LD843" s="7"/>
      <c r="LE843" s="7"/>
      <c r="LF843" s="7"/>
      <c r="LG843" s="7"/>
      <c r="LH843" s="7"/>
      <c r="LI843" s="7"/>
      <c r="LJ843" s="7"/>
      <c r="LK843" s="7"/>
      <c r="LL843" s="7"/>
      <c r="LM843" s="7"/>
      <c r="LN843" s="7"/>
      <c r="LO843" s="7"/>
      <c r="LP843" s="7"/>
      <c r="LQ843" s="7"/>
      <c r="LR843" s="7"/>
      <c r="LS843" s="7"/>
      <c r="LT843" s="7"/>
      <c r="LU843" s="7"/>
      <c r="LV843" s="7"/>
      <c r="LW843" s="7"/>
      <c r="LX843" s="7"/>
      <c r="LY843" s="7"/>
      <c r="LZ843" s="7"/>
      <c r="MA843" s="7"/>
      <c r="MB843" s="7"/>
      <c r="MC843" s="7"/>
      <c r="MD843" s="7"/>
      <c r="ME843" s="7"/>
      <c r="MF843" s="7"/>
      <c r="MG843" s="7"/>
      <c r="MH843" s="7"/>
      <c r="MI843" s="7"/>
      <c r="MJ843" s="7"/>
    </row>
    <row r="844" spans="1:348" ht="15.75" customHeight="1" x14ac:dyDescent="0.25">
      <c r="A844" s="60"/>
      <c r="B844" s="60"/>
      <c r="C844" s="60"/>
      <c r="D844" s="60"/>
      <c r="E844" s="60"/>
      <c r="F844" s="60"/>
      <c r="G844" s="60"/>
      <c r="H844" s="60"/>
      <c r="I844" s="61"/>
      <c r="J844" s="61"/>
      <c r="K844" s="61"/>
      <c r="L844" s="61"/>
      <c r="M844" s="60"/>
      <c r="N844" s="60"/>
      <c r="O844" s="62"/>
      <c r="P844" s="62"/>
      <c r="Q844" s="62"/>
      <c r="R844" s="62"/>
      <c r="S844" s="62"/>
      <c r="T844" s="62"/>
      <c r="U844" s="62"/>
      <c r="V844" s="62"/>
      <c r="W844" s="62"/>
      <c r="X844" s="60"/>
      <c r="Y844" s="60"/>
      <c r="Z844" s="60"/>
      <c r="AA844" s="60"/>
      <c r="AB844" s="61"/>
      <c r="AC844" s="61"/>
      <c r="AD844" s="60"/>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7"/>
      <c r="IW844" s="7"/>
      <c r="IX844" s="7"/>
      <c r="IY844" s="7"/>
      <c r="IZ844" s="7"/>
      <c r="JA844" s="7"/>
      <c r="JB844" s="7"/>
      <c r="JC844" s="7"/>
      <c r="JD844" s="7"/>
      <c r="JE844" s="7"/>
      <c r="JF844" s="7"/>
      <c r="JG844" s="7"/>
      <c r="JH844" s="7"/>
      <c r="JI844" s="7"/>
      <c r="JJ844" s="7"/>
      <c r="JK844" s="7"/>
      <c r="JL844" s="7"/>
      <c r="JM844" s="7"/>
      <c r="JN844" s="7"/>
      <c r="JO844" s="7"/>
      <c r="JP844" s="7"/>
      <c r="JQ844" s="7"/>
      <c r="JR844" s="7"/>
      <c r="JS844" s="7"/>
      <c r="JT844" s="7"/>
      <c r="JU844" s="7"/>
      <c r="JV844" s="7"/>
      <c r="JW844" s="7"/>
      <c r="JX844" s="7"/>
      <c r="JY844" s="7"/>
      <c r="JZ844" s="7"/>
      <c r="KA844" s="7"/>
      <c r="KB844" s="7"/>
      <c r="KC844" s="7"/>
      <c r="KD844" s="7"/>
      <c r="KE844" s="7"/>
      <c r="KF844" s="7"/>
      <c r="KG844" s="7"/>
      <c r="KH844" s="7"/>
      <c r="KI844" s="7"/>
      <c r="KJ844" s="7"/>
      <c r="KK844" s="7"/>
      <c r="KL844" s="7"/>
      <c r="KM844" s="7"/>
      <c r="KN844" s="7"/>
      <c r="KO844" s="7"/>
      <c r="KP844" s="7"/>
      <c r="KQ844" s="7"/>
      <c r="KR844" s="7"/>
      <c r="KS844" s="7"/>
      <c r="KT844" s="7"/>
      <c r="KU844" s="7"/>
      <c r="KV844" s="7"/>
      <c r="KW844" s="7"/>
      <c r="KX844" s="7"/>
      <c r="KY844" s="7"/>
      <c r="KZ844" s="7"/>
      <c r="LA844" s="7"/>
      <c r="LB844" s="7"/>
      <c r="LC844" s="7"/>
      <c r="LD844" s="7"/>
      <c r="LE844" s="7"/>
      <c r="LF844" s="7"/>
      <c r="LG844" s="7"/>
      <c r="LH844" s="7"/>
      <c r="LI844" s="7"/>
      <c r="LJ844" s="7"/>
      <c r="LK844" s="7"/>
      <c r="LL844" s="7"/>
      <c r="LM844" s="7"/>
      <c r="LN844" s="7"/>
      <c r="LO844" s="7"/>
      <c r="LP844" s="7"/>
      <c r="LQ844" s="7"/>
      <c r="LR844" s="7"/>
      <c r="LS844" s="7"/>
      <c r="LT844" s="7"/>
      <c r="LU844" s="7"/>
      <c r="LV844" s="7"/>
      <c r="LW844" s="7"/>
      <c r="LX844" s="7"/>
      <c r="LY844" s="7"/>
      <c r="LZ844" s="7"/>
      <c r="MA844" s="7"/>
      <c r="MB844" s="7"/>
      <c r="MC844" s="7"/>
      <c r="MD844" s="7"/>
      <c r="ME844" s="7"/>
      <c r="MF844" s="7"/>
      <c r="MG844" s="7"/>
      <c r="MH844" s="7"/>
      <c r="MI844" s="7"/>
      <c r="MJ844" s="7"/>
    </row>
    <row r="845" spans="1:348" ht="15.75" customHeight="1" x14ac:dyDescent="0.25">
      <c r="A845" s="60"/>
      <c r="B845" s="60"/>
      <c r="C845" s="60"/>
      <c r="D845" s="60"/>
      <c r="E845" s="60"/>
      <c r="F845" s="60"/>
      <c r="G845" s="60"/>
      <c r="H845" s="60"/>
      <c r="I845" s="61"/>
      <c r="J845" s="61"/>
      <c r="K845" s="61"/>
      <c r="L845" s="61"/>
      <c r="M845" s="60"/>
      <c r="N845" s="60"/>
      <c r="O845" s="62"/>
      <c r="P845" s="62"/>
      <c r="Q845" s="62"/>
      <c r="R845" s="62"/>
      <c r="S845" s="62"/>
      <c r="T845" s="62"/>
      <c r="U845" s="62"/>
      <c r="V845" s="62"/>
      <c r="W845" s="62"/>
      <c r="X845" s="60"/>
      <c r="Y845" s="60"/>
      <c r="Z845" s="60"/>
      <c r="AA845" s="60"/>
      <c r="AB845" s="61"/>
      <c r="AC845" s="61"/>
      <c r="AD845" s="60"/>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7"/>
      <c r="IW845" s="7"/>
      <c r="IX845" s="7"/>
      <c r="IY845" s="7"/>
      <c r="IZ845" s="7"/>
      <c r="JA845" s="7"/>
      <c r="JB845" s="7"/>
      <c r="JC845" s="7"/>
      <c r="JD845" s="7"/>
      <c r="JE845" s="7"/>
      <c r="JF845" s="7"/>
      <c r="JG845" s="7"/>
      <c r="JH845" s="7"/>
      <c r="JI845" s="7"/>
      <c r="JJ845" s="7"/>
      <c r="JK845" s="7"/>
      <c r="JL845" s="7"/>
      <c r="JM845" s="7"/>
      <c r="JN845" s="7"/>
      <c r="JO845" s="7"/>
      <c r="JP845" s="7"/>
      <c r="JQ845" s="7"/>
      <c r="JR845" s="7"/>
      <c r="JS845" s="7"/>
      <c r="JT845" s="7"/>
      <c r="JU845" s="7"/>
      <c r="JV845" s="7"/>
      <c r="JW845" s="7"/>
      <c r="JX845" s="7"/>
      <c r="JY845" s="7"/>
      <c r="JZ845" s="7"/>
      <c r="KA845" s="7"/>
      <c r="KB845" s="7"/>
      <c r="KC845" s="7"/>
      <c r="KD845" s="7"/>
      <c r="KE845" s="7"/>
      <c r="KF845" s="7"/>
      <c r="KG845" s="7"/>
      <c r="KH845" s="7"/>
      <c r="KI845" s="7"/>
      <c r="KJ845" s="7"/>
      <c r="KK845" s="7"/>
      <c r="KL845" s="7"/>
      <c r="KM845" s="7"/>
      <c r="KN845" s="7"/>
      <c r="KO845" s="7"/>
      <c r="KP845" s="7"/>
      <c r="KQ845" s="7"/>
      <c r="KR845" s="7"/>
      <c r="KS845" s="7"/>
      <c r="KT845" s="7"/>
      <c r="KU845" s="7"/>
      <c r="KV845" s="7"/>
      <c r="KW845" s="7"/>
      <c r="KX845" s="7"/>
      <c r="KY845" s="7"/>
      <c r="KZ845" s="7"/>
      <c r="LA845" s="7"/>
      <c r="LB845" s="7"/>
      <c r="LC845" s="7"/>
      <c r="LD845" s="7"/>
      <c r="LE845" s="7"/>
      <c r="LF845" s="7"/>
      <c r="LG845" s="7"/>
      <c r="LH845" s="7"/>
      <c r="LI845" s="7"/>
      <c r="LJ845" s="7"/>
      <c r="LK845" s="7"/>
      <c r="LL845" s="7"/>
      <c r="LM845" s="7"/>
      <c r="LN845" s="7"/>
      <c r="LO845" s="7"/>
      <c r="LP845" s="7"/>
      <c r="LQ845" s="7"/>
      <c r="LR845" s="7"/>
      <c r="LS845" s="7"/>
      <c r="LT845" s="7"/>
      <c r="LU845" s="7"/>
      <c r="LV845" s="7"/>
      <c r="LW845" s="7"/>
      <c r="LX845" s="7"/>
      <c r="LY845" s="7"/>
      <c r="LZ845" s="7"/>
      <c r="MA845" s="7"/>
      <c r="MB845" s="7"/>
      <c r="MC845" s="7"/>
      <c r="MD845" s="7"/>
      <c r="ME845" s="7"/>
      <c r="MF845" s="7"/>
      <c r="MG845" s="7"/>
      <c r="MH845" s="7"/>
      <c r="MI845" s="7"/>
      <c r="MJ845" s="7"/>
    </row>
    <row r="846" spans="1:348" ht="15.75" customHeight="1" x14ac:dyDescent="0.25">
      <c r="A846" s="60"/>
      <c r="B846" s="60"/>
      <c r="C846" s="60"/>
      <c r="D846" s="60"/>
      <c r="E846" s="60"/>
      <c r="F846" s="60"/>
      <c r="G846" s="60"/>
      <c r="H846" s="60"/>
      <c r="I846" s="61"/>
      <c r="J846" s="61"/>
      <c r="K846" s="61"/>
      <c r="L846" s="61"/>
      <c r="M846" s="60"/>
      <c r="N846" s="60"/>
      <c r="O846" s="62"/>
      <c r="P846" s="62"/>
      <c r="Q846" s="62"/>
      <c r="R846" s="62"/>
      <c r="S846" s="62"/>
      <c r="T846" s="62"/>
      <c r="U846" s="62"/>
      <c r="V846" s="62"/>
      <c r="W846" s="62"/>
      <c r="X846" s="60"/>
      <c r="Y846" s="60"/>
      <c r="Z846" s="60"/>
      <c r="AA846" s="60"/>
      <c r="AB846" s="61"/>
      <c r="AC846" s="61"/>
      <c r="AD846" s="60"/>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7"/>
      <c r="IW846" s="7"/>
      <c r="IX846" s="7"/>
      <c r="IY846" s="7"/>
      <c r="IZ846" s="7"/>
      <c r="JA846" s="7"/>
      <c r="JB846" s="7"/>
      <c r="JC846" s="7"/>
      <c r="JD846" s="7"/>
      <c r="JE846" s="7"/>
      <c r="JF846" s="7"/>
      <c r="JG846" s="7"/>
      <c r="JH846" s="7"/>
      <c r="JI846" s="7"/>
      <c r="JJ846" s="7"/>
      <c r="JK846" s="7"/>
      <c r="JL846" s="7"/>
      <c r="JM846" s="7"/>
      <c r="JN846" s="7"/>
      <c r="JO846" s="7"/>
      <c r="JP846" s="7"/>
      <c r="JQ846" s="7"/>
      <c r="JR846" s="7"/>
      <c r="JS846" s="7"/>
      <c r="JT846" s="7"/>
      <c r="JU846" s="7"/>
      <c r="JV846" s="7"/>
      <c r="JW846" s="7"/>
      <c r="JX846" s="7"/>
      <c r="JY846" s="7"/>
      <c r="JZ846" s="7"/>
      <c r="KA846" s="7"/>
      <c r="KB846" s="7"/>
      <c r="KC846" s="7"/>
      <c r="KD846" s="7"/>
      <c r="KE846" s="7"/>
      <c r="KF846" s="7"/>
      <c r="KG846" s="7"/>
      <c r="KH846" s="7"/>
      <c r="KI846" s="7"/>
      <c r="KJ846" s="7"/>
      <c r="KK846" s="7"/>
      <c r="KL846" s="7"/>
      <c r="KM846" s="7"/>
      <c r="KN846" s="7"/>
      <c r="KO846" s="7"/>
      <c r="KP846" s="7"/>
      <c r="KQ846" s="7"/>
      <c r="KR846" s="7"/>
      <c r="KS846" s="7"/>
      <c r="KT846" s="7"/>
      <c r="KU846" s="7"/>
      <c r="KV846" s="7"/>
      <c r="KW846" s="7"/>
      <c r="KX846" s="7"/>
      <c r="KY846" s="7"/>
      <c r="KZ846" s="7"/>
      <c r="LA846" s="7"/>
      <c r="LB846" s="7"/>
      <c r="LC846" s="7"/>
      <c r="LD846" s="7"/>
      <c r="LE846" s="7"/>
      <c r="LF846" s="7"/>
      <c r="LG846" s="7"/>
      <c r="LH846" s="7"/>
      <c r="LI846" s="7"/>
      <c r="LJ846" s="7"/>
      <c r="LK846" s="7"/>
      <c r="LL846" s="7"/>
      <c r="LM846" s="7"/>
      <c r="LN846" s="7"/>
      <c r="LO846" s="7"/>
      <c r="LP846" s="7"/>
      <c r="LQ846" s="7"/>
      <c r="LR846" s="7"/>
      <c r="LS846" s="7"/>
      <c r="LT846" s="7"/>
      <c r="LU846" s="7"/>
      <c r="LV846" s="7"/>
      <c r="LW846" s="7"/>
      <c r="LX846" s="7"/>
      <c r="LY846" s="7"/>
      <c r="LZ846" s="7"/>
      <c r="MA846" s="7"/>
      <c r="MB846" s="7"/>
      <c r="MC846" s="7"/>
      <c r="MD846" s="7"/>
      <c r="ME846" s="7"/>
      <c r="MF846" s="7"/>
      <c r="MG846" s="7"/>
      <c r="MH846" s="7"/>
      <c r="MI846" s="7"/>
      <c r="MJ846" s="7"/>
    </row>
    <row r="847" spans="1:348" ht="15.75" customHeight="1" x14ac:dyDescent="0.25">
      <c r="A847" s="60"/>
      <c r="B847" s="60"/>
      <c r="C847" s="60"/>
      <c r="D847" s="60"/>
      <c r="E847" s="60"/>
      <c r="F847" s="60"/>
      <c r="G847" s="60"/>
      <c r="H847" s="60"/>
      <c r="I847" s="61"/>
      <c r="J847" s="61"/>
      <c r="K847" s="61"/>
      <c r="L847" s="61"/>
      <c r="M847" s="60"/>
      <c r="N847" s="60"/>
      <c r="O847" s="62"/>
      <c r="P847" s="62"/>
      <c r="Q847" s="62"/>
      <c r="R847" s="62"/>
      <c r="S847" s="62"/>
      <c r="T847" s="62"/>
      <c r="U847" s="62"/>
      <c r="V847" s="62"/>
      <c r="W847" s="62"/>
      <c r="X847" s="60"/>
      <c r="Y847" s="60"/>
      <c r="Z847" s="60"/>
      <c r="AA847" s="60"/>
      <c r="AB847" s="61"/>
      <c r="AC847" s="61"/>
      <c r="AD847" s="60"/>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7"/>
      <c r="IW847" s="7"/>
      <c r="IX847" s="7"/>
      <c r="IY847" s="7"/>
      <c r="IZ847" s="7"/>
      <c r="JA847" s="7"/>
      <c r="JB847" s="7"/>
      <c r="JC847" s="7"/>
      <c r="JD847" s="7"/>
      <c r="JE847" s="7"/>
      <c r="JF847" s="7"/>
      <c r="JG847" s="7"/>
      <c r="JH847" s="7"/>
      <c r="JI847" s="7"/>
      <c r="JJ847" s="7"/>
      <c r="JK847" s="7"/>
      <c r="JL847" s="7"/>
      <c r="JM847" s="7"/>
      <c r="JN847" s="7"/>
      <c r="JO847" s="7"/>
      <c r="JP847" s="7"/>
      <c r="JQ847" s="7"/>
      <c r="JR847" s="7"/>
      <c r="JS847" s="7"/>
      <c r="JT847" s="7"/>
      <c r="JU847" s="7"/>
      <c r="JV847" s="7"/>
      <c r="JW847" s="7"/>
      <c r="JX847" s="7"/>
      <c r="JY847" s="7"/>
      <c r="JZ847" s="7"/>
      <c r="KA847" s="7"/>
      <c r="KB847" s="7"/>
      <c r="KC847" s="7"/>
      <c r="KD847" s="7"/>
      <c r="KE847" s="7"/>
      <c r="KF847" s="7"/>
      <c r="KG847" s="7"/>
      <c r="KH847" s="7"/>
      <c r="KI847" s="7"/>
      <c r="KJ847" s="7"/>
      <c r="KK847" s="7"/>
      <c r="KL847" s="7"/>
      <c r="KM847" s="7"/>
      <c r="KN847" s="7"/>
      <c r="KO847" s="7"/>
      <c r="KP847" s="7"/>
      <c r="KQ847" s="7"/>
      <c r="KR847" s="7"/>
      <c r="KS847" s="7"/>
      <c r="KT847" s="7"/>
      <c r="KU847" s="7"/>
      <c r="KV847" s="7"/>
      <c r="KW847" s="7"/>
      <c r="KX847" s="7"/>
      <c r="KY847" s="7"/>
      <c r="KZ847" s="7"/>
      <c r="LA847" s="7"/>
      <c r="LB847" s="7"/>
      <c r="LC847" s="7"/>
      <c r="LD847" s="7"/>
      <c r="LE847" s="7"/>
      <c r="LF847" s="7"/>
      <c r="LG847" s="7"/>
      <c r="LH847" s="7"/>
      <c r="LI847" s="7"/>
      <c r="LJ847" s="7"/>
      <c r="LK847" s="7"/>
      <c r="LL847" s="7"/>
      <c r="LM847" s="7"/>
      <c r="LN847" s="7"/>
      <c r="LO847" s="7"/>
      <c r="LP847" s="7"/>
      <c r="LQ847" s="7"/>
      <c r="LR847" s="7"/>
      <c r="LS847" s="7"/>
      <c r="LT847" s="7"/>
      <c r="LU847" s="7"/>
      <c r="LV847" s="7"/>
      <c r="LW847" s="7"/>
      <c r="LX847" s="7"/>
      <c r="LY847" s="7"/>
      <c r="LZ847" s="7"/>
      <c r="MA847" s="7"/>
      <c r="MB847" s="7"/>
      <c r="MC847" s="7"/>
      <c r="MD847" s="7"/>
      <c r="ME847" s="7"/>
      <c r="MF847" s="7"/>
      <c r="MG847" s="7"/>
      <c r="MH847" s="7"/>
      <c r="MI847" s="7"/>
      <c r="MJ847" s="7"/>
    </row>
    <row r="848" spans="1:348" ht="15.75" customHeight="1" x14ac:dyDescent="0.25">
      <c r="A848" s="60"/>
      <c r="B848" s="60"/>
      <c r="C848" s="60"/>
      <c r="D848" s="60"/>
      <c r="E848" s="60"/>
      <c r="F848" s="60"/>
      <c r="G848" s="60"/>
      <c r="H848" s="60"/>
      <c r="I848" s="61"/>
      <c r="J848" s="61"/>
      <c r="K848" s="61"/>
      <c r="L848" s="61"/>
      <c r="M848" s="60"/>
      <c r="N848" s="60"/>
      <c r="O848" s="62"/>
      <c r="P848" s="62"/>
      <c r="Q848" s="62"/>
      <c r="R848" s="62"/>
      <c r="S848" s="62"/>
      <c r="T848" s="62"/>
      <c r="U848" s="62"/>
      <c r="V848" s="62"/>
      <c r="W848" s="62"/>
      <c r="X848" s="60"/>
      <c r="Y848" s="60"/>
      <c r="Z848" s="60"/>
      <c r="AA848" s="60"/>
      <c r="AB848" s="61"/>
      <c r="AC848" s="61"/>
      <c r="AD848" s="60"/>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7"/>
      <c r="IW848" s="7"/>
      <c r="IX848" s="7"/>
      <c r="IY848" s="7"/>
      <c r="IZ848" s="7"/>
      <c r="JA848" s="7"/>
      <c r="JB848" s="7"/>
      <c r="JC848" s="7"/>
      <c r="JD848" s="7"/>
      <c r="JE848" s="7"/>
      <c r="JF848" s="7"/>
      <c r="JG848" s="7"/>
      <c r="JH848" s="7"/>
      <c r="JI848" s="7"/>
      <c r="JJ848" s="7"/>
      <c r="JK848" s="7"/>
      <c r="JL848" s="7"/>
      <c r="JM848" s="7"/>
      <c r="JN848" s="7"/>
      <c r="JO848" s="7"/>
      <c r="JP848" s="7"/>
      <c r="JQ848" s="7"/>
      <c r="JR848" s="7"/>
      <c r="JS848" s="7"/>
      <c r="JT848" s="7"/>
      <c r="JU848" s="7"/>
      <c r="JV848" s="7"/>
      <c r="JW848" s="7"/>
      <c r="JX848" s="7"/>
      <c r="JY848" s="7"/>
      <c r="JZ848" s="7"/>
      <c r="KA848" s="7"/>
      <c r="KB848" s="7"/>
      <c r="KC848" s="7"/>
      <c r="KD848" s="7"/>
      <c r="KE848" s="7"/>
      <c r="KF848" s="7"/>
      <c r="KG848" s="7"/>
      <c r="KH848" s="7"/>
      <c r="KI848" s="7"/>
      <c r="KJ848" s="7"/>
      <c r="KK848" s="7"/>
      <c r="KL848" s="7"/>
      <c r="KM848" s="7"/>
      <c r="KN848" s="7"/>
      <c r="KO848" s="7"/>
      <c r="KP848" s="7"/>
      <c r="KQ848" s="7"/>
      <c r="KR848" s="7"/>
      <c r="KS848" s="7"/>
      <c r="KT848" s="7"/>
      <c r="KU848" s="7"/>
      <c r="KV848" s="7"/>
      <c r="KW848" s="7"/>
      <c r="KX848" s="7"/>
      <c r="KY848" s="7"/>
      <c r="KZ848" s="7"/>
      <c r="LA848" s="7"/>
      <c r="LB848" s="7"/>
      <c r="LC848" s="7"/>
      <c r="LD848" s="7"/>
      <c r="LE848" s="7"/>
      <c r="LF848" s="7"/>
      <c r="LG848" s="7"/>
      <c r="LH848" s="7"/>
      <c r="LI848" s="7"/>
      <c r="LJ848" s="7"/>
      <c r="LK848" s="7"/>
      <c r="LL848" s="7"/>
      <c r="LM848" s="7"/>
      <c r="LN848" s="7"/>
      <c r="LO848" s="7"/>
      <c r="LP848" s="7"/>
      <c r="LQ848" s="7"/>
      <c r="LR848" s="7"/>
      <c r="LS848" s="7"/>
      <c r="LT848" s="7"/>
      <c r="LU848" s="7"/>
      <c r="LV848" s="7"/>
      <c r="LW848" s="7"/>
      <c r="LX848" s="7"/>
      <c r="LY848" s="7"/>
      <c r="LZ848" s="7"/>
      <c r="MA848" s="7"/>
      <c r="MB848" s="7"/>
      <c r="MC848" s="7"/>
      <c r="MD848" s="7"/>
      <c r="ME848" s="7"/>
      <c r="MF848" s="7"/>
      <c r="MG848" s="7"/>
      <c r="MH848" s="7"/>
      <c r="MI848" s="7"/>
      <c r="MJ848" s="7"/>
    </row>
    <row r="849" spans="1:348" ht="15.75" customHeight="1" x14ac:dyDescent="0.25">
      <c r="A849" s="60"/>
      <c r="B849" s="60"/>
      <c r="C849" s="60"/>
      <c r="D849" s="60"/>
      <c r="E849" s="60"/>
      <c r="F849" s="60"/>
      <c r="G849" s="60"/>
      <c r="H849" s="60"/>
      <c r="I849" s="61"/>
      <c r="J849" s="61"/>
      <c r="K849" s="61"/>
      <c r="L849" s="61"/>
      <c r="M849" s="60"/>
      <c r="N849" s="60"/>
      <c r="O849" s="62"/>
      <c r="P849" s="62"/>
      <c r="Q849" s="62"/>
      <c r="R849" s="62"/>
      <c r="S849" s="62"/>
      <c r="T849" s="62"/>
      <c r="U849" s="62"/>
      <c r="V849" s="62"/>
      <c r="W849" s="62"/>
      <c r="X849" s="60"/>
      <c r="Y849" s="60"/>
      <c r="Z849" s="60"/>
      <c r="AA849" s="60"/>
      <c r="AB849" s="61"/>
      <c r="AC849" s="61"/>
      <c r="AD849" s="60"/>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7"/>
      <c r="IW849" s="7"/>
      <c r="IX849" s="7"/>
      <c r="IY849" s="7"/>
      <c r="IZ849" s="7"/>
      <c r="JA849" s="7"/>
      <c r="JB849" s="7"/>
      <c r="JC849" s="7"/>
      <c r="JD849" s="7"/>
      <c r="JE849" s="7"/>
      <c r="JF849" s="7"/>
      <c r="JG849" s="7"/>
      <c r="JH849" s="7"/>
      <c r="JI849" s="7"/>
      <c r="JJ849" s="7"/>
      <c r="JK849" s="7"/>
      <c r="JL849" s="7"/>
      <c r="JM849" s="7"/>
      <c r="JN849" s="7"/>
      <c r="JO849" s="7"/>
      <c r="JP849" s="7"/>
      <c r="JQ849" s="7"/>
      <c r="JR849" s="7"/>
      <c r="JS849" s="7"/>
      <c r="JT849" s="7"/>
      <c r="JU849" s="7"/>
      <c r="JV849" s="7"/>
      <c r="JW849" s="7"/>
      <c r="JX849" s="7"/>
      <c r="JY849" s="7"/>
      <c r="JZ849" s="7"/>
      <c r="KA849" s="7"/>
      <c r="KB849" s="7"/>
      <c r="KC849" s="7"/>
      <c r="KD849" s="7"/>
      <c r="KE849" s="7"/>
      <c r="KF849" s="7"/>
      <c r="KG849" s="7"/>
      <c r="KH849" s="7"/>
      <c r="KI849" s="7"/>
      <c r="KJ849" s="7"/>
      <c r="KK849" s="7"/>
      <c r="KL849" s="7"/>
      <c r="KM849" s="7"/>
      <c r="KN849" s="7"/>
      <c r="KO849" s="7"/>
      <c r="KP849" s="7"/>
      <c r="KQ849" s="7"/>
      <c r="KR849" s="7"/>
      <c r="KS849" s="7"/>
      <c r="KT849" s="7"/>
      <c r="KU849" s="7"/>
      <c r="KV849" s="7"/>
      <c r="KW849" s="7"/>
      <c r="KX849" s="7"/>
      <c r="KY849" s="7"/>
      <c r="KZ849" s="7"/>
      <c r="LA849" s="7"/>
      <c r="LB849" s="7"/>
      <c r="LC849" s="7"/>
      <c r="LD849" s="7"/>
      <c r="LE849" s="7"/>
      <c r="LF849" s="7"/>
      <c r="LG849" s="7"/>
      <c r="LH849" s="7"/>
      <c r="LI849" s="7"/>
      <c r="LJ849" s="7"/>
      <c r="LK849" s="7"/>
      <c r="LL849" s="7"/>
      <c r="LM849" s="7"/>
      <c r="LN849" s="7"/>
      <c r="LO849" s="7"/>
      <c r="LP849" s="7"/>
      <c r="LQ849" s="7"/>
      <c r="LR849" s="7"/>
      <c r="LS849" s="7"/>
      <c r="LT849" s="7"/>
      <c r="LU849" s="7"/>
      <c r="LV849" s="7"/>
      <c r="LW849" s="7"/>
      <c r="LX849" s="7"/>
      <c r="LY849" s="7"/>
      <c r="LZ849" s="7"/>
      <c r="MA849" s="7"/>
      <c r="MB849" s="7"/>
      <c r="MC849" s="7"/>
      <c r="MD849" s="7"/>
      <c r="ME849" s="7"/>
      <c r="MF849" s="7"/>
      <c r="MG849" s="7"/>
      <c r="MH849" s="7"/>
      <c r="MI849" s="7"/>
      <c r="MJ849" s="7"/>
    </row>
    <row r="850" spans="1:348" ht="15.75" customHeight="1" x14ac:dyDescent="0.25">
      <c r="A850" s="60"/>
      <c r="B850" s="60"/>
      <c r="C850" s="60"/>
      <c r="D850" s="60"/>
      <c r="E850" s="60"/>
      <c r="F850" s="60"/>
      <c r="G850" s="60"/>
      <c r="H850" s="60"/>
      <c r="I850" s="61"/>
      <c r="J850" s="61"/>
      <c r="K850" s="61"/>
      <c r="L850" s="61"/>
      <c r="M850" s="60"/>
      <c r="N850" s="60"/>
      <c r="O850" s="62"/>
      <c r="P850" s="62"/>
      <c r="Q850" s="62"/>
      <c r="R850" s="62"/>
      <c r="S850" s="62"/>
      <c r="T850" s="62"/>
      <c r="U850" s="62"/>
      <c r="V850" s="62"/>
      <c r="W850" s="62"/>
      <c r="X850" s="60"/>
      <c r="Y850" s="60"/>
      <c r="Z850" s="60"/>
      <c r="AA850" s="60"/>
      <c r="AB850" s="61"/>
      <c r="AC850" s="61"/>
      <c r="AD850" s="60"/>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7"/>
      <c r="IW850" s="7"/>
      <c r="IX850" s="7"/>
      <c r="IY850" s="7"/>
      <c r="IZ850" s="7"/>
      <c r="JA850" s="7"/>
      <c r="JB850" s="7"/>
      <c r="JC850" s="7"/>
      <c r="JD850" s="7"/>
      <c r="JE850" s="7"/>
      <c r="JF850" s="7"/>
      <c r="JG850" s="7"/>
      <c r="JH850" s="7"/>
      <c r="JI850" s="7"/>
      <c r="JJ850" s="7"/>
      <c r="JK850" s="7"/>
      <c r="JL850" s="7"/>
      <c r="JM850" s="7"/>
      <c r="JN850" s="7"/>
      <c r="JO850" s="7"/>
      <c r="JP850" s="7"/>
      <c r="JQ850" s="7"/>
      <c r="JR850" s="7"/>
      <c r="JS850" s="7"/>
      <c r="JT850" s="7"/>
      <c r="JU850" s="7"/>
      <c r="JV850" s="7"/>
      <c r="JW850" s="7"/>
      <c r="JX850" s="7"/>
      <c r="JY850" s="7"/>
      <c r="JZ850" s="7"/>
      <c r="KA850" s="7"/>
      <c r="KB850" s="7"/>
      <c r="KC850" s="7"/>
      <c r="KD850" s="7"/>
      <c r="KE850" s="7"/>
      <c r="KF850" s="7"/>
      <c r="KG850" s="7"/>
      <c r="KH850" s="7"/>
      <c r="KI850" s="7"/>
      <c r="KJ850" s="7"/>
      <c r="KK850" s="7"/>
      <c r="KL850" s="7"/>
      <c r="KM850" s="7"/>
      <c r="KN850" s="7"/>
      <c r="KO850" s="7"/>
      <c r="KP850" s="7"/>
      <c r="KQ850" s="7"/>
      <c r="KR850" s="7"/>
      <c r="KS850" s="7"/>
      <c r="KT850" s="7"/>
      <c r="KU850" s="7"/>
      <c r="KV850" s="7"/>
      <c r="KW850" s="7"/>
      <c r="KX850" s="7"/>
      <c r="KY850" s="7"/>
      <c r="KZ850" s="7"/>
      <c r="LA850" s="7"/>
      <c r="LB850" s="7"/>
      <c r="LC850" s="7"/>
      <c r="LD850" s="7"/>
      <c r="LE850" s="7"/>
      <c r="LF850" s="7"/>
      <c r="LG850" s="7"/>
      <c r="LH850" s="7"/>
      <c r="LI850" s="7"/>
      <c r="LJ850" s="7"/>
      <c r="LK850" s="7"/>
      <c r="LL850" s="7"/>
      <c r="LM850" s="7"/>
      <c r="LN850" s="7"/>
      <c r="LO850" s="7"/>
      <c r="LP850" s="7"/>
      <c r="LQ850" s="7"/>
      <c r="LR850" s="7"/>
      <c r="LS850" s="7"/>
      <c r="LT850" s="7"/>
      <c r="LU850" s="7"/>
      <c r="LV850" s="7"/>
      <c r="LW850" s="7"/>
      <c r="LX850" s="7"/>
      <c r="LY850" s="7"/>
      <c r="LZ850" s="7"/>
      <c r="MA850" s="7"/>
      <c r="MB850" s="7"/>
      <c r="MC850" s="7"/>
      <c r="MD850" s="7"/>
      <c r="ME850" s="7"/>
      <c r="MF850" s="7"/>
      <c r="MG850" s="7"/>
      <c r="MH850" s="7"/>
      <c r="MI850" s="7"/>
      <c r="MJ850" s="7"/>
    </row>
    <row r="851" spans="1:348" ht="15.75" customHeight="1" x14ac:dyDescent="0.25">
      <c r="A851" s="60"/>
      <c r="B851" s="60"/>
      <c r="C851" s="60"/>
      <c r="D851" s="60"/>
      <c r="E851" s="60"/>
      <c r="F851" s="60"/>
      <c r="G851" s="60"/>
      <c r="H851" s="60"/>
      <c r="I851" s="61"/>
      <c r="J851" s="61"/>
      <c r="K851" s="61"/>
      <c r="L851" s="61"/>
      <c r="M851" s="60"/>
      <c r="N851" s="60"/>
      <c r="O851" s="62"/>
      <c r="P851" s="62"/>
      <c r="Q851" s="62"/>
      <c r="R851" s="62"/>
      <c r="S851" s="62"/>
      <c r="T851" s="62"/>
      <c r="U851" s="62"/>
      <c r="V851" s="62"/>
      <c r="W851" s="62"/>
      <c r="X851" s="60"/>
      <c r="Y851" s="60"/>
      <c r="Z851" s="60"/>
      <c r="AA851" s="60"/>
      <c r="AB851" s="61"/>
      <c r="AC851" s="61"/>
      <c r="AD851" s="60"/>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7"/>
      <c r="IW851" s="7"/>
      <c r="IX851" s="7"/>
      <c r="IY851" s="7"/>
      <c r="IZ851" s="7"/>
      <c r="JA851" s="7"/>
      <c r="JB851" s="7"/>
      <c r="JC851" s="7"/>
      <c r="JD851" s="7"/>
      <c r="JE851" s="7"/>
      <c r="JF851" s="7"/>
      <c r="JG851" s="7"/>
      <c r="JH851" s="7"/>
      <c r="JI851" s="7"/>
      <c r="JJ851" s="7"/>
      <c r="JK851" s="7"/>
      <c r="JL851" s="7"/>
      <c r="JM851" s="7"/>
      <c r="JN851" s="7"/>
      <c r="JO851" s="7"/>
      <c r="JP851" s="7"/>
      <c r="JQ851" s="7"/>
      <c r="JR851" s="7"/>
      <c r="JS851" s="7"/>
      <c r="JT851" s="7"/>
      <c r="JU851" s="7"/>
      <c r="JV851" s="7"/>
      <c r="JW851" s="7"/>
      <c r="JX851" s="7"/>
      <c r="JY851" s="7"/>
      <c r="JZ851" s="7"/>
      <c r="KA851" s="7"/>
      <c r="KB851" s="7"/>
      <c r="KC851" s="7"/>
      <c r="KD851" s="7"/>
      <c r="KE851" s="7"/>
      <c r="KF851" s="7"/>
      <c r="KG851" s="7"/>
      <c r="KH851" s="7"/>
      <c r="KI851" s="7"/>
      <c r="KJ851" s="7"/>
      <c r="KK851" s="7"/>
      <c r="KL851" s="7"/>
      <c r="KM851" s="7"/>
      <c r="KN851" s="7"/>
      <c r="KO851" s="7"/>
      <c r="KP851" s="7"/>
      <c r="KQ851" s="7"/>
      <c r="KR851" s="7"/>
      <c r="KS851" s="7"/>
      <c r="KT851" s="7"/>
      <c r="KU851" s="7"/>
      <c r="KV851" s="7"/>
      <c r="KW851" s="7"/>
      <c r="KX851" s="7"/>
      <c r="KY851" s="7"/>
      <c r="KZ851" s="7"/>
      <c r="LA851" s="7"/>
      <c r="LB851" s="7"/>
      <c r="LC851" s="7"/>
      <c r="LD851" s="7"/>
      <c r="LE851" s="7"/>
      <c r="LF851" s="7"/>
      <c r="LG851" s="7"/>
      <c r="LH851" s="7"/>
      <c r="LI851" s="7"/>
      <c r="LJ851" s="7"/>
      <c r="LK851" s="7"/>
      <c r="LL851" s="7"/>
      <c r="LM851" s="7"/>
      <c r="LN851" s="7"/>
      <c r="LO851" s="7"/>
      <c r="LP851" s="7"/>
      <c r="LQ851" s="7"/>
      <c r="LR851" s="7"/>
      <c r="LS851" s="7"/>
      <c r="LT851" s="7"/>
      <c r="LU851" s="7"/>
      <c r="LV851" s="7"/>
      <c r="LW851" s="7"/>
      <c r="LX851" s="7"/>
      <c r="LY851" s="7"/>
      <c r="LZ851" s="7"/>
      <c r="MA851" s="7"/>
      <c r="MB851" s="7"/>
      <c r="MC851" s="7"/>
      <c r="MD851" s="7"/>
      <c r="ME851" s="7"/>
      <c r="MF851" s="7"/>
      <c r="MG851" s="7"/>
      <c r="MH851" s="7"/>
      <c r="MI851" s="7"/>
      <c r="MJ851" s="7"/>
    </row>
    <row r="852" spans="1:348" ht="15.75" customHeight="1" x14ac:dyDescent="0.25">
      <c r="A852" s="60"/>
      <c r="B852" s="60"/>
      <c r="C852" s="60"/>
      <c r="D852" s="60"/>
      <c r="E852" s="60"/>
      <c r="F852" s="60"/>
      <c r="G852" s="60"/>
      <c r="H852" s="60"/>
      <c r="I852" s="61"/>
      <c r="J852" s="61"/>
      <c r="K852" s="61"/>
      <c r="L852" s="61"/>
      <c r="M852" s="60"/>
      <c r="N852" s="60"/>
      <c r="O852" s="62"/>
      <c r="P852" s="62"/>
      <c r="Q852" s="62"/>
      <c r="R852" s="62"/>
      <c r="S852" s="62"/>
      <c r="T852" s="62"/>
      <c r="U852" s="62"/>
      <c r="V852" s="62"/>
      <c r="W852" s="62"/>
      <c r="X852" s="60"/>
      <c r="Y852" s="60"/>
      <c r="Z852" s="60"/>
      <c r="AA852" s="60"/>
      <c r="AB852" s="61"/>
      <c r="AC852" s="61"/>
      <c r="AD852" s="60"/>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7"/>
      <c r="IW852" s="7"/>
      <c r="IX852" s="7"/>
      <c r="IY852" s="7"/>
      <c r="IZ852" s="7"/>
      <c r="JA852" s="7"/>
      <c r="JB852" s="7"/>
      <c r="JC852" s="7"/>
      <c r="JD852" s="7"/>
      <c r="JE852" s="7"/>
      <c r="JF852" s="7"/>
      <c r="JG852" s="7"/>
      <c r="JH852" s="7"/>
      <c r="JI852" s="7"/>
      <c r="JJ852" s="7"/>
      <c r="JK852" s="7"/>
      <c r="JL852" s="7"/>
      <c r="JM852" s="7"/>
      <c r="JN852" s="7"/>
      <c r="JO852" s="7"/>
      <c r="JP852" s="7"/>
      <c r="JQ852" s="7"/>
      <c r="JR852" s="7"/>
      <c r="JS852" s="7"/>
      <c r="JT852" s="7"/>
      <c r="JU852" s="7"/>
      <c r="JV852" s="7"/>
      <c r="JW852" s="7"/>
      <c r="JX852" s="7"/>
      <c r="JY852" s="7"/>
      <c r="JZ852" s="7"/>
      <c r="KA852" s="7"/>
      <c r="KB852" s="7"/>
      <c r="KC852" s="7"/>
      <c r="KD852" s="7"/>
      <c r="KE852" s="7"/>
      <c r="KF852" s="7"/>
      <c r="KG852" s="7"/>
      <c r="KH852" s="7"/>
      <c r="KI852" s="7"/>
      <c r="KJ852" s="7"/>
      <c r="KK852" s="7"/>
      <c r="KL852" s="7"/>
      <c r="KM852" s="7"/>
      <c r="KN852" s="7"/>
      <c r="KO852" s="7"/>
      <c r="KP852" s="7"/>
      <c r="KQ852" s="7"/>
      <c r="KR852" s="7"/>
      <c r="KS852" s="7"/>
      <c r="KT852" s="7"/>
      <c r="KU852" s="7"/>
      <c r="KV852" s="7"/>
      <c r="KW852" s="7"/>
      <c r="KX852" s="7"/>
      <c r="KY852" s="7"/>
      <c r="KZ852" s="7"/>
      <c r="LA852" s="7"/>
      <c r="LB852" s="7"/>
      <c r="LC852" s="7"/>
      <c r="LD852" s="7"/>
      <c r="LE852" s="7"/>
      <c r="LF852" s="7"/>
      <c r="LG852" s="7"/>
      <c r="LH852" s="7"/>
      <c r="LI852" s="7"/>
      <c r="LJ852" s="7"/>
      <c r="LK852" s="7"/>
      <c r="LL852" s="7"/>
      <c r="LM852" s="7"/>
      <c r="LN852" s="7"/>
      <c r="LO852" s="7"/>
      <c r="LP852" s="7"/>
      <c r="LQ852" s="7"/>
      <c r="LR852" s="7"/>
      <c r="LS852" s="7"/>
      <c r="LT852" s="7"/>
      <c r="LU852" s="7"/>
      <c r="LV852" s="7"/>
      <c r="LW852" s="7"/>
      <c r="LX852" s="7"/>
      <c r="LY852" s="7"/>
      <c r="LZ852" s="7"/>
      <c r="MA852" s="7"/>
      <c r="MB852" s="7"/>
      <c r="MC852" s="7"/>
      <c r="MD852" s="7"/>
      <c r="ME852" s="7"/>
      <c r="MF852" s="7"/>
      <c r="MG852" s="7"/>
      <c r="MH852" s="7"/>
      <c r="MI852" s="7"/>
      <c r="MJ852" s="7"/>
    </row>
    <row r="853" spans="1:348" ht="15.75" customHeight="1" x14ac:dyDescent="0.25">
      <c r="A853" s="60"/>
      <c r="B853" s="60"/>
      <c r="C853" s="60"/>
      <c r="D853" s="60"/>
      <c r="E853" s="60"/>
      <c r="F853" s="60"/>
      <c r="G853" s="60"/>
      <c r="H853" s="60"/>
      <c r="I853" s="61"/>
      <c r="J853" s="61"/>
      <c r="K853" s="61"/>
      <c r="L853" s="61"/>
      <c r="M853" s="60"/>
      <c r="N853" s="60"/>
      <c r="O853" s="62"/>
      <c r="P853" s="62"/>
      <c r="Q853" s="62"/>
      <c r="R853" s="62"/>
      <c r="S853" s="62"/>
      <c r="T853" s="62"/>
      <c r="U853" s="62"/>
      <c r="V853" s="62"/>
      <c r="W853" s="62"/>
      <c r="X853" s="60"/>
      <c r="Y853" s="60"/>
      <c r="Z853" s="60"/>
      <c r="AA853" s="60"/>
      <c r="AB853" s="61"/>
      <c r="AC853" s="61"/>
      <c r="AD853" s="60"/>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7"/>
      <c r="IW853" s="7"/>
      <c r="IX853" s="7"/>
      <c r="IY853" s="7"/>
      <c r="IZ853" s="7"/>
      <c r="JA853" s="7"/>
      <c r="JB853" s="7"/>
      <c r="JC853" s="7"/>
      <c r="JD853" s="7"/>
      <c r="JE853" s="7"/>
      <c r="JF853" s="7"/>
      <c r="JG853" s="7"/>
      <c r="JH853" s="7"/>
      <c r="JI853" s="7"/>
      <c r="JJ853" s="7"/>
      <c r="JK853" s="7"/>
      <c r="JL853" s="7"/>
      <c r="JM853" s="7"/>
      <c r="JN853" s="7"/>
      <c r="JO853" s="7"/>
      <c r="JP853" s="7"/>
      <c r="JQ853" s="7"/>
      <c r="JR853" s="7"/>
      <c r="JS853" s="7"/>
      <c r="JT853" s="7"/>
      <c r="JU853" s="7"/>
      <c r="JV853" s="7"/>
      <c r="JW853" s="7"/>
      <c r="JX853" s="7"/>
      <c r="JY853" s="7"/>
      <c r="JZ853" s="7"/>
      <c r="KA853" s="7"/>
      <c r="KB853" s="7"/>
      <c r="KC853" s="7"/>
      <c r="KD853" s="7"/>
      <c r="KE853" s="7"/>
      <c r="KF853" s="7"/>
      <c r="KG853" s="7"/>
      <c r="KH853" s="7"/>
      <c r="KI853" s="7"/>
      <c r="KJ853" s="7"/>
      <c r="KK853" s="7"/>
      <c r="KL853" s="7"/>
      <c r="KM853" s="7"/>
      <c r="KN853" s="7"/>
      <c r="KO853" s="7"/>
      <c r="KP853" s="7"/>
      <c r="KQ853" s="7"/>
      <c r="KR853" s="7"/>
      <c r="KS853" s="7"/>
      <c r="KT853" s="7"/>
      <c r="KU853" s="7"/>
      <c r="KV853" s="7"/>
      <c r="KW853" s="7"/>
      <c r="KX853" s="7"/>
      <c r="KY853" s="7"/>
      <c r="KZ853" s="7"/>
      <c r="LA853" s="7"/>
      <c r="LB853" s="7"/>
      <c r="LC853" s="7"/>
      <c r="LD853" s="7"/>
      <c r="LE853" s="7"/>
      <c r="LF853" s="7"/>
      <c r="LG853" s="7"/>
      <c r="LH853" s="7"/>
      <c r="LI853" s="7"/>
      <c r="LJ853" s="7"/>
      <c r="LK853" s="7"/>
      <c r="LL853" s="7"/>
      <c r="LM853" s="7"/>
      <c r="LN853" s="7"/>
      <c r="LO853" s="7"/>
      <c r="LP853" s="7"/>
      <c r="LQ853" s="7"/>
      <c r="LR853" s="7"/>
      <c r="LS853" s="7"/>
      <c r="LT853" s="7"/>
      <c r="LU853" s="7"/>
      <c r="LV853" s="7"/>
      <c r="LW853" s="7"/>
      <c r="LX853" s="7"/>
      <c r="LY853" s="7"/>
      <c r="LZ853" s="7"/>
      <c r="MA853" s="7"/>
      <c r="MB853" s="7"/>
      <c r="MC853" s="7"/>
      <c r="MD853" s="7"/>
      <c r="ME853" s="7"/>
      <c r="MF853" s="7"/>
      <c r="MG853" s="7"/>
      <c r="MH853" s="7"/>
      <c r="MI853" s="7"/>
      <c r="MJ853" s="7"/>
    </row>
    <row r="854" spans="1:348" ht="15.75" customHeight="1" x14ac:dyDescent="0.25">
      <c r="A854" s="60"/>
      <c r="B854" s="60"/>
      <c r="C854" s="60"/>
      <c r="D854" s="60"/>
      <c r="E854" s="60"/>
      <c r="F854" s="60"/>
      <c r="G854" s="60"/>
      <c r="H854" s="60"/>
      <c r="I854" s="61"/>
      <c r="J854" s="61"/>
      <c r="K854" s="61"/>
      <c r="L854" s="61"/>
      <c r="M854" s="60"/>
      <c r="N854" s="60"/>
      <c r="O854" s="62"/>
      <c r="P854" s="62"/>
      <c r="Q854" s="62"/>
      <c r="R854" s="62"/>
      <c r="S854" s="62"/>
      <c r="T854" s="62"/>
      <c r="U854" s="62"/>
      <c r="V854" s="62"/>
      <c r="W854" s="62"/>
      <c r="X854" s="60"/>
      <c r="Y854" s="60"/>
      <c r="Z854" s="60"/>
      <c r="AA854" s="60"/>
      <c r="AB854" s="61"/>
      <c r="AC854" s="61"/>
      <c r="AD854" s="60"/>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7"/>
      <c r="IW854" s="7"/>
      <c r="IX854" s="7"/>
      <c r="IY854" s="7"/>
      <c r="IZ854" s="7"/>
      <c r="JA854" s="7"/>
      <c r="JB854" s="7"/>
      <c r="JC854" s="7"/>
      <c r="JD854" s="7"/>
      <c r="JE854" s="7"/>
      <c r="JF854" s="7"/>
      <c r="JG854" s="7"/>
      <c r="JH854" s="7"/>
      <c r="JI854" s="7"/>
      <c r="JJ854" s="7"/>
      <c r="JK854" s="7"/>
      <c r="JL854" s="7"/>
      <c r="JM854" s="7"/>
      <c r="JN854" s="7"/>
      <c r="JO854" s="7"/>
      <c r="JP854" s="7"/>
      <c r="JQ854" s="7"/>
      <c r="JR854" s="7"/>
      <c r="JS854" s="7"/>
      <c r="JT854" s="7"/>
      <c r="JU854" s="7"/>
      <c r="JV854" s="7"/>
      <c r="JW854" s="7"/>
      <c r="JX854" s="7"/>
      <c r="JY854" s="7"/>
      <c r="JZ854" s="7"/>
      <c r="KA854" s="7"/>
      <c r="KB854" s="7"/>
      <c r="KC854" s="7"/>
      <c r="KD854" s="7"/>
      <c r="KE854" s="7"/>
      <c r="KF854" s="7"/>
      <c r="KG854" s="7"/>
      <c r="KH854" s="7"/>
      <c r="KI854" s="7"/>
      <c r="KJ854" s="7"/>
      <c r="KK854" s="7"/>
      <c r="KL854" s="7"/>
      <c r="KM854" s="7"/>
      <c r="KN854" s="7"/>
      <c r="KO854" s="7"/>
      <c r="KP854" s="7"/>
      <c r="KQ854" s="7"/>
      <c r="KR854" s="7"/>
      <c r="KS854" s="7"/>
      <c r="KT854" s="7"/>
      <c r="KU854" s="7"/>
      <c r="KV854" s="7"/>
      <c r="KW854" s="7"/>
      <c r="KX854" s="7"/>
      <c r="KY854" s="7"/>
      <c r="KZ854" s="7"/>
      <c r="LA854" s="7"/>
      <c r="LB854" s="7"/>
      <c r="LC854" s="7"/>
      <c r="LD854" s="7"/>
      <c r="LE854" s="7"/>
      <c r="LF854" s="7"/>
      <c r="LG854" s="7"/>
      <c r="LH854" s="7"/>
      <c r="LI854" s="7"/>
      <c r="LJ854" s="7"/>
      <c r="LK854" s="7"/>
      <c r="LL854" s="7"/>
      <c r="LM854" s="7"/>
      <c r="LN854" s="7"/>
      <c r="LO854" s="7"/>
      <c r="LP854" s="7"/>
      <c r="LQ854" s="7"/>
      <c r="LR854" s="7"/>
      <c r="LS854" s="7"/>
      <c r="LT854" s="7"/>
      <c r="LU854" s="7"/>
      <c r="LV854" s="7"/>
      <c r="LW854" s="7"/>
      <c r="LX854" s="7"/>
      <c r="LY854" s="7"/>
      <c r="LZ854" s="7"/>
      <c r="MA854" s="7"/>
      <c r="MB854" s="7"/>
      <c r="MC854" s="7"/>
      <c r="MD854" s="7"/>
      <c r="ME854" s="7"/>
      <c r="MF854" s="7"/>
      <c r="MG854" s="7"/>
      <c r="MH854" s="7"/>
      <c r="MI854" s="7"/>
      <c r="MJ854" s="7"/>
    </row>
    <row r="855" spans="1:348" ht="15.75" customHeight="1" x14ac:dyDescent="0.25">
      <c r="A855" s="60"/>
      <c r="B855" s="60"/>
      <c r="C855" s="60"/>
      <c r="D855" s="60"/>
      <c r="E855" s="60"/>
      <c r="F855" s="60"/>
      <c r="G855" s="60"/>
      <c r="H855" s="60"/>
      <c r="I855" s="61"/>
      <c r="J855" s="61"/>
      <c r="K855" s="61"/>
      <c r="L855" s="61"/>
      <c r="M855" s="60"/>
      <c r="N855" s="60"/>
      <c r="O855" s="62"/>
      <c r="P855" s="62"/>
      <c r="Q855" s="62"/>
      <c r="R855" s="62"/>
      <c r="S855" s="62"/>
      <c r="T855" s="62"/>
      <c r="U855" s="62"/>
      <c r="V855" s="62"/>
      <c r="W855" s="62"/>
      <c r="X855" s="60"/>
      <c r="Y855" s="60"/>
      <c r="Z855" s="60"/>
      <c r="AA855" s="60"/>
      <c r="AB855" s="61"/>
      <c r="AC855" s="61"/>
      <c r="AD855" s="60"/>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7"/>
      <c r="IW855" s="7"/>
      <c r="IX855" s="7"/>
      <c r="IY855" s="7"/>
      <c r="IZ855" s="7"/>
      <c r="JA855" s="7"/>
      <c r="JB855" s="7"/>
      <c r="JC855" s="7"/>
      <c r="JD855" s="7"/>
      <c r="JE855" s="7"/>
      <c r="JF855" s="7"/>
      <c r="JG855" s="7"/>
      <c r="JH855" s="7"/>
      <c r="JI855" s="7"/>
      <c r="JJ855" s="7"/>
      <c r="JK855" s="7"/>
      <c r="JL855" s="7"/>
      <c r="JM855" s="7"/>
      <c r="JN855" s="7"/>
      <c r="JO855" s="7"/>
      <c r="JP855" s="7"/>
      <c r="JQ855" s="7"/>
      <c r="JR855" s="7"/>
      <c r="JS855" s="7"/>
      <c r="JT855" s="7"/>
      <c r="JU855" s="7"/>
      <c r="JV855" s="7"/>
      <c r="JW855" s="7"/>
      <c r="JX855" s="7"/>
      <c r="JY855" s="7"/>
      <c r="JZ855" s="7"/>
      <c r="KA855" s="7"/>
      <c r="KB855" s="7"/>
      <c r="KC855" s="7"/>
      <c r="KD855" s="7"/>
      <c r="KE855" s="7"/>
      <c r="KF855" s="7"/>
      <c r="KG855" s="7"/>
      <c r="KH855" s="7"/>
      <c r="KI855" s="7"/>
      <c r="KJ855" s="7"/>
      <c r="KK855" s="7"/>
      <c r="KL855" s="7"/>
      <c r="KM855" s="7"/>
      <c r="KN855" s="7"/>
      <c r="KO855" s="7"/>
      <c r="KP855" s="7"/>
      <c r="KQ855" s="7"/>
      <c r="KR855" s="7"/>
      <c r="KS855" s="7"/>
      <c r="KT855" s="7"/>
      <c r="KU855" s="7"/>
      <c r="KV855" s="7"/>
      <c r="KW855" s="7"/>
      <c r="KX855" s="7"/>
      <c r="KY855" s="7"/>
      <c r="KZ855" s="7"/>
      <c r="LA855" s="7"/>
      <c r="LB855" s="7"/>
      <c r="LC855" s="7"/>
      <c r="LD855" s="7"/>
      <c r="LE855" s="7"/>
      <c r="LF855" s="7"/>
      <c r="LG855" s="7"/>
      <c r="LH855" s="7"/>
      <c r="LI855" s="7"/>
      <c r="LJ855" s="7"/>
      <c r="LK855" s="7"/>
      <c r="LL855" s="7"/>
      <c r="LM855" s="7"/>
      <c r="LN855" s="7"/>
      <c r="LO855" s="7"/>
      <c r="LP855" s="7"/>
      <c r="LQ855" s="7"/>
      <c r="LR855" s="7"/>
      <c r="LS855" s="7"/>
      <c r="LT855" s="7"/>
      <c r="LU855" s="7"/>
      <c r="LV855" s="7"/>
      <c r="LW855" s="7"/>
      <c r="LX855" s="7"/>
      <c r="LY855" s="7"/>
      <c r="LZ855" s="7"/>
      <c r="MA855" s="7"/>
      <c r="MB855" s="7"/>
      <c r="MC855" s="7"/>
      <c r="MD855" s="7"/>
      <c r="ME855" s="7"/>
      <c r="MF855" s="7"/>
      <c r="MG855" s="7"/>
      <c r="MH855" s="7"/>
      <c r="MI855" s="7"/>
      <c r="MJ855" s="7"/>
    </row>
    <row r="856" spans="1:348" ht="15.75" customHeight="1" x14ac:dyDescent="0.25">
      <c r="A856" s="60"/>
      <c r="B856" s="60"/>
      <c r="C856" s="60"/>
      <c r="D856" s="60"/>
      <c r="E856" s="60"/>
      <c r="F856" s="60"/>
      <c r="G856" s="60"/>
      <c r="H856" s="60"/>
      <c r="I856" s="61"/>
      <c r="J856" s="61"/>
      <c r="K856" s="61"/>
      <c r="L856" s="61"/>
      <c r="M856" s="60"/>
      <c r="N856" s="60"/>
      <c r="O856" s="62"/>
      <c r="P856" s="62"/>
      <c r="Q856" s="62"/>
      <c r="R856" s="62"/>
      <c r="S856" s="62"/>
      <c r="T856" s="62"/>
      <c r="U856" s="62"/>
      <c r="V856" s="62"/>
      <c r="W856" s="62"/>
      <c r="X856" s="60"/>
      <c r="Y856" s="60"/>
      <c r="Z856" s="60"/>
      <c r="AA856" s="60"/>
      <c r="AB856" s="61"/>
      <c r="AC856" s="61"/>
      <c r="AD856" s="60"/>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7"/>
      <c r="IW856" s="7"/>
      <c r="IX856" s="7"/>
      <c r="IY856" s="7"/>
      <c r="IZ856" s="7"/>
      <c r="JA856" s="7"/>
      <c r="JB856" s="7"/>
      <c r="JC856" s="7"/>
      <c r="JD856" s="7"/>
      <c r="JE856" s="7"/>
      <c r="JF856" s="7"/>
      <c r="JG856" s="7"/>
      <c r="JH856" s="7"/>
      <c r="JI856" s="7"/>
      <c r="JJ856" s="7"/>
      <c r="JK856" s="7"/>
      <c r="JL856" s="7"/>
      <c r="JM856" s="7"/>
      <c r="JN856" s="7"/>
      <c r="JO856" s="7"/>
      <c r="JP856" s="7"/>
      <c r="JQ856" s="7"/>
      <c r="JR856" s="7"/>
      <c r="JS856" s="7"/>
      <c r="JT856" s="7"/>
      <c r="JU856" s="7"/>
      <c r="JV856" s="7"/>
      <c r="JW856" s="7"/>
      <c r="JX856" s="7"/>
      <c r="JY856" s="7"/>
      <c r="JZ856" s="7"/>
      <c r="KA856" s="7"/>
      <c r="KB856" s="7"/>
      <c r="KC856" s="7"/>
      <c r="KD856" s="7"/>
      <c r="KE856" s="7"/>
      <c r="KF856" s="7"/>
      <c r="KG856" s="7"/>
      <c r="KH856" s="7"/>
      <c r="KI856" s="7"/>
      <c r="KJ856" s="7"/>
      <c r="KK856" s="7"/>
      <c r="KL856" s="7"/>
      <c r="KM856" s="7"/>
      <c r="KN856" s="7"/>
      <c r="KO856" s="7"/>
      <c r="KP856" s="7"/>
      <c r="KQ856" s="7"/>
      <c r="KR856" s="7"/>
      <c r="KS856" s="7"/>
      <c r="KT856" s="7"/>
      <c r="KU856" s="7"/>
      <c r="KV856" s="7"/>
      <c r="KW856" s="7"/>
      <c r="KX856" s="7"/>
      <c r="KY856" s="7"/>
      <c r="KZ856" s="7"/>
      <c r="LA856" s="7"/>
      <c r="LB856" s="7"/>
      <c r="LC856" s="7"/>
      <c r="LD856" s="7"/>
      <c r="LE856" s="7"/>
      <c r="LF856" s="7"/>
      <c r="LG856" s="7"/>
      <c r="LH856" s="7"/>
      <c r="LI856" s="7"/>
      <c r="LJ856" s="7"/>
      <c r="LK856" s="7"/>
      <c r="LL856" s="7"/>
      <c r="LM856" s="7"/>
      <c r="LN856" s="7"/>
      <c r="LO856" s="7"/>
      <c r="LP856" s="7"/>
      <c r="LQ856" s="7"/>
      <c r="LR856" s="7"/>
      <c r="LS856" s="7"/>
      <c r="LT856" s="7"/>
      <c r="LU856" s="7"/>
      <c r="LV856" s="7"/>
      <c r="LW856" s="7"/>
      <c r="LX856" s="7"/>
      <c r="LY856" s="7"/>
      <c r="LZ856" s="7"/>
      <c r="MA856" s="7"/>
      <c r="MB856" s="7"/>
      <c r="MC856" s="7"/>
      <c r="MD856" s="7"/>
      <c r="ME856" s="7"/>
      <c r="MF856" s="7"/>
      <c r="MG856" s="7"/>
      <c r="MH856" s="7"/>
      <c r="MI856" s="7"/>
      <c r="MJ856" s="7"/>
    </row>
    <row r="857" spans="1:348" ht="15.75" customHeight="1" x14ac:dyDescent="0.25">
      <c r="A857" s="60"/>
      <c r="B857" s="60"/>
      <c r="C857" s="60"/>
      <c r="D857" s="60"/>
      <c r="E857" s="60"/>
      <c r="F857" s="60"/>
      <c r="G857" s="60"/>
      <c r="H857" s="60"/>
      <c r="I857" s="61"/>
      <c r="J857" s="61"/>
      <c r="K857" s="61"/>
      <c r="L857" s="61"/>
      <c r="M857" s="60"/>
      <c r="N857" s="60"/>
      <c r="O857" s="62"/>
      <c r="P857" s="62"/>
      <c r="Q857" s="62"/>
      <c r="R857" s="62"/>
      <c r="S857" s="62"/>
      <c r="T857" s="62"/>
      <c r="U857" s="62"/>
      <c r="V857" s="62"/>
      <c r="W857" s="62"/>
      <c r="X857" s="60"/>
      <c r="Y857" s="60"/>
      <c r="Z857" s="60"/>
      <c r="AA857" s="60"/>
      <c r="AB857" s="61"/>
      <c r="AC857" s="61"/>
      <c r="AD857" s="60"/>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7"/>
      <c r="IW857" s="7"/>
      <c r="IX857" s="7"/>
      <c r="IY857" s="7"/>
      <c r="IZ857" s="7"/>
      <c r="JA857" s="7"/>
      <c r="JB857" s="7"/>
      <c r="JC857" s="7"/>
      <c r="JD857" s="7"/>
      <c r="JE857" s="7"/>
      <c r="JF857" s="7"/>
      <c r="JG857" s="7"/>
      <c r="JH857" s="7"/>
      <c r="JI857" s="7"/>
      <c r="JJ857" s="7"/>
      <c r="JK857" s="7"/>
      <c r="JL857" s="7"/>
      <c r="JM857" s="7"/>
      <c r="JN857" s="7"/>
      <c r="JO857" s="7"/>
      <c r="JP857" s="7"/>
      <c r="JQ857" s="7"/>
      <c r="JR857" s="7"/>
      <c r="JS857" s="7"/>
      <c r="JT857" s="7"/>
      <c r="JU857" s="7"/>
      <c r="JV857" s="7"/>
      <c r="JW857" s="7"/>
      <c r="JX857" s="7"/>
      <c r="JY857" s="7"/>
      <c r="JZ857" s="7"/>
      <c r="KA857" s="7"/>
      <c r="KB857" s="7"/>
      <c r="KC857" s="7"/>
      <c r="KD857" s="7"/>
      <c r="KE857" s="7"/>
      <c r="KF857" s="7"/>
      <c r="KG857" s="7"/>
      <c r="KH857" s="7"/>
      <c r="KI857" s="7"/>
      <c r="KJ857" s="7"/>
      <c r="KK857" s="7"/>
      <c r="KL857" s="7"/>
      <c r="KM857" s="7"/>
      <c r="KN857" s="7"/>
      <c r="KO857" s="7"/>
      <c r="KP857" s="7"/>
      <c r="KQ857" s="7"/>
      <c r="KR857" s="7"/>
      <c r="KS857" s="7"/>
      <c r="KT857" s="7"/>
      <c r="KU857" s="7"/>
      <c r="KV857" s="7"/>
      <c r="KW857" s="7"/>
      <c r="KX857" s="7"/>
      <c r="KY857" s="7"/>
      <c r="KZ857" s="7"/>
      <c r="LA857" s="7"/>
      <c r="LB857" s="7"/>
      <c r="LC857" s="7"/>
      <c r="LD857" s="7"/>
      <c r="LE857" s="7"/>
      <c r="LF857" s="7"/>
      <c r="LG857" s="7"/>
      <c r="LH857" s="7"/>
      <c r="LI857" s="7"/>
      <c r="LJ857" s="7"/>
      <c r="LK857" s="7"/>
      <c r="LL857" s="7"/>
      <c r="LM857" s="7"/>
      <c r="LN857" s="7"/>
      <c r="LO857" s="7"/>
      <c r="LP857" s="7"/>
      <c r="LQ857" s="7"/>
      <c r="LR857" s="7"/>
      <c r="LS857" s="7"/>
      <c r="LT857" s="7"/>
      <c r="LU857" s="7"/>
      <c r="LV857" s="7"/>
      <c r="LW857" s="7"/>
      <c r="LX857" s="7"/>
      <c r="LY857" s="7"/>
      <c r="LZ857" s="7"/>
      <c r="MA857" s="7"/>
      <c r="MB857" s="7"/>
      <c r="MC857" s="7"/>
      <c r="MD857" s="7"/>
      <c r="ME857" s="7"/>
      <c r="MF857" s="7"/>
      <c r="MG857" s="7"/>
      <c r="MH857" s="7"/>
      <c r="MI857" s="7"/>
      <c r="MJ857" s="7"/>
    </row>
    <row r="858" spans="1:348" ht="15.75" customHeight="1" x14ac:dyDescent="0.25">
      <c r="A858" s="60"/>
      <c r="B858" s="60"/>
      <c r="C858" s="60"/>
      <c r="D858" s="60"/>
      <c r="E858" s="60"/>
      <c r="F858" s="60"/>
      <c r="G858" s="60"/>
      <c r="H858" s="60"/>
      <c r="I858" s="61"/>
      <c r="J858" s="61"/>
      <c r="K858" s="61"/>
      <c r="L858" s="61"/>
      <c r="M858" s="60"/>
      <c r="N858" s="60"/>
      <c r="O858" s="62"/>
      <c r="P858" s="62"/>
      <c r="Q858" s="62"/>
      <c r="R858" s="62"/>
      <c r="S858" s="62"/>
      <c r="T858" s="62"/>
      <c r="U858" s="62"/>
      <c r="V858" s="62"/>
      <c r="W858" s="62"/>
      <c r="X858" s="60"/>
      <c r="Y858" s="60"/>
      <c r="Z858" s="60"/>
      <c r="AA858" s="60"/>
      <c r="AB858" s="61"/>
      <c r="AC858" s="61"/>
      <c r="AD858" s="60"/>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7"/>
      <c r="IW858" s="7"/>
      <c r="IX858" s="7"/>
      <c r="IY858" s="7"/>
      <c r="IZ858" s="7"/>
      <c r="JA858" s="7"/>
      <c r="JB858" s="7"/>
      <c r="JC858" s="7"/>
      <c r="JD858" s="7"/>
      <c r="JE858" s="7"/>
      <c r="JF858" s="7"/>
      <c r="JG858" s="7"/>
      <c r="JH858" s="7"/>
      <c r="JI858" s="7"/>
      <c r="JJ858" s="7"/>
      <c r="JK858" s="7"/>
      <c r="JL858" s="7"/>
      <c r="JM858" s="7"/>
      <c r="JN858" s="7"/>
      <c r="JO858" s="7"/>
      <c r="JP858" s="7"/>
      <c r="JQ858" s="7"/>
      <c r="JR858" s="7"/>
      <c r="JS858" s="7"/>
      <c r="JT858" s="7"/>
      <c r="JU858" s="7"/>
      <c r="JV858" s="7"/>
      <c r="JW858" s="7"/>
      <c r="JX858" s="7"/>
      <c r="JY858" s="7"/>
      <c r="JZ858" s="7"/>
      <c r="KA858" s="7"/>
      <c r="KB858" s="7"/>
      <c r="KC858" s="7"/>
      <c r="KD858" s="7"/>
      <c r="KE858" s="7"/>
      <c r="KF858" s="7"/>
      <c r="KG858" s="7"/>
      <c r="KH858" s="7"/>
      <c r="KI858" s="7"/>
      <c r="KJ858" s="7"/>
      <c r="KK858" s="7"/>
      <c r="KL858" s="7"/>
      <c r="KM858" s="7"/>
      <c r="KN858" s="7"/>
      <c r="KO858" s="7"/>
      <c r="KP858" s="7"/>
      <c r="KQ858" s="7"/>
      <c r="KR858" s="7"/>
      <c r="KS858" s="7"/>
      <c r="KT858" s="7"/>
      <c r="KU858" s="7"/>
      <c r="KV858" s="7"/>
      <c r="KW858" s="7"/>
      <c r="KX858" s="7"/>
      <c r="KY858" s="7"/>
      <c r="KZ858" s="7"/>
      <c r="LA858" s="7"/>
      <c r="LB858" s="7"/>
      <c r="LC858" s="7"/>
      <c r="LD858" s="7"/>
      <c r="LE858" s="7"/>
      <c r="LF858" s="7"/>
      <c r="LG858" s="7"/>
      <c r="LH858" s="7"/>
      <c r="LI858" s="7"/>
      <c r="LJ858" s="7"/>
      <c r="LK858" s="7"/>
      <c r="LL858" s="7"/>
      <c r="LM858" s="7"/>
      <c r="LN858" s="7"/>
      <c r="LO858" s="7"/>
      <c r="LP858" s="7"/>
      <c r="LQ858" s="7"/>
      <c r="LR858" s="7"/>
      <c r="LS858" s="7"/>
      <c r="LT858" s="7"/>
      <c r="LU858" s="7"/>
      <c r="LV858" s="7"/>
      <c r="LW858" s="7"/>
      <c r="LX858" s="7"/>
      <c r="LY858" s="7"/>
      <c r="LZ858" s="7"/>
      <c r="MA858" s="7"/>
      <c r="MB858" s="7"/>
      <c r="MC858" s="7"/>
      <c r="MD858" s="7"/>
      <c r="ME858" s="7"/>
      <c r="MF858" s="7"/>
      <c r="MG858" s="7"/>
      <c r="MH858" s="7"/>
      <c r="MI858" s="7"/>
      <c r="MJ858" s="7"/>
    </row>
    <row r="859" spans="1:348" ht="15.75" customHeight="1" x14ac:dyDescent="0.25">
      <c r="A859" s="60"/>
      <c r="B859" s="60"/>
      <c r="C859" s="60"/>
      <c r="D859" s="60"/>
      <c r="E859" s="60"/>
      <c r="F859" s="60"/>
      <c r="G859" s="60"/>
      <c r="H859" s="60"/>
      <c r="I859" s="61"/>
      <c r="J859" s="61"/>
      <c r="K859" s="61"/>
      <c r="L859" s="61"/>
      <c r="M859" s="60"/>
      <c r="N859" s="60"/>
      <c r="O859" s="62"/>
      <c r="P859" s="62"/>
      <c r="Q859" s="62"/>
      <c r="R859" s="62"/>
      <c r="S859" s="62"/>
      <c r="T859" s="62"/>
      <c r="U859" s="62"/>
      <c r="V859" s="62"/>
      <c r="W859" s="62"/>
      <c r="X859" s="60"/>
      <c r="Y859" s="60"/>
      <c r="Z859" s="60"/>
      <c r="AA859" s="60"/>
      <c r="AB859" s="61"/>
      <c r="AC859" s="61"/>
      <c r="AD859" s="60"/>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7"/>
      <c r="IW859" s="7"/>
      <c r="IX859" s="7"/>
      <c r="IY859" s="7"/>
      <c r="IZ859" s="7"/>
      <c r="JA859" s="7"/>
      <c r="JB859" s="7"/>
      <c r="JC859" s="7"/>
      <c r="JD859" s="7"/>
      <c r="JE859" s="7"/>
      <c r="JF859" s="7"/>
      <c r="JG859" s="7"/>
      <c r="JH859" s="7"/>
      <c r="JI859" s="7"/>
      <c r="JJ859" s="7"/>
      <c r="JK859" s="7"/>
      <c r="JL859" s="7"/>
      <c r="JM859" s="7"/>
      <c r="JN859" s="7"/>
      <c r="JO859" s="7"/>
      <c r="JP859" s="7"/>
      <c r="JQ859" s="7"/>
      <c r="JR859" s="7"/>
      <c r="JS859" s="7"/>
      <c r="JT859" s="7"/>
      <c r="JU859" s="7"/>
      <c r="JV859" s="7"/>
      <c r="JW859" s="7"/>
      <c r="JX859" s="7"/>
      <c r="JY859" s="7"/>
      <c r="JZ859" s="7"/>
      <c r="KA859" s="7"/>
      <c r="KB859" s="7"/>
      <c r="KC859" s="7"/>
      <c r="KD859" s="7"/>
      <c r="KE859" s="7"/>
      <c r="KF859" s="7"/>
      <c r="KG859" s="7"/>
      <c r="KH859" s="7"/>
      <c r="KI859" s="7"/>
      <c r="KJ859" s="7"/>
      <c r="KK859" s="7"/>
      <c r="KL859" s="7"/>
      <c r="KM859" s="7"/>
      <c r="KN859" s="7"/>
      <c r="KO859" s="7"/>
      <c r="KP859" s="7"/>
      <c r="KQ859" s="7"/>
      <c r="KR859" s="7"/>
      <c r="KS859" s="7"/>
      <c r="KT859" s="7"/>
      <c r="KU859" s="7"/>
      <c r="KV859" s="7"/>
      <c r="KW859" s="7"/>
      <c r="KX859" s="7"/>
      <c r="KY859" s="7"/>
      <c r="KZ859" s="7"/>
      <c r="LA859" s="7"/>
      <c r="LB859" s="7"/>
      <c r="LC859" s="7"/>
      <c r="LD859" s="7"/>
      <c r="LE859" s="7"/>
      <c r="LF859" s="7"/>
      <c r="LG859" s="7"/>
      <c r="LH859" s="7"/>
      <c r="LI859" s="7"/>
      <c r="LJ859" s="7"/>
      <c r="LK859" s="7"/>
      <c r="LL859" s="7"/>
      <c r="LM859" s="7"/>
      <c r="LN859" s="7"/>
      <c r="LO859" s="7"/>
      <c r="LP859" s="7"/>
      <c r="LQ859" s="7"/>
      <c r="LR859" s="7"/>
      <c r="LS859" s="7"/>
      <c r="LT859" s="7"/>
      <c r="LU859" s="7"/>
      <c r="LV859" s="7"/>
      <c r="LW859" s="7"/>
      <c r="LX859" s="7"/>
      <c r="LY859" s="7"/>
      <c r="LZ859" s="7"/>
      <c r="MA859" s="7"/>
      <c r="MB859" s="7"/>
      <c r="MC859" s="7"/>
      <c r="MD859" s="7"/>
      <c r="ME859" s="7"/>
      <c r="MF859" s="7"/>
      <c r="MG859" s="7"/>
      <c r="MH859" s="7"/>
      <c r="MI859" s="7"/>
      <c r="MJ859" s="7"/>
    </row>
    <row r="860" spans="1:348" ht="15.75" customHeight="1" x14ac:dyDescent="0.25">
      <c r="A860" s="60"/>
      <c r="B860" s="60"/>
      <c r="C860" s="60"/>
      <c r="D860" s="60"/>
      <c r="E860" s="60"/>
      <c r="F860" s="60"/>
      <c r="G860" s="60"/>
      <c r="H860" s="60"/>
      <c r="I860" s="61"/>
      <c r="J860" s="61"/>
      <c r="K860" s="61"/>
      <c r="L860" s="61"/>
      <c r="M860" s="60"/>
      <c r="N860" s="60"/>
      <c r="O860" s="62"/>
      <c r="P860" s="62"/>
      <c r="Q860" s="62"/>
      <c r="R860" s="62"/>
      <c r="S860" s="62"/>
      <c r="T860" s="62"/>
      <c r="U860" s="62"/>
      <c r="V860" s="62"/>
      <c r="W860" s="62"/>
      <c r="X860" s="60"/>
      <c r="Y860" s="60"/>
      <c r="Z860" s="60"/>
      <c r="AA860" s="60"/>
      <c r="AB860" s="61"/>
      <c r="AC860" s="61"/>
      <c r="AD860" s="60"/>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7"/>
      <c r="IW860" s="7"/>
      <c r="IX860" s="7"/>
      <c r="IY860" s="7"/>
      <c r="IZ860" s="7"/>
      <c r="JA860" s="7"/>
      <c r="JB860" s="7"/>
      <c r="JC860" s="7"/>
      <c r="JD860" s="7"/>
      <c r="JE860" s="7"/>
      <c r="JF860" s="7"/>
      <c r="JG860" s="7"/>
      <c r="JH860" s="7"/>
      <c r="JI860" s="7"/>
      <c r="JJ860" s="7"/>
      <c r="JK860" s="7"/>
      <c r="JL860" s="7"/>
      <c r="JM860" s="7"/>
      <c r="JN860" s="7"/>
      <c r="JO860" s="7"/>
      <c r="JP860" s="7"/>
      <c r="JQ860" s="7"/>
      <c r="JR860" s="7"/>
      <c r="JS860" s="7"/>
      <c r="JT860" s="7"/>
      <c r="JU860" s="7"/>
      <c r="JV860" s="7"/>
      <c r="JW860" s="7"/>
      <c r="JX860" s="7"/>
      <c r="JY860" s="7"/>
      <c r="JZ860" s="7"/>
      <c r="KA860" s="7"/>
      <c r="KB860" s="7"/>
      <c r="KC860" s="7"/>
      <c r="KD860" s="7"/>
      <c r="KE860" s="7"/>
      <c r="KF860" s="7"/>
      <c r="KG860" s="7"/>
      <c r="KH860" s="7"/>
      <c r="KI860" s="7"/>
      <c r="KJ860" s="7"/>
      <c r="KK860" s="7"/>
      <c r="KL860" s="7"/>
      <c r="KM860" s="7"/>
      <c r="KN860" s="7"/>
      <c r="KO860" s="7"/>
      <c r="KP860" s="7"/>
      <c r="KQ860" s="7"/>
      <c r="KR860" s="7"/>
      <c r="KS860" s="7"/>
      <c r="KT860" s="7"/>
      <c r="KU860" s="7"/>
      <c r="KV860" s="7"/>
      <c r="KW860" s="7"/>
      <c r="KX860" s="7"/>
      <c r="KY860" s="7"/>
      <c r="KZ860" s="7"/>
      <c r="LA860" s="7"/>
      <c r="LB860" s="7"/>
      <c r="LC860" s="7"/>
      <c r="LD860" s="7"/>
      <c r="LE860" s="7"/>
      <c r="LF860" s="7"/>
      <c r="LG860" s="7"/>
      <c r="LH860" s="7"/>
      <c r="LI860" s="7"/>
      <c r="LJ860" s="7"/>
      <c r="LK860" s="7"/>
      <c r="LL860" s="7"/>
      <c r="LM860" s="7"/>
      <c r="LN860" s="7"/>
      <c r="LO860" s="7"/>
      <c r="LP860" s="7"/>
      <c r="LQ860" s="7"/>
      <c r="LR860" s="7"/>
      <c r="LS860" s="7"/>
      <c r="LT860" s="7"/>
      <c r="LU860" s="7"/>
      <c r="LV860" s="7"/>
      <c r="LW860" s="7"/>
      <c r="LX860" s="7"/>
      <c r="LY860" s="7"/>
      <c r="LZ860" s="7"/>
      <c r="MA860" s="7"/>
      <c r="MB860" s="7"/>
      <c r="MC860" s="7"/>
      <c r="MD860" s="7"/>
      <c r="ME860" s="7"/>
      <c r="MF860" s="7"/>
      <c r="MG860" s="7"/>
      <c r="MH860" s="7"/>
      <c r="MI860" s="7"/>
      <c r="MJ860" s="7"/>
    </row>
    <row r="861" spans="1:348" ht="15.75" customHeight="1" x14ac:dyDescent="0.25">
      <c r="A861" s="60"/>
      <c r="B861" s="60"/>
      <c r="C861" s="60"/>
      <c r="D861" s="60"/>
      <c r="E861" s="60"/>
      <c r="F861" s="60"/>
      <c r="G861" s="60"/>
      <c r="H861" s="60"/>
      <c r="I861" s="61"/>
      <c r="J861" s="61"/>
      <c r="K861" s="61"/>
      <c r="L861" s="61"/>
      <c r="M861" s="60"/>
      <c r="N861" s="60"/>
      <c r="O861" s="62"/>
      <c r="P861" s="62"/>
      <c r="Q861" s="62"/>
      <c r="R861" s="62"/>
      <c r="S861" s="62"/>
      <c r="T861" s="62"/>
      <c r="U861" s="62"/>
      <c r="V861" s="62"/>
      <c r="W861" s="62"/>
      <c r="X861" s="60"/>
      <c r="Y861" s="60"/>
      <c r="Z861" s="60"/>
      <c r="AA861" s="60"/>
      <c r="AB861" s="61"/>
      <c r="AC861" s="61"/>
      <c r="AD861" s="60"/>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7"/>
      <c r="IW861" s="7"/>
      <c r="IX861" s="7"/>
      <c r="IY861" s="7"/>
      <c r="IZ861" s="7"/>
      <c r="JA861" s="7"/>
      <c r="JB861" s="7"/>
      <c r="JC861" s="7"/>
      <c r="JD861" s="7"/>
      <c r="JE861" s="7"/>
      <c r="JF861" s="7"/>
      <c r="JG861" s="7"/>
      <c r="JH861" s="7"/>
      <c r="JI861" s="7"/>
      <c r="JJ861" s="7"/>
      <c r="JK861" s="7"/>
      <c r="JL861" s="7"/>
      <c r="JM861" s="7"/>
      <c r="JN861" s="7"/>
      <c r="JO861" s="7"/>
      <c r="JP861" s="7"/>
      <c r="JQ861" s="7"/>
      <c r="JR861" s="7"/>
      <c r="JS861" s="7"/>
      <c r="JT861" s="7"/>
      <c r="JU861" s="7"/>
      <c r="JV861" s="7"/>
      <c r="JW861" s="7"/>
      <c r="JX861" s="7"/>
      <c r="JY861" s="7"/>
      <c r="JZ861" s="7"/>
      <c r="KA861" s="7"/>
      <c r="KB861" s="7"/>
      <c r="KC861" s="7"/>
      <c r="KD861" s="7"/>
      <c r="KE861" s="7"/>
      <c r="KF861" s="7"/>
      <c r="KG861" s="7"/>
      <c r="KH861" s="7"/>
      <c r="KI861" s="7"/>
      <c r="KJ861" s="7"/>
      <c r="KK861" s="7"/>
      <c r="KL861" s="7"/>
      <c r="KM861" s="7"/>
      <c r="KN861" s="7"/>
      <c r="KO861" s="7"/>
      <c r="KP861" s="7"/>
      <c r="KQ861" s="7"/>
      <c r="KR861" s="7"/>
      <c r="KS861" s="7"/>
      <c r="KT861" s="7"/>
      <c r="KU861" s="7"/>
      <c r="KV861" s="7"/>
      <c r="KW861" s="7"/>
      <c r="KX861" s="7"/>
      <c r="KY861" s="7"/>
      <c r="KZ861" s="7"/>
      <c r="LA861" s="7"/>
      <c r="LB861" s="7"/>
      <c r="LC861" s="7"/>
      <c r="LD861" s="7"/>
      <c r="LE861" s="7"/>
      <c r="LF861" s="7"/>
      <c r="LG861" s="7"/>
      <c r="LH861" s="7"/>
      <c r="LI861" s="7"/>
      <c r="LJ861" s="7"/>
      <c r="LK861" s="7"/>
      <c r="LL861" s="7"/>
      <c r="LM861" s="7"/>
      <c r="LN861" s="7"/>
      <c r="LO861" s="7"/>
      <c r="LP861" s="7"/>
      <c r="LQ861" s="7"/>
      <c r="LR861" s="7"/>
      <c r="LS861" s="7"/>
      <c r="LT861" s="7"/>
      <c r="LU861" s="7"/>
      <c r="LV861" s="7"/>
      <c r="LW861" s="7"/>
      <c r="LX861" s="7"/>
      <c r="LY861" s="7"/>
      <c r="LZ861" s="7"/>
      <c r="MA861" s="7"/>
      <c r="MB861" s="7"/>
      <c r="MC861" s="7"/>
      <c r="MD861" s="7"/>
      <c r="ME861" s="7"/>
      <c r="MF861" s="7"/>
      <c r="MG861" s="7"/>
      <c r="MH861" s="7"/>
      <c r="MI861" s="7"/>
      <c r="MJ861" s="7"/>
    </row>
    <row r="862" spans="1:348" ht="15.75" customHeight="1" x14ac:dyDescent="0.25">
      <c r="A862" s="60"/>
      <c r="B862" s="60"/>
      <c r="C862" s="60"/>
      <c r="D862" s="60"/>
      <c r="E862" s="60"/>
      <c r="F862" s="60"/>
      <c r="G862" s="60"/>
      <c r="H862" s="60"/>
      <c r="I862" s="61"/>
      <c r="J862" s="61"/>
      <c r="K862" s="61"/>
      <c r="L862" s="61"/>
      <c r="M862" s="60"/>
      <c r="N862" s="60"/>
      <c r="O862" s="62"/>
      <c r="P862" s="62"/>
      <c r="Q862" s="62"/>
      <c r="R862" s="62"/>
      <c r="S862" s="62"/>
      <c r="T862" s="62"/>
      <c r="U862" s="62"/>
      <c r="V862" s="62"/>
      <c r="W862" s="62"/>
      <c r="X862" s="60"/>
      <c r="Y862" s="60"/>
      <c r="Z862" s="60"/>
      <c r="AA862" s="60"/>
      <c r="AB862" s="61"/>
      <c r="AC862" s="61"/>
      <c r="AD862" s="60"/>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c r="IW862" s="7"/>
      <c r="IX862" s="7"/>
      <c r="IY862" s="7"/>
      <c r="IZ862" s="7"/>
      <c r="JA862" s="7"/>
      <c r="JB862" s="7"/>
      <c r="JC862" s="7"/>
      <c r="JD862" s="7"/>
      <c r="JE862" s="7"/>
      <c r="JF862" s="7"/>
      <c r="JG862" s="7"/>
      <c r="JH862" s="7"/>
      <c r="JI862" s="7"/>
      <c r="JJ862" s="7"/>
      <c r="JK862" s="7"/>
      <c r="JL862" s="7"/>
      <c r="JM862" s="7"/>
      <c r="JN862" s="7"/>
      <c r="JO862" s="7"/>
      <c r="JP862" s="7"/>
      <c r="JQ862" s="7"/>
      <c r="JR862" s="7"/>
      <c r="JS862" s="7"/>
      <c r="JT862" s="7"/>
      <c r="JU862" s="7"/>
      <c r="JV862" s="7"/>
      <c r="JW862" s="7"/>
      <c r="JX862" s="7"/>
      <c r="JY862" s="7"/>
      <c r="JZ862" s="7"/>
      <c r="KA862" s="7"/>
      <c r="KB862" s="7"/>
      <c r="KC862" s="7"/>
      <c r="KD862" s="7"/>
      <c r="KE862" s="7"/>
      <c r="KF862" s="7"/>
      <c r="KG862" s="7"/>
      <c r="KH862" s="7"/>
      <c r="KI862" s="7"/>
      <c r="KJ862" s="7"/>
      <c r="KK862" s="7"/>
      <c r="KL862" s="7"/>
      <c r="KM862" s="7"/>
      <c r="KN862" s="7"/>
      <c r="KO862" s="7"/>
      <c r="KP862" s="7"/>
      <c r="KQ862" s="7"/>
      <c r="KR862" s="7"/>
      <c r="KS862" s="7"/>
      <c r="KT862" s="7"/>
      <c r="KU862" s="7"/>
      <c r="KV862" s="7"/>
      <c r="KW862" s="7"/>
      <c r="KX862" s="7"/>
      <c r="KY862" s="7"/>
      <c r="KZ862" s="7"/>
      <c r="LA862" s="7"/>
      <c r="LB862" s="7"/>
      <c r="LC862" s="7"/>
      <c r="LD862" s="7"/>
      <c r="LE862" s="7"/>
      <c r="LF862" s="7"/>
      <c r="LG862" s="7"/>
      <c r="LH862" s="7"/>
      <c r="LI862" s="7"/>
      <c r="LJ862" s="7"/>
      <c r="LK862" s="7"/>
      <c r="LL862" s="7"/>
      <c r="LM862" s="7"/>
      <c r="LN862" s="7"/>
      <c r="LO862" s="7"/>
      <c r="LP862" s="7"/>
      <c r="LQ862" s="7"/>
      <c r="LR862" s="7"/>
      <c r="LS862" s="7"/>
      <c r="LT862" s="7"/>
      <c r="LU862" s="7"/>
      <c r="LV862" s="7"/>
      <c r="LW862" s="7"/>
      <c r="LX862" s="7"/>
      <c r="LY862" s="7"/>
      <c r="LZ862" s="7"/>
      <c r="MA862" s="7"/>
      <c r="MB862" s="7"/>
      <c r="MC862" s="7"/>
      <c r="MD862" s="7"/>
      <c r="ME862" s="7"/>
      <c r="MF862" s="7"/>
      <c r="MG862" s="7"/>
      <c r="MH862" s="7"/>
      <c r="MI862" s="7"/>
      <c r="MJ862" s="7"/>
    </row>
    <row r="863" spans="1:348" ht="15.75" customHeight="1" x14ac:dyDescent="0.25">
      <c r="A863" s="60"/>
      <c r="B863" s="60"/>
      <c r="C863" s="60"/>
      <c r="D863" s="60"/>
      <c r="E863" s="60"/>
      <c r="F863" s="60"/>
      <c r="G863" s="60"/>
      <c r="H863" s="60"/>
      <c r="I863" s="61"/>
      <c r="J863" s="61"/>
      <c r="K863" s="61"/>
      <c r="L863" s="61"/>
      <c r="M863" s="60"/>
      <c r="N863" s="60"/>
      <c r="O863" s="62"/>
      <c r="P863" s="62"/>
      <c r="Q863" s="62"/>
      <c r="R863" s="62"/>
      <c r="S863" s="62"/>
      <c r="T863" s="62"/>
      <c r="U863" s="62"/>
      <c r="V863" s="62"/>
      <c r="W863" s="62"/>
      <c r="X863" s="60"/>
      <c r="Y863" s="60"/>
      <c r="Z863" s="60"/>
      <c r="AA863" s="60"/>
      <c r="AB863" s="61"/>
      <c r="AC863" s="61"/>
      <c r="AD863" s="60"/>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c r="IW863" s="7"/>
      <c r="IX863" s="7"/>
      <c r="IY863" s="7"/>
      <c r="IZ863" s="7"/>
      <c r="JA863" s="7"/>
      <c r="JB863" s="7"/>
      <c r="JC863" s="7"/>
      <c r="JD863" s="7"/>
      <c r="JE863" s="7"/>
      <c r="JF863" s="7"/>
      <c r="JG863" s="7"/>
      <c r="JH863" s="7"/>
      <c r="JI863" s="7"/>
      <c r="JJ863" s="7"/>
      <c r="JK863" s="7"/>
      <c r="JL863" s="7"/>
      <c r="JM863" s="7"/>
      <c r="JN863" s="7"/>
      <c r="JO863" s="7"/>
      <c r="JP863" s="7"/>
      <c r="JQ863" s="7"/>
      <c r="JR863" s="7"/>
      <c r="JS863" s="7"/>
      <c r="JT863" s="7"/>
      <c r="JU863" s="7"/>
      <c r="JV863" s="7"/>
      <c r="JW863" s="7"/>
      <c r="JX863" s="7"/>
      <c r="JY863" s="7"/>
      <c r="JZ863" s="7"/>
      <c r="KA863" s="7"/>
      <c r="KB863" s="7"/>
      <c r="KC863" s="7"/>
      <c r="KD863" s="7"/>
      <c r="KE863" s="7"/>
      <c r="KF863" s="7"/>
      <c r="KG863" s="7"/>
      <c r="KH863" s="7"/>
      <c r="KI863" s="7"/>
      <c r="KJ863" s="7"/>
      <c r="KK863" s="7"/>
      <c r="KL863" s="7"/>
      <c r="KM863" s="7"/>
      <c r="KN863" s="7"/>
      <c r="KO863" s="7"/>
      <c r="KP863" s="7"/>
      <c r="KQ863" s="7"/>
      <c r="KR863" s="7"/>
      <c r="KS863" s="7"/>
      <c r="KT863" s="7"/>
      <c r="KU863" s="7"/>
      <c r="KV863" s="7"/>
      <c r="KW863" s="7"/>
      <c r="KX863" s="7"/>
      <c r="KY863" s="7"/>
      <c r="KZ863" s="7"/>
      <c r="LA863" s="7"/>
      <c r="LB863" s="7"/>
      <c r="LC863" s="7"/>
      <c r="LD863" s="7"/>
      <c r="LE863" s="7"/>
      <c r="LF863" s="7"/>
      <c r="LG863" s="7"/>
      <c r="LH863" s="7"/>
      <c r="LI863" s="7"/>
      <c r="LJ863" s="7"/>
      <c r="LK863" s="7"/>
      <c r="LL863" s="7"/>
      <c r="LM863" s="7"/>
      <c r="LN863" s="7"/>
      <c r="LO863" s="7"/>
      <c r="LP863" s="7"/>
      <c r="LQ863" s="7"/>
      <c r="LR863" s="7"/>
      <c r="LS863" s="7"/>
      <c r="LT863" s="7"/>
      <c r="LU863" s="7"/>
      <c r="LV863" s="7"/>
      <c r="LW863" s="7"/>
      <c r="LX863" s="7"/>
      <c r="LY863" s="7"/>
      <c r="LZ863" s="7"/>
      <c r="MA863" s="7"/>
      <c r="MB863" s="7"/>
      <c r="MC863" s="7"/>
      <c r="MD863" s="7"/>
      <c r="ME863" s="7"/>
      <c r="MF863" s="7"/>
      <c r="MG863" s="7"/>
      <c r="MH863" s="7"/>
      <c r="MI863" s="7"/>
      <c r="MJ863" s="7"/>
    </row>
    <row r="864" spans="1:348" ht="15.75" customHeight="1" x14ac:dyDescent="0.25">
      <c r="A864" s="60"/>
      <c r="B864" s="60"/>
      <c r="C864" s="60"/>
      <c r="D864" s="60"/>
      <c r="E864" s="60"/>
      <c r="F864" s="60"/>
      <c r="G864" s="60"/>
      <c r="H864" s="60"/>
      <c r="I864" s="61"/>
      <c r="J864" s="61"/>
      <c r="K864" s="61"/>
      <c r="L864" s="61"/>
      <c r="M864" s="60"/>
      <c r="N864" s="60"/>
      <c r="O864" s="62"/>
      <c r="P864" s="62"/>
      <c r="Q864" s="62"/>
      <c r="R864" s="62"/>
      <c r="S864" s="62"/>
      <c r="T864" s="62"/>
      <c r="U864" s="62"/>
      <c r="V864" s="62"/>
      <c r="W864" s="62"/>
      <c r="X864" s="60"/>
      <c r="Y864" s="60"/>
      <c r="Z864" s="60"/>
      <c r="AA864" s="60"/>
      <c r="AB864" s="61"/>
      <c r="AC864" s="61"/>
      <c r="AD864" s="60"/>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c r="IW864" s="7"/>
      <c r="IX864" s="7"/>
      <c r="IY864" s="7"/>
      <c r="IZ864" s="7"/>
      <c r="JA864" s="7"/>
      <c r="JB864" s="7"/>
      <c r="JC864" s="7"/>
      <c r="JD864" s="7"/>
      <c r="JE864" s="7"/>
      <c r="JF864" s="7"/>
      <c r="JG864" s="7"/>
      <c r="JH864" s="7"/>
      <c r="JI864" s="7"/>
      <c r="JJ864" s="7"/>
      <c r="JK864" s="7"/>
      <c r="JL864" s="7"/>
      <c r="JM864" s="7"/>
      <c r="JN864" s="7"/>
      <c r="JO864" s="7"/>
      <c r="JP864" s="7"/>
      <c r="JQ864" s="7"/>
      <c r="JR864" s="7"/>
      <c r="JS864" s="7"/>
      <c r="JT864" s="7"/>
      <c r="JU864" s="7"/>
      <c r="JV864" s="7"/>
      <c r="JW864" s="7"/>
      <c r="JX864" s="7"/>
      <c r="JY864" s="7"/>
      <c r="JZ864" s="7"/>
      <c r="KA864" s="7"/>
      <c r="KB864" s="7"/>
      <c r="KC864" s="7"/>
      <c r="KD864" s="7"/>
      <c r="KE864" s="7"/>
      <c r="KF864" s="7"/>
      <c r="KG864" s="7"/>
      <c r="KH864" s="7"/>
      <c r="KI864" s="7"/>
      <c r="KJ864" s="7"/>
      <c r="KK864" s="7"/>
      <c r="KL864" s="7"/>
      <c r="KM864" s="7"/>
      <c r="KN864" s="7"/>
      <c r="KO864" s="7"/>
      <c r="KP864" s="7"/>
      <c r="KQ864" s="7"/>
      <c r="KR864" s="7"/>
      <c r="KS864" s="7"/>
      <c r="KT864" s="7"/>
      <c r="KU864" s="7"/>
      <c r="KV864" s="7"/>
      <c r="KW864" s="7"/>
      <c r="KX864" s="7"/>
      <c r="KY864" s="7"/>
      <c r="KZ864" s="7"/>
      <c r="LA864" s="7"/>
      <c r="LB864" s="7"/>
      <c r="LC864" s="7"/>
      <c r="LD864" s="7"/>
      <c r="LE864" s="7"/>
      <c r="LF864" s="7"/>
      <c r="LG864" s="7"/>
      <c r="LH864" s="7"/>
      <c r="LI864" s="7"/>
      <c r="LJ864" s="7"/>
      <c r="LK864" s="7"/>
      <c r="LL864" s="7"/>
      <c r="LM864" s="7"/>
      <c r="LN864" s="7"/>
      <c r="LO864" s="7"/>
      <c r="LP864" s="7"/>
      <c r="LQ864" s="7"/>
      <c r="LR864" s="7"/>
      <c r="LS864" s="7"/>
      <c r="LT864" s="7"/>
      <c r="LU864" s="7"/>
      <c r="LV864" s="7"/>
      <c r="LW864" s="7"/>
      <c r="LX864" s="7"/>
      <c r="LY864" s="7"/>
      <c r="LZ864" s="7"/>
      <c r="MA864" s="7"/>
      <c r="MB864" s="7"/>
      <c r="MC864" s="7"/>
      <c r="MD864" s="7"/>
      <c r="ME864" s="7"/>
      <c r="MF864" s="7"/>
      <c r="MG864" s="7"/>
      <c r="MH864" s="7"/>
      <c r="MI864" s="7"/>
      <c r="MJ864" s="7"/>
    </row>
    <row r="865" spans="1:348" ht="15.75" customHeight="1" x14ac:dyDescent="0.25">
      <c r="A865" s="60"/>
      <c r="B865" s="60"/>
      <c r="C865" s="60"/>
      <c r="D865" s="60"/>
      <c r="E865" s="60"/>
      <c r="F865" s="60"/>
      <c r="G865" s="60"/>
      <c r="H865" s="60"/>
      <c r="I865" s="61"/>
      <c r="J865" s="61"/>
      <c r="K865" s="61"/>
      <c r="L865" s="61"/>
      <c r="M865" s="60"/>
      <c r="N865" s="60"/>
      <c r="O865" s="62"/>
      <c r="P865" s="62"/>
      <c r="Q865" s="62"/>
      <c r="R865" s="62"/>
      <c r="S865" s="62"/>
      <c r="T865" s="62"/>
      <c r="U865" s="62"/>
      <c r="V865" s="62"/>
      <c r="W865" s="62"/>
      <c r="X865" s="60"/>
      <c r="Y865" s="60"/>
      <c r="Z865" s="60"/>
      <c r="AA865" s="60"/>
      <c r="AB865" s="61"/>
      <c r="AC865" s="61"/>
      <c r="AD865" s="60"/>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c r="IW865" s="7"/>
      <c r="IX865" s="7"/>
      <c r="IY865" s="7"/>
      <c r="IZ865" s="7"/>
      <c r="JA865" s="7"/>
      <c r="JB865" s="7"/>
      <c r="JC865" s="7"/>
      <c r="JD865" s="7"/>
      <c r="JE865" s="7"/>
      <c r="JF865" s="7"/>
      <c r="JG865" s="7"/>
      <c r="JH865" s="7"/>
      <c r="JI865" s="7"/>
      <c r="JJ865" s="7"/>
      <c r="JK865" s="7"/>
      <c r="JL865" s="7"/>
      <c r="JM865" s="7"/>
      <c r="JN865" s="7"/>
      <c r="JO865" s="7"/>
      <c r="JP865" s="7"/>
      <c r="JQ865" s="7"/>
      <c r="JR865" s="7"/>
      <c r="JS865" s="7"/>
      <c r="JT865" s="7"/>
      <c r="JU865" s="7"/>
      <c r="JV865" s="7"/>
      <c r="JW865" s="7"/>
      <c r="JX865" s="7"/>
      <c r="JY865" s="7"/>
      <c r="JZ865" s="7"/>
      <c r="KA865" s="7"/>
      <c r="KB865" s="7"/>
      <c r="KC865" s="7"/>
      <c r="KD865" s="7"/>
      <c r="KE865" s="7"/>
      <c r="KF865" s="7"/>
      <c r="KG865" s="7"/>
      <c r="KH865" s="7"/>
      <c r="KI865" s="7"/>
      <c r="KJ865" s="7"/>
      <c r="KK865" s="7"/>
      <c r="KL865" s="7"/>
      <c r="KM865" s="7"/>
      <c r="KN865" s="7"/>
      <c r="KO865" s="7"/>
      <c r="KP865" s="7"/>
      <c r="KQ865" s="7"/>
      <c r="KR865" s="7"/>
      <c r="KS865" s="7"/>
      <c r="KT865" s="7"/>
      <c r="KU865" s="7"/>
      <c r="KV865" s="7"/>
      <c r="KW865" s="7"/>
      <c r="KX865" s="7"/>
      <c r="KY865" s="7"/>
      <c r="KZ865" s="7"/>
      <c r="LA865" s="7"/>
      <c r="LB865" s="7"/>
      <c r="LC865" s="7"/>
      <c r="LD865" s="7"/>
      <c r="LE865" s="7"/>
      <c r="LF865" s="7"/>
      <c r="LG865" s="7"/>
      <c r="LH865" s="7"/>
      <c r="LI865" s="7"/>
      <c r="LJ865" s="7"/>
      <c r="LK865" s="7"/>
      <c r="LL865" s="7"/>
      <c r="LM865" s="7"/>
      <c r="LN865" s="7"/>
      <c r="LO865" s="7"/>
      <c r="LP865" s="7"/>
      <c r="LQ865" s="7"/>
      <c r="LR865" s="7"/>
      <c r="LS865" s="7"/>
      <c r="LT865" s="7"/>
      <c r="LU865" s="7"/>
      <c r="LV865" s="7"/>
      <c r="LW865" s="7"/>
      <c r="LX865" s="7"/>
      <c r="LY865" s="7"/>
      <c r="LZ865" s="7"/>
      <c r="MA865" s="7"/>
      <c r="MB865" s="7"/>
      <c r="MC865" s="7"/>
      <c r="MD865" s="7"/>
      <c r="ME865" s="7"/>
      <c r="MF865" s="7"/>
      <c r="MG865" s="7"/>
      <c r="MH865" s="7"/>
      <c r="MI865" s="7"/>
      <c r="MJ865" s="7"/>
    </row>
    <row r="866" spans="1:348" ht="15.75" customHeight="1" x14ac:dyDescent="0.25">
      <c r="A866" s="60"/>
      <c r="B866" s="60"/>
      <c r="C866" s="60"/>
      <c r="D866" s="60"/>
      <c r="E866" s="60"/>
      <c r="F866" s="60"/>
      <c r="G866" s="60"/>
      <c r="H866" s="60"/>
      <c r="I866" s="61"/>
      <c r="J866" s="61"/>
      <c r="K866" s="61"/>
      <c r="L866" s="61"/>
      <c r="M866" s="60"/>
      <c r="N866" s="60"/>
      <c r="O866" s="62"/>
      <c r="P866" s="62"/>
      <c r="Q866" s="62"/>
      <c r="R866" s="62"/>
      <c r="S866" s="62"/>
      <c r="T866" s="62"/>
      <c r="U866" s="62"/>
      <c r="V866" s="62"/>
      <c r="W866" s="62"/>
      <c r="X866" s="60"/>
      <c r="Y866" s="60"/>
      <c r="Z866" s="60"/>
      <c r="AA866" s="60"/>
      <c r="AB866" s="61"/>
      <c r="AC866" s="61"/>
      <c r="AD866" s="60"/>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c r="IW866" s="7"/>
      <c r="IX866" s="7"/>
      <c r="IY866" s="7"/>
      <c r="IZ866" s="7"/>
      <c r="JA866" s="7"/>
      <c r="JB866" s="7"/>
      <c r="JC866" s="7"/>
      <c r="JD866" s="7"/>
      <c r="JE866" s="7"/>
      <c r="JF866" s="7"/>
      <c r="JG866" s="7"/>
      <c r="JH866" s="7"/>
      <c r="JI866" s="7"/>
      <c r="JJ866" s="7"/>
      <c r="JK866" s="7"/>
      <c r="JL866" s="7"/>
      <c r="JM866" s="7"/>
      <c r="JN866" s="7"/>
      <c r="JO866" s="7"/>
      <c r="JP866" s="7"/>
      <c r="JQ866" s="7"/>
      <c r="JR866" s="7"/>
      <c r="JS866" s="7"/>
      <c r="JT866" s="7"/>
      <c r="JU866" s="7"/>
      <c r="JV866" s="7"/>
      <c r="JW866" s="7"/>
      <c r="JX866" s="7"/>
      <c r="JY866" s="7"/>
      <c r="JZ866" s="7"/>
      <c r="KA866" s="7"/>
      <c r="KB866" s="7"/>
      <c r="KC866" s="7"/>
      <c r="KD866" s="7"/>
      <c r="KE866" s="7"/>
      <c r="KF866" s="7"/>
      <c r="KG866" s="7"/>
      <c r="KH866" s="7"/>
      <c r="KI866" s="7"/>
      <c r="KJ866" s="7"/>
      <c r="KK866" s="7"/>
      <c r="KL866" s="7"/>
      <c r="KM866" s="7"/>
      <c r="KN866" s="7"/>
      <c r="KO866" s="7"/>
      <c r="KP866" s="7"/>
      <c r="KQ866" s="7"/>
      <c r="KR866" s="7"/>
      <c r="KS866" s="7"/>
      <c r="KT866" s="7"/>
      <c r="KU866" s="7"/>
      <c r="KV866" s="7"/>
      <c r="KW866" s="7"/>
      <c r="KX866" s="7"/>
      <c r="KY866" s="7"/>
      <c r="KZ866" s="7"/>
      <c r="LA866" s="7"/>
      <c r="LB866" s="7"/>
      <c r="LC866" s="7"/>
      <c r="LD866" s="7"/>
      <c r="LE866" s="7"/>
      <c r="LF866" s="7"/>
      <c r="LG866" s="7"/>
      <c r="LH866" s="7"/>
      <c r="LI866" s="7"/>
      <c r="LJ866" s="7"/>
      <c r="LK866" s="7"/>
      <c r="LL866" s="7"/>
      <c r="LM866" s="7"/>
      <c r="LN866" s="7"/>
      <c r="LO866" s="7"/>
      <c r="LP866" s="7"/>
      <c r="LQ866" s="7"/>
      <c r="LR866" s="7"/>
      <c r="LS866" s="7"/>
      <c r="LT866" s="7"/>
      <c r="LU866" s="7"/>
      <c r="LV866" s="7"/>
      <c r="LW866" s="7"/>
      <c r="LX866" s="7"/>
      <c r="LY866" s="7"/>
      <c r="LZ866" s="7"/>
      <c r="MA866" s="7"/>
      <c r="MB866" s="7"/>
      <c r="MC866" s="7"/>
      <c r="MD866" s="7"/>
      <c r="ME866" s="7"/>
      <c r="MF866" s="7"/>
      <c r="MG866" s="7"/>
      <c r="MH866" s="7"/>
      <c r="MI866" s="7"/>
      <c r="MJ866" s="7"/>
    </row>
    <row r="867" spans="1:348" ht="15.75" customHeight="1" x14ac:dyDescent="0.25">
      <c r="A867" s="60"/>
      <c r="B867" s="60"/>
      <c r="C867" s="60"/>
      <c r="D867" s="60"/>
      <c r="E867" s="60"/>
      <c r="F867" s="60"/>
      <c r="G867" s="60"/>
      <c r="H867" s="60"/>
      <c r="I867" s="61"/>
      <c r="J867" s="61"/>
      <c r="K867" s="61"/>
      <c r="L867" s="61"/>
      <c r="M867" s="60"/>
      <c r="N867" s="60"/>
      <c r="O867" s="62"/>
      <c r="P867" s="62"/>
      <c r="Q867" s="62"/>
      <c r="R867" s="62"/>
      <c r="S867" s="62"/>
      <c r="T867" s="62"/>
      <c r="U867" s="62"/>
      <c r="V867" s="62"/>
      <c r="W867" s="62"/>
      <c r="X867" s="60"/>
      <c r="Y867" s="60"/>
      <c r="Z867" s="60"/>
      <c r="AA867" s="60"/>
      <c r="AB867" s="61"/>
      <c r="AC867" s="61"/>
      <c r="AD867" s="60"/>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c r="IW867" s="7"/>
      <c r="IX867" s="7"/>
      <c r="IY867" s="7"/>
      <c r="IZ867" s="7"/>
      <c r="JA867" s="7"/>
      <c r="JB867" s="7"/>
      <c r="JC867" s="7"/>
      <c r="JD867" s="7"/>
      <c r="JE867" s="7"/>
      <c r="JF867" s="7"/>
      <c r="JG867" s="7"/>
      <c r="JH867" s="7"/>
      <c r="JI867" s="7"/>
      <c r="JJ867" s="7"/>
      <c r="JK867" s="7"/>
      <c r="JL867" s="7"/>
      <c r="JM867" s="7"/>
      <c r="JN867" s="7"/>
      <c r="JO867" s="7"/>
      <c r="JP867" s="7"/>
      <c r="JQ867" s="7"/>
      <c r="JR867" s="7"/>
      <c r="JS867" s="7"/>
      <c r="JT867" s="7"/>
      <c r="JU867" s="7"/>
      <c r="JV867" s="7"/>
      <c r="JW867" s="7"/>
      <c r="JX867" s="7"/>
      <c r="JY867" s="7"/>
      <c r="JZ867" s="7"/>
      <c r="KA867" s="7"/>
      <c r="KB867" s="7"/>
      <c r="KC867" s="7"/>
      <c r="KD867" s="7"/>
      <c r="KE867" s="7"/>
      <c r="KF867" s="7"/>
      <c r="KG867" s="7"/>
      <c r="KH867" s="7"/>
      <c r="KI867" s="7"/>
      <c r="KJ867" s="7"/>
      <c r="KK867" s="7"/>
      <c r="KL867" s="7"/>
      <c r="KM867" s="7"/>
      <c r="KN867" s="7"/>
      <c r="KO867" s="7"/>
      <c r="KP867" s="7"/>
      <c r="KQ867" s="7"/>
      <c r="KR867" s="7"/>
      <c r="KS867" s="7"/>
      <c r="KT867" s="7"/>
      <c r="KU867" s="7"/>
      <c r="KV867" s="7"/>
      <c r="KW867" s="7"/>
      <c r="KX867" s="7"/>
      <c r="KY867" s="7"/>
      <c r="KZ867" s="7"/>
      <c r="LA867" s="7"/>
      <c r="LB867" s="7"/>
      <c r="LC867" s="7"/>
      <c r="LD867" s="7"/>
      <c r="LE867" s="7"/>
      <c r="LF867" s="7"/>
      <c r="LG867" s="7"/>
      <c r="LH867" s="7"/>
      <c r="LI867" s="7"/>
      <c r="LJ867" s="7"/>
      <c r="LK867" s="7"/>
      <c r="LL867" s="7"/>
      <c r="LM867" s="7"/>
      <c r="LN867" s="7"/>
      <c r="LO867" s="7"/>
      <c r="LP867" s="7"/>
      <c r="LQ867" s="7"/>
      <c r="LR867" s="7"/>
      <c r="LS867" s="7"/>
      <c r="LT867" s="7"/>
      <c r="LU867" s="7"/>
      <c r="LV867" s="7"/>
      <c r="LW867" s="7"/>
      <c r="LX867" s="7"/>
      <c r="LY867" s="7"/>
      <c r="LZ867" s="7"/>
      <c r="MA867" s="7"/>
      <c r="MB867" s="7"/>
      <c r="MC867" s="7"/>
      <c r="MD867" s="7"/>
      <c r="ME867" s="7"/>
      <c r="MF867" s="7"/>
      <c r="MG867" s="7"/>
      <c r="MH867" s="7"/>
      <c r="MI867" s="7"/>
      <c r="MJ867" s="7"/>
    </row>
    <row r="868" spans="1:348" ht="15.75" customHeight="1" x14ac:dyDescent="0.25">
      <c r="A868" s="60"/>
      <c r="B868" s="60"/>
      <c r="C868" s="60"/>
      <c r="D868" s="60"/>
      <c r="E868" s="60"/>
      <c r="F868" s="60"/>
      <c r="G868" s="60"/>
      <c r="H868" s="60"/>
      <c r="I868" s="61"/>
      <c r="J868" s="61"/>
      <c r="K868" s="61"/>
      <c r="L868" s="61"/>
      <c r="M868" s="60"/>
      <c r="N868" s="60"/>
      <c r="O868" s="62"/>
      <c r="P868" s="62"/>
      <c r="Q868" s="62"/>
      <c r="R868" s="62"/>
      <c r="S868" s="62"/>
      <c r="T868" s="62"/>
      <c r="U868" s="62"/>
      <c r="V868" s="62"/>
      <c r="W868" s="62"/>
      <c r="X868" s="60"/>
      <c r="Y868" s="60"/>
      <c r="Z868" s="60"/>
      <c r="AA868" s="60"/>
      <c r="AB868" s="61"/>
      <c r="AC868" s="61"/>
      <c r="AD868" s="60"/>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c r="IW868" s="7"/>
      <c r="IX868" s="7"/>
      <c r="IY868" s="7"/>
      <c r="IZ868" s="7"/>
      <c r="JA868" s="7"/>
      <c r="JB868" s="7"/>
      <c r="JC868" s="7"/>
      <c r="JD868" s="7"/>
      <c r="JE868" s="7"/>
      <c r="JF868" s="7"/>
      <c r="JG868" s="7"/>
      <c r="JH868" s="7"/>
      <c r="JI868" s="7"/>
      <c r="JJ868" s="7"/>
      <c r="JK868" s="7"/>
      <c r="JL868" s="7"/>
      <c r="JM868" s="7"/>
      <c r="JN868" s="7"/>
      <c r="JO868" s="7"/>
      <c r="JP868" s="7"/>
      <c r="JQ868" s="7"/>
      <c r="JR868" s="7"/>
      <c r="JS868" s="7"/>
      <c r="JT868" s="7"/>
      <c r="JU868" s="7"/>
      <c r="JV868" s="7"/>
      <c r="JW868" s="7"/>
      <c r="JX868" s="7"/>
      <c r="JY868" s="7"/>
      <c r="JZ868" s="7"/>
      <c r="KA868" s="7"/>
      <c r="KB868" s="7"/>
      <c r="KC868" s="7"/>
      <c r="KD868" s="7"/>
      <c r="KE868" s="7"/>
      <c r="KF868" s="7"/>
      <c r="KG868" s="7"/>
      <c r="KH868" s="7"/>
      <c r="KI868" s="7"/>
      <c r="KJ868" s="7"/>
      <c r="KK868" s="7"/>
      <c r="KL868" s="7"/>
      <c r="KM868" s="7"/>
      <c r="KN868" s="7"/>
      <c r="KO868" s="7"/>
      <c r="KP868" s="7"/>
      <c r="KQ868" s="7"/>
      <c r="KR868" s="7"/>
      <c r="KS868" s="7"/>
      <c r="KT868" s="7"/>
      <c r="KU868" s="7"/>
      <c r="KV868" s="7"/>
      <c r="KW868" s="7"/>
      <c r="KX868" s="7"/>
      <c r="KY868" s="7"/>
      <c r="KZ868" s="7"/>
      <c r="LA868" s="7"/>
      <c r="LB868" s="7"/>
      <c r="LC868" s="7"/>
      <c r="LD868" s="7"/>
      <c r="LE868" s="7"/>
      <c r="LF868" s="7"/>
      <c r="LG868" s="7"/>
      <c r="LH868" s="7"/>
      <c r="LI868" s="7"/>
      <c r="LJ868" s="7"/>
      <c r="LK868" s="7"/>
      <c r="LL868" s="7"/>
      <c r="LM868" s="7"/>
      <c r="LN868" s="7"/>
      <c r="LO868" s="7"/>
      <c r="LP868" s="7"/>
      <c r="LQ868" s="7"/>
      <c r="LR868" s="7"/>
      <c r="LS868" s="7"/>
      <c r="LT868" s="7"/>
      <c r="LU868" s="7"/>
      <c r="LV868" s="7"/>
      <c r="LW868" s="7"/>
      <c r="LX868" s="7"/>
      <c r="LY868" s="7"/>
      <c r="LZ868" s="7"/>
      <c r="MA868" s="7"/>
      <c r="MB868" s="7"/>
      <c r="MC868" s="7"/>
      <c r="MD868" s="7"/>
      <c r="ME868" s="7"/>
      <c r="MF868" s="7"/>
      <c r="MG868" s="7"/>
      <c r="MH868" s="7"/>
      <c r="MI868" s="7"/>
      <c r="MJ868" s="7"/>
    </row>
    <row r="869" spans="1:348" ht="15.75" customHeight="1" x14ac:dyDescent="0.25">
      <c r="A869" s="60"/>
      <c r="B869" s="60"/>
      <c r="C869" s="60"/>
      <c r="D869" s="60"/>
      <c r="E869" s="60"/>
      <c r="F869" s="60"/>
      <c r="G869" s="60"/>
      <c r="H869" s="60"/>
      <c r="I869" s="61"/>
      <c r="J869" s="61"/>
      <c r="K869" s="61"/>
      <c r="L869" s="61"/>
      <c r="M869" s="60"/>
      <c r="N869" s="60"/>
      <c r="O869" s="62"/>
      <c r="P869" s="62"/>
      <c r="Q869" s="62"/>
      <c r="R869" s="62"/>
      <c r="S869" s="62"/>
      <c r="T869" s="62"/>
      <c r="U869" s="62"/>
      <c r="V869" s="62"/>
      <c r="W869" s="62"/>
      <c r="X869" s="60"/>
      <c r="Y869" s="60"/>
      <c r="Z869" s="60"/>
      <c r="AA869" s="60"/>
      <c r="AB869" s="61"/>
      <c r="AC869" s="61"/>
      <c r="AD869" s="60"/>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c r="IW869" s="7"/>
      <c r="IX869" s="7"/>
      <c r="IY869" s="7"/>
      <c r="IZ869" s="7"/>
      <c r="JA869" s="7"/>
      <c r="JB869" s="7"/>
      <c r="JC869" s="7"/>
      <c r="JD869" s="7"/>
      <c r="JE869" s="7"/>
      <c r="JF869" s="7"/>
      <c r="JG869" s="7"/>
      <c r="JH869" s="7"/>
      <c r="JI869" s="7"/>
      <c r="JJ869" s="7"/>
      <c r="JK869" s="7"/>
      <c r="JL869" s="7"/>
      <c r="JM869" s="7"/>
      <c r="JN869" s="7"/>
      <c r="JO869" s="7"/>
      <c r="JP869" s="7"/>
      <c r="JQ869" s="7"/>
      <c r="JR869" s="7"/>
      <c r="JS869" s="7"/>
      <c r="JT869" s="7"/>
      <c r="JU869" s="7"/>
      <c r="JV869" s="7"/>
      <c r="JW869" s="7"/>
      <c r="JX869" s="7"/>
      <c r="JY869" s="7"/>
      <c r="JZ869" s="7"/>
      <c r="KA869" s="7"/>
      <c r="KB869" s="7"/>
      <c r="KC869" s="7"/>
      <c r="KD869" s="7"/>
      <c r="KE869" s="7"/>
      <c r="KF869" s="7"/>
      <c r="KG869" s="7"/>
      <c r="KH869" s="7"/>
      <c r="KI869" s="7"/>
      <c r="KJ869" s="7"/>
      <c r="KK869" s="7"/>
      <c r="KL869" s="7"/>
      <c r="KM869" s="7"/>
      <c r="KN869" s="7"/>
      <c r="KO869" s="7"/>
      <c r="KP869" s="7"/>
      <c r="KQ869" s="7"/>
      <c r="KR869" s="7"/>
      <c r="KS869" s="7"/>
      <c r="KT869" s="7"/>
      <c r="KU869" s="7"/>
      <c r="KV869" s="7"/>
      <c r="KW869" s="7"/>
      <c r="KX869" s="7"/>
      <c r="KY869" s="7"/>
      <c r="KZ869" s="7"/>
      <c r="LA869" s="7"/>
      <c r="LB869" s="7"/>
      <c r="LC869" s="7"/>
      <c r="LD869" s="7"/>
      <c r="LE869" s="7"/>
      <c r="LF869" s="7"/>
      <c r="LG869" s="7"/>
      <c r="LH869" s="7"/>
      <c r="LI869" s="7"/>
      <c r="LJ869" s="7"/>
      <c r="LK869" s="7"/>
      <c r="LL869" s="7"/>
      <c r="LM869" s="7"/>
      <c r="LN869" s="7"/>
      <c r="LO869" s="7"/>
      <c r="LP869" s="7"/>
      <c r="LQ869" s="7"/>
      <c r="LR869" s="7"/>
      <c r="LS869" s="7"/>
      <c r="LT869" s="7"/>
      <c r="LU869" s="7"/>
      <c r="LV869" s="7"/>
      <c r="LW869" s="7"/>
      <c r="LX869" s="7"/>
      <c r="LY869" s="7"/>
      <c r="LZ869" s="7"/>
      <c r="MA869" s="7"/>
      <c r="MB869" s="7"/>
      <c r="MC869" s="7"/>
      <c r="MD869" s="7"/>
      <c r="ME869" s="7"/>
      <c r="MF869" s="7"/>
      <c r="MG869" s="7"/>
      <c r="MH869" s="7"/>
      <c r="MI869" s="7"/>
      <c r="MJ869" s="7"/>
    </row>
    <row r="870" spans="1:348" ht="15.75" customHeight="1" x14ac:dyDescent="0.25">
      <c r="A870" s="60"/>
      <c r="B870" s="60"/>
      <c r="C870" s="60"/>
      <c r="D870" s="60"/>
      <c r="E870" s="60"/>
      <c r="F870" s="60"/>
      <c r="G870" s="60"/>
      <c r="H870" s="60"/>
      <c r="I870" s="61"/>
      <c r="J870" s="61"/>
      <c r="K870" s="61"/>
      <c r="L870" s="61"/>
      <c r="M870" s="60"/>
      <c r="N870" s="60"/>
      <c r="O870" s="62"/>
      <c r="P870" s="62"/>
      <c r="Q870" s="62"/>
      <c r="R870" s="62"/>
      <c r="S870" s="62"/>
      <c r="T870" s="62"/>
      <c r="U870" s="62"/>
      <c r="V870" s="62"/>
      <c r="W870" s="62"/>
      <c r="X870" s="60"/>
      <c r="Y870" s="60"/>
      <c r="Z870" s="60"/>
      <c r="AA870" s="60"/>
      <c r="AB870" s="61"/>
      <c r="AC870" s="61"/>
      <c r="AD870" s="60"/>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c r="IW870" s="7"/>
      <c r="IX870" s="7"/>
      <c r="IY870" s="7"/>
      <c r="IZ870" s="7"/>
      <c r="JA870" s="7"/>
      <c r="JB870" s="7"/>
      <c r="JC870" s="7"/>
      <c r="JD870" s="7"/>
      <c r="JE870" s="7"/>
      <c r="JF870" s="7"/>
      <c r="JG870" s="7"/>
      <c r="JH870" s="7"/>
      <c r="JI870" s="7"/>
      <c r="JJ870" s="7"/>
      <c r="JK870" s="7"/>
      <c r="JL870" s="7"/>
      <c r="JM870" s="7"/>
      <c r="JN870" s="7"/>
      <c r="JO870" s="7"/>
      <c r="JP870" s="7"/>
      <c r="JQ870" s="7"/>
      <c r="JR870" s="7"/>
      <c r="JS870" s="7"/>
      <c r="JT870" s="7"/>
      <c r="JU870" s="7"/>
      <c r="JV870" s="7"/>
      <c r="JW870" s="7"/>
      <c r="JX870" s="7"/>
      <c r="JY870" s="7"/>
      <c r="JZ870" s="7"/>
      <c r="KA870" s="7"/>
      <c r="KB870" s="7"/>
      <c r="KC870" s="7"/>
      <c r="KD870" s="7"/>
      <c r="KE870" s="7"/>
      <c r="KF870" s="7"/>
      <c r="KG870" s="7"/>
      <c r="KH870" s="7"/>
      <c r="KI870" s="7"/>
      <c r="KJ870" s="7"/>
      <c r="KK870" s="7"/>
      <c r="KL870" s="7"/>
      <c r="KM870" s="7"/>
      <c r="KN870" s="7"/>
      <c r="KO870" s="7"/>
      <c r="KP870" s="7"/>
      <c r="KQ870" s="7"/>
      <c r="KR870" s="7"/>
      <c r="KS870" s="7"/>
      <c r="KT870" s="7"/>
      <c r="KU870" s="7"/>
      <c r="KV870" s="7"/>
      <c r="KW870" s="7"/>
      <c r="KX870" s="7"/>
      <c r="KY870" s="7"/>
      <c r="KZ870" s="7"/>
      <c r="LA870" s="7"/>
      <c r="LB870" s="7"/>
      <c r="LC870" s="7"/>
      <c r="LD870" s="7"/>
      <c r="LE870" s="7"/>
      <c r="LF870" s="7"/>
      <c r="LG870" s="7"/>
      <c r="LH870" s="7"/>
      <c r="LI870" s="7"/>
      <c r="LJ870" s="7"/>
      <c r="LK870" s="7"/>
      <c r="LL870" s="7"/>
      <c r="LM870" s="7"/>
      <c r="LN870" s="7"/>
      <c r="LO870" s="7"/>
      <c r="LP870" s="7"/>
      <c r="LQ870" s="7"/>
      <c r="LR870" s="7"/>
      <c r="LS870" s="7"/>
      <c r="LT870" s="7"/>
      <c r="LU870" s="7"/>
      <c r="LV870" s="7"/>
      <c r="LW870" s="7"/>
      <c r="LX870" s="7"/>
      <c r="LY870" s="7"/>
      <c r="LZ870" s="7"/>
      <c r="MA870" s="7"/>
      <c r="MB870" s="7"/>
      <c r="MC870" s="7"/>
      <c r="MD870" s="7"/>
      <c r="ME870" s="7"/>
      <c r="MF870" s="7"/>
      <c r="MG870" s="7"/>
      <c r="MH870" s="7"/>
      <c r="MI870" s="7"/>
      <c r="MJ870" s="7"/>
    </row>
    <row r="871" spans="1:348" ht="15.75" customHeight="1" x14ac:dyDescent="0.25">
      <c r="A871" s="60"/>
      <c r="B871" s="60"/>
      <c r="C871" s="60"/>
      <c r="D871" s="60"/>
      <c r="E871" s="60"/>
      <c r="F871" s="60"/>
      <c r="G871" s="60"/>
      <c r="H871" s="60"/>
      <c r="I871" s="61"/>
      <c r="J871" s="61"/>
      <c r="K871" s="61"/>
      <c r="L871" s="61"/>
      <c r="M871" s="60"/>
      <c r="N871" s="60"/>
      <c r="O871" s="62"/>
      <c r="P871" s="62"/>
      <c r="Q871" s="62"/>
      <c r="R871" s="62"/>
      <c r="S871" s="62"/>
      <c r="T871" s="62"/>
      <c r="U871" s="62"/>
      <c r="V871" s="62"/>
      <c r="W871" s="62"/>
      <c r="X871" s="60"/>
      <c r="Y871" s="60"/>
      <c r="Z871" s="60"/>
      <c r="AA871" s="60"/>
      <c r="AB871" s="61"/>
      <c r="AC871" s="61"/>
      <c r="AD871" s="60"/>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c r="IW871" s="7"/>
      <c r="IX871" s="7"/>
      <c r="IY871" s="7"/>
      <c r="IZ871" s="7"/>
      <c r="JA871" s="7"/>
      <c r="JB871" s="7"/>
      <c r="JC871" s="7"/>
      <c r="JD871" s="7"/>
      <c r="JE871" s="7"/>
      <c r="JF871" s="7"/>
      <c r="JG871" s="7"/>
      <c r="JH871" s="7"/>
      <c r="JI871" s="7"/>
      <c r="JJ871" s="7"/>
      <c r="JK871" s="7"/>
      <c r="JL871" s="7"/>
      <c r="JM871" s="7"/>
      <c r="JN871" s="7"/>
      <c r="JO871" s="7"/>
      <c r="JP871" s="7"/>
      <c r="JQ871" s="7"/>
      <c r="JR871" s="7"/>
      <c r="JS871" s="7"/>
      <c r="JT871" s="7"/>
      <c r="JU871" s="7"/>
      <c r="JV871" s="7"/>
      <c r="JW871" s="7"/>
      <c r="JX871" s="7"/>
      <c r="JY871" s="7"/>
      <c r="JZ871" s="7"/>
      <c r="KA871" s="7"/>
      <c r="KB871" s="7"/>
      <c r="KC871" s="7"/>
      <c r="KD871" s="7"/>
      <c r="KE871" s="7"/>
      <c r="KF871" s="7"/>
      <c r="KG871" s="7"/>
      <c r="KH871" s="7"/>
      <c r="KI871" s="7"/>
      <c r="KJ871" s="7"/>
      <c r="KK871" s="7"/>
      <c r="KL871" s="7"/>
      <c r="KM871" s="7"/>
      <c r="KN871" s="7"/>
      <c r="KO871" s="7"/>
      <c r="KP871" s="7"/>
      <c r="KQ871" s="7"/>
      <c r="KR871" s="7"/>
      <c r="KS871" s="7"/>
      <c r="KT871" s="7"/>
      <c r="KU871" s="7"/>
      <c r="KV871" s="7"/>
      <c r="KW871" s="7"/>
      <c r="KX871" s="7"/>
      <c r="KY871" s="7"/>
      <c r="KZ871" s="7"/>
      <c r="LA871" s="7"/>
      <c r="LB871" s="7"/>
      <c r="LC871" s="7"/>
      <c r="LD871" s="7"/>
      <c r="LE871" s="7"/>
      <c r="LF871" s="7"/>
      <c r="LG871" s="7"/>
      <c r="LH871" s="7"/>
      <c r="LI871" s="7"/>
      <c r="LJ871" s="7"/>
      <c r="LK871" s="7"/>
      <c r="LL871" s="7"/>
      <c r="LM871" s="7"/>
      <c r="LN871" s="7"/>
      <c r="LO871" s="7"/>
      <c r="LP871" s="7"/>
      <c r="LQ871" s="7"/>
      <c r="LR871" s="7"/>
      <c r="LS871" s="7"/>
      <c r="LT871" s="7"/>
      <c r="LU871" s="7"/>
      <c r="LV871" s="7"/>
      <c r="LW871" s="7"/>
      <c r="LX871" s="7"/>
      <c r="LY871" s="7"/>
      <c r="LZ871" s="7"/>
      <c r="MA871" s="7"/>
      <c r="MB871" s="7"/>
      <c r="MC871" s="7"/>
      <c r="MD871" s="7"/>
      <c r="ME871" s="7"/>
      <c r="MF871" s="7"/>
      <c r="MG871" s="7"/>
      <c r="MH871" s="7"/>
      <c r="MI871" s="7"/>
      <c r="MJ871" s="7"/>
    </row>
    <row r="872" spans="1:348" ht="15.75" customHeight="1" x14ac:dyDescent="0.25">
      <c r="A872" s="60"/>
      <c r="B872" s="60"/>
      <c r="C872" s="60"/>
      <c r="D872" s="60"/>
      <c r="E872" s="60"/>
      <c r="F872" s="60"/>
      <c r="G872" s="60"/>
      <c r="H872" s="60"/>
      <c r="I872" s="61"/>
      <c r="J872" s="61"/>
      <c r="K872" s="61"/>
      <c r="L872" s="61"/>
      <c r="M872" s="60"/>
      <c r="N872" s="60"/>
      <c r="O872" s="62"/>
      <c r="P872" s="62"/>
      <c r="Q872" s="62"/>
      <c r="R872" s="62"/>
      <c r="S872" s="62"/>
      <c r="T872" s="62"/>
      <c r="U872" s="62"/>
      <c r="V872" s="62"/>
      <c r="W872" s="62"/>
      <c r="X872" s="60"/>
      <c r="Y872" s="60"/>
      <c r="Z872" s="60"/>
      <c r="AA872" s="60"/>
      <c r="AB872" s="61"/>
      <c r="AC872" s="61"/>
      <c r="AD872" s="60"/>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c r="IW872" s="7"/>
      <c r="IX872" s="7"/>
      <c r="IY872" s="7"/>
      <c r="IZ872" s="7"/>
      <c r="JA872" s="7"/>
      <c r="JB872" s="7"/>
      <c r="JC872" s="7"/>
      <c r="JD872" s="7"/>
      <c r="JE872" s="7"/>
      <c r="JF872" s="7"/>
      <c r="JG872" s="7"/>
      <c r="JH872" s="7"/>
      <c r="JI872" s="7"/>
      <c r="JJ872" s="7"/>
      <c r="JK872" s="7"/>
      <c r="JL872" s="7"/>
      <c r="JM872" s="7"/>
      <c r="JN872" s="7"/>
      <c r="JO872" s="7"/>
      <c r="JP872" s="7"/>
      <c r="JQ872" s="7"/>
      <c r="JR872" s="7"/>
      <c r="JS872" s="7"/>
      <c r="JT872" s="7"/>
      <c r="JU872" s="7"/>
      <c r="JV872" s="7"/>
      <c r="JW872" s="7"/>
      <c r="JX872" s="7"/>
      <c r="JY872" s="7"/>
      <c r="JZ872" s="7"/>
      <c r="KA872" s="7"/>
      <c r="KB872" s="7"/>
      <c r="KC872" s="7"/>
      <c r="KD872" s="7"/>
      <c r="KE872" s="7"/>
      <c r="KF872" s="7"/>
      <c r="KG872" s="7"/>
      <c r="KH872" s="7"/>
      <c r="KI872" s="7"/>
      <c r="KJ872" s="7"/>
      <c r="KK872" s="7"/>
      <c r="KL872" s="7"/>
      <c r="KM872" s="7"/>
      <c r="KN872" s="7"/>
      <c r="KO872" s="7"/>
      <c r="KP872" s="7"/>
      <c r="KQ872" s="7"/>
      <c r="KR872" s="7"/>
      <c r="KS872" s="7"/>
      <c r="KT872" s="7"/>
      <c r="KU872" s="7"/>
      <c r="KV872" s="7"/>
      <c r="KW872" s="7"/>
      <c r="KX872" s="7"/>
      <c r="KY872" s="7"/>
      <c r="KZ872" s="7"/>
      <c r="LA872" s="7"/>
      <c r="LB872" s="7"/>
      <c r="LC872" s="7"/>
      <c r="LD872" s="7"/>
      <c r="LE872" s="7"/>
      <c r="LF872" s="7"/>
      <c r="LG872" s="7"/>
      <c r="LH872" s="7"/>
      <c r="LI872" s="7"/>
      <c r="LJ872" s="7"/>
      <c r="LK872" s="7"/>
      <c r="LL872" s="7"/>
      <c r="LM872" s="7"/>
      <c r="LN872" s="7"/>
      <c r="LO872" s="7"/>
      <c r="LP872" s="7"/>
      <c r="LQ872" s="7"/>
      <c r="LR872" s="7"/>
      <c r="LS872" s="7"/>
      <c r="LT872" s="7"/>
      <c r="LU872" s="7"/>
      <c r="LV872" s="7"/>
      <c r="LW872" s="7"/>
      <c r="LX872" s="7"/>
      <c r="LY872" s="7"/>
      <c r="LZ872" s="7"/>
      <c r="MA872" s="7"/>
      <c r="MB872" s="7"/>
      <c r="MC872" s="7"/>
      <c r="MD872" s="7"/>
      <c r="ME872" s="7"/>
      <c r="MF872" s="7"/>
      <c r="MG872" s="7"/>
      <c r="MH872" s="7"/>
      <c r="MI872" s="7"/>
      <c r="MJ872" s="7"/>
    </row>
    <row r="873" spans="1:348" ht="15.75" customHeight="1" x14ac:dyDescent="0.25">
      <c r="A873" s="60"/>
      <c r="B873" s="60"/>
      <c r="C873" s="60"/>
      <c r="D873" s="60"/>
      <c r="E873" s="60"/>
      <c r="F873" s="60"/>
      <c r="G873" s="60"/>
      <c r="H873" s="60"/>
      <c r="I873" s="61"/>
      <c r="J873" s="61"/>
      <c r="K873" s="61"/>
      <c r="L873" s="61"/>
      <c r="M873" s="60"/>
      <c r="N873" s="60"/>
      <c r="O873" s="62"/>
      <c r="P873" s="62"/>
      <c r="Q873" s="62"/>
      <c r="R873" s="62"/>
      <c r="S873" s="62"/>
      <c r="T873" s="62"/>
      <c r="U873" s="62"/>
      <c r="V873" s="62"/>
      <c r="W873" s="62"/>
      <c r="X873" s="60"/>
      <c r="Y873" s="60"/>
      <c r="Z873" s="60"/>
      <c r="AA873" s="60"/>
      <c r="AB873" s="61"/>
      <c r="AC873" s="61"/>
      <c r="AD873" s="60"/>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c r="IW873" s="7"/>
      <c r="IX873" s="7"/>
      <c r="IY873" s="7"/>
      <c r="IZ873" s="7"/>
      <c r="JA873" s="7"/>
      <c r="JB873" s="7"/>
      <c r="JC873" s="7"/>
      <c r="JD873" s="7"/>
      <c r="JE873" s="7"/>
      <c r="JF873" s="7"/>
      <c r="JG873" s="7"/>
      <c r="JH873" s="7"/>
      <c r="JI873" s="7"/>
      <c r="JJ873" s="7"/>
      <c r="JK873" s="7"/>
      <c r="JL873" s="7"/>
      <c r="JM873" s="7"/>
      <c r="JN873" s="7"/>
      <c r="JO873" s="7"/>
      <c r="JP873" s="7"/>
      <c r="JQ873" s="7"/>
      <c r="JR873" s="7"/>
      <c r="JS873" s="7"/>
      <c r="JT873" s="7"/>
      <c r="JU873" s="7"/>
      <c r="JV873" s="7"/>
      <c r="JW873" s="7"/>
      <c r="JX873" s="7"/>
      <c r="JY873" s="7"/>
      <c r="JZ873" s="7"/>
      <c r="KA873" s="7"/>
      <c r="KB873" s="7"/>
      <c r="KC873" s="7"/>
      <c r="KD873" s="7"/>
      <c r="KE873" s="7"/>
      <c r="KF873" s="7"/>
      <c r="KG873" s="7"/>
      <c r="KH873" s="7"/>
      <c r="KI873" s="7"/>
      <c r="KJ873" s="7"/>
      <c r="KK873" s="7"/>
      <c r="KL873" s="7"/>
      <c r="KM873" s="7"/>
      <c r="KN873" s="7"/>
      <c r="KO873" s="7"/>
      <c r="KP873" s="7"/>
      <c r="KQ873" s="7"/>
      <c r="KR873" s="7"/>
      <c r="KS873" s="7"/>
      <c r="KT873" s="7"/>
      <c r="KU873" s="7"/>
      <c r="KV873" s="7"/>
      <c r="KW873" s="7"/>
      <c r="KX873" s="7"/>
      <c r="KY873" s="7"/>
      <c r="KZ873" s="7"/>
      <c r="LA873" s="7"/>
      <c r="LB873" s="7"/>
      <c r="LC873" s="7"/>
      <c r="LD873" s="7"/>
      <c r="LE873" s="7"/>
      <c r="LF873" s="7"/>
      <c r="LG873" s="7"/>
      <c r="LH873" s="7"/>
      <c r="LI873" s="7"/>
      <c r="LJ873" s="7"/>
      <c r="LK873" s="7"/>
      <c r="LL873" s="7"/>
      <c r="LM873" s="7"/>
      <c r="LN873" s="7"/>
      <c r="LO873" s="7"/>
      <c r="LP873" s="7"/>
      <c r="LQ873" s="7"/>
      <c r="LR873" s="7"/>
      <c r="LS873" s="7"/>
      <c r="LT873" s="7"/>
      <c r="LU873" s="7"/>
      <c r="LV873" s="7"/>
      <c r="LW873" s="7"/>
      <c r="LX873" s="7"/>
      <c r="LY873" s="7"/>
      <c r="LZ873" s="7"/>
      <c r="MA873" s="7"/>
      <c r="MB873" s="7"/>
      <c r="MC873" s="7"/>
      <c r="MD873" s="7"/>
      <c r="ME873" s="7"/>
      <c r="MF873" s="7"/>
      <c r="MG873" s="7"/>
      <c r="MH873" s="7"/>
      <c r="MI873" s="7"/>
      <c r="MJ873" s="7"/>
    </row>
    <row r="874" spans="1:348" ht="15.75" customHeight="1" x14ac:dyDescent="0.25">
      <c r="A874" s="60"/>
      <c r="B874" s="60"/>
      <c r="C874" s="60"/>
      <c r="D874" s="60"/>
      <c r="E874" s="60"/>
      <c r="F874" s="60"/>
      <c r="G874" s="60"/>
      <c r="H874" s="60"/>
      <c r="I874" s="61"/>
      <c r="J874" s="61"/>
      <c r="K874" s="61"/>
      <c r="L874" s="61"/>
      <c r="M874" s="60"/>
      <c r="N874" s="60"/>
      <c r="O874" s="62"/>
      <c r="P874" s="62"/>
      <c r="Q874" s="62"/>
      <c r="R874" s="62"/>
      <c r="S874" s="62"/>
      <c r="T874" s="62"/>
      <c r="U874" s="62"/>
      <c r="V874" s="62"/>
      <c r="W874" s="62"/>
      <c r="X874" s="60"/>
      <c r="Y874" s="60"/>
      <c r="Z874" s="60"/>
      <c r="AA874" s="60"/>
      <c r="AB874" s="61"/>
      <c r="AC874" s="61"/>
      <c r="AD874" s="60"/>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c r="IW874" s="7"/>
      <c r="IX874" s="7"/>
      <c r="IY874" s="7"/>
      <c r="IZ874" s="7"/>
      <c r="JA874" s="7"/>
      <c r="JB874" s="7"/>
      <c r="JC874" s="7"/>
      <c r="JD874" s="7"/>
      <c r="JE874" s="7"/>
      <c r="JF874" s="7"/>
      <c r="JG874" s="7"/>
      <c r="JH874" s="7"/>
      <c r="JI874" s="7"/>
      <c r="JJ874" s="7"/>
      <c r="JK874" s="7"/>
      <c r="JL874" s="7"/>
      <c r="JM874" s="7"/>
      <c r="JN874" s="7"/>
      <c r="JO874" s="7"/>
      <c r="JP874" s="7"/>
      <c r="JQ874" s="7"/>
      <c r="JR874" s="7"/>
      <c r="JS874" s="7"/>
      <c r="JT874" s="7"/>
      <c r="JU874" s="7"/>
      <c r="JV874" s="7"/>
      <c r="JW874" s="7"/>
      <c r="JX874" s="7"/>
      <c r="JY874" s="7"/>
      <c r="JZ874" s="7"/>
      <c r="KA874" s="7"/>
      <c r="KB874" s="7"/>
      <c r="KC874" s="7"/>
      <c r="KD874" s="7"/>
      <c r="KE874" s="7"/>
      <c r="KF874" s="7"/>
      <c r="KG874" s="7"/>
      <c r="KH874" s="7"/>
      <c r="KI874" s="7"/>
      <c r="KJ874" s="7"/>
      <c r="KK874" s="7"/>
      <c r="KL874" s="7"/>
      <c r="KM874" s="7"/>
      <c r="KN874" s="7"/>
      <c r="KO874" s="7"/>
      <c r="KP874" s="7"/>
      <c r="KQ874" s="7"/>
      <c r="KR874" s="7"/>
      <c r="KS874" s="7"/>
      <c r="KT874" s="7"/>
      <c r="KU874" s="7"/>
      <c r="KV874" s="7"/>
      <c r="KW874" s="7"/>
      <c r="KX874" s="7"/>
      <c r="KY874" s="7"/>
      <c r="KZ874" s="7"/>
      <c r="LA874" s="7"/>
      <c r="LB874" s="7"/>
      <c r="LC874" s="7"/>
      <c r="LD874" s="7"/>
      <c r="LE874" s="7"/>
      <c r="LF874" s="7"/>
      <c r="LG874" s="7"/>
      <c r="LH874" s="7"/>
      <c r="LI874" s="7"/>
      <c r="LJ874" s="7"/>
      <c r="LK874" s="7"/>
      <c r="LL874" s="7"/>
      <c r="LM874" s="7"/>
      <c r="LN874" s="7"/>
      <c r="LO874" s="7"/>
      <c r="LP874" s="7"/>
      <c r="LQ874" s="7"/>
      <c r="LR874" s="7"/>
      <c r="LS874" s="7"/>
      <c r="LT874" s="7"/>
      <c r="LU874" s="7"/>
      <c r="LV874" s="7"/>
      <c r="LW874" s="7"/>
      <c r="LX874" s="7"/>
      <c r="LY874" s="7"/>
      <c r="LZ874" s="7"/>
      <c r="MA874" s="7"/>
      <c r="MB874" s="7"/>
      <c r="MC874" s="7"/>
      <c r="MD874" s="7"/>
      <c r="ME874" s="7"/>
      <c r="MF874" s="7"/>
      <c r="MG874" s="7"/>
      <c r="MH874" s="7"/>
      <c r="MI874" s="7"/>
      <c r="MJ874" s="7"/>
    </row>
    <row r="875" spans="1:348" ht="15.75" customHeight="1" x14ac:dyDescent="0.25">
      <c r="A875" s="60"/>
      <c r="B875" s="60"/>
      <c r="C875" s="60"/>
      <c r="D875" s="60"/>
      <c r="E875" s="60"/>
      <c r="F875" s="60"/>
      <c r="G875" s="60"/>
      <c r="H875" s="60"/>
      <c r="I875" s="61"/>
      <c r="J875" s="61"/>
      <c r="K875" s="61"/>
      <c r="L875" s="61"/>
      <c r="M875" s="60"/>
      <c r="N875" s="60"/>
      <c r="O875" s="62"/>
      <c r="P875" s="62"/>
      <c r="Q875" s="62"/>
      <c r="R875" s="62"/>
      <c r="S875" s="62"/>
      <c r="T875" s="62"/>
      <c r="U875" s="62"/>
      <c r="V875" s="62"/>
      <c r="W875" s="62"/>
      <c r="X875" s="60"/>
      <c r="Y875" s="60"/>
      <c r="Z875" s="60"/>
      <c r="AA875" s="60"/>
      <c r="AB875" s="61"/>
      <c r="AC875" s="61"/>
      <c r="AD875" s="60"/>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c r="IW875" s="7"/>
      <c r="IX875" s="7"/>
      <c r="IY875" s="7"/>
      <c r="IZ875" s="7"/>
      <c r="JA875" s="7"/>
      <c r="JB875" s="7"/>
      <c r="JC875" s="7"/>
      <c r="JD875" s="7"/>
      <c r="JE875" s="7"/>
      <c r="JF875" s="7"/>
      <c r="JG875" s="7"/>
      <c r="JH875" s="7"/>
      <c r="JI875" s="7"/>
      <c r="JJ875" s="7"/>
      <c r="JK875" s="7"/>
      <c r="JL875" s="7"/>
      <c r="JM875" s="7"/>
      <c r="JN875" s="7"/>
      <c r="JO875" s="7"/>
      <c r="JP875" s="7"/>
      <c r="JQ875" s="7"/>
      <c r="JR875" s="7"/>
      <c r="JS875" s="7"/>
      <c r="JT875" s="7"/>
      <c r="JU875" s="7"/>
      <c r="JV875" s="7"/>
      <c r="JW875" s="7"/>
      <c r="JX875" s="7"/>
      <c r="JY875" s="7"/>
      <c r="JZ875" s="7"/>
      <c r="KA875" s="7"/>
      <c r="KB875" s="7"/>
      <c r="KC875" s="7"/>
      <c r="KD875" s="7"/>
      <c r="KE875" s="7"/>
      <c r="KF875" s="7"/>
      <c r="KG875" s="7"/>
      <c r="KH875" s="7"/>
      <c r="KI875" s="7"/>
      <c r="KJ875" s="7"/>
      <c r="KK875" s="7"/>
      <c r="KL875" s="7"/>
      <c r="KM875" s="7"/>
      <c r="KN875" s="7"/>
      <c r="KO875" s="7"/>
      <c r="KP875" s="7"/>
      <c r="KQ875" s="7"/>
      <c r="KR875" s="7"/>
      <c r="KS875" s="7"/>
      <c r="KT875" s="7"/>
      <c r="KU875" s="7"/>
      <c r="KV875" s="7"/>
      <c r="KW875" s="7"/>
      <c r="KX875" s="7"/>
      <c r="KY875" s="7"/>
      <c r="KZ875" s="7"/>
      <c r="LA875" s="7"/>
      <c r="LB875" s="7"/>
      <c r="LC875" s="7"/>
      <c r="LD875" s="7"/>
      <c r="LE875" s="7"/>
      <c r="LF875" s="7"/>
      <c r="LG875" s="7"/>
      <c r="LH875" s="7"/>
      <c r="LI875" s="7"/>
      <c r="LJ875" s="7"/>
      <c r="LK875" s="7"/>
      <c r="LL875" s="7"/>
      <c r="LM875" s="7"/>
      <c r="LN875" s="7"/>
      <c r="LO875" s="7"/>
      <c r="LP875" s="7"/>
      <c r="LQ875" s="7"/>
      <c r="LR875" s="7"/>
      <c r="LS875" s="7"/>
      <c r="LT875" s="7"/>
      <c r="LU875" s="7"/>
      <c r="LV875" s="7"/>
      <c r="LW875" s="7"/>
      <c r="LX875" s="7"/>
      <c r="LY875" s="7"/>
      <c r="LZ875" s="7"/>
      <c r="MA875" s="7"/>
      <c r="MB875" s="7"/>
      <c r="MC875" s="7"/>
      <c r="MD875" s="7"/>
      <c r="ME875" s="7"/>
      <c r="MF875" s="7"/>
      <c r="MG875" s="7"/>
      <c r="MH875" s="7"/>
      <c r="MI875" s="7"/>
      <c r="MJ875" s="7"/>
    </row>
    <row r="876" spans="1:348" ht="15.75" customHeight="1" x14ac:dyDescent="0.25">
      <c r="A876" s="60"/>
      <c r="B876" s="60"/>
      <c r="C876" s="60"/>
      <c r="D876" s="60"/>
      <c r="E876" s="60"/>
      <c r="F876" s="60"/>
      <c r="G876" s="60"/>
      <c r="H876" s="60"/>
      <c r="I876" s="61"/>
      <c r="J876" s="61"/>
      <c r="K876" s="61"/>
      <c r="L876" s="61"/>
      <c r="M876" s="60"/>
      <c r="N876" s="60"/>
      <c r="O876" s="62"/>
      <c r="P876" s="62"/>
      <c r="Q876" s="62"/>
      <c r="R876" s="62"/>
      <c r="S876" s="62"/>
      <c r="T876" s="62"/>
      <c r="U876" s="62"/>
      <c r="V876" s="62"/>
      <c r="W876" s="62"/>
      <c r="X876" s="60"/>
      <c r="Y876" s="60"/>
      <c r="Z876" s="60"/>
      <c r="AA876" s="60"/>
      <c r="AB876" s="61"/>
      <c r="AC876" s="61"/>
      <c r="AD876" s="60"/>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c r="HY876" s="7"/>
      <c r="HZ876" s="7"/>
      <c r="IA876" s="7"/>
      <c r="IB876" s="7"/>
      <c r="IC876" s="7"/>
      <c r="ID876" s="7"/>
      <c r="IE876" s="7"/>
      <c r="IF876" s="7"/>
      <c r="IG876" s="7"/>
      <c r="IH876" s="7"/>
      <c r="II876" s="7"/>
      <c r="IJ876" s="7"/>
      <c r="IK876" s="7"/>
      <c r="IL876" s="7"/>
      <c r="IM876" s="7"/>
      <c r="IN876" s="7"/>
      <c r="IO876" s="7"/>
      <c r="IP876" s="7"/>
      <c r="IQ876" s="7"/>
      <c r="IR876" s="7"/>
      <c r="IS876" s="7"/>
      <c r="IT876" s="7"/>
      <c r="IU876" s="7"/>
      <c r="IV876" s="7"/>
      <c r="IW876" s="7"/>
      <c r="IX876" s="7"/>
      <c r="IY876" s="7"/>
      <c r="IZ876" s="7"/>
      <c r="JA876" s="7"/>
      <c r="JB876" s="7"/>
      <c r="JC876" s="7"/>
      <c r="JD876" s="7"/>
      <c r="JE876" s="7"/>
      <c r="JF876" s="7"/>
      <c r="JG876" s="7"/>
      <c r="JH876" s="7"/>
      <c r="JI876" s="7"/>
      <c r="JJ876" s="7"/>
      <c r="JK876" s="7"/>
      <c r="JL876" s="7"/>
      <c r="JM876" s="7"/>
      <c r="JN876" s="7"/>
      <c r="JO876" s="7"/>
      <c r="JP876" s="7"/>
      <c r="JQ876" s="7"/>
      <c r="JR876" s="7"/>
      <c r="JS876" s="7"/>
      <c r="JT876" s="7"/>
      <c r="JU876" s="7"/>
      <c r="JV876" s="7"/>
      <c r="JW876" s="7"/>
      <c r="JX876" s="7"/>
      <c r="JY876" s="7"/>
      <c r="JZ876" s="7"/>
      <c r="KA876" s="7"/>
      <c r="KB876" s="7"/>
      <c r="KC876" s="7"/>
      <c r="KD876" s="7"/>
      <c r="KE876" s="7"/>
      <c r="KF876" s="7"/>
      <c r="KG876" s="7"/>
      <c r="KH876" s="7"/>
      <c r="KI876" s="7"/>
      <c r="KJ876" s="7"/>
      <c r="KK876" s="7"/>
      <c r="KL876" s="7"/>
      <c r="KM876" s="7"/>
      <c r="KN876" s="7"/>
      <c r="KO876" s="7"/>
      <c r="KP876" s="7"/>
      <c r="KQ876" s="7"/>
      <c r="KR876" s="7"/>
      <c r="KS876" s="7"/>
      <c r="KT876" s="7"/>
      <c r="KU876" s="7"/>
      <c r="KV876" s="7"/>
      <c r="KW876" s="7"/>
      <c r="KX876" s="7"/>
      <c r="KY876" s="7"/>
      <c r="KZ876" s="7"/>
      <c r="LA876" s="7"/>
      <c r="LB876" s="7"/>
      <c r="LC876" s="7"/>
      <c r="LD876" s="7"/>
      <c r="LE876" s="7"/>
      <c r="LF876" s="7"/>
      <c r="LG876" s="7"/>
      <c r="LH876" s="7"/>
      <c r="LI876" s="7"/>
      <c r="LJ876" s="7"/>
      <c r="LK876" s="7"/>
      <c r="LL876" s="7"/>
      <c r="LM876" s="7"/>
      <c r="LN876" s="7"/>
      <c r="LO876" s="7"/>
      <c r="LP876" s="7"/>
      <c r="LQ876" s="7"/>
      <c r="LR876" s="7"/>
      <c r="LS876" s="7"/>
      <c r="LT876" s="7"/>
      <c r="LU876" s="7"/>
      <c r="LV876" s="7"/>
      <c r="LW876" s="7"/>
      <c r="LX876" s="7"/>
      <c r="LY876" s="7"/>
      <c r="LZ876" s="7"/>
      <c r="MA876" s="7"/>
      <c r="MB876" s="7"/>
      <c r="MC876" s="7"/>
      <c r="MD876" s="7"/>
      <c r="ME876" s="7"/>
      <c r="MF876" s="7"/>
      <c r="MG876" s="7"/>
      <c r="MH876" s="7"/>
      <c r="MI876" s="7"/>
      <c r="MJ876" s="7"/>
    </row>
    <row r="877" spans="1:348" ht="15.75" customHeight="1" x14ac:dyDescent="0.25">
      <c r="A877" s="60"/>
      <c r="B877" s="60"/>
      <c r="C877" s="60"/>
      <c r="D877" s="60"/>
      <c r="E877" s="60"/>
      <c r="F877" s="60"/>
      <c r="G877" s="60"/>
      <c r="H877" s="60"/>
      <c r="I877" s="61"/>
      <c r="J877" s="61"/>
      <c r="K877" s="61"/>
      <c r="L877" s="61"/>
      <c r="M877" s="60"/>
      <c r="N877" s="60"/>
      <c r="O877" s="62"/>
      <c r="P877" s="62"/>
      <c r="Q877" s="62"/>
      <c r="R877" s="62"/>
      <c r="S877" s="62"/>
      <c r="T877" s="62"/>
      <c r="U877" s="62"/>
      <c r="V877" s="62"/>
      <c r="W877" s="62"/>
      <c r="X877" s="60"/>
      <c r="Y877" s="60"/>
      <c r="Z877" s="60"/>
      <c r="AA877" s="60"/>
      <c r="AB877" s="61"/>
      <c r="AC877" s="61"/>
      <c r="AD877" s="60"/>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7"/>
      <c r="IW877" s="7"/>
      <c r="IX877" s="7"/>
      <c r="IY877" s="7"/>
      <c r="IZ877" s="7"/>
      <c r="JA877" s="7"/>
      <c r="JB877" s="7"/>
      <c r="JC877" s="7"/>
      <c r="JD877" s="7"/>
      <c r="JE877" s="7"/>
      <c r="JF877" s="7"/>
      <c r="JG877" s="7"/>
      <c r="JH877" s="7"/>
      <c r="JI877" s="7"/>
      <c r="JJ877" s="7"/>
      <c r="JK877" s="7"/>
      <c r="JL877" s="7"/>
      <c r="JM877" s="7"/>
      <c r="JN877" s="7"/>
      <c r="JO877" s="7"/>
      <c r="JP877" s="7"/>
      <c r="JQ877" s="7"/>
      <c r="JR877" s="7"/>
      <c r="JS877" s="7"/>
      <c r="JT877" s="7"/>
      <c r="JU877" s="7"/>
      <c r="JV877" s="7"/>
      <c r="JW877" s="7"/>
      <c r="JX877" s="7"/>
      <c r="JY877" s="7"/>
      <c r="JZ877" s="7"/>
      <c r="KA877" s="7"/>
      <c r="KB877" s="7"/>
      <c r="KC877" s="7"/>
      <c r="KD877" s="7"/>
      <c r="KE877" s="7"/>
      <c r="KF877" s="7"/>
      <c r="KG877" s="7"/>
      <c r="KH877" s="7"/>
      <c r="KI877" s="7"/>
      <c r="KJ877" s="7"/>
      <c r="KK877" s="7"/>
      <c r="KL877" s="7"/>
      <c r="KM877" s="7"/>
      <c r="KN877" s="7"/>
      <c r="KO877" s="7"/>
      <c r="KP877" s="7"/>
      <c r="KQ877" s="7"/>
      <c r="KR877" s="7"/>
      <c r="KS877" s="7"/>
      <c r="KT877" s="7"/>
      <c r="KU877" s="7"/>
      <c r="KV877" s="7"/>
      <c r="KW877" s="7"/>
      <c r="KX877" s="7"/>
      <c r="KY877" s="7"/>
      <c r="KZ877" s="7"/>
      <c r="LA877" s="7"/>
      <c r="LB877" s="7"/>
      <c r="LC877" s="7"/>
      <c r="LD877" s="7"/>
      <c r="LE877" s="7"/>
      <c r="LF877" s="7"/>
      <c r="LG877" s="7"/>
      <c r="LH877" s="7"/>
      <c r="LI877" s="7"/>
      <c r="LJ877" s="7"/>
      <c r="LK877" s="7"/>
      <c r="LL877" s="7"/>
      <c r="LM877" s="7"/>
      <c r="LN877" s="7"/>
      <c r="LO877" s="7"/>
      <c r="LP877" s="7"/>
      <c r="LQ877" s="7"/>
      <c r="LR877" s="7"/>
      <c r="LS877" s="7"/>
      <c r="LT877" s="7"/>
      <c r="LU877" s="7"/>
      <c r="LV877" s="7"/>
      <c r="LW877" s="7"/>
      <c r="LX877" s="7"/>
      <c r="LY877" s="7"/>
      <c r="LZ877" s="7"/>
      <c r="MA877" s="7"/>
      <c r="MB877" s="7"/>
      <c r="MC877" s="7"/>
      <c r="MD877" s="7"/>
      <c r="ME877" s="7"/>
      <c r="MF877" s="7"/>
      <c r="MG877" s="7"/>
      <c r="MH877" s="7"/>
      <c r="MI877" s="7"/>
      <c r="MJ877" s="7"/>
    </row>
    <row r="878" spans="1:348" ht="15.75" customHeight="1" x14ac:dyDescent="0.25">
      <c r="A878" s="60"/>
      <c r="B878" s="60"/>
      <c r="C878" s="60"/>
      <c r="D878" s="60"/>
      <c r="E878" s="60"/>
      <c r="F878" s="60"/>
      <c r="G878" s="60"/>
      <c r="H878" s="60"/>
      <c r="I878" s="61"/>
      <c r="J878" s="61"/>
      <c r="K878" s="61"/>
      <c r="L878" s="61"/>
      <c r="M878" s="60"/>
      <c r="N878" s="60"/>
      <c r="O878" s="62"/>
      <c r="P878" s="62"/>
      <c r="Q878" s="62"/>
      <c r="R878" s="62"/>
      <c r="S878" s="62"/>
      <c r="T878" s="62"/>
      <c r="U878" s="62"/>
      <c r="V878" s="62"/>
      <c r="W878" s="62"/>
      <c r="X878" s="60"/>
      <c r="Y878" s="60"/>
      <c r="Z878" s="60"/>
      <c r="AA878" s="60"/>
      <c r="AB878" s="61"/>
      <c r="AC878" s="61"/>
      <c r="AD878" s="60"/>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7"/>
      <c r="IW878" s="7"/>
      <c r="IX878" s="7"/>
      <c r="IY878" s="7"/>
      <c r="IZ878" s="7"/>
      <c r="JA878" s="7"/>
      <c r="JB878" s="7"/>
      <c r="JC878" s="7"/>
      <c r="JD878" s="7"/>
      <c r="JE878" s="7"/>
      <c r="JF878" s="7"/>
      <c r="JG878" s="7"/>
      <c r="JH878" s="7"/>
      <c r="JI878" s="7"/>
      <c r="JJ878" s="7"/>
      <c r="JK878" s="7"/>
      <c r="JL878" s="7"/>
      <c r="JM878" s="7"/>
      <c r="JN878" s="7"/>
      <c r="JO878" s="7"/>
      <c r="JP878" s="7"/>
      <c r="JQ878" s="7"/>
      <c r="JR878" s="7"/>
      <c r="JS878" s="7"/>
      <c r="JT878" s="7"/>
      <c r="JU878" s="7"/>
      <c r="JV878" s="7"/>
      <c r="JW878" s="7"/>
      <c r="JX878" s="7"/>
      <c r="JY878" s="7"/>
      <c r="JZ878" s="7"/>
      <c r="KA878" s="7"/>
      <c r="KB878" s="7"/>
      <c r="KC878" s="7"/>
      <c r="KD878" s="7"/>
      <c r="KE878" s="7"/>
      <c r="KF878" s="7"/>
      <c r="KG878" s="7"/>
      <c r="KH878" s="7"/>
      <c r="KI878" s="7"/>
      <c r="KJ878" s="7"/>
      <c r="KK878" s="7"/>
      <c r="KL878" s="7"/>
      <c r="KM878" s="7"/>
      <c r="KN878" s="7"/>
      <c r="KO878" s="7"/>
      <c r="KP878" s="7"/>
      <c r="KQ878" s="7"/>
      <c r="KR878" s="7"/>
      <c r="KS878" s="7"/>
      <c r="KT878" s="7"/>
      <c r="KU878" s="7"/>
      <c r="KV878" s="7"/>
      <c r="KW878" s="7"/>
      <c r="KX878" s="7"/>
      <c r="KY878" s="7"/>
      <c r="KZ878" s="7"/>
      <c r="LA878" s="7"/>
      <c r="LB878" s="7"/>
      <c r="LC878" s="7"/>
      <c r="LD878" s="7"/>
      <c r="LE878" s="7"/>
      <c r="LF878" s="7"/>
      <c r="LG878" s="7"/>
      <c r="LH878" s="7"/>
      <c r="LI878" s="7"/>
      <c r="LJ878" s="7"/>
      <c r="LK878" s="7"/>
      <c r="LL878" s="7"/>
      <c r="LM878" s="7"/>
      <c r="LN878" s="7"/>
      <c r="LO878" s="7"/>
      <c r="LP878" s="7"/>
      <c r="LQ878" s="7"/>
      <c r="LR878" s="7"/>
      <c r="LS878" s="7"/>
      <c r="LT878" s="7"/>
      <c r="LU878" s="7"/>
      <c r="LV878" s="7"/>
      <c r="LW878" s="7"/>
      <c r="LX878" s="7"/>
      <c r="LY878" s="7"/>
      <c r="LZ878" s="7"/>
      <c r="MA878" s="7"/>
      <c r="MB878" s="7"/>
      <c r="MC878" s="7"/>
      <c r="MD878" s="7"/>
      <c r="ME878" s="7"/>
      <c r="MF878" s="7"/>
      <c r="MG878" s="7"/>
      <c r="MH878" s="7"/>
      <c r="MI878" s="7"/>
      <c r="MJ878" s="7"/>
    </row>
    <row r="879" spans="1:348" ht="15.75" customHeight="1" x14ac:dyDescent="0.25">
      <c r="A879" s="60"/>
      <c r="B879" s="60"/>
      <c r="C879" s="60"/>
      <c r="D879" s="60"/>
      <c r="E879" s="60"/>
      <c r="F879" s="60"/>
      <c r="G879" s="60"/>
      <c r="H879" s="60"/>
      <c r="I879" s="61"/>
      <c r="J879" s="61"/>
      <c r="K879" s="61"/>
      <c r="L879" s="61"/>
      <c r="M879" s="60"/>
      <c r="N879" s="60"/>
      <c r="O879" s="62"/>
      <c r="P879" s="62"/>
      <c r="Q879" s="62"/>
      <c r="R879" s="62"/>
      <c r="S879" s="62"/>
      <c r="T879" s="62"/>
      <c r="U879" s="62"/>
      <c r="V879" s="62"/>
      <c r="W879" s="62"/>
      <c r="X879" s="60"/>
      <c r="Y879" s="60"/>
      <c r="Z879" s="60"/>
      <c r="AA879" s="60"/>
      <c r="AB879" s="61"/>
      <c r="AC879" s="61"/>
      <c r="AD879" s="60"/>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7"/>
      <c r="IW879" s="7"/>
      <c r="IX879" s="7"/>
      <c r="IY879" s="7"/>
      <c r="IZ879" s="7"/>
      <c r="JA879" s="7"/>
      <c r="JB879" s="7"/>
      <c r="JC879" s="7"/>
      <c r="JD879" s="7"/>
      <c r="JE879" s="7"/>
      <c r="JF879" s="7"/>
      <c r="JG879" s="7"/>
      <c r="JH879" s="7"/>
      <c r="JI879" s="7"/>
      <c r="JJ879" s="7"/>
      <c r="JK879" s="7"/>
      <c r="JL879" s="7"/>
      <c r="JM879" s="7"/>
      <c r="JN879" s="7"/>
      <c r="JO879" s="7"/>
      <c r="JP879" s="7"/>
      <c r="JQ879" s="7"/>
      <c r="JR879" s="7"/>
      <c r="JS879" s="7"/>
      <c r="JT879" s="7"/>
      <c r="JU879" s="7"/>
      <c r="JV879" s="7"/>
      <c r="JW879" s="7"/>
      <c r="JX879" s="7"/>
      <c r="JY879" s="7"/>
      <c r="JZ879" s="7"/>
      <c r="KA879" s="7"/>
      <c r="KB879" s="7"/>
      <c r="KC879" s="7"/>
      <c r="KD879" s="7"/>
      <c r="KE879" s="7"/>
      <c r="KF879" s="7"/>
      <c r="KG879" s="7"/>
      <c r="KH879" s="7"/>
      <c r="KI879" s="7"/>
      <c r="KJ879" s="7"/>
      <c r="KK879" s="7"/>
      <c r="KL879" s="7"/>
      <c r="KM879" s="7"/>
      <c r="KN879" s="7"/>
      <c r="KO879" s="7"/>
      <c r="KP879" s="7"/>
      <c r="KQ879" s="7"/>
      <c r="KR879" s="7"/>
      <c r="KS879" s="7"/>
      <c r="KT879" s="7"/>
      <c r="KU879" s="7"/>
      <c r="KV879" s="7"/>
      <c r="KW879" s="7"/>
      <c r="KX879" s="7"/>
      <c r="KY879" s="7"/>
      <c r="KZ879" s="7"/>
      <c r="LA879" s="7"/>
      <c r="LB879" s="7"/>
      <c r="LC879" s="7"/>
      <c r="LD879" s="7"/>
      <c r="LE879" s="7"/>
      <c r="LF879" s="7"/>
      <c r="LG879" s="7"/>
      <c r="LH879" s="7"/>
      <c r="LI879" s="7"/>
      <c r="LJ879" s="7"/>
      <c r="LK879" s="7"/>
      <c r="LL879" s="7"/>
      <c r="LM879" s="7"/>
      <c r="LN879" s="7"/>
      <c r="LO879" s="7"/>
      <c r="LP879" s="7"/>
      <c r="LQ879" s="7"/>
      <c r="LR879" s="7"/>
      <c r="LS879" s="7"/>
      <c r="LT879" s="7"/>
      <c r="LU879" s="7"/>
      <c r="LV879" s="7"/>
      <c r="LW879" s="7"/>
      <c r="LX879" s="7"/>
      <c r="LY879" s="7"/>
      <c r="LZ879" s="7"/>
      <c r="MA879" s="7"/>
      <c r="MB879" s="7"/>
      <c r="MC879" s="7"/>
      <c r="MD879" s="7"/>
      <c r="ME879" s="7"/>
      <c r="MF879" s="7"/>
      <c r="MG879" s="7"/>
      <c r="MH879" s="7"/>
      <c r="MI879" s="7"/>
      <c r="MJ879" s="7"/>
    </row>
    <row r="880" spans="1:348" ht="15.75" customHeight="1" x14ac:dyDescent="0.25">
      <c r="A880" s="60"/>
      <c r="B880" s="60"/>
      <c r="C880" s="60"/>
      <c r="D880" s="60"/>
      <c r="E880" s="60"/>
      <c r="F880" s="60"/>
      <c r="G880" s="60"/>
      <c r="H880" s="60"/>
      <c r="I880" s="61"/>
      <c r="J880" s="61"/>
      <c r="K880" s="61"/>
      <c r="L880" s="61"/>
      <c r="M880" s="60"/>
      <c r="N880" s="60"/>
      <c r="O880" s="62"/>
      <c r="P880" s="62"/>
      <c r="Q880" s="62"/>
      <c r="R880" s="62"/>
      <c r="S880" s="62"/>
      <c r="T880" s="62"/>
      <c r="U880" s="62"/>
      <c r="V880" s="62"/>
      <c r="W880" s="62"/>
      <c r="X880" s="60"/>
      <c r="Y880" s="60"/>
      <c r="Z880" s="60"/>
      <c r="AA880" s="60"/>
      <c r="AB880" s="61"/>
      <c r="AC880" s="61"/>
      <c r="AD880" s="60"/>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7"/>
      <c r="IW880" s="7"/>
      <c r="IX880" s="7"/>
      <c r="IY880" s="7"/>
      <c r="IZ880" s="7"/>
      <c r="JA880" s="7"/>
      <c r="JB880" s="7"/>
      <c r="JC880" s="7"/>
      <c r="JD880" s="7"/>
      <c r="JE880" s="7"/>
      <c r="JF880" s="7"/>
      <c r="JG880" s="7"/>
      <c r="JH880" s="7"/>
      <c r="JI880" s="7"/>
      <c r="JJ880" s="7"/>
      <c r="JK880" s="7"/>
      <c r="JL880" s="7"/>
      <c r="JM880" s="7"/>
      <c r="JN880" s="7"/>
      <c r="JO880" s="7"/>
      <c r="JP880" s="7"/>
      <c r="JQ880" s="7"/>
      <c r="JR880" s="7"/>
      <c r="JS880" s="7"/>
      <c r="JT880" s="7"/>
      <c r="JU880" s="7"/>
      <c r="JV880" s="7"/>
      <c r="JW880" s="7"/>
      <c r="JX880" s="7"/>
      <c r="JY880" s="7"/>
      <c r="JZ880" s="7"/>
      <c r="KA880" s="7"/>
      <c r="KB880" s="7"/>
      <c r="KC880" s="7"/>
      <c r="KD880" s="7"/>
      <c r="KE880" s="7"/>
      <c r="KF880" s="7"/>
      <c r="KG880" s="7"/>
      <c r="KH880" s="7"/>
      <c r="KI880" s="7"/>
      <c r="KJ880" s="7"/>
      <c r="KK880" s="7"/>
      <c r="KL880" s="7"/>
      <c r="KM880" s="7"/>
      <c r="KN880" s="7"/>
      <c r="KO880" s="7"/>
      <c r="KP880" s="7"/>
      <c r="KQ880" s="7"/>
      <c r="KR880" s="7"/>
      <c r="KS880" s="7"/>
      <c r="KT880" s="7"/>
      <c r="KU880" s="7"/>
      <c r="KV880" s="7"/>
      <c r="KW880" s="7"/>
      <c r="KX880" s="7"/>
      <c r="KY880" s="7"/>
      <c r="KZ880" s="7"/>
      <c r="LA880" s="7"/>
      <c r="LB880" s="7"/>
      <c r="LC880" s="7"/>
      <c r="LD880" s="7"/>
      <c r="LE880" s="7"/>
      <c r="LF880" s="7"/>
      <c r="LG880" s="7"/>
      <c r="LH880" s="7"/>
      <c r="LI880" s="7"/>
      <c r="LJ880" s="7"/>
      <c r="LK880" s="7"/>
      <c r="LL880" s="7"/>
      <c r="LM880" s="7"/>
      <c r="LN880" s="7"/>
      <c r="LO880" s="7"/>
      <c r="LP880" s="7"/>
      <c r="LQ880" s="7"/>
      <c r="LR880" s="7"/>
      <c r="LS880" s="7"/>
      <c r="LT880" s="7"/>
      <c r="LU880" s="7"/>
      <c r="LV880" s="7"/>
      <c r="LW880" s="7"/>
      <c r="LX880" s="7"/>
      <c r="LY880" s="7"/>
      <c r="LZ880" s="7"/>
      <c r="MA880" s="7"/>
      <c r="MB880" s="7"/>
      <c r="MC880" s="7"/>
      <c r="MD880" s="7"/>
      <c r="ME880" s="7"/>
      <c r="MF880" s="7"/>
      <c r="MG880" s="7"/>
      <c r="MH880" s="7"/>
      <c r="MI880" s="7"/>
      <c r="MJ880" s="7"/>
    </row>
    <row r="881" spans="1:348" ht="15.75" customHeight="1" x14ac:dyDescent="0.25">
      <c r="A881" s="60"/>
      <c r="B881" s="60"/>
      <c r="C881" s="60"/>
      <c r="D881" s="60"/>
      <c r="E881" s="60"/>
      <c r="F881" s="60"/>
      <c r="G881" s="60"/>
      <c r="H881" s="60"/>
      <c r="I881" s="61"/>
      <c r="J881" s="61"/>
      <c r="K881" s="61"/>
      <c r="L881" s="61"/>
      <c r="M881" s="60"/>
      <c r="N881" s="60"/>
      <c r="O881" s="62"/>
      <c r="P881" s="62"/>
      <c r="Q881" s="62"/>
      <c r="R881" s="62"/>
      <c r="S881" s="62"/>
      <c r="T881" s="62"/>
      <c r="U881" s="62"/>
      <c r="V881" s="62"/>
      <c r="W881" s="62"/>
      <c r="X881" s="60"/>
      <c r="Y881" s="60"/>
      <c r="Z881" s="60"/>
      <c r="AA881" s="60"/>
      <c r="AB881" s="61"/>
      <c r="AC881" s="61"/>
      <c r="AD881" s="60"/>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7"/>
      <c r="IW881" s="7"/>
      <c r="IX881" s="7"/>
      <c r="IY881" s="7"/>
      <c r="IZ881" s="7"/>
      <c r="JA881" s="7"/>
      <c r="JB881" s="7"/>
      <c r="JC881" s="7"/>
      <c r="JD881" s="7"/>
      <c r="JE881" s="7"/>
      <c r="JF881" s="7"/>
      <c r="JG881" s="7"/>
      <c r="JH881" s="7"/>
      <c r="JI881" s="7"/>
      <c r="JJ881" s="7"/>
      <c r="JK881" s="7"/>
      <c r="JL881" s="7"/>
      <c r="JM881" s="7"/>
      <c r="JN881" s="7"/>
      <c r="JO881" s="7"/>
      <c r="JP881" s="7"/>
      <c r="JQ881" s="7"/>
      <c r="JR881" s="7"/>
      <c r="JS881" s="7"/>
      <c r="JT881" s="7"/>
      <c r="JU881" s="7"/>
      <c r="JV881" s="7"/>
      <c r="JW881" s="7"/>
      <c r="JX881" s="7"/>
      <c r="JY881" s="7"/>
      <c r="JZ881" s="7"/>
      <c r="KA881" s="7"/>
      <c r="KB881" s="7"/>
      <c r="KC881" s="7"/>
      <c r="KD881" s="7"/>
      <c r="KE881" s="7"/>
      <c r="KF881" s="7"/>
      <c r="KG881" s="7"/>
      <c r="KH881" s="7"/>
      <c r="KI881" s="7"/>
      <c r="KJ881" s="7"/>
      <c r="KK881" s="7"/>
      <c r="KL881" s="7"/>
      <c r="KM881" s="7"/>
      <c r="KN881" s="7"/>
      <c r="KO881" s="7"/>
      <c r="KP881" s="7"/>
      <c r="KQ881" s="7"/>
      <c r="KR881" s="7"/>
      <c r="KS881" s="7"/>
      <c r="KT881" s="7"/>
      <c r="KU881" s="7"/>
      <c r="KV881" s="7"/>
      <c r="KW881" s="7"/>
      <c r="KX881" s="7"/>
      <c r="KY881" s="7"/>
      <c r="KZ881" s="7"/>
      <c r="LA881" s="7"/>
      <c r="LB881" s="7"/>
      <c r="LC881" s="7"/>
      <c r="LD881" s="7"/>
      <c r="LE881" s="7"/>
      <c r="LF881" s="7"/>
      <c r="LG881" s="7"/>
      <c r="LH881" s="7"/>
      <c r="LI881" s="7"/>
      <c r="LJ881" s="7"/>
      <c r="LK881" s="7"/>
      <c r="LL881" s="7"/>
      <c r="LM881" s="7"/>
      <c r="LN881" s="7"/>
      <c r="LO881" s="7"/>
      <c r="LP881" s="7"/>
      <c r="LQ881" s="7"/>
      <c r="LR881" s="7"/>
      <c r="LS881" s="7"/>
      <c r="LT881" s="7"/>
      <c r="LU881" s="7"/>
      <c r="LV881" s="7"/>
      <c r="LW881" s="7"/>
      <c r="LX881" s="7"/>
      <c r="LY881" s="7"/>
      <c r="LZ881" s="7"/>
      <c r="MA881" s="7"/>
      <c r="MB881" s="7"/>
      <c r="MC881" s="7"/>
      <c r="MD881" s="7"/>
      <c r="ME881" s="7"/>
      <c r="MF881" s="7"/>
      <c r="MG881" s="7"/>
      <c r="MH881" s="7"/>
      <c r="MI881" s="7"/>
      <c r="MJ881" s="7"/>
    </row>
    <row r="882" spans="1:348" ht="15.75" customHeight="1" x14ac:dyDescent="0.25">
      <c r="A882" s="60"/>
      <c r="B882" s="60"/>
      <c r="C882" s="60"/>
      <c r="D882" s="60"/>
      <c r="E882" s="60"/>
      <c r="F882" s="60"/>
      <c r="G882" s="60"/>
      <c r="H882" s="60"/>
      <c r="I882" s="61"/>
      <c r="J882" s="61"/>
      <c r="K882" s="61"/>
      <c r="L882" s="61"/>
      <c r="M882" s="60"/>
      <c r="N882" s="60"/>
      <c r="O882" s="62"/>
      <c r="P882" s="62"/>
      <c r="Q882" s="62"/>
      <c r="R882" s="62"/>
      <c r="S882" s="62"/>
      <c r="T882" s="62"/>
      <c r="U882" s="62"/>
      <c r="V882" s="62"/>
      <c r="W882" s="62"/>
      <c r="X882" s="60"/>
      <c r="Y882" s="60"/>
      <c r="Z882" s="60"/>
      <c r="AA882" s="60"/>
      <c r="AB882" s="61"/>
      <c r="AC882" s="61"/>
      <c r="AD882" s="60"/>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7"/>
      <c r="IW882" s="7"/>
      <c r="IX882" s="7"/>
      <c r="IY882" s="7"/>
      <c r="IZ882" s="7"/>
      <c r="JA882" s="7"/>
      <c r="JB882" s="7"/>
      <c r="JC882" s="7"/>
      <c r="JD882" s="7"/>
      <c r="JE882" s="7"/>
      <c r="JF882" s="7"/>
      <c r="JG882" s="7"/>
      <c r="JH882" s="7"/>
      <c r="JI882" s="7"/>
      <c r="JJ882" s="7"/>
      <c r="JK882" s="7"/>
      <c r="JL882" s="7"/>
      <c r="JM882" s="7"/>
      <c r="JN882" s="7"/>
      <c r="JO882" s="7"/>
      <c r="JP882" s="7"/>
      <c r="JQ882" s="7"/>
      <c r="JR882" s="7"/>
      <c r="JS882" s="7"/>
      <c r="JT882" s="7"/>
      <c r="JU882" s="7"/>
      <c r="JV882" s="7"/>
      <c r="JW882" s="7"/>
      <c r="JX882" s="7"/>
      <c r="JY882" s="7"/>
      <c r="JZ882" s="7"/>
      <c r="KA882" s="7"/>
      <c r="KB882" s="7"/>
      <c r="KC882" s="7"/>
      <c r="KD882" s="7"/>
      <c r="KE882" s="7"/>
      <c r="KF882" s="7"/>
      <c r="KG882" s="7"/>
      <c r="KH882" s="7"/>
      <c r="KI882" s="7"/>
      <c r="KJ882" s="7"/>
      <c r="KK882" s="7"/>
      <c r="KL882" s="7"/>
      <c r="KM882" s="7"/>
      <c r="KN882" s="7"/>
      <c r="KO882" s="7"/>
      <c r="KP882" s="7"/>
      <c r="KQ882" s="7"/>
      <c r="KR882" s="7"/>
      <c r="KS882" s="7"/>
      <c r="KT882" s="7"/>
      <c r="KU882" s="7"/>
      <c r="KV882" s="7"/>
      <c r="KW882" s="7"/>
      <c r="KX882" s="7"/>
      <c r="KY882" s="7"/>
      <c r="KZ882" s="7"/>
      <c r="LA882" s="7"/>
      <c r="LB882" s="7"/>
      <c r="LC882" s="7"/>
      <c r="LD882" s="7"/>
      <c r="LE882" s="7"/>
      <c r="LF882" s="7"/>
      <c r="LG882" s="7"/>
      <c r="LH882" s="7"/>
      <c r="LI882" s="7"/>
      <c r="LJ882" s="7"/>
      <c r="LK882" s="7"/>
      <c r="LL882" s="7"/>
      <c r="LM882" s="7"/>
      <c r="LN882" s="7"/>
      <c r="LO882" s="7"/>
      <c r="LP882" s="7"/>
      <c r="LQ882" s="7"/>
      <c r="LR882" s="7"/>
      <c r="LS882" s="7"/>
      <c r="LT882" s="7"/>
      <c r="LU882" s="7"/>
      <c r="LV882" s="7"/>
      <c r="LW882" s="7"/>
      <c r="LX882" s="7"/>
      <c r="LY882" s="7"/>
      <c r="LZ882" s="7"/>
      <c r="MA882" s="7"/>
      <c r="MB882" s="7"/>
      <c r="MC882" s="7"/>
      <c r="MD882" s="7"/>
      <c r="ME882" s="7"/>
      <c r="MF882" s="7"/>
      <c r="MG882" s="7"/>
      <c r="MH882" s="7"/>
      <c r="MI882" s="7"/>
      <c r="MJ882" s="7"/>
    </row>
    <row r="883" spans="1:348" ht="15.75" customHeight="1" x14ac:dyDescent="0.25">
      <c r="A883" s="60"/>
      <c r="B883" s="60"/>
      <c r="C883" s="60"/>
      <c r="D883" s="60"/>
      <c r="E883" s="60"/>
      <c r="F883" s="60"/>
      <c r="G883" s="60"/>
      <c r="H883" s="60"/>
      <c r="I883" s="61"/>
      <c r="J883" s="61"/>
      <c r="K883" s="61"/>
      <c r="L883" s="61"/>
      <c r="M883" s="60"/>
      <c r="N883" s="60"/>
      <c r="O883" s="62"/>
      <c r="P883" s="62"/>
      <c r="Q883" s="62"/>
      <c r="R883" s="62"/>
      <c r="S883" s="62"/>
      <c r="T883" s="62"/>
      <c r="U883" s="62"/>
      <c r="V883" s="62"/>
      <c r="W883" s="62"/>
      <c r="X883" s="60"/>
      <c r="Y883" s="60"/>
      <c r="Z883" s="60"/>
      <c r="AA883" s="60"/>
      <c r="AB883" s="61"/>
      <c r="AC883" s="61"/>
      <c r="AD883" s="60"/>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7"/>
      <c r="IW883" s="7"/>
      <c r="IX883" s="7"/>
      <c r="IY883" s="7"/>
      <c r="IZ883" s="7"/>
      <c r="JA883" s="7"/>
      <c r="JB883" s="7"/>
      <c r="JC883" s="7"/>
      <c r="JD883" s="7"/>
      <c r="JE883" s="7"/>
      <c r="JF883" s="7"/>
      <c r="JG883" s="7"/>
      <c r="JH883" s="7"/>
      <c r="JI883" s="7"/>
      <c r="JJ883" s="7"/>
      <c r="JK883" s="7"/>
      <c r="JL883" s="7"/>
      <c r="JM883" s="7"/>
      <c r="JN883" s="7"/>
      <c r="JO883" s="7"/>
      <c r="JP883" s="7"/>
      <c r="JQ883" s="7"/>
      <c r="JR883" s="7"/>
      <c r="JS883" s="7"/>
      <c r="JT883" s="7"/>
      <c r="JU883" s="7"/>
      <c r="JV883" s="7"/>
      <c r="JW883" s="7"/>
      <c r="JX883" s="7"/>
      <c r="JY883" s="7"/>
      <c r="JZ883" s="7"/>
      <c r="KA883" s="7"/>
      <c r="KB883" s="7"/>
      <c r="KC883" s="7"/>
      <c r="KD883" s="7"/>
      <c r="KE883" s="7"/>
      <c r="KF883" s="7"/>
      <c r="KG883" s="7"/>
      <c r="KH883" s="7"/>
      <c r="KI883" s="7"/>
      <c r="KJ883" s="7"/>
      <c r="KK883" s="7"/>
      <c r="KL883" s="7"/>
      <c r="KM883" s="7"/>
      <c r="KN883" s="7"/>
      <c r="KO883" s="7"/>
      <c r="KP883" s="7"/>
      <c r="KQ883" s="7"/>
      <c r="KR883" s="7"/>
      <c r="KS883" s="7"/>
      <c r="KT883" s="7"/>
      <c r="KU883" s="7"/>
      <c r="KV883" s="7"/>
      <c r="KW883" s="7"/>
      <c r="KX883" s="7"/>
      <c r="KY883" s="7"/>
      <c r="KZ883" s="7"/>
      <c r="LA883" s="7"/>
      <c r="LB883" s="7"/>
      <c r="LC883" s="7"/>
      <c r="LD883" s="7"/>
      <c r="LE883" s="7"/>
      <c r="LF883" s="7"/>
      <c r="LG883" s="7"/>
      <c r="LH883" s="7"/>
      <c r="LI883" s="7"/>
      <c r="LJ883" s="7"/>
      <c r="LK883" s="7"/>
      <c r="LL883" s="7"/>
      <c r="LM883" s="7"/>
      <c r="LN883" s="7"/>
      <c r="LO883" s="7"/>
      <c r="LP883" s="7"/>
      <c r="LQ883" s="7"/>
      <c r="LR883" s="7"/>
      <c r="LS883" s="7"/>
      <c r="LT883" s="7"/>
      <c r="LU883" s="7"/>
      <c r="LV883" s="7"/>
      <c r="LW883" s="7"/>
      <c r="LX883" s="7"/>
      <c r="LY883" s="7"/>
      <c r="LZ883" s="7"/>
      <c r="MA883" s="7"/>
      <c r="MB883" s="7"/>
      <c r="MC883" s="7"/>
      <c r="MD883" s="7"/>
      <c r="ME883" s="7"/>
      <c r="MF883" s="7"/>
      <c r="MG883" s="7"/>
      <c r="MH883" s="7"/>
      <c r="MI883" s="7"/>
      <c r="MJ883" s="7"/>
    </row>
    <row r="884" spans="1:348" ht="15.75" customHeight="1" x14ac:dyDescent="0.25">
      <c r="A884" s="60"/>
      <c r="B884" s="60"/>
      <c r="C884" s="60"/>
      <c r="D884" s="60"/>
      <c r="E884" s="60"/>
      <c r="F884" s="60"/>
      <c r="G884" s="60"/>
      <c r="H884" s="60"/>
      <c r="I884" s="61"/>
      <c r="J884" s="61"/>
      <c r="K884" s="61"/>
      <c r="L884" s="61"/>
      <c r="M884" s="60"/>
      <c r="N884" s="60"/>
      <c r="O884" s="62"/>
      <c r="P884" s="62"/>
      <c r="Q884" s="62"/>
      <c r="R884" s="62"/>
      <c r="S884" s="62"/>
      <c r="T884" s="62"/>
      <c r="U884" s="62"/>
      <c r="V884" s="62"/>
      <c r="W884" s="62"/>
      <c r="X884" s="60"/>
      <c r="Y884" s="60"/>
      <c r="Z884" s="60"/>
      <c r="AA884" s="60"/>
      <c r="AB884" s="61"/>
      <c r="AC884" s="61"/>
      <c r="AD884" s="60"/>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7"/>
      <c r="IW884" s="7"/>
      <c r="IX884" s="7"/>
      <c r="IY884" s="7"/>
      <c r="IZ884" s="7"/>
      <c r="JA884" s="7"/>
      <c r="JB884" s="7"/>
      <c r="JC884" s="7"/>
      <c r="JD884" s="7"/>
      <c r="JE884" s="7"/>
      <c r="JF884" s="7"/>
      <c r="JG884" s="7"/>
      <c r="JH884" s="7"/>
      <c r="JI884" s="7"/>
      <c r="JJ884" s="7"/>
      <c r="JK884" s="7"/>
      <c r="JL884" s="7"/>
      <c r="JM884" s="7"/>
      <c r="JN884" s="7"/>
      <c r="JO884" s="7"/>
      <c r="JP884" s="7"/>
      <c r="JQ884" s="7"/>
      <c r="JR884" s="7"/>
      <c r="JS884" s="7"/>
      <c r="JT884" s="7"/>
      <c r="JU884" s="7"/>
      <c r="JV884" s="7"/>
      <c r="JW884" s="7"/>
      <c r="JX884" s="7"/>
      <c r="JY884" s="7"/>
      <c r="JZ884" s="7"/>
      <c r="KA884" s="7"/>
      <c r="KB884" s="7"/>
      <c r="KC884" s="7"/>
      <c r="KD884" s="7"/>
      <c r="KE884" s="7"/>
      <c r="KF884" s="7"/>
      <c r="KG884" s="7"/>
      <c r="KH884" s="7"/>
      <c r="KI884" s="7"/>
      <c r="KJ884" s="7"/>
      <c r="KK884" s="7"/>
      <c r="KL884" s="7"/>
      <c r="KM884" s="7"/>
      <c r="KN884" s="7"/>
      <c r="KO884" s="7"/>
      <c r="KP884" s="7"/>
      <c r="KQ884" s="7"/>
      <c r="KR884" s="7"/>
      <c r="KS884" s="7"/>
      <c r="KT884" s="7"/>
      <c r="KU884" s="7"/>
      <c r="KV884" s="7"/>
      <c r="KW884" s="7"/>
      <c r="KX884" s="7"/>
      <c r="KY884" s="7"/>
      <c r="KZ884" s="7"/>
      <c r="LA884" s="7"/>
      <c r="LB884" s="7"/>
      <c r="LC884" s="7"/>
      <c r="LD884" s="7"/>
      <c r="LE884" s="7"/>
      <c r="LF884" s="7"/>
      <c r="LG884" s="7"/>
      <c r="LH884" s="7"/>
      <c r="LI884" s="7"/>
      <c r="LJ884" s="7"/>
      <c r="LK884" s="7"/>
      <c r="LL884" s="7"/>
      <c r="LM884" s="7"/>
      <c r="LN884" s="7"/>
      <c r="LO884" s="7"/>
      <c r="LP884" s="7"/>
      <c r="LQ884" s="7"/>
      <c r="LR884" s="7"/>
      <c r="LS884" s="7"/>
      <c r="LT884" s="7"/>
      <c r="LU884" s="7"/>
      <c r="LV884" s="7"/>
      <c r="LW884" s="7"/>
      <c r="LX884" s="7"/>
      <c r="LY884" s="7"/>
      <c r="LZ884" s="7"/>
      <c r="MA884" s="7"/>
      <c r="MB884" s="7"/>
      <c r="MC884" s="7"/>
      <c r="MD884" s="7"/>
      <c r="ME884" s="7"/>
      <c r="MF884" s="7"/>
      <c r="MG884" s="7"/>
      <c r="MH884" s="7"/>
      <c r="MI884" s="7"/>
      <c r="MJ884" s="7"/>
    </row>
    <row r="885" spans="1:348" ht="15.75" customHeight="1" x14ac:dyDescent="0.25">
      <c r="A885" s="60"/>
      <c r="B885" s="60"/>
      <c r="C885" s="60"/>
      <c r="D885" s="60"/>
      <c r="E885" s="60"/>
      <c r="F885" s="60"/>
      <c r="G885" s="60"/>
      <c r="H885" s="60"/>
      <c r="I885" s="61"/>
      <c r="J885" s="61"/>
      <c r="K885" s="61"/>
      <c r="L885" s="61"/>
      <c r="M885" s="60"/>
      <c r="N885" s="60"/>
      <c r="O885" s="62"/>
      <c r="P885" s="62"/>
      <c r="Q885" s="62"/>
      <c r="R885" s="62"/>
      <c r="S885" s="62"/>
      <c r="T885" s="62"/>
      <c r="U885" s="62"/>
      <c r="V885" s="62"/>
      <c r="W885" s="62"/>
      <c r="X885" s="60"/>
      <c r="Y885" s="60"/>
      <c r="Z885" s="60"/>
      <c r="AA885" s="60"/>
      <c r="AB885" s="61"/>
      <c r="AC885" s="61"/>
      <c r="AD885" s="60"/>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c r="IW885" s="7"/>
      <c r="IX885" s="7"/>
      <c r="IY885" s="7"/>
      <c r="IZ885" s="7"/>
      <c r="JA885" s="7"/>
      <c r="JB885" s="7"/>
      <c r="JC885" s="7"/>
      <c r="JD885" s="7"/>
      <c r="JE885" s="7"/>
      <c r="JF885" s="7"/>
      <c r="JG885" s="7"/>
      <c r="JH885" s="7"/>
      <c r="JI885" s="7"/>
      <c r="JJ885" s="7"/>
      <c r="JK885" s="7"/>
      <c r="JL885" s="7"/>
      <c r="JM885" s="7"/>
      <c r="JN885" s="7"/>
      <c r="JO885" s="7"/>
      <c r="JP885" s="7"/>
      <c r="JQ885" s="7"/>
      <c r="JR885" s="7"/>
      <c r="JS885" s="7"/>
      <c r="JT885" s="7"/>
      <c r="JU885" s="7"/>
      <c r="JV885" s="7"/>
      <c r="JW885" s="7"/>
      <c r="JX885" s="7"/>
      <c r="JY885" s="7"/>
      <c r="JZ885" s="7"/>
      <c r="KA885" s="7"/>
      <c r="KB885" s="7"/>
      <c r="KC885" s="7"/>
      <c r="KD885" s="7"/>
      <c r="KE885" s="7"/>
      <c r="KF885" s="7"/>
      <c r="KG885" s="7"/>
      <c r="KH885" s="7"/>
      <c r="KI885" s="7"/>
      <c r="KJ885" s="7"/>
      <c r="KK885" s="7"/>
      <c r="KL885" s="7"/>
      <c r="KM885" s="7"/>
      <c r="KN885" s="7"/>
      <c r="KO885" s="7"/>
      <c r="KP885" s="7"/>
      <c r="KQ885" s="7"/>
      <c r="KR885" s="7"/>
      <c r="KS885" s="7"/>
      <c r="KT885" s="7"/>
      <c r="KU885" s="7"/>
      <c r="KV885" s="7"/>
      <c r="KW885" s="7"/>
      <c r="KX885" s="7"/>
      <c r="KY885" s="7"/>
      <c r="KZ885" s="7"/>
      <c r="LA885" s="7"/>
      <c r="LB885" s="7"/>
      <c r="LC885" s="7"/>
      <c r="LD885" s="7"/>
      <c r="LE885" s="7"/>
      <c r="LF885" s="7"/>
      <c r="LG885" s="7"/>
      <c r="LH885" s="7"/>
      <c r="LI885" s="7"/>
      <c r="LJ885" s="7"/>
      <c r="LK885" s="7"/>
      <c r="LL885" s="7"/>
      <c r="LM885" s="7"/>
      <c r="LN885" s="7"/>
      <c r="LO885" s="7"/>
      <c r="LP885" s="7"/>
      <c r="LQ885" s="7"/>
      <c r="LR885" s="7"/>
      <c r="LS885" s="7"/>
      <c r="LT885" s="7"/>
      <c r="LU885" s="7"/>
      <c r="LV885" s="7"/>
      <c r="LW885" s="7"/>
      <c r="LX885" s="7"/>
      <c r="LY885" s="7"/>
      <c r="LZ885" s="7"/>
      <c r="MA885" s="7"/>
      <c r="MB885" s="7"/>
      <c r="MC885" s="7"/>
      <c r="MD885" s="7"/>
      <c r="ME885" s="7"/>
      <c r="MF885" s="7"/>
      <c r="MG885" s="7"/>
      <c r="MH885" s="7"/>
      <c r="MI885" s="7"/>
      <c r="MJ885" s="7"/>
    </row>
    <row r="886" spans="1:348" ht="15.75" customHeight="1" x14ac:dyDescent="0.25">
      <c r="A886" s="60"/>
      <c r="B886" s="60"/>
      <c r="C886" s="60"/>
      <c r="D886" s="60"/>
      <c r="E886" s="60"/>
      <c r="F886" s="60"/>
      <c r="G886" s="60"/>
      <c r="H886" s="60"/>
      <c r="I886" s="61"/>
      <c r="J886" s="61"/>
      <c r="K886" s="61"/>
      <c r="L886" s="61"/>
      <c r="M886" s="60"/>
      <c r="N886" s="60"/>
      <c r="O886" s="62"/>
      <c r="P886" s="62"/>
      <c r="Q886" s="62"/>
      <c r="R886" s="62"/>
      <c r="S886" s="62"/>
      <c r="T886" s="62"/>
      <c r="U886" s="62"/>
      <c r="V886" s="62"/>
      <c r="W886" s="62"/>
      <c r="X886" s="60"/>
      <c r="Y886" s="60"/>
      <c r="Z886" s="60"/>
      <c r="AA886" s="60"/>
      <c r="AB886" s="61"/>
      <c r="AC886" s="61"/>
      <c r="AD886" s="60"/>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c r="IW886" s="7"/>
      <c r="IX886" s="7"/>
      <c r="IY886" s="7"/>
      <c r="IZ886" s="7"/>
      <c r="JA886" s="7"/>
      <c r="JB886" s="7"/>
      <c r="JC886" s="7"/>
      <c r="JD886" s="7"/>
      <c r="JE886" s="7"/>
      <c r="JF886" s="7"/>
      <c r="JG886" s="7"/>
      <c r="JH886" s="7"/>
      <c r="JI886" s="7"/>
      <c r="JJ886" s="7"/>
      <c r="JK886" s="7"/>
      <c r="JL886" s="7"/>
      <c r="JM886" s="7"/>
      <c r="JN886" s="7"/>
      <c r="JO886" s="7"/>
      <c r="JP886" s="7"/>
      <c r="JQ886" s="7"/>
      <c r="JR886" s="7"/>
      <c r="JS886" s="7"/>
      <c r="JT886" s="7"/>
      <c r="JU886" s="7"/>
      <c r="JV886" s="7"/>
      <c r="JW886" s="7"/>
      <c r="JX886" s="7"/>
      <c r="JY886" s="7"/>
      <c r="JZ886" s="7"/>
      <c r="KA886" s="7"/>
      <c r="KB886" s="7"/>
      <c r="KC886" s="7"/>
      <c r="KD886" s="7"/>
      <c r="KE886" s="7"/>
      <c r="KF886" s="7"/>
      <c r="KG886" s="7"/>
      <c r="KH886" s="7"/>
      <c r="KI886" s="7"/>
      <c r="KJ886" s="7"/>
      <c r="KK886" s="7"/>
      <c r="KL886" s="7"/>
      <c r="KM886" s="7"/>
      <c r="KN886" s="7"/>
      <c r="KO886" s="7"/>
      <c r="KP886" s="7"/>
      <c r="KQ886" s="7"/>
      <c r="KR886" s="7"/>
      <c r="KS886" s="7"/>
      <c r="KT886" s="7"/>
      <c r="KU886" s="7"/>
      <c r="KV886" s="7"/>
      <c r="KW886" s="7"/>
      <c r="KX886" s="7"/>
      <c r="KY886" s="7"/>
      <c r="KZ886" s="7"/>
      <c r="LA886" s="7"/>
      <c r="LB886" s="7"/>
      <c r="LC886" s="7"/>
      <c r="LD886" s="7"/>
      <c r="LE886" s="7"/>
      <c r="LF886" s="7"/>
      <c r="LG886" s="7"/>
      <c r="LH886" s="7"/>
      <c r="LI886" s="7"/>
      <c r="LJ886" s="7"/>
      <c r="LK886" s="7"/>
      <c r="LL886" s="7"/>
      <c r="LM886" s="7"/>
      <c r="LN886" s="7"/>
      <c r="LO886" s="7"/>
      <c r="LP886" s="7"/>
      <c r="LQ886" s="7"/>
      <c r="LR886" s="7"/>
      <c r="LS886" s="7"/>
      <c r="LT886" s="7"/>
      <c r="LU886" s="7"/>
      <c r="LV886" s="7"/>
      <c r="LW886" s="7"/>
      <c r="LX886" s="7"/>
      <c r="LY886" s="7"/>
      <c r="LZ886" s="7"/>
      <c r="MA886" s="7"/>
      <c r="MB886" s="7"/>
      <c r="MC886" s="7"/>
      <c r="MD886" s="7"/>
      <c r="ME886" s="7"/>
      <c r="MF886" s="7"/>
      <c r="MG886" s="7"/>
      <c r="MH886" s="7"/>
      <c r="MI886" s="7"/>
      <c r="MJ886" s="7"/>
    </row>
    <row r="887" spans="1:348" ht="15.75" customHeight="1" x14ac:dyDescent="0.25">
      <c r="A887" s="60"/>
      <c r="B887" s="60"/>
      <c r="C887" s="60"/>
      <c r="D887" s="60"/>
      <c r="E887" s="60"/>
      <c r="F887" s="60"/>
      <c r="G887" s="60"/>
      <c r="H887" s="60"/>
      <c r="I887" s="61"/>
      <c r="J887" s="61"/>
      <c r="K887" s="61"/>
      <c r="L887" s="61"/>
      <c r="M887" s="60"/>
      <c r="N887" s="60"/>
      <c r="O887" s="62"/>
      <c r="P887" s="62"/>
      <c r="Q887" s="62"/>
      <c r="R887" s="62"/>
      <c r="S887" s="62"/>
      <c r="T887" s="62"/>
      <c r="U887" s="62"/>
      <c r="V887" s="62"/>
      <c r="W887" s="62"/>
      <c r="X887" s="60"/>
      <c r="Y887" s="60"/>
      <c r="Z887" s="60"/>
      <c r="AA887" s="60"/>
      <c r="AB887" s="61"/>
      <c r="AC887" s="61"/>
      <c r="AD887" s="60"/>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c r="IW887" s="7"/>
      <c r="IX887" s="7"/>
      <c r="IY887" s="7"/>
      <c r="IZ887" s="7"/>
      <c r="JA887" s="7"/>
      <c r="JB887" s="7"/>
      <c r="JC887" s="7"/>
      <c r="JD887" s="7"/>
      <c r="JE887" s="7"/>
      <c r="JF887" s="7"/>
      <c r="JG887" s="7"/>
      <c r="JH887" s="7"/>
      <c r="JI887" s="7"/>
      <c r="JJ887" s="7"/>
      <c r="JK887" s="7"/>
      <c r="JL887" s="7"/>
      <c r="JM887" s="7"/>
      <c r="JN887" s="7"/>
      <c r="JO887" s="7"/>
      <c r="JP887" s="7"/>
      <c r="JQ887" s="7"/>
      <c r="JR887" s="7"/>
      <c r="JS887" s="7"/>
      <c r="JT887" s="7"/>
      <c r="JU887" s="7"/>
      <c r="JV887" s="7"/>
      <c r="JW887" s="7"/>
      <c r="JX887" s="7"/>
      <c r="JY887" s="7"/>
      <c r="JZ887" s="7"/>
      <c r="KA887" s="7"/>
      <c r="KB887" s="7"/>
      <c r="KC887" s="7"/>
      <c r="KD887" s="7"/>
      <c r="KE887" s="7"/>
      <c r="KF887" s="7"/>
      <c r="KG887" s="7"/>
      <c r="KH887" s="7"/>
      <c r="KI887" s="7"/>
      <c r="KJ887" s="7"/>
      <c r="KK887" s="7"/>
      <c r="KL887" s="7"/>
      <c r="KM887" s="7"/>
      <c r="KN887" s="7"/>
      <c r="KO887" s="7"/>
      <c r="KP887" s="7"/>
      <c r="KQ887" s="7"/>
      <c r="KR887" s="7"/>
      <c r="KS887" s="7"/>
      <c r="KT887" s="7"/>
      <c r="KU887" s="7"/>
      <c r="KV887" s="7"/>
      <c r="KW887" s="7"/>
      <c r="KX887" s="7"/>
      <c r="KY887" s="7"/>
      <c r="KZ887" s="7"/>
      <c r="LA887" s="7"/>
      <c r="LB887" s="7"/>
      <c r="LC887" s="7"/>
      <c r="LD887" s="7"/>
      <c r="LE887" s="7"/>
      <c r="LF887" s="7"/>
      <c r="LG887" s="7"/>
      <c r="LH887" s="7"/>
      <c r="LI887" s="7"/>
      <c r="LJ887" s="7"/>
      <c r="LK887" s="7"/>
      <c r="LL887" s="7"/>
      <c r="LM887" s="7"/>
      <c r="LN887" s="7"/>
      <c r="LO887" s="7"/>
      <c r="LP887" s="7"/>
      <c r="LQ887" s="7"/>
      <c r="LR887" s="7"/>
      <c r="LS887" s="7"/>
      <c r="LT887" s="7"/>
      <c r="LU887" s="7"/>
      <c r="LV887" s="7"/>
      <c r="LW887" s="7"/>
      <c r="LX887" s="7"/>
      <c r="LY887" s="7"/>
      <c r="LZ887" s="7"/>
      <c r="MA887" s="7"/>
      <c r="MB887" s="7"/>
      <c r="MC887" s="7"/>
      <c r="MD887" s="7"/>
      <c r="ME887" s="7"/>
      <c r="MF887" s="7"/>
      <c r="MG887" s="7"/>
      <c r="MH887" s="7"/>
      <c r="MI887" s="7"/>
      <c r="MJ887" s="7"/>
    </row>
    <row r="888" spans="1:348" ht="15.75" customHeight="1" x14ac:dyDescent="0.25">
      <c r="A888" s="60"/>
      <c r="B888" s="60"/>
      <c r="C888" s="60"/>
      <c r="D888" s="60"/>
      <c r="E888" s="60"/>
      <c r="F888" s="60"/>
      <c r="G888" s="60"/>
      <c r="H888" s="60"/>
      <c r="I888" s="61"/>
      <c r="J888" s="61"/>
      <c r="K888" s="61"/>
      <c r="L888" s="61"/>
      <c r="M888" s="60"/>
      <c r="N888" s="60"/>
      <c r="O888" s="62"/>
      <c r="P888" s="62"/>
      <c r="Q888" s="62"/>
      <c r="R888" s="62"/>
      <c r="S888" s="62"/>
      <c r="T888" s="62"/>
      <c r="U888" s="62"/>
      <c r="V888" s="62"/>
      <c r="W888" s="62"/>
      <c r="X888" s="60"/>
      <c r="Y888" s="60"/>
      <c r="Z888" s="60"/>
      <c r="AA888" s="60"/>
      <c r="AB888" s="61"/>
      <c r="AC888" s="61"/>
      <c r="AD888" s="60"/>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c r="IW888" s="7"/>
      <c r="IX888" s="7"/>
      <c r="IY888" s="7"/>
      <c r="IZ888" s="7"/>
      <c r="JA888" s="7"/>
      <c r="JB888" s="7"/>
      <c r="JC888" s="7"/>
      <c r="JD888" s="7"/>
      <c r="JE888" s="7"/>
      <c r="JF888" s="7"/>
      <c r="JG888" s="7"/>
      <c r="JH888" s="7"/>
      <c r="JI888" s="7"/>
      <c r="JJ888" s="7"/>
      <c r="JK888" s="7"/>
      <c r="JL888" s="7"/>
      <c r="JM888" s="7"/>
      <c r="JN888" s="7"/>
      <c r="JO888" s="7"/>
      <c r="JP888" s="7"/>
      <c r="JQ888" s="7"/>
      <c r="JR888" s="7"/>
      <c r="JS888" s="7"/>
      <c r="JT888" s="7"/>
      <c r="JU888" s="7"/>
      <c r="JV888" s="7"/>
      <c r="JW888" s="7"/>
      <c r="JX888" s="7"/>
      <c r="JY888" s="7"/>
      <c r="JZ888" s="7"/>
      <c r="KA888" s="7"/>
      <c r="KB888" s="7"/>
      <c r="KC888" s="7"/>
      <c r="KD888" s="7"/>
      <c r="KE888" s="7"/>
      <c r="KF888" s="7"/>
      <c r="KG888" s="7"/>
      <c r="KH888" s="7"/>
      <c r="KI888" s="7"/>
      <c r="KJ888" s="7"/>
      <c r="KK888" s="7"/>
      <c r="KL888" s="7"/>
      <c r="KM888" s="7"/>
      <c r="KN888" s="7"/>
      <c r="KO888" s="7"/>
      <c r="KP888" s="7"/>
      <c r="KQ888" s="7"/>
      <c r="KR888" s="7"/>
      <c r="KS888" s="7"/>
      <c r="KT888" s="7"/>
      <c r="KU888" s="7"/>
      <c r="KV888" s="7"/>
      <c r="KW888" s="7"/>
      <c r="KX888" s="7"/>
      <c r="KY888" s="7"/>
      <c r="KZ888" s="7"/>
      <c r="LA888" s="7"/>
      <c r="LB888" s="7"/>
      <c r="LC888" s="7"/>
      <c r="LD888" s="7"/>
      <c r="LE888" s="7"/>
      <c r="LF888" s="7"/>
      <c r="LG888" s="7"/>
      <c r="LH888" s="7"/>
      <c r="LI888" s="7"/>
      <c r="LJ888" s="7"/>
      <c r="LK888" s="7"/>
      <c r="LL888" s="7"/>
      <c r="LM888" s="7"/>
      <c r="LN888" s="7"/>
      <c r="LO888" s="7"/>
      <c r="LP888" s="7"/>
      <c r="LQ888" s="7"/>
      <c r="LR888" s="7"/>
      <c r="LS888" s="7"/>
      <c r="LT888" s="7"/>
      <c r="LU888" s="7"/>
      <c r="LV888" s="7"/>
      <c r="LW888" s="7"/>
      <c r="LX888" s="7"/>
      <c r="LY888" s="7"/>
      <c r="LZ888" s="7"/>
      <c r="MA888" s="7"/>
      <c r="MB888" s="7"/>
      <c r="MC888" s="7"/>
      <c r="MD888" s="7"/>
      <c r="ME888" s="7"/>
      <c r="MF888" s="7"/>
      <c r="MG888" s="7"/>
      <c r="MH888" s="7"/>
      <c r="MI888" s="7"/>
      <c r="MJ888" s="7"/>
    </row>
    <row r="889" spans="1:348" ht="15.75" customHeight="1" x14ac:dyDescent="0.25">
      <c r="A889" s="60"/>
      <c r="B889" s="60"/>
      <c r="C889" s="60"/>
      <c r="D889" s="60"/>
      <c r="E889" s="60"/>
      <c r="F889" s="60"/>
      <c r="G889" s="60"/>
      <c r="H889" s="60"/>
      <c r="I889" s="61"/>
      <c r="J889" s="61"/>
      <c r="K889" s="61"/>
      <c r="L889" s="61"/>
      <c r="M889" s="60"/>
      <c r="N889" s="60"/>
      <c r="O889" s="62"/>
      <c r="P889" s="62"/>
      <c r="Q889" s="62"/>
      <c r="R889" s="62"/>
      <c r="S889" s="62"/>
      <c r="T889" s="62"/>
      <c r="U889" s="62"/>
      <c r="V889" s="62"/>
      <c r="W889" s="62"/>
      <c r="X889" s="60"/>
      <c r="Y889" s="60"/>
      <c r="Z889" s="60"/>
      <c r="AA889" s="60"/>
      <c r="AB889" s="61"/>
      <c r="AC889" s="61"/>
      <c r="AD889" s="60"/>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c r="IW889" s="7"/>
      <c r="IX889" s="7"/>
      <c r="IY889" s="7"/>
      <c r="IZ889" s="7"/>
      <c r="JA889" s="7"/>
      <c r="JB889" s="7"/>
      <c r="JC889" s="7"/>
      <c r="JD889" s="7"/>
      <c r="JE889" s="7"/>
      <c r="JF889" s="7"/>
      <c r="JG889" s="7"/>
      <c r="JH889" s="7"/>
      <c r="JI889" s="7"/>
      <c r="JJ889" s="7"/>
      <c r="JK889" s="7"/>
      <c r="JL889" s="7"/>
      <c r="JM889" s="7"/>
      <c r="JN889" s="7"/>
      <c r="JO889" s="7"/>
      <c r="JP889" s="7"/>
      <c r="JQ889" s="7"/>
      <c r="JR889" s="7"/>
      <c r="JS889" s="7"/>
      <c r="JT889" s="7"/>
      <c r="JU889" s="7"/>
      <c r="JV889" s="7"/>
      <c r="JW889" s="7"/>
      <c r="JX889" s="7"/>
      <c r="JY889" s="7"/>
      <c r="JZ889" s="7"/>
      <c r="KA889" s="7"/>
      <c r="KB889" s="7"/>
      <c r="KC889" s="7"/>
      <c r="KD889" s="7"/>
      <c r="KE889" s="7"/>
      <c r="KF889" s="7"/>
      <c r="KG889" s="7"/>
      <c r="KH889" s="7"/>
      <c r="KI889" s="7"/>
      <c r="KJ889" s="7"/>
      <c r="KK889" s="7"/>
      <c r="KL889" s="7"/>
      <c r="KM889" s="7"/>
      <c r="KN889" s="7"/>
      <c r="KO889" s="7"/>
      <c r="KP889" s="7"/>
      <c r="KQ889" s="7"/>
      <c r="KR889" s="7"/>
      <c r="KS889" s="7"/>
      <c r="KT889" s="7"/>
      <c r="KU889" s="7"/>
      <c r="KV889" s="7"/>
      <c r="KW889" s="7"/>
      <c r="KX889" s="7"/>
      <c r="KY889" s="7"/>
      <c r="KZ889" s="7"/>
      <c r="LA889" s="7"/>
      <c r="LB889" s="7"/>
      <c r="LC889" s="7"/>
      <c r="LD889" s="7"/>
      <c r="LE889" s="7"/>
      <c r="LF889" s="7"/>
      <c r="LG889" s="7"/>
      <c r="LH889" s="7"/>
      <c r="LI889" s="7"/>
      <c r="LJ889" s="7"/>
      <c r="LK889" s="7"/>
      <c r="LL889" s="7"/>
      <c r="LM889" s="7"/>
      <c r="LN889" s="7"/>
      <c r="LO889" s="7"/>
      <c r="LP889" s="7"/>
      <c r="LQ889" s="7"/>
      <c r="LR889" s="7"/>
      <c r="LS889" s="7"/>
      <c r="LT889" s="7"/>
      <c r="LU889" s="7"/>
      <c r="LV889" s="7"/>
      <c r="LW889" s="7"/>
      <c r="LX889" s="7"/>
      <c r="LY889" s="7"/>
      <c r="LZ889" s="7"/>
      <c r="MA889" s="7"/>
      <c r="MB889" s="7"/>
      <c r="MC889" s="7"/>
      <c r="MD889" s="7"/>
      <c r="ME889" s="7"/>
      <c r="MF889" s="7"/>
      <c r="MG889" s="7"/>
      <c r="MH889" s="7"/>
      <c r="MI889" s="7"/>
      <c r="MJ889" s="7"/>
    </row>
    <row r="890" spans="1:348" ht="15.75" customHeight="1" x14ac:dyDescent="0.25">
      <c r="A890" s="60"/>
      <c r="B890" s="60"/>
      <c r="C890" s="60"/>
      <c r="D890" s="60"/>
      <c r="E890" s="60"/>
      <c r="F890" s="60"/>
      <c r="G890" s="60"/>
      <c r="H890" s="60"/>
      <c r="I890" s="61"/>
      <c r="J890" s="61"/>
      <c r="K890" s="61"/>
      <c r="L890" s="61"/>
      <c r="M890" s="60"/>
      <c r="N890" s="60"/>
      <c r="O890" s="62"/>
      <c r="P890" s="62"/>
      <c r="Q890" s="62"/>
      <c r="R890" s="62"/>
      <c r="S890" s="62"/>
      <c r="T890" s="62"/>
      <c r="U890" s="62"/>
      <c r="V890" s="62"/>
      <c r="W890" s="62"/>
      <c r="X890" s="60"/>
      <c r="Y890" s="60"/>
      <c r="Z890" s="60"/>
      <c r="AA890" s="60"/>
      <c r="AB890" s="61"/>
      <c r="AC890" s="61"/>
      <c r="AD890" s="60"/>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c r="IW890" s="7"/>
      <c r="IX890" s="7"/>
      <c r="IY890" s="7"/>
      <c r="IZ890" s="7"/>
      <c r="JA890" s="7"/>
      <c r="JB890" s="7"/>
      <c r="JC890" s="7"/>
      <c r="JD890" s="7"/>
      <c r="JE890" s="7"/>
      <c r="JF890" s="7"/>
      <c r="JG890" s="7"/>
      <c r="JH890" s="7"/>
      <c r="JI890" s="7"/>
      <c r="JJ890" s="7"/>
      <c r="JK890" s="7"/>
      <c r="JL890" s="7"/>
      <c r="JM890" s="7"/>
      <c r="JN890" s="7"/>
      <c r="JO890" s="7"/>
      <c r="JP890" s="7"/>
      <c r="JQ890" s="7"/>
      <c r="JR890" s="7"/>
      <c r="JS890" s="7"/>
      <c r="JT890" s="7"/>
      <c r="JU890" s="7"/>
      <c r="JV890" s="7"/>
      <c r="JW890" s="7"/>
      <c r="JX890" s="7"/>
      <c r="JY890" s="7"/>
      <c r="JZ890" s="7"/>
      <c r="KA890" s="7"/>
      <c r="KB890" s="7"/>
      <c r="KC890" s="7"/>
      <c r="KD890" s="7"/>
      <c r="KE890" s="7"/>
      <c r="KF890" s="7"/>
      <c r="KG890" s="7"/>
      <c r="KH890" s="7"/>
      <c r="KI890" s="7"/>
      <c r="KJ890" s="7"/>
      <c r="KK890" s="7"/>
      <c r="KL890" s="7"/>
      <c r="KM890" s="7"/>
      <c r="KN890" s="7"/>
      <c r="KO890" s="7"/>
      <c r="KP890" s="7"/>
      <c r="KQ890" s="7"/>
      <c r="KR890" s="7"/>
      <c r="KS890" s="7"/>
      <c r="KT890" s="7"/>
      <c r="KU890" s="7"/>
      <c r="KV890" s="7"/>
      <c r="KW890" s="7"/>
      <c r="KX890" s="7"/>
      <c r="KY890" s="7"/>
      <c r="KZ890" s="7"/>
      <c r="LA890" s="7"/>
      <c r="LB890" s="7"/>
      <c r="LC890" s="7"/>
      <c r="LD890" s="7"/>
      <c r="LE890" s="7"/>
      <c r="LF890" s="7"/>
      <c r="LG890" s="7"/>
      <c r="LH890" s="7"/>
      <c r="LI890" s="7"/>
      <c r="LJ890" s="7"/>
      <c r="LK890" s="7"/>
      <c r="LL890" s="7"/>
      <c r="LM890" s="7"/>
      <c r="LN890" s="7"/>
      <c r="LO890" s="7"/>
      <c r="LP890" s="7"/>
      <c r="LQ890" s="7"/>
      <c r="LR890" s="7"/>
      <c r="LS890" s="7"/>
      <c r="LT890" s="7"/>
      <c r="LU890" s="7"/>
      <c r="LV890" s="7"/>
      <c r="LW890" s="7"/>
      <c r="LX890" s="7"/>
      <c r="LY890" s="7"/>
      <c r="LZ890" s="7"/>
      <c r="MA890" s="7"/>
      <c r="MB890" s="7"/>
      <c r="MC890" s="7"/>
      <c r="MD890" s="7"/>
      <c r="ME890" s="7"/>
      <c r="MF890" s="7"/>
      <c r="MG890" s="7"/>
      <c r="MH890" s="7"/>
      <c r="MI890" s="7"/>
      <c r="MJ890" s="7"/>
    </row>
    <row r="891" spans="1:348" ht="15.75" customHeight="1" x14ac:dyDescent="0.25">
      <c r="A891" s="60"/>
      <c r="B891" s="60"/>
      <c r="C891" s="60"/>
      <c r="D891" s="60"/>
      <c r="E891" s="60"/>
      <c r="F891" s="60"/>
      <c r="G891" s="60"/>
      <c r="H891" s="60"/>
      <c r="I891" s="61"/>
      <c r="J891" s="61"/>
      <c r="K891" s="61"/>
      <c r="L891" s="61"/>
      <c r="M891" s="60"/>
      <c r="N891" s="60"/>
      <c r="O891" s="62"/>
      <c r="P891" s="62"/>
      <c r="Q891" s="62"/>
      <c r="R891" s="62"/>
      <c r="S891" s="62"/>
      <c r="T891" s="62"/>
      <c r="U891" s="62"/>
      <c r="V891" s="62"/>
      <c r="W891" s="62"/>
      <c r="X891" s="60"/>
      <c r="Y891" s="60"/>
      <c r="Z891" s="60"/>
      <c r="AA891" s="60"/>
      <c r="AB891" s="61"/>
      <c r="AC891" s="61"/>
      <c r="AD891" s="60"/>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c r="IW891" s="7"/>
      <c r="IX891" s="7"/>
      <c r="IY891" s="7"/>
      <c r="IZ891" s="7"/>
      <c r="JA891" s="7"/>
      <c r="JB891" s="7"/>
      <c r="JC891" s="7"/>
      <c r="JD891" s="7"/>
      <c r="JE891" s="7"/>
      <c r="JF891" s="7"/>
      <c r="JG891" s="7"/>
      <c r="JH891" s="7"/>
      <c r="JI891" s="7"/>
      <c r="JJ891" s="7"/>
      <c r="JK891" s="7"/>
      <c r="JL891" s="7"/>
      <c r="JM891" s="7"/>
      <c r="JN891" s="7"/>
      <c r="JO891" s="7"/>
      <c r="JP891" s="7"/>
      <c r="JQ891" s="7"/>
      <c r="JR891" s="7"/>
      <c r="JS891" s="7"/>
      <c r="JT891" s="7"/>
      <c r="JU891" s="7"/>
      <c r="JV891" s="7"/>
      <c r="JW891" s="7"/>
      <c r="JX891" s="7"/>
      <c r="JY891" s="7"/>
      <c r="JZ891" s="7"/>
      <c r="KA891" s="7"/>
      <c r="KB891" s="7"/>
      <c r="KC891" s="7"/>
      <c r="KD891" s="7"/>
      <c r="KE891" s="7"/>
      <c r="KF891" s="7"/>
      <c r="KG891" s="7"/>
      <c r="KH891" s="7"/>
      <c r="KI891" s="7"/>
      <c r="KJ891" s="7"/>
      <c r="KK891" s="7"/>
      <c r="KL891" s="7"/>
      <c r="KM891" s="7"/>
      <c r="KN891" s="7"/>
      <c r="KO891" s="7"/>
      <c r="KP891" s="7"/>
      <c r="KQ891" s="7"/>
      <c r="KR891" s="7"/>
      <c r="KS891" s="7"/>
      <c r="KT891" s="7"/>
      <c r="KU891" s="7"/>
      <c r="KV891" s="7"/>
      <c r="KW891" s="7"/>
      <c r="KX891" s="7"/>
      <c r="KY891" s="7"/>
      <c r="KZ891" s="7"/>
      <c r="LA891" s="7"/>
      <c r="LB891" s="7"/>
      <c r="LC891" s="7"/>
      <c r="LD891" s="7"/>
      <c r="LE891" s="7"/>
      <c r="LF891" s="7"/>
      <c r="LG891" s="7"/>
      <c r="LH891" s="7"/>
      <c r="LI891" s="7"/>
      <c r="LJ891" s="7"/>
      <c r="LK891" s="7"/>
      <c r="LL891" s="7"/>
      <c r="LM891" s="7"/>
      <c r="LN891" s="7"/>
      <c r="LO891" s="7"/>
      <c r="LP891" s="7"/>
      <c r="LQ891" s="7"/>
      <c r="LR891" s="7"/>
      <c r="LS891" s="7"/>
      <c r="LT891" s="7"/>
      <c r="LU891" s="7"/>
      <c r="LV891" s="7"/>
      <c r="LW891" s="7"/>
      <c r="LX891" s="7"/>
      <c r="LY891" s="7"/>
      <c r="LZ891" s="7"/>
      <c r="MA891" s="7"/>
      <c r="MB891" s="7"/>
      <c r="MC891" s="7"/>
      <c r="MD891" s="7"/>
      <c r="ME891" s="7"/>
      <c r="MF891" s="7"/>
      <c r="MG891" s="7"/>
      <c r="MH891" s="7"/>
      <c r="MI891" s="7"/>
      <c r="MJ891" s="7"/>
    </row>
    <row r="892" spans="1:348" ht="15.75" customHeight="1" x14ac:dyDescent="0.25">
      <c r="A892" s="60"/>
      <c r="B892" s="60"/>
      <c r="C892" s="60"/>
      <c r="D892" s="60"/>
      <c r="E892" s="60"/>
      <c r="F892" s="60"/>
      <c r="G892" s="60"/>
      <c r="H892" s="60"/>
      <c r="I892" s="61"/>
      <c r="J892" s="61"/>
      <c r="K892" s="61"/>
      <c r="L892" s="61"/>
      <c r="M892" s="60"/>
      <c r="N892" s="60"/>
      <c r="O892" s="62"/>
      <c r="P892" s="62"/>
      <c r="Q892" s="62"/>
      <c r="R892" s="62"/>
      <c r="S892" s="62"/>
      <c r="T892" s="62"/>
      <c r="U892" s="62"/>
      <c r="V892" s="62"/>
      <c r="W892" s="62"/>
      <c r="X892" s="60"/>
      <c r="Y892" s="60"/>
      <c r="Z892" s="60"/>
      <c r="AA892" s="60"/>
      <c r="AB892" s="61"/>
      <c r="AC892" s="61"/>
      <c r="AD892" s="60"/>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c r="IW892" s="7"/>
      <c r="IX892" s="7"/>
      <c r="IY892" s="7"/>
      <c r="IZ892" s="7"/>
      <c r="JA892" s="7"/>
      <c r="JB892" s="7"/>
      <c r="JC892" s="7"/>
      <c r="JD892" s="7"/>
      <c r="JE892" s="7"/>
      <c r="JF892" s="7"/>
      <c r="JG892" s="7"/>
      <c r="JH892" s="7"/>
      <c r="JI892" s="7"/>
      <c r="JJ892" s="7"/>
      <c r="JK892" s="7"/>
      <c r="JL892" s="7"/>
      <c r="JM892" s="7"/>
      <c r="JN892" s="7"/>
      <c r="JO892" s="7"/>
      <c r="JP892" s="7"/>
      <c r="JQ892" s="7"/>
      <c r="JR892" s="7"/>
      <c r="JS892" s="7"/>
      <c r="JT892" s="7"/>
      <c r="JU892" s="7"/>
      <c r="JV892" s="7"/>
      <c r="JW892" s="7"/>
      <c r="JX892" s="7"/>
      <c r="JY892" s="7"/>
      <c r="JZ892" s="7"/>
      <c r="KA892" s="7"/>
      <c r="KB892" s="7"/>
      <c r="KC892" s="7"/>
      <c r="KD892" s="7"/>
      <c r="KE892" s="7"/>
      <c r="KF892" s="7"/>
      <c r="KG892" s="7"/>
      <c r="KH892" s="7"/>
      <c r="KI892" s="7"/>
      <c r="KJ892" s="7"/>
      <c r="KK892" s="7"/>
      <c r="KL892" s="7"/>
      <c r="KM892" s="7"/>
      <c r="KN892" s="7"/>
      <c r="KO892" s="7"/>
      <c r="KP892" s="7"/>
      <c r="KQ892" s="7"/>
      <c r="KR892" s="7"/>
      <c r="KS892" s="7"/>
      <c r="KT892" s="7"/>
      <c r="KU892" s="7"/>
      <c r="KV892" s="7"/>
      <c r="KW892" s="7"/>
      <c r="KX892" s="7"/>
      <c r="KY892" s="7"/>
      <c r="KZ892" s="7"/>
      <c r="LA892" s="7"/>
      <c r="LB892" s="7"/>
      <c r="LC892" s="7"/>
      <c r="LD892" s="7"/>
      <c r="LE892" s="7"/>
      <c r="LF892" s="7"/>
      <c r="LG892" s="7"/>
      <c r="LH892" s="7"/>
      <c r="LI892" s="7"/>
      <c r="LJ892" s="7"/>
      <c r="LK892" s="7"/>
      <c r="LL892" s="7"/>
      <c r="LM892" s="7"/>
      <c r="LN892" s="7"/>
      <c r="LO892" s="7"/>
      <c r="LP892" s="7"/>
      <c r="LQ892" s="7"/>
      <c r="LR892" s="7"/>
      <c r="LS892" s="7"/>
      <c r="LT892" s="7"/>
      <c r="LU892" s="7"/>
      <c r="LV892" s="7"/>
      <c r="LW892" s="7"/>
      <c r="LX892" s="7"/>
      <c r="LY892" s="7"/>
      <c r="LZ892" s="7"/>
      <c r="MA892" s="7"/>
      <c r="MB892" s="7"/>
      <c r="MC892" s="7"/>
      <c r="MD892" s="7"/>
      <c r="ME892" s="7"/>
      <c r="MF892" s="7"/>
      <c r="MG892" s="7"/>
      <c r="MH892" s="7"/>
      <c r="MI892" s="7"/>
      <c r="MJ892" s="7"/>
    </row>
    <row r="893" spans="1:348" ht="15.75" customHeight="1" x14ac:dyDescent="0.25">
      <c r="A893" s="60"/>
      <c r="B893" s="60"/>
      <c r="C893" s="60"/>
      <c r="D893" s="60"/>
      <c r="E893" s="60"/>
      <c r="F893" s="60"/>
      <c r="G893" s="60"/>
      <c r="H893" s="60"/>
      <c r="I893" s="61"/>
      <c r="J893" s="61"/>
      <c r="K893" s="61"/>
      <c r="L893" s="61"/>
      <c r="M893" s="60"/>
      <c r="N893" s="60"/>
      <c r="O893" s="62"/>
      <c r="P893" s="62"/>
      <c r="Q893" s="62"/>
      <c r="R893" s="62"/>
      <c r="S893" s="62"/>
      <c r="T893" s="62"/>
      <c r="U893" s="62"/>
      <c r="V893" s="62"/>
      <c r="W893" s="62"/>
      <c r="X893" s="60"/>
      <c r="Y893" s="60"/>
      <c r="Z893" s="60"/>
      <c r="AA893" s="60"/>
      <c r="AB893" s="61"/>
      <c r="AC893" s="61"/>
      <c r="AD893" s="60"/>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c r="IW893" s="7"/>
      <c r="IX893" s="7"/>
      <c r="IY893" s="7"/>
      <c r="IZ893" s="7"/>
      <c r="JA893" s="7"/>
      <c r="JB893" s="7"/>
      <c r="JC893" s="7"/>
      <c r="JD893" s="7"/>
      <c r="JE893" s="7"/>
      <c r="JF893" s="7"/>
      <c r="JG893" s="7"/>
      <c r="JH893" s="7"/>
      <c r="JI893" s="7"/>
      <c r="JJ893" s="7"/>
      <c r="JK893" s="7"/>
      <c r="JL893" s="7"/>
      <c r="JM893" s="7"/>
      <c r="JN893" s="7"/>
      <c r="JO893" s="7"/>
      <c r="JP893" s="7"/>
      <c r="JQ893" s="7"/>
      <c r="JR893" s="7"/>
      <c r="JS893" s="7"/>
      <c r="JT893" s="7"/>
      <c r="JU893" s="7"/>
      <c r="JV893" s="7"/>
      <c r="JW893" s="7"/>
      <c r="JX893" s="7"/>
      <c r="JY893" s="7"/>
      <c r="JZ893" s="7"/>
      <c r="KA893" s="7"/>
      <c r="KB893" s="7"/>
      <c r="KC893" s="7"/>
      <c r="KD893" s="7"/>
      <c r="KE893" s="7"/>
      <c r="KF893" s="7"/>
      <c r="KG893" s="7"/>
      <c r="KH893" s="7"/>
      <c r="KI893" s="7"/>
      <c r="KJ893" s="7"/>
      <c r="KK893" s="7"/>
      <c r="KL893" s="7"/>
      <c r="KM893" s="7"/>
      <c r="KN893" s="7"/>
      <c r="KO893" s="7"/>
      <c r="KP893" s="7"/>
      <c r="KQ893" s="7"/>
      <c r="KR893" s="7"/>
      <c r="KS893" s="7"/>
      <c r="KT893" s="7"/>
      <c r="KU893" s="7"/>
      <c r="KV893" s="7"/>
      <c r="KW893" s="7"/>
      <c r="KX893" s="7"/>
      <c r="KY893" s="7"/>
      <c r="KZ893" s="7"/>
      <c r="LA893" s="7"/>
      <c r="LB893" s="7"/>
      <c r="LC893" s="7"/>
      <c r="LD893" s="7"/>
      <c r="LE893" s="7"/>
      <c r="LF893" s="7"/>
      <c r="LG893" s="7"/>
      <c r="LH893" s="7"/>
      <c r="LI893" s="7"/>
      <c r="LJ893" s="7"/>
      <c r="LK893" s="7"/>
      <c r="LL893" s="7"/>
      <c r="LM893" s="7"/>
      <c r="LN893" s="7"/>
      <c r="LO893" s="7"/>
      <c r="LP893" s="7"/>
      <c r="LQ893" s="7"/>
      <c r="LR893" s="7"/>
      <c r="LS893" s="7"/>
      <c r="LT893" s="7"/>
      <c r="LU893" s="7"/>
      <c r="LV893" s="7"/>
      <c r="LW893" s="7"/>
      <c r="LX893" s="7"/>
      <c r="LY893" s="7"/>
      <c r="LZ893" s="7"/>
      <c r="MA893" s="7"/>
      <c r="MB893" s="7"/>
      <c r="MC893" s="7"/>
      <c r="MD893" s="7"/>
      <c r="ME893" s="7"/>
      <c r="MF893" s="7"/>
      <c r="MG893" s="7"/>
      <c r="MH893" s="7"/>
      <c r="MI893" s="7"/>
      <c r="MJ893" s="7"/>
    </row>
    <row r="894" spans="1:348" ht="15.75" customHeight="1" x14ac:dyDescent="0.25">
      <c r="A894" s="60"/>
      <c r="B894" s="60"/>
      <c r="C894" s="60"/>
      <c r="D894" s="60"/>
      <c r="E894" s="60"/>
      <c r="F894" s="60"/>
      <c r="G894" s="60"/>
      <c r="H894" s="60"/>
      <c r="I894" s="61"/>
      <c r="J894" s="61"/>
      <c r="K894" s="61"/>
      <c r="L894" s="61"/>
      <c r="M894" s="60"/>
      <c r="N894" s="60"/>
      <c r="O894" s="62"/>
      <c r="P894" s="62"/>
      <c r="Q894" s="62"/>
      <c r="R894" s="62"/>
      <c r="S894" s="62"/>
      <c r="T894" s="62"/>
      <c r="U894" s="62"/>
      <c r="V894" s="62"/>
      <c r="W894" s="62"/>
      <c r="X894" s="60"/>
      <c r="Y894" s="60"/>
      <c r="Z894" s="60"/>
      <c r="AA894" s="60"/>
      <c r="AB894" s="61"/>
      <c r="AC894" s="61"/>
      <c r="AD894" s="60"/>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c r="IW894" s="7"/>
      <c r="IX894" s="7"/>
      <c r="IY894" s="7"/>
      <c r="IZ894" s="7"/>
      <c r="JA894" s="7"/>
      <c r="JB894" s="7"/>
      <c r="JC894" s="7"/>
      <c r="JD894" s="7"/>
      <c r="JE894" s="7"/>
      <c r="JF894" s="7"/>
      <c r="JG894" s="7"/>
      <c r="JH894" s="7"/>
      <c r="JI894" s="7"/>
      <c r="JJ894" s="7"/>
      <c r="JK894" s="7"/>
      <c r="JL894" s="7"/>
      <c r="JM894" s="7"/>
      <c r="JN894" s="7"/>
      <c r="JO894" s="7"/>
      <c r="JP894" s="7"/>
      <c r="JQ894" s="7"/>
      <c r="JR894" s="7"/>
      <c r="JS894" s="7"/>
      <c r="JT894" s="7"/>
      <c r="JU894" s="7"/>
      <c r="JV894" s="7"/>
      <c r="JW894" s="7"/>
      <c r="JX894" s="7"/>
      <c r="JY894" s="7"/>
      <c r="JZ894" s="7"/>
      <c r="KA894" s="7"/>
      <c r="KB894" s="7"/>
      <c r="KC894" s="7"/>
      <c r="KD894" s="7"/>
      <c r="KE894" s="7"/>
      <c r="KF894" s="7"/>
      <c r="KG894" s="7"/>
      <c r="KH894" s="7"/>
      <c r="KI894" s="7"/>
      <c r="KJ894" s="7"/>
      <c r="KK894" s="7"/>
      <c r="KL894" s="7"/>
      <c r="KM894" s="7"/>
      <c r="KN894" s="7"/>
      <c r="KO894" s="7"/>
      <c r="KP894" s="7"/>
      <c r="KQ894" s="7"/>
      <c r="KR894" s="7"/>
      <c r="KS894" s="7"/>
      <c r="KT894" s="7"/>
      <c r="KU894" s="7"/>
      <c r="KV894" s="7"/>
      <c r="KW894" s="7"/>
      <c r="KX894" s="7"/>
      <c r="KY894" s="7"/>
      <c r="KZ894" s="7"/>
      <c r="LA894" s="7"/>
      <c r="LB894" s="7"/>
      <c r="LC894" s="7"/>
      <c r="LD894" s="7"/>
      <c r="LE894" s="7"/>
      <c r="LF894" s="7"/>
      <c r="LG894" s="7"/>
      <c r="LH894" s="7"/>
      <c r="LI894" s="7"/>
      <c r="LJ894" s="7"/>
      <c r="LK894" s="7"/>
      <c r="LL894" s="7"/>
      <c r="LM894" s="7"/>
      <c r="LN894" s="7"/>
      <c r="LO894" s="7"/>
      <c r="LP894" s="7"/>
      <c r="LQ894" s="7"/>
      <c r="LR894" s="7"/>
      <c r="LS894" s="7"/>
      <c r="LT894" s="7"/>
      <c r="LU894" s="7"/>
      <c r="LV894" s="7"/>
      <c r="LW894" s="7"/>
      <c r="LX894" s="7"/>
      <c r="LY894" s="7"/>
      <c r="LZ894" s="7"/>
      <c r="MA894" s="7"/>
      <c r="MB894" s="7"/>
      <c r="MC894" s="7"/>
      <c r="MD894" s="7"/>
      <c r="ME894" s="7"/>
      <c r="MF894" s="7"/>
      <c r="MG894" s="7"/>
      <c r="MH894" s="7"/>
      <c r="MI894" s="7"/>
      <c r="MJ894" s="7"/>
    </row>
    <row r="895" spans="1:348" ht="15.75" customHeight="1" x14ac:dyDescent="0.25">
      <c r="A895" s="60"/>
      <c r="B895" s="60"/>
      <c r="C895" s="60"/>
      <c r="D895" s="60"/>
      <c r="E895" s="60"/>
      <c r="F895" s="60"/>
      <c r="G895" s="60"/>
      <c r="H895" s="60"/>
      <c r="I895" s="61"/>
      <c r="J895" s="61"/>
      <c r="K895" s="61"/>
      <c r="L895" s="61"/>
      <c r="M895" s="60"/>
      <c r="N895" s="60"/>
      <c r="O895" s="62"/>
      <c r="P895" s="62"/>
      <c r="Q895" s="62"/>
      <c r="R895" s="62"/>
      <c r="S895" s="62"/>
      <c r="T895" s="62"/>
      <c r="U895" s="62"/>
      <c r="V895" s="62"/>
      <c r="W895" s="62"/>
      <c r="X895" s="60"/>
      <c r="Y895" s="60"/>
      <c r="Z895" s="60"/>
      <c r="AA895" s="60"/>
      <c r="AB895" s="61"/>
      <c r="AC895" s="61"/>
      <c r="AD895" s="60"/>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c r="IW895" s="7"/>
      <c r="IX895" s="7"/>
      <c r="IY895" s="7"/>
      <c r="IZ895" s="7"/>
      <c r="JA895" s="7"/>
      <c r="JB895" s="7"/>
      <c r="JC895" s="7"/>
      <c r="JD895" s="7"/>
      <c r="JE895" s="7"/>
      <c r="JF895" s="7"/>
      <c r="JG895" s="7"/>
      <c r="JH895" s="7"/>
      <c r="JI895" s="7"/>
      <c r="JJ895" s="7"/>
      <c r="JK895" s="7"/>
      <c r="JL895" s="7"/>
      <c r="JM895" s="7"/>
      <c r="JN895" s="7"/>
      <c r="JO895" s="7"/>
      <c r="JP895" s="7"/>
      <c r="JQ895" s="7"/>
      <c r="JR895" s="7"/>
      <c r="JS895" s="7"/>
      <c r="JT895" s="7"/>
      <c r="JU895" s="7"/>
      <c r="JV895" s="7"/>
      <c r="JW895" s="7"/>
      <c r="JX895" s="7"/>
      <c r="JY895" s="7"/>
      <c r="JZ895" s="7"/>
      <c r="KA895" s="7"/>
      <c r="KB895" s="7"/>
      <c r="KC895" s="7"/>
      <c r="KD895" s="7"/>
      <c r="KE895" s="7"/>
      <c r="KF895" s="7"/>
      <c r="KG895" s="7"/>
      <c r="KH895" s="7"/>
      <c r="KI895" s="7"/>
      <c r="KJ895" s="7"/>
      <c r="KK895" s="7"/>
      <c r="KL895" s="7"/>
      <c r="KM895" s="7"/>
      <c r="KN895" s="7"/>
      <c r="KO895" s="7"/>
      <c r="KP895" s="7"/>
      <c r="KQ895" s="7"/>
      <c r="KR895" s="7"/>
      <c r="KS895" s="7"/>
      <c r="KT895" s="7"/>
      <c r="KU895" s="7"/>
      <c r="KV895" s="7"/>
      <c r="KW895" s="7"/>
      <c r="KX895" s="7"/>
      <c r="KY895" s="7"/>
      <c r="KZ895" s="7"/>
      <c r="LA895" s="7"/>
      <c r="LB895" s="7"/>
      <c r="LC895" s="7"/>
      <c r="LD895" s="7"/>
      <c r="LE895" s="7"/>
      <c r="LF895" s="7"/>
      <c r="LG895" s="7"/>
      <c r="LH895" s="7"/>
      <c r="LI895" s="7"/>
      <c r="LJ895" s="7"/>
      <c r="LK895" s="7"/>
      <c r="LL895" s="7"/>
      <c r="LM895" s="7"/>
      <c r="LN895" s="7"/>
      <c r="LO895" s="7"/>
      <c r="LP895" s="7"/>
      <c r="LQ895" s="7"/>
      <c r="LR895" s="7"/>
      <c r="LS895" s="7"/>
      <c r="LT895" s="7"/>
      <c r="LU895" s="7"/>
      <c r="LV895" s="7"/>
      <c r="LW895" s="7"/>
      <c r="LX895" s="7"/>
      <c r="LY895" s="7"/>
      <c r="LZ895" s="7"/>
      <c r="MA895" s="7"/>
      <c r="MB895" s="7"/>
      <c r="MC895" s="7"/>
      <c r="MD895" s="7"/>
      <c r="ME895" s="7"/>
      <c r="MF895" s="7"/>
      <c r="MG895" s="7"/>
      <c r="MH895" s="7"/>
      <c r="MI895" s="7"/>
      <c r="MJ895" s="7"/>
    </row>
    <row r="896" spans="1:348" ht="15.75" customHeight="1" x14ac:dyDescent="0.25">
      <c r="A896" s="60"/>
      <c r="B896" s="60"/>
      <c r="C896" s="60"/>
      <c r="D896" s="60"/>
      <c r="E896" s="60"/>
      <c r="F896" s="60"/>
      <c r="G896" s="60"/>
      <c r="H896" s="60"/>
      <c r="I896" s="61"/>
      <c r="J896" s="61"/>
      <c r="K896" s="61"/>
      <c r="L896" s="61"/>
      <c r="M896" s="60"/>
      <c r="N896" s="60"/>
      <c r="O896" s="62"/>
      <c r="P896" s="62"/>
      <c r="Q896" s="62"/>
      <c r="R896" s="62"/>
      <c r="S896" s="62"/>
      <c r="T896" s="62"/>
      <c r="U896" s="62"/>
      <c r="V896" s="62"/>
      <c r="W896" s="62"/>
      <c r="X896" s="60"/>
      <c r="Y896" s="60"/>
      <c r="Z896" s="60"/>
      <c r="AA896" s="60"/>
      <c r="AB896" s="61"/>
      <c r="AC896" s="61"/>
      <c r="AD896" s="60"/>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c r="IW896" s="7"/>
      <c r="IX896" s="7"/>
      <c r="IY896" s="7"/>
      <c r="IZ896" s="7"/>
      <c r="JA896" s="7"/>
      <c r="JB896" s="7"/>
      <c r="JC896" s="7"/>
      <c r="JD896" s="7"/>
      <c r="JE896" s="7"/>
      <c r="JF896" s="7"/>
      <c r="JG896" s="7"/>
      <c r="JH896" s="7"/>
      <c r="JI896" s="7"/>
      <c r="JJ896" s="7"/>
      <c r="JK896" s="7"/>
      <c r="JL896" s="7"/>
      <c r="JM896" s="7"/>
      <c r="JN896" s="7"/>
      <c r="JO896" s="7"/>
      <c r="JP896" s="7"/>
      <c r="JQ896" s="7"/>
      <c r="JR896" s="7"/>
      <c r="JS896" s="7"/>
      <c r="JT896" s="7"/>
      <c r="JU896" s="7"/>
      <c r="JV896" s="7"/>
      <c r="JW896" s="7"/>
      <c r="JX896" s="7"/>
      <c r="JY896" s="7"/>
      <c r="JZ896" s="7"/>
      <c r="KA896" s="7"/>
      <c r="KB896" s="7"/>
      <c r="KC896" s="7"/>
      <c r="KD896" s="7"/>
      <c r="KE896" s="7"/>
      <c r="KF896" s="7"/>
      <c r="KG896" s="7"/>
      <c r="KH896" s="7"/>
      <c r="KI896" s="7"/>
      <c r="KJ896" s="7"/>
      <c r="KK896" s="7"/>
      <c r="KL896" s="7"/>
      <c r="KM896" s="7"/>
      <c r="KN896" s="7"/>
      <c r="KO896" s="7"/>
      <c r="KP896" s="7"/>
      <c r="KQ896" s="7"/>
      <c r="KR896" s="7"/>
      <c r="KS896" s="7"/>
      <c r="KT896" s="7"/>
      <c r="KU896" s="7"/>
      <c r="KV896" s="7"/>
      <c r="KW896" s="7"/>
      <c r="KX896" s="7"/>
      <c r="KY896" s="7"/>
      <c r="KZ896" s="7"/>
      <c r="LA896" s="7"/>
      <c r="LB896" s="7"/>
      <c r="LC896" s="7"/>
      <c r="LD896" s="7"/>
      <c r="LE896" s="7"/>
      <c r="LF896" s="7"/>
      <c r="LG896" s="7"/>
      <c r="LH896" s="7"/>
      <c r="LI896" s="7"/>
      <c r="LJ896" s="7"/>
      <c r="LK896" s="7"/>
      <c r="LL896" s="7"/>
      <c r="LM896" s="7"/>
      <c r="LN896" s="7"/>
      <c r="LO896" s="7"/>
      <c r="LP896" s="7"/>
      <c r="LQ896" s="7"/>
      <c r="LR896" s="7"/>
      <c r="LS896" s="7"/>
      <c r="LT896" s="7"/>
      <c r="LU896" s="7"/>
      <c r="LV896" s="7"/>
      <c r="LW896" s="7"/>
      <c r="LX896" s="7"/>
      <c r="LY896" s="7"/>
      <c r="LZ896" s="7"/>
      <c r="MA896" s="7"/>
      <c r="MB896" s="7"/>
      <c r="MC896" s="7"/>
      <c r="MD896" s="7"/>
      <c r="ME896" s="7"/>
      <c r="MF896" s="7"/>
      <c r="MG896" s="7"/>
      <c r="MH896" s="7"/>
      <c r="MI896" s="7"/>
      <c r="MJ896" s="7"/>
    </row>
    <row r="897" spans="1:348" ht="15.75" customHeight="1" x14ac:dyDescent="0.25">
      <c r="A897" s="60"/>
      <c r="B897" s="60"/>
      <c r="C897" s="60"/>
      <c r="D897" s="60"/>
      <c r="E897" s="60"/>
      <c r="F897" s="60"/>
      <c r="G897" s="60"/>
      <c r="H897" s="60"/>
      <c r="I897" s="61"/>
      <c r="J897" s="61"/>
      <c r="K897" s="61"/>
      <c r="L897" s="61"/>
      <c r="M897" s="60"/>
      <c r="N897" s="60"/>
      <c r="O897" s="62"/>
      <c r="P897" s="62"/>
      <c r="Q897" s="62"/>
      <c r="R897" s="62"/>
      <c r="S897" s="62"/>
      <c r="T897" s="62"/>
      <c r="U897" s="62"/>
      <c r="V897" s="62"/>
      <c r="W897" s="62"/>
      <c r="X897" s="60"/>
      <c r="Y897" s="60"/>
      <c r="Z897" s="60"/>
      <c r="AA897" s="60"/>
      <c r="AB897" s="61"/>
      <c r="AC897" s="61"/>
      <c r="AD897" s="60"/>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c r="IW897" s="7"/>
      <c r="IX897" s="7"/>
      <c r="IY897" s="7"/>
      <c r="IZ897" s="7"/>
      <c r="JA897" s="7"/>
      <c r="JB897" s="7"/>
      <c r="JC897" s="7"/>
      <c r="JD897" s="7"/>
      <c r="JE897" s="7"/>
      <c r="JF897" s="7"/>
      <c r="JG897" s="7"/>
      <c r="JH897" s="7"/>
      <c r="JI897" s="7"/>
      <c r="JJ897" s="7"/>
      <c r="JK897" s="7"/>
      <c r="JL897" s="7"/>
      <c r="JM897" s="7"/>
      <c r="JN897" s="7"/>
      <c r="JO897" s="7"/>
      <c r="JP897" s="7"/>
      <c r="JQ897" s="7"/>
      <c r="JR897" s="7"/>
      <c r="JS897" s="7"/>
      <c r="JT897" s="7"/>
      <c r="JU897" s="7"/>
      <c r="JV897" s="7"/>
      <c r="JW897" s="7"/>
      <c r="JX897" s="7"/>
      <c r="JY897" s="7"/>
      <c r="JZ897" s="7"/>
      <c r="KA897" s="7"/>
      <c r="KB897" s="7"/>
      <c r="KC897" s="7"/>
      <c r="KD897" s="7"/>
      <c r="KE897" s="7"/>
      <c r="KF897" s="7"/>
      <c r="KG897" s="7"/>
      <c r="KH897" s="7"/>
      <c r="KI897" s="7"/>
      <c r="KJ897" s="7"/>
      <c r="KK897" s="7"/>
      <c r="KL897" s="7"/>
      <c r="KM897" s="7"/>
      <c r="KN897" s="7"/>
      <c r="KO897" s="7"/>
      <c r="KP897" s="7"/>
      <c r="KQ897" s="7"/>
      <c r="KR897" s="7"/>
      <c r="KS897" s="7"/>
      <c r="KT897" s="7"/>
      <c r="KU897" s="7"/>
      <c r="KV897" s="7"/>
      <c r="KW897" s="7"/>
      <c r="KX897" s="7"/>
      <c r="KY897" s="7"/>
      <c r="KZ897" s="7"/>
      <c r="LA897" s="7"/>
      <c r="LB897" s="7"/>
      <c r="LC897" s="7"/>
      <c r="LD897" s="7"/>
      <c r="LE897" s="7"/>
      <c r="LF897" s="7"/>
      <c r="LG897" s="7"/>
      <c r="LH897" s="7"/>
      <c r="LI897" s="7"/>
      <c r="LJ897" s="7"/>
      <c r="LK897" s="7"/>
      <c r="LL897" s="7"/>
      <c r="LM897" s="7"/>
      <c r="LN897" s="7"/>
      <c r="LO897" s="7"/>
      <c r="LP897" s="7"/>
      <c r="LQ897" s="7"/>
      <c r="LR897" s="7"/>
      <c r="LS897" s="7"/>
      <c r="LT897" s="7"/>
      <c r="LU897" s="7"/>
      <c r="LV897" s="7"/>
      <c r="LW897" s="7"/>
      <c r="LX897" s="7"/>
      <c r="LY897" s="7"/>
      <c r="LZ897" s="7"/>
      <c r="MA897" s="7"/>
      <c r="MB897" s="7"/>
      <c r="MC897" s="7"/>
      <c r="MD897" s="7"/>
      <c r="ME897" s="7"/>
      <c r="MF897" s="7"/>
      <c r="MG897" s="7"/>
      <c r="MH897" s="7"/>
      <c r="MI897" s="7"/>
      <c r="MJ897" s="7"/>
    </row>
    <row r="898" spans="1:348" ht="15.75" customHeight="1" x14ac:dyDescent="0.25">
      <c r="A898" s="60"/>
      <c r="B898" s="60"/>
      <c r="C898" s="60"/>
      <c r="D898" s="60"/>
      <c r="E898" s="60"/>
      <c r="F898" s="60"/>
      <c r="G898" s="60"/>
      <c r="H898" s="60"/>
      <c r="I898" s="61"/>
      <c r="J898" s="61"/>
      <c r="K898" s="61"/>
      <c r="L898" s="61"/>
      <c r="M898" s="60"/>
      <c r="N898" s="60"/>
      <c r="O898" s="62"/>
      <c r="P898" s="62"/>
      <c r="Q898" s="62"/>
      <c r="R898" s="62"/>
      <c r="S898" s="62"/>
      <c r="T898" s="62"/>
      <c r="U898" s="62"/>
      <c r="V898" s="62"/>
      <c r="W898" s="62"/>
      <c r="X898" s="60"/>
      <c r="Y898" s="60"/>
      <c r="Z898" s="60"/>
      <c r="AA898" s="60"/>
      <c r="AB898" s="61"/>
      <c r="AC898" s="61"/>
      <c r="AD898" s="60"/>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c r="IW898" s="7"/>
      <c r="IX898" s="7"/>
      <c r="IY898" s="7"/>
      <c r="IZ898" s="7"/>
      <c r="JA898" s="7"/>
      <c r="JB898" s="7"/>
      <c r="JC898" s="7"/>
      <c r="JD898" s="7"/>
      <c r="JE898" s="7"/>
      <c r="JF898" s="7"/>
      <c r="JG898" s="7"/>
      <c r="JH898" s="7"/>
      <c r="JI898" s="7"/>
      <c r="JJ898" s="7"/>
      <c r="JK898" s="7"/>
      <c r="JL898" s="7"/>
      <c r="JM898" s="7"/>
      <c r="JN898" s="7"/>
      <c r="JO898" s="7"/>
      <c r="JP898" s="7"/>
      <c r="JQ898" s="7"/>
      <c r="JR898" s="7"/>
      <c r="JS898" s="7"/>
      <c r="JT898" s="7"/>
      <c r="JU898" s="7"/>
      <c r="JV898" s="7"/>
      <c r="JW898" s="7"/>
      <c r="JX898" s="7"/>
      <c r="JY898" s="7"/>
      <c r="JZ898" s="7"/>
      <c r="KA898" s="7"/>
      <c r="KB898" s="7"/>
      <c r="KC898" s="7"/>
      <c r="KD898" s="7"/>
      <c r="KE898" s="7"/>
      <c r="KF898" s="7"/>
      <c r="KG898" s="7"/>
      <c r="KH898" s="7"/>
      <c r="KI898" s="7"/>
      <c r="KJ898" s="7"/>
      <c r="KK898" s="7"/>
      <c r="KL898" s="7"/>
      <c r="KM898" s="7"/>
      <c r="KN898" s="7"/>
      <c r="KO898" s="7"/>
      <c r="KP898" s="7"/>
      <c r="KQ898" s="7"/>
      <c r="KR898" s="7"/>
      <c r="KS898" s="7"/>
      <c r="KT898" s="7"/>
      <c r="KU898" s="7"/>
      <c r="KV898" s="7"/>
      <c r="KW898" s="7"/>
      <c r="KX898" s="7"/>
      <c r="KY898" s="7"/>
      <c r="KZ898" s="7"/>
      <c r="LA898" s="7"/>
      <c r="LB898" s="7"/>
      <c r="LC898" s="7"/>
      <c r="LD898" s="7"/>
      <c r="LE898" s="7"/>
      <c r="LF898" s="7"/>
      <c r="LG898" s="7"/>
      <c r="LH898" s="7"/>
      <c r="LI898" s="7"/>
      <c r="LJ898" s="7"/>
      <c r="LK898" s="7"/>
      <c r="LL898" s="7"/>
      <c r="LM898" s="7"/>
      <c r="LN898" s="7"/>
      <c r="LO898" s="7"/>
      <c r="LP898" s="7"/>
      <c r="LQ898" s="7"/>
      <c r="LR898" s="7"/>
      <c r="LS898" s="7"/>
      <c r="LT898" s="7"/>
      <c r="LU898" s="7"/>
      <c r="LV898" s="7"/>
      <c r="LW898" s="7"/>
      <c r="LX898" s="7"/>
      <c r="LY898" s="7"/>
      <c r="LZ898" s="7"/>
      <c r="MA898" s="7"/>
      <c r="MB898" s="7"/>
      <c r="MC898" s="7"/>
      <c r="MD898" s="7"/>
      <c r="ME898" s="7"/>
      <c r="MF898" s="7"/>
      <c r="MG898" s="7"/>
      <c r="MH898" s="7"/>
      <c r="MI898" s="7"/>
      <c r="MJ898" s="7"/>
    </row>
    <row r="899" spans="1:348" ht="15.75" customHeight="1" x14ac:dyDescent="0.25">
      <c r="A899" s="60"/>
      <c r="B899" s="60"/>
      <c r="C899" s="60"/>
      <c r="D899" s="60"/>
      <c r="E899" s="60"/>
      <c r="F899" s="60"/>
      <c r="G899" s="60"/>
      <c r="H899" s="60"/>
      <c r="I899" s="61"/>
      <c r="J899" s="61"/>
      <c r="K899" s="61"/>
      <c r="L899" s="61"/>
      <c r="M899" s="60"/>
      <c r="N899" s="60"/>
      <c r="O899" s="62"/>
      <c r="P899" s="62"/>
      <c r="Q899" s="62"/>
      <c r="R899" s="62"/>
      <c r="S899" s="62"/>
      <c r="T899" s="62"/>
      <c r="U899" s="62"/>
      <c r="V899" s="62"/>
      <c r="W899" s="62"/>
      <c r="X899" s="60"/>
      <c r="Y899" s="60"/>
      <c r="Z899" s="60"/>
      <c r="AA899" s="60"/>
      <c r="AB899" s="61"/>
      <c r="AC899" s="61"/>
      <c r="AD899" s="60"/>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c r="IW899" s="7"/>
      <c r="IX899" s="7"/>
      <c r="IY899" s="7"/>
      <c r="IZ899" s="7"/>
      <c r="JA899" s="7"/>
      <c r="JB899" s="7"/>
      <c r="JC899" s="7"/>
      <c r="JD899" s="7"/>
      <c r="JE899" s="7"/>
      <c r="JF899" s="7"/>
      <c r="JG899" s="7"/>
      <c r="JH899" s="7"/>
      <c r="JI899" s="7"/>
      <c r="JJ899" s="7"/>
      <c r="JK899" s="7"/>
      <c r="JL899" s="7"/>
      <c r="JM899" s="7"/>
      <c r="JN899" s="7"/>
      <c r="JO899" s="7"/>
      <c r="JP899" s="7"/>
      <c r="JQ899" s="7"/>
      <c r="JR899" s="7"/>
      <c r="JS899" s="7"/>
      <c r="JT899" s="7"/>
      <c r="JU899" s="7"/>
      <c r="JV899" s="7"/>
      <c r="JW899" s="7"/>
      <c r="JX899" s="7"/>
      <c r="JY899" s="7"/>
      <c r="JZ899" s="7"/>
      <c r="KA899" s="7"/>
      <c r="KB899" s="7"/>
      <c r="KC899" s="7"/>
      <c r="KD899" s="7"/>
      <c r="KE899" s="7"/>
      <c r="KF899" s="7"/>
      <c r="KG899" s="7"/>
      <c r="KH899" s="7"/>
      <c r="KI899" s="7"/>
      <c r="KJ899" s="7"/>
      <c r="KK899" s="7"/>
      <c r="KL899" s="7"/>
      <c r="KM899" s="7"/>
      <c r="KN899" s="7"/>
      <c r="KO899" s="7"/>
      <c r="KP899" s="7"/>
      <c r="KQ899" s="7"/>
      <c r="KR899" s="7"/>
      <c r="KS899" s="7"/>
      <c r="KT899" s="7"/>
      <c r="KU899" s="7"/>
      <c r="KV899" s="7"/>
      <c r="KW899" s="7"/>
      <c r="KX899" s="7"/>
      <c r="KY899" s="7"/>
      <c r="KZ899" s="7"/>
      <c r="LA899" s="7"/>
      <c r="LB899" s="7"/>
      <c r="LC899" s="7"/>
      <c r="LD899" s="7"/>
      <c r="LE899" s="7"/>
      <c r="LF899" s="7"/>
      <c r="LG899" s="7"/>
      <c r="LH899" s="7"/>
      <c r="LI899" s="7"/>
      <c r="LJ899" s="7"/>
      <c r="LK899" s="7"/>
      <c r="LL899" s="7"/>
      <c r="LM899" s="7"/>
      <c r="LN899" s="7"/>
      <c r="LO899" s="7"/>
      <c r="LP899" s="7"/>
      <c r="LQ899" s="7"/>
      <c r="LR899" s="7"/>
      <c r="LS899" s="7"/>
      <c r="LT899" s="7"/>
      <c r="LU899" s="7"/>
      <c r="LV899" s="7"/>
      <c r="LW899" s="7"/>
      <c r="LX899" s="7"/>
      <c r="LY899" s="7"/>
      <c r="LZ899" s="7"/>
      <c r="MA899" s="7"/>
      <c r="MB899" s="7"/>
      <c r="MC899" s="7"/>
      <c r="MD899" s="7"/>
      <c r="ME899" s="7"/>
      <c r="MF899" s="7"/>
      <c r="MG899" s="7"/>
      <c r="MH899" s="7"/>
      <c r="MI899" s="7"/>
      <c r="MJ899" s="7"/>
    </row>
    <row r="900" spans="1:348" ht="15.75" customHeight="1" x14ac:dyDescent="0.25">
      <c r="A900" s="60"/>
      <c r="B900" s="60"/>
      <c r="C900" s="60"/>
      <c r="D900" s="60"/>
      <c r="E900" s="60"/>
      <c r="F900" s="60"/>
      <c r="G900" s="60"/>
      <c r="H900" s="60"/>
      <c r="I900" s="61"/>
      <c r="J900" s="61"/>
      <c r="K900" s="61"/>
      <c r="L900" s="61"/>
      <c r="M900" s="60"/>
      <c r="N900" s="60"/>
      <c r="O900" s="62"/>
      <c r="P900" s="62"/>
      <c r="Q900" s="62"/>
      <c r="R900" s="62"/>
      <c r="S900" s="62"/>
      <c r="T900" s="62"/>
      <c r="U900" s="62"/>
      <c r="V900" s="62"/>
      <c r="W900" s="62"/>
      <c r="X900" s="60"/>
      <c r="Y900" s="60"/>
      <c r="Z900" s="60"/>
      <c r="AA900" s="60"/>
      <c r="AB900" s="61"/>
      <c r="AC900" s="61"/>
      <c r="AD900" s="60"/>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c r="IW900" s="7"/>
      <c r="IX900" s="7"/>
      <c r="IY900" s="7"/>
      <c r="IZ900" s="7"/>
      <c r="JA900" s="7"/>
      <c r="JB900" s="7"/>
      <c r="JC900" s="7"/>
      <c r="JD900" s="7"/>
      <c r="JE900" s="7"/>
      <c r="JF900" s="7"/>
      <c r="JG900" s="7"/>
      <c r="JH900" s="7"/>
      <c r="JI900" s="7"/>
      <c r="JJ900" s="7"/>
      <c r="JK900" s="7"/>
      <c r="JL900" s="7"/>
      <c r="JM900" s="7"/>
      <c r="JN900" s="7"/>
      <c r="JO900" s="7"/>
      <c r="JP900" s="7"/>
      <c r="JQ900" s="7"/>
      <c r="JR900" s="7"/>
      <c r="JS900" s="7"/>
      <c r="JT900" s="7"/>
      <c r="JU900" s="7"/>
      <c r="JV900" s="7"/>
      <c r="JW900" s="7"/>
      <c r="JX900" s="7"/>
      <c r="JY900" s="7"/>
      <c r="JZ900" s="7"/>
      <c r="KA900" s="7"/>
      <c r="KB900" s="7"/>
      <c r="KC900" s="7"/>
      <c r="KD900" s="7"/>
      <c r="KE900" s="7"/>
      <c r="KF900" s="7"/>
      <c r="KG900" s="7"/>
      <c r="KH900" s="7"/>
      <c r="KI900" s="7"/>
      <c r="KJ900" s="7"/>
      <c r="KK900" s="7"/>
      <c r="KL900" s="7"/>
      <c r="KM900" s="7"/>
      <c r="KN900" s="7"/>
      <c r="KO900" s="7"/>
      <c r="KP900" s="7"/>
      <c r="KQ900" s="7"/>
      <c r="KR900" s="7"/>
      <c r="KS900" s="7"/>
      <c r="KT900" s="7"/>
      <c r="KU900" s="7"/>
      <c r="KV900" s="7"/>
      <c r="KW900" s="7"/>
      <c r="KX900" s="7"/>
      <c r="KY900" s="7"/>
      <c r="KZ900" s="7"/>
      <c r="LA900" s="7"/>
      <c r="LB900" s="7"/>
      <c r="LC900" s="7"/>
      <c r="LD900" s="7"/>
      <c r="LE900" s="7"/>
      <c r="LF900" s="7"/>
      <c r="LG900" s="7"/>
      <c r="LH900" s="7"/>
      <c r="LI900" s="7"/>
      <c r="LJ900" s="7"/>
      <c r="LK900" s="7"/>
      <c r="LL900" s="7"/>
      <c r="LM900" s="7"/>
      <c r="LN900" s="7"/>
      <c r="LO900" s="7"/>
      <c r="LP900" s="7"/>
      <c r="LQ900" s="7"/>
      <c r="LR900" s="7"/>
      <c r="LS900" s="7"/>
      <c r="LT900" s="7"/>
      <c r="LU900" s="7"/>
      <c r="LV900" s="7"/>
      <c r="LW900" s="7"/>
      <c r="LX900" s="7"/>
      <c r="LY900" s="7"/>
      <c r="LZ900" s="7"/>
      <c r="MA900" s="7"/>
      <c r="MB900" s="7"/>
      <c r="MC900" s="7"/>
      <c r="MD900" s="7"/>
      <c r="ME900" s="7"/>
      <c r="MF900" s="7"/>
      <c r="MG900" s="7"/>
      <c r="MH900" s="7"/>
      <c r="MI900" s="7"/>
      <c r="MJ900" s="7"/>
    </row>
    <row r="901" spans="1:348" ht="15.75" customHeight="1" x14ac:dyDescent="0.25">
      <c r="A901" s="60"/>
      <c r="B901" s="60"/>
      <c r="C901" s="60"/>
      <c r="D901" s="60"/>
      <c r="E901" s="60"/>
      <c r="F901" s="60"/>
      <c r="G901" s="60"/>
      <c r="H901" s="60"/>
      <c r="I901" s="61"/>
      <c r="J901" s="61"/>
      <c r="K901" s="61"/>
      <c r="L901" s="61"/>
      <c r="M901" s="60"/>
      <c r="N901" s="60"/>
      <c r="O901" s="62"/>
      <c r="P901" s="62"/>
      <c r="Q901" s="62"/>
      <c r="R901" s="62"/>
      <c r="S901" s="62"/>
      <c r="T901" s="62"/>
      <c r="U901" s="62"/>
      <c r="V901" s="62"/>
      <c r="W901" s="62"/>
      <c r="X901" s="60"/>
      <c r="Y901" s="60"/>
      <c r="Z901" s="60"/>
      <c r="AA901" s="60"/>
      <c r="AB901" s="61"/>
      <c r="AC901" s="61"/>
      <c r="AD901" s="60"/>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c r="IW901" s="7"/>
      <c r="IX901" s="7"/>
      <c r="IY901" s="7"/>
      <c r="IZ901" s="7"/>
      <c r="JA901" s="7"/>
      <c r="JB901" s="7"/>
      <c r="JC901" s="7"/>
      <c r="JD901" s="7"/>
      <c r="JE901" s="7"/>
      <c r="JF901" s="7"/>
      <c r="JG901" s="7"/>
      <c r="JH901" s="7"/>
      <c r="JI901" s="7"/>
      <c r="JJ901" s="7"/>
      <c r="JK901" s="7"/>
      <c r="JL901" s="7"/>
      <c r="JM901" s="7"/>
      <c r="JN901" s="7"/>
      <c r="JO901" s="7"/>
      <c r="JP901" s="7"/>
      <c r="JQ901" s="7"/>
      <c r="JR901" s="7"/>
      <c r="JS901" s="7"/>
      <c r="JT901" s="7"/>
      <c r="JU901" s="7"/>
      <c r="JV901" s="7"/>
      <c r="JW901" s="7"/>
      <c r="JX901" s="7"/>
      <c r="JY901" s="7"/>
      <c r="JZ901" s="7"/>
      <c r="KA901" s="7"/>
      <c r="KB901" s="7"/>
      <c r="KC901" s="7"/>
      <c r="KD901" s="7"/>
      <c r="KE901" s="7"/>
      <c r="KF901" s="7"/>
      <c r="KG901" s="7"/>
      <c r="KH901" s="7"/>
      <c r="KI901" s="7"/>
      <c r="KJ901" s="7"/>
      <c r="KK901" s="7"/>
      <c r="KL901" s="7"/>
      <c r="KM901" s="7"/>
      <c r="KN901" s="7"/>
      <c r="KO901" s="7"/>
      <c r="KP901" s="7"/>
      <c r="KQ901" s="7"/>
      <c r="KR901" s="7"/>
      <c r="KS901" s="7"/>
      <c r="KT901" s="7"/>
      <c r="KU901" s="7"/>
      <c r="KV901" s="7"/>
      <c r="KW901" s="7"/>
      <c r="KX901" s="7"/>
      <c r="KY901" s="7"/>
      <c r="KZ901" s="7"/>
      <c r="LA901" s="7"/>
      <c r="LB901" s="7"/>
      <c r="LC901" s="7"/>
      <c r="LD901" s="7"/>
      <c r="LE901" s="7"/>
      <c r="LF901" s="7"/>
      <c r="LG901" s="7"/>
      <c r="LH901" s="7"/>
      <c r="LI901" s="7"/>
      <c r="LJ901" s="7"/>
      <c r="LK901" s="7"/>
      <c r="LL901" s="7"/>
      <c r="LM901" s="7"/>
      <c r="LN901" s="7"/>
      <c r="LO901" s="7"/>
      <c r="LP901" s="7"/>
      <c r="LQ901" s="7"/>
      <c r="LR901" s="7"/>
      <c r="LS901" s="7"/>
      <c r="LT901" s="7"/>
      <c r="LU901" s="7"/>
      <c r="LV901" s="7"/>
      <c r="LW901" s="7"/>
      <c r="LX901" s="7"/>
      <c r="LY901" s="7"/>
      <c r="LZ901" s="7"/>
      <c r="MA901" s="7"/>
      <c r="MB901" s="7"/>
      <c r="MC901" s="7"/>
      <c r="MD901" s="7"/>
      <c r="ME901" s="7"/>
      <c r="MF901" s="7"/>
      <c r="MG901" s="7"/>
      <c r="MH901" s="7"/>
      <c r="MI901" s="7"/>
      <c r="MJ901" s="7"/>
    </row>
    <row r="902" spans="1:348" ht="15.75" customHeight="1" x14ac:dyDescent="0.25">
      <c r="A902" s="60"/>
      <c r="B902" s="60"/>
      <c r="C902" s="60"/>
      <c r="D902" s="60"/>
      <c r="E902" s="60"/>
      <c r="F902" s="60"/>
      <c r="G902" s="60"/>
      <c r="H902" s="60"/>
      <c r="I902" s="61"/>
      <c r="J902" s="61"/>
      <c r="K902" s="61"/>
      <c r="L902" s="61"/>
      <c r="M902" s="60"/>
      <c r="N902" s="60"/>
      <c r="O902" s="62"/>
      <c r="P902" s="62"/>
      <c r="Q902" s="62"/>
      <c r="R902" s="62"/>
      <c r="S902" s="62"/>
      <c r="T902" s="62"/>
      <c r="U902" s="62"/>
      <c r="V902" s="62"/>
      <c r="W902" s="62"/>
      <c r="X902" s="60"/>
      <c r="Y902" s="60"/>
      <c r="Z902" s="60"/>
      <c r="AA902" s="60"/>
      <c r="AB902" s="61"/>
      <c r="AC902" s="61"/>
      <c r="AD902" s="60"/>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c r="IW902" s="7"/>
      <c r="IX902" s="7"/>
      <c r="IY902" s="7"/>
      <c r="IZ902" s="7"/>
      <c r="JA902" s="7"/>
      <c r="JB902" s="7"/>
      <c r="JC902" s="7"/>
      <c r="JD902" s="7"/>
      <c r="JE902" s="7"/>
      <c r="JF902" s="7"/>
      <c r="JG902" s="7"/>
      <c r="JH902" s="7"/>
      <c r="JI902" s="7"/>
      <c r="JJ902" s="7"/>
      <c r="JK902" s="7"/>
      <c r="JL902" s="7"/>
      <c r="JM902" s="7"/>
      <c r="JN902" s="7"/>
      <c r="JO902" s="7"/>
      <c r="JP902" s="7"/>
      <c r="JQ902" s="7"/>
      <c r="JR902" s="7"/>
      <c r="JS902" s="7"/>
      <c r="JT902" s="7"/>
      <c r="JU902" s="7"/>
      <c r="JV902" s="7"/>
      <c r="JW902" s="7"/>
      <c r="JX902" s="7"/>
      <c r="JY902" s="7"/>
      <c r="JZ902" s="7"/>
      <c r="KA902" s="7"/>
      <c r="KB902" s="7"/>
      <c r="KC902" s="7"/>
      <c r="KD902" s="7"/>
      <c r="KE902" s="7"/>
      <c r="KF902" s="7"/>
      <c r="KG902" s="7"/>
      <c r="KH902" s="7"/>
      <c r="KI902" s="7"/>
      <c r="KJ902" s="7"/>
      <c r="KK902" s="7"/>
      <c r="KL902" s="7"/>
      <c r="KM902" s="7"/>
      <c r="KN902" s="7"/>
      <c r="KO902" s="7"/>
      <c r="KP902" s="7"/>
      <c r="KQ902" s="7"/>
      <c r="KR902" s="7"/>
      <c r="KS902" s="7"/>
      <c r="KT902" s="7"/>
      <c r="KU902" s="7"/>
      <c r="KV902" s="7"/>
      <c r="KW902" s="7"/>
      <c r="KX902" s="7"/>
      <c r="KY902" s="7"/>
      <c r="KZ902" s="7"/>
      <c r="LA902" s="7"/>
      <c r="LB902" s="7"/>
      <c r="LC902" s="7"/>
      <c r="LD902" s="7"/>
      <c r="LE902" s="7"/>
      <c r="LF902" s="7"/>
      <c r="LG902" s="7"/>
      <c r="LH902" s="7"/>
      <c r="LI902" s="7"/>
      <c r="LJ902" s="7"/>
      <c r="LK902" s="7"/>
      <c r="LL902" s="7"/>
      <c r="LM902" s="7"/>
      <c r="LN902" s="7"/>
      <c r="LO902" s="7"/>
      <c r="LP902" s="7"/>
      <c r="LQ902" s="7"/>
      <c r="LR902" s="7"/>
      <c r="LS902" s="7"/>
      <c r="LT902" s="7"/>
      <c r="LU902" s="7"/>
      <c r="LV902" s="7"/>
      <c r="LW902" s="7"/>
      <c r="LX902" s="7"/>
      <c r="LY902" s="7"/>
      <c r="LZ902" s="7"/>
      <c r="MA902" s="7"/>
      <c r="MB902" s="7"/>
      <c r="MC902" s="7"/>
      <c r="MD902" s="7"/>
      <c r="ME902" s="7"/>
      <c r="MF902" s="7"/>
      <c r="MG902" s="7"/>
      <c r="MH902" s="7"/>
      <c r="MI902" s="7"/>
      <c r="MJ902" s="7"/>
    </row>
    <row r="903" spans="1:348" ht="15.75" customHeight="1" x14ac:dyDescent="0.25">
      <c r="A903" s="60"/>
      <c r="B903" s="60"/>
      <c r="C903" s="60"/>
      <c r="D903" s="60"/>
      <c r="E903" s="60"/>
      <c r="F903" s="60"/>
      <c r="G903" s="60"/>
      <c r="H903" s="60"/>
      <c r="I903" s="61"/>
      <c r="J903" s="61"/>
      <c r="K903" s="61"/>
      <c r="L903" s="61"/>
      <c r="M903" s="60"/>
      <c r="N903" s="60"/>
      <c r="O903" s="62"/>
      <c r="P903" s="62"/>
      <c r="Q903" s="62"/>
      <c r="R903" s="62"/>
      <c r="S903" s="62"/>
      <c r="T903" s="62"/>
      <c r="U903" s="62"/>
      <c r="V903" s="62"/>
      <c r="W903" s="62"/>
      <c r="X903" s="60"/>
      <c r="Y903" s="60"/>
      <c r="Z903" s="60"/>
      <c r="AA903" s="60"/>
      <c r="AB903" s="61"/>
      <c r="AC903" s="61"/>
      <c r="AD903" s="60"/>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c r="IW903" s="7"/>
      <c r="IX903" s="7"/>
      <c r="IY903" s="7"/>
      <c r="IZ903" s="7"/>
      <c r="JA903" s="7"/>
      <c r="JB903" s="7"/>
      <c r="JC903" s="7"/>
      <c r="JD903" s="7"/>
      <c r="JE903" s="7"/>
      <c r="JF903" s="7"/>
      <c r="JG903" s="7"/>
      <c r="JH903" s="7"/>
      <c r="JI903" s="7"/>
      <c r="JJ903" s="7"/>
      <c r="JK903" s="7"/>
      <c r="JL903" s="7"/>
      <c r="JM903" s="7"/>
      <c r="JN903" s="7"/>
      <c r="JO903" s="7"/>
      <c r="JP903" s="7"/>
      <c r="JQ903" s="7"/>
      <c r="JR903" s="7"/>
      <c r="JS903" s="7"/>
      <c r="JT903" s="7"/>
      <c r="JU903" s="7"/>
      <c r="JV903" s="7"/>
      <c r="JW903" s="7"/>
      <c r="JX903" s="7"/>
      <c r="JY903" s="7"/>
      <c r="JZ903" s="7"/>
      <c r="KA903" s="7"/>
      <c r="KB903" s="7"/>
      <c r="KC903" s="7"/>
      <c r="KD903" s="7"/>
      <c r="KE903" s="7"/>
      <c r="KF903" s="7"/>
      <c r="KG903" s="7"/>
      <c r="KH903" s="7"/>
      <c r="KI903" s="7"/>
      <c r="KJ903" s="7"/>
      <c r="KK903" s="7"/>
      <c r="KL903" s="7"/>
      <c r="KM903" s="7"/>
      <c r="KN903" s="7"/>
      <c r="KO903" s="7"/>
      <c r="KP903" s="7"/>
      <c r="KQ903" s="7"/>
      <c r="KR903" s="7"/>
      <c r="KS903" s="7"/>
      <c r="KT903" s="7"/>
      <c r="KU903" s="7"/>
      <c r="KV903" s="7"/>
      <c r="KW903" s="7"/>
      <c r="KX903" s="7"/>
      <c r="KY903" s="7"/>
      <c r="KZ903" s="7"/>
      <c r="LA903" s="7"/>
      <c r="LB903" s="7"/>
      <c r="LC903" s="7"/>
      <c r="LD903" s="7"/>
      <c r="LE903" s="7"/>
      <c r="LF903" s="7"/>
      <c r="LG903" s="7"/>
      <c r="LH903" s="7"/>
      <c r="LI903" s="7"/>
      <c r="LJ903" s="7"/>
      <c r="LK903" s="7"/>
      <c r="LL903" s="7"/>
      <c r="LM903" s="7"/>
      <c r="LN903" s="7"/>
      <c r="LO903" s="7"/>
      <c r="LP903" s="7"/>
      <c r="LQ903" s="7"/>
      <c r="LR903" s="7"/>
      <c r="LS903" s="7"/>
      <c r="LT903" s="7"/>
      <c r="LU903" s="7"/>
      <c r="LV903" s="7"/>
      <c r="LW903" s="7"/>
      <c r="LX903" s="7"/>
      <c r="LY903" s="7"/>
      <c r="LZ903" s="7"/>
      <c r="MA903" s="7"/>
      <c r="MB903" s="7"/>
      <c r="MC903" s="7"/>
      <c r="MD903" s="7"/>
      <c r="ME903" s="7"/>
      <c r="MF903" s="7"/>
      <c r="MG903" s="7"/>
      <c r="MH903" s="7"/>
      <c r="MI903" s="7"/>
      <c r="MJ903" s="7"/>
    </row>
    <row r="904" spans="1:348" ht="15.75" customHeight="1" x14ac:dyDescent="0.25">
      <c r="A904" s="60"/>
      <c r="B904" s="60"/>
      <c r="C904" s="60"/>
      <c r="D904" s="60"/>
      <c r="E904" s="60"/>
      <c r="F904" s="60"/>
      <c r="G904" s="60"/>
      <c r="H904" s="60"/>
      <c r="I904" s="61"/>
      <c r="J904" s="61"/>
      <c r="K904" s="61"/>
      <c r="L904" s="61"/>
      <c r="M904" s="60"/>
      <c r="N904" s="60"/>
      <c r="O904" s="62"/>
      <c r="P904" s="62"/>
      <c r="Q904" s="62"/>
      <c r="R904" s="62"/>
      <c r="S904" s="62"/>
      <c r="T904" s="62"/>
      <c r="U904" s="62"/>
      <c r="V904" s="62"/>
      <c r="W904" s="62"/>
      <c r="X904" s="60"/>
      <c r="Y904" s="60"/>
      <c r="Z904" s="60"/>
      <c r="AA904" s="60"/>
      <c r="AB904" s="61"/>
      <c r="AC904" s="61"/>
      <c r="AD904" s="60"/>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c r="IW904" s="7"/>
      <c r="IX904" s="7"/>
      <c r="IY904" s="7"/>
      <c r="IZ904" s="7"/>
      <c r="JA904" s="7"/>
      <c r="JB904" s="7"/>
      <c r="JC904" s="7"/>
      <c r="JD904" s="7"/>
      <c r="JE904" s="7"/>
      <c r="JF904" s="7"/>
      <c r="JG904" s="7"/>
      <c r="JH904" s="7"/>
      <c r="JI904" s="7"/>
      <c r="JJ904" s="7"/>
      <c r="JK904" s="7"/>
      <c r="JL904" s="7"/>
      <c r="JM904" s="7"/>
      <c r="JN904" s="7"/>
      <c r="JO904" s="7"/>
      <c r="JP904" s="7"/>
      <c r="JQ904" s="7"/>
      <c r="JR904" s="7"/>
      <c r="JS904" s="7"/>
      <c r="JT904" s="7"/>
      <c r="JU904" s="7"/>
      <c r="JV904" s="7"/>
      <c r="JW904" s="7"/>
      <c r="JX904" s="7"/>
      <c r="JY904" s="7"/>
      <c r="JZ904" s="7"/>
      <c r="KA904" s="7"/>
      <c r="KB904" s="7"/>
      <c r="KC904" s="7"/>
      <c r="KD904" s="7"/>
      <c r="KE904" s="7"/>
      <c r="KF904" s="7"/>
      <c r="KG904" s="7"/>
      <c r="KH904" s="7"/>
      <c r="KI904" s="7"/>
      <c r="KJ904" s="7"/>
      <c r="KK904" s="7"/>
      <c r="KL904" s="7"/>
      <c r="KM904" s="7"/>
      <c r="KN904" s="7"/>
      <c r="KO904" s="7"/>
      <c r="KP904" s="7"/>
      <c r="KQ904" s="7"/>
      <c r="KR904" s="7"/>
      <c r="KS904" s="7"/>
      <c r="KT904" s="7"/>
      <c r="KU904" s="7"/>
      <c r="KV904" s="7"/>
      <c r="KW904" s="7"/>
      <c r="KX904" s="7"/>
      <c r="KY904" s="7"/>
      <c r="KZ904" s="7"/>
      <c r="LA904" s="7"/>
      <c r="LB904" s="7"/>
      <c r="LC904" s="7"/>
      <c r="LD904" s="7"/>
      <c r="LE904" s="7"/>
      <c r="LF904" s="7"/>
      <c r="LG904" s="7"/>
      <c r="LH904" s="7"/>
      <c r="LI904" s="7"/>
      <c r="LJ904" s="7"/>
      <c r="LK904" s="7"/>
      <c r="LL904" s="7"/>
      <c r="LM904" s="7"/>
      <c r="LN904" s="7"/>
      <c r="LO904" s="7"/>
      <c r="LP904" s="7"/>
      <c r="LQ904" s="7"/>
      <c r="LR904" s="7"/>
      <c r="LS904" s="7"/>
      <c r="LT904" s="7"/>
      <c r="LU904" s="7"/>
      <c r="LV904" s="7"/>
      <c r="LW904" s="7"/>
      <c r="LX904" s="7"/>
      <c r="LY904" s="7"/>
      <c r="LZ904" s="7"/>
      <c r="MA904" s="7"/>
      <c r="MB904" s="7"/>
      <c r="MC904" s="7"/>
      <c r="MD904" s="7"/>
      <c r="ME904" s="7"/>
      <c r="MF904" s="7"/>
      <c r="MG904" s="7"/>
      <c r="MH904" s="7"/>
      <c r="MI904" s="7"/>
      <c r="MJ904" s="7"/>
    </row>
    <row r="905" spans="1:348" ht="15.75" customHeight="1" x14ac:dyDescent="0.25">
      <c r="A905" s="60"/>
      <c r="B905" s="60"/>
      <c r="C905" s="60"/>
      <c r="D905" s="60"/>
      <c r="E905" s="60"/>
      <c r="F905" s="60"/>
      <c r="G905" s="60"/>
      <c r="H905" s="60"/>
      <c r="I905" s="61"/>
      <c r="J905" s="61"/>
      <c r="K905" s="61"/>
      <c r="L905" s="61"/>
      <c r="M905" s="60"/>
      <c r="N905" s="60"/>
      <c r="O905" s="62"/>
      <c r="P905" s="62"/>
      <c r="Q905" s="62"/>
      <c r="R905" s="62"/>
      <c r="S905" s="62"/>
      <c r="T905" s="62"/>
      <c r="U905" s="62"/>
      <c r="V905" s="62"/>
      <c r="W905" s="62"/>
      <c r="X905" s="60"/>
      <c r="Y905" s="60"/>
      <c r="Z905" s="60"/>
      <c r="AA905" s="60"/>
      <c r="AB905" s="61"/>
      <c r="AC905" s="61"/>
      <c r="AD905" s="60"/>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c r="IW905" s="7"/>
      <c r="IX905" s="7"/>
      <c r="IY905" s="7"/>
      <c r="IZ905" s="7"/>
      <c r="JA905" s="7"/>
      <c r="JB905" s="7"/>
      <c r="JC905" s="7"/>
      <c r="JD905" s="7"/>
      <c r="JE905" s="7"/>
      <c r="JF905" s="7"/>
      <c r="JG905" s="7"/>
      <c r="JH905" s="7"/>
      <c r="JI905" s="7"/>
      <c r="JJ905" s="7"/>
      <c r="JK905" s="7"/>
      <c r="JL905" s="7"/>
      <c r="JM905" s="7"/>
      <c r="JN905" s="7"/>
      <c r="JO905" s="7"/>
      <c r="JP905" s="7"/>
      <c r="JQ905" s="7"/>
      <c r="JR905" s="7"/>
      <c r="JS905" s="7"/>
      <c r="JT905" s="7"/>
      <c r="JU905" s="7"/>
      <c r="JV905" s="7"/>
      <c r="JW905" s="7"/>
      <c r="JX905" s="7"/>
      <c r="JY905" s="7"/>
      <c r="JZ905" s="7"/>
      <c r="KA905" s="7"/>
      <c r="KB905" s="7"/>
      <c r="KC905" s="7"/>
      <c r="KD905" s="7"/>
      <c r="KE905" s="7"/>
      <c r="KF905" s="7"/>
      <c r="KG905" s="7"/>
      <c r="KH905" s="7"/>
      <c r="KI905" s="7"/>
      <c r="KJ905" s="7"/>
      <c r="KK905" s="7"/>
      <c r="KL905" s="7"/>
      <c r="KM905" s="7"/>
      <c r="KN905" s="7"/>
      <c r="KO905" s="7"/>
      <c r="KP905" s="7"/>
      <c r="KQ905" s="7"/>
      <c r="KR905" s="7"/>
      <c r="KS905" s="7"/>
      <c r="KT905" s="7"/>
      <c r="KU905" s="7"/>
      <c r="KV905" s="7"/>
      <c r="KW905" s="7"/>
      <c r="KX905" s="7"/>
      <c r="KY905" s="7"/>
      <c r="KZ905" s="7"/>
      <c r="LA905" s="7"/>
      <c r="LB905" s="7"/>
      <c r="LC905" s="7"/>
      <c r="LD905" s="7"/>
      <c r="LE905" s="7"/>
      <c r="LF905" s="7"/>
      <c r="LG905" s="7"/>
      <c r="LH905" s="7"/>
      <c r="LI905" s="7"/>
      <c r="LJ905" s="7"/>
      <c r="LK905" s="7"/>
      <c r="LL905" s="7"/>
      <c r="LM905" s="7"/>
      <c r="LN905" s="7"/>
      <c r="LO905" s="7"/>
      <c r="LP905" s="7"/>
      <c r="LQ905" s="7"/>
      <c r="LR905" s="7"/>
      <c r="LS905" s="7"/>
      <c r="LT905" s="7"/>
      <c r="LU905" s="7"/>
      <c r="LV905" s="7"/>
      <c r="LW905" s="7"/>
      <c r="LX905" s="7"/>
      <c r="LY905" s="7"/>
      <c r="LZ905" s="7"/>
      <c r="MA905" s="7"/>
      <c r="MB905" s="7"/>
      <c r="MC905" s="7"/>
      <c r="MD905" s="7"/>
      <c r="ME905" s="7"/>
      <c r="MF905" s="7"/>
      <c r="MG905" s="7"/>
      <c r="MH905" s="7"/>
      <c r="MI905" s="7"/>
      <c r="MJ905" s="7"/>
    </row>
    <row r="906" spans="1:348" ht="15.75" customHeight="1" x14ac:dyDescent="0.25">
      <c r="A906" s="60"/>
      <c r="B906" s="60"/>
      <c r="C906" s="60"/>
      <c r="D906" s="60"/>
      <c r="E906" s="60"/>
      <c r="F906" s="60"/>
      <c r="G906" s="60"/>
      <c r="H906" s="60"/>
      <c r="I906" s="61"/>
      <c r="J906" s="61"/>
      <c r="K906" s="61"/>
      <c r="L906" s="61"/>
      <c r="M906" s="60"/>
      <c r="N906" s="60"/>
      <c r="O906" s="62"/>
      <c r="P906" s="62"/>
      <c r="Q906" s="62"/>
      <c r="R906" s="62"/>
      <c r="S906" s="62"/>
      <c r="T906" s="62"/>
      <c r="U906" s="62"/>
      <c r="V906" s="62"/>
      <c r="W906" s="62"/>
      <c r="X906" s="60"/>
      <c r="Y906" s="60"/>
      <c r="Z906" s="60"/>
      <c r="AA906" s="60"/>
      <c r="AB906" s="61"/>
      <c r="AC906" s="61"/>
      <c r="AD906" s="60"/>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c r="IW906" s="7"/>
      <c r="IX906" s="7"/>
      <c r="IY906" s="7"/>
      <c r="IZ906" s="7"/>
      <c r="JA906" s="7"/>
      <c r="JB906" s="7"/>
      <c r="JC906" s="7"/>
      <c r="JD906" s="7"/>
      <c r="JE906" s="7"/>
      <c r="JF906" s="7"/>
      <c r="JG906" s="7"/>
      <c r="JH906" s="7"/>
      <c r="JI906" s="7"/>
      <c r="JJ906" s="7"/>
      <c r="JK906" s="7"/>
      <c r="JL906" s="7"/>
      <c r="JM906" s="7"/>
      <c r="JN906" s="7"/>
      <c r="JO906" s="7"/>
      <c r="JP906" s="7"/>
      <c r="JQ906" s="7"/>
      <c r="JR906" s="7"/>
      <c r="JS906" s="7"/>
      <c r="JT906" s="7"/>
      <c r="JU906" s="7"/>
      <c r="JV906" s="7"/>
      <c r="JW906" s="7"/>
      <c r="JX906" s="7"/>
      <c r="JY906" s="7"/>
      <c r="JZ906" s="7"/>
      <c r="KA906" s="7"/>
      <c r="KB906" s="7"/>
      <c r="KC906" s="7"/>
      <c r="KD906" s="7"/>
      <c r="KE906" s="7"/>
      <c r="KF906" s="7"/>
      <c r="KG906" s="7"/>
      <c r="KH906" s="7"/>
      <c r="KI906" s="7"/>
      <c r="KJ906" s="7"/>
      <c r="KK906" s="7"/>
      <c r="KL906" s="7"/>
      <c r="KM906" s="7"/>
      <c r="KN906" s="7"/>
      <c r="KO906" s="7"/>
      <c r="KP906" s="7"/>
      <c r="KQ906" s="7"/>
      <c r="KR906" s="7"/>
      <c r="KS906" s="7"/>
      <c r="KT906" s="7"/>
      <c r="KU906" s="7"/>
      <c r="KV906" s="7"/>
      <c r="KW906" s="7"/>
      <c r="KX906" s="7"/>
      <c r="KY906" s="7"/>
      <c r="KZ906" s="7"/>
      <c r="LA906" s="7"/>
      <c r="LB906" s="7"/>
      <c r="LC906" s="7"/>
      <c r="LD906" s="7"/>
      <c r="LE906" s="7"/>
      <c r="LF906" s="7"/>
      <c r="LG906" s="7"/>
      <c r="LH906" s="7"/>
      <c r="LI906" s="7"/>
      <c r="LJ906" s="7"/>
      <c r="LK906" s="7"/>
      <c r="LL906" s="7"/>
      <c r="LM906" s="7"/>
      <c r="LN906" s="7"/>
      <c r="LO906" s="7"/>
      <c r="LP906" s="7"/>
      <c r="LQ906" s="7"/>
      <c r="LR906" s="7"/>
      <c r="LS906" s="7"/>
      <c r="LT906" s="7"/>
      <c r="LU906" s="7"/>
      <c r="LV906" s="7"/>
      <c r="LW906" s="7"/>
      <c r="LX906" s="7"/>
      <c r="LY906" s="7"/>
      <c r="LZ906" s="7"/>
      <c r="MA906" s="7"/>
      <c r="MB906" s="7"/>
      <c r="MC906" s="7"/>
      <c r="MD906" s="7"/>
      <c r="ME906" s="7"/>
      <c r="MF906" s="7"/>
      <c r="MG906" s="7"/>
      <c r="MH906" s="7"/>
      <c r="MI906" s="7"/>
      <c r="MJ906" s="7"/>
    </row>
    <row r="907" spans="1:348" ht="15.75" customHeight="1" x14ac:dyDescent="0.25">
      <c r="A907" s="60"/>
      <c r="B907" s="60"/>
      <c r="C907" s="60"/>
      <c r="D907" s="60"/>
      <c r="E907" s="60"/>
      <c r="F907" s="60"/>
      <c r="G907" s="60"/>
      <c r="H907" s="60"/>
      <c r="I907" s="61"/>
      <c r="J907" s="61"/>
      <c r="K907" s="61"/>
      <c r="L907" s="61"/>
      <c r="M907" s="60"/>
      <c r="N907" s="60"/>
      <c r="O907" s="62"/>
      <c r="P907" s="62"/>
      <c r="Q907" s="62"/>
      <c r="R907" s="62"/>
      <c r="S907" s="62"/>
      <c r="T907" s="62"/>
      <c r="U907" s="62"/>
      <c r="V907" s="62"/>
      <c r="W907" s="62"/>
      <c r="X907" s="60"/>
      <c r="Y907" s="60"/>
      <c r="Z907" s="60"/>
      <c r="AA907" s="60"/>
      <c r="AB907" s="61"/>
      <c r="AC907" s="61"/>
      <c r="AD907" s="60"/>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c r="IW907" s="7"/>
      <c r="IX907" s="7"/>
      <c r="IY907" s="7"/>
      <c r="IZ907" s="7"/>
      <c r="JA907" s="7"/>
      <c r="JB907" s="7"/>
      <c r="JC907" s="7"/>
      <c r="JD907" s="7"/>
      <c r="JE907" s="7"/>
      <c r="JF907" s="7"/>
      <c r="JG907" s="7"/>
      <c r="JH907" s="7"/>
      <c r="JI907" s="7"/>
      <c r="JJ907" s="7"/>
      <c r="JK907" s="7"/>
      <c r="JL907" s="7"/>
      <c r="JM907" s="7"/>
      <c r="JN907" s="7"/>
      <c r="JO907" s="7"/>
      <c r="JP907" s="7"/>
      <c r="JQ907" s="7"/>
      <c r="JR907" s="7"/>
      <c r="JS907" s="7"/>
      <c r="JT907" s="7"/>
      <c r="JU907" s="7"/>
      <c r="JV907" s="7"/>
      <c r="JW907" s="7"/>
      <c r="JX907" s="7"/>
      <c r="JY907" s="7"/>
      <c r="JZ907" s="7"/>
      <c r="KA907" s="7"/>
      <c r="KB907" s="7"/>
      <c r="KC907" s="7"/>
      <c r="KD907" s="7"/>
      <c r="KE907" s="7"/>
      <c r="KF907" s="7"/>
      <c r="KG907" s="7"/>
      <c r="KH907" s="7"/>
      <c r="KI907" s="7"/>
      <c r="KJ907" s="7"/>
      <c r="KK907" s="7"/>
      <c r="KL907" s="7"/>
      <c r="KM907" s="7"/>
      <c r="KN907" s="7"/>
      <c r="KO907" s="7"/>
      <c r="KP907" s="7"/>
      <c r="KQ907" s="7"/>
      <c r="KR907" s="7"/>
      <c r="KS907" s="7"/>
      <c r="KT907" s="7"/>
      <c r="KU907" s="7"/>
      <c r="KV907" s="7"/>
      <c r="KW907" s="7"/>
      <c r="KX907" s="7"/>
      <c r="KY907" s="7"/>
      <c r="KZ907" s="7"/>
      <c r="LA907" s="7"/>
      <c r="LB907" s="7"/>
      <c r="LC907" s="7"/>
      <c r="LD907" s="7"/>
      <c r="LE907" s="7"/>
      <c r="LF907" s="7"/>
      <c r="LG907" s="7"/>
      <c r="LH907" s="7"/>
      <c r="LI907" s="7"/>
      <c r="LJ907" s="7"/>
      <c r="LK907" s="7"/>
      <c r="LL907" s="7"/>
      <c r="LM907" s="7"/>
      <c r="LN907" s="7"/>
      <c r="LO907" s="7"/>
      <c r="LP907" s="7"/>
      <c r="LQ907" s="7"/>
      <c r="LR907" s="7"/>
      <c r="LS907" s="7"/>
      <c r="LT907" s="7"/>
      <c r="LU907" s="7"/>
      <c r="LV907" s="7"/>
      <c r="LW907" s="7"/>
      <c r="LX907" s="7"/>
      <c r="LY907" s="7"/>
      <c r="LZ907" s="7"/>
      <c r="MA907" s="7"/>
      <c r="MB907" s="7"/>
      <c r="MC907" s="7"/>
      <c r="MD907" s="7"/>
      <c r="ME907" s="7"/>
      <c r="MF907" s="7"/>
      <c r="MG907" s="7"/>
      <c r="MH907" s="7"/>
      <c r="MI907" s="7"/>
      <c r="MJ907" s="7"/>
    </row>
    <row r="908" spans="1:348" ht="15.75" customHeight="1" x14ac:dyDescent="0.25">
      <c r="A908" s="60"/>
      <c r="B908" s="60"/>
      <c r="C908" s="60"/>
      <c r="D908" s="60"/>
      <c r="E908" s="60"/>
      <c r="F908" s="60"/>
      <c r="G908" s="60"/>
      <c r="H908" s="60"/>
      <c r="I908" s="61"/>
      <c r="J908" s="61"/>
      <c r="K908" s="61"/>
      <c r="L908" s="61"/>
      <c r="M908" s="60"/>
      <c r="N908" s="60"/>
      <c r="O908" s="62"/>
      <c r="P908" s="62"/>
      <c r="Q908" s="62"/>
      <c r="R908" s="62"/>
      <c r="S908" s="62"/>
      <c r="T908" s="62"/>
      <c r="U908" s="62"/>
      <c r="V908" s="62"/>
      <c r="W908" s="62"/>
      <c r="X908" s="60"/>
      <c r="Y908" s="60"/>
      <c r="Z908" s="60"/>
      <c r="AA908" s="60"/>
      <c r="AB908" s="61"/>
      <c r="AC908" s="61"/>
      <c r="AD908" s="60"/>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c r="IW908" s="7"/>
      <c r="IX908" s="7"/>
      <c r="IY908" s="7"/>
      <c r="IZ908" s="7"/>
      <c r="JA908" s="7"/>
      <c r="JB908" s="7"/>
      <c r="JC908" s="7"/>
      <c r="JD908" s="7"/>
      <c r="JE908" s="7"/>
      <c r="JF908" s="7"/>
      <c r="JG908" s="7"/>
      <c r="JH908" s="7"/>
      <c r="JI908" s="7"/>
      <c r="JJ908" s="7"/>
      <c r="JK908" s="7"/>
      <c r="JL908" s="7"/>
      <c r="JM908" s="7"/>
      <c r="JN908" s="7"/>
      <c r="JO908" s="7"/>
      <c r="JP908" s="7"/>
      <c r="JQ908" s="7"/>
      <c r="JR908" s="7"/>
      <c r="JS908" s="7"/>
      <c r="JT908" s="7"/>
      <c r="JU908" s="7"/>
      <c r="JV908" s="7"/>
      <c r="JW908" s="7"/>
      <c r="JX908" s="7"/>
      <c r="JY908" s="7"/>
      <c r="JZ908" s="7"/>
      <c r="KA908" s="7"/>
      <c r="KB908" s="7"/>
      <c r="KC908" s="7"/>
      <c r="KD908" s="7"/>
      <c r="KE908" s="7"/>
      <c r="KF908" s="7"/>
      <c r="KG908" s="7"/>
      <c r="KH908" s="7"/>
      <c r="KI908" s="7"/>
      <c r="KJ908" s="7"/>
      <c r="KK908" s="7"/>
      <c r="KL908" s="7"/>
      <c r="KM908" s="7"/>
      <c r="KN908" s="7"/>
      <c r="KO908" s="7"/>
      <c r="KP908" s="7"/>
      <c r="KQ908" s="7"/>
      <c r="KR908" s="7"/>
      <c r="KS908" s="7"/>
      <c r="KT908" s="7"/>
      <c r="KU908" s="7"/>
      <c r="KV908" s="7"/>
      <c r="KW908" s="7"/>
      <c r="KX908" s="7"/>
      <c r="KY908" s="7"/>
      <c r="KZ908" s="7"/>
      <c r="LA908" s="7"/>
      <c r="LB908" s="7"/>
      <c r="LC908" s="7"/>
      <c r="LD908" s="7"/>
      <c r="LE908" s="7"/>
      <c r="LF908" s="7"/>
      <c r="LG908" s="7"/>
      <c r="LH908" s="7"/>
      <c r="LI908" s="7"/>
      <c r="LJ908" s="7"/>
      <c r="LK908" s="7"/>
      <c r="LL908" s="7"/>
      <c r="LM908" s="7"/>
      <c r="LN908" s="7"/>
      <c r="LO908" s="7"/>
      <c r="LP908" s="7"/>
      <c r="LQ908" s="7"/>
      <c r="LR908" s="7"/>
      <c r="LS908" s="7"/>
      <c r="LT908" s="7"/>
      <c r="LU908" s="7"/>
      <c r="LV908" s="7"/>
      <c r="LW908" s="7"/>
      <c r="LX908" s="7"/>
      <c r="LY908" s="7"/>
      <c r="LZ908" s="7"/>
      <c r="MA908" s="7"/>
      <c r="MB908" s="7"/>
      <c r="MC908" s="7"/>
      <c r="MD908" s="7"/>
      <c r="ME908" s="7"/>
      <c r="MF908" s="7"/>
      <c r="MG908" s="7"/>
      <c r="MH908" s="7"/>
      <c r="MI908" s="7"/>
      <c r="MJ908" s="7"/>
    </row>
    <row r="909" spans="1:348" ht="15.75" customHeight="1" x14ac:dyDescent="0.25">
      <c r="A909" s="60"/>
      <c r="B909" s="60"/>
      <c r="C909" s="60"/>
      <c r="D909" s="60"/>
      <c r="E909" s="60"/>
      <c r="F909" s="60"/>
      <c r="G909" s="60"/>
      <c r="H909" s="60"/>
      <c r="I909" s="61"/>
      <c r="J909" s="61"/>
      <c r="K909" s="61"/>
      <c r="L909" s="61"/>
      <c r="M909" s="60"/>
      <c r="N909" s="60"/>
      <c r="O909" s="62"/>
      <c r="P909" s="62"/>
      <c r="Q909" s="62"/>
      <c r="R909" s="62"/>
      <c r="S909" s="62"/>
      <c r="T909" s="62"/>
      <c r="U909" s="62"/>
      <c r="V909" s="62"/>
      <c r="W909" s="62"/>
      <c r="X909" s="60"/>
      <c r="Y909" s="60"/>
      <c r="Z909" s="60"/>
      <c r="AA909" s="60"/>
      <c r="AB909" s="61"/>
      <c r="AC909" s="61"/>
      <c r="AD909" s="60"/>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c r="IW909" s="7"/>
      <c r="IX909" s="7"/>
      <c r="IY909" s="7"/>
      <c r="IZ909" s="7"/>
      <c r="JA909" s="7"/>
      <c r="JB909" s="7"/>
      <c r="JC909" s="7"/>
      <c r="JD909" s="7"/>
      <c r="JE909" s="7"/>
      <c r="JF909" s="7"/>
      <c r="JG909" s="7"/>
      <c r="JH909" s="7"/>
      <c r="JI909" s="7"/>
      <c r="JJ909" s="7"/>
      <c r="JK909" s="7"/>
      <c r="JL909" s="7"/>
      <c r="JM909" s="7"/>
      <c r="JN909" s="7"/>
      <c r="JO909" s="7"/>
      <c r="JP909" s="7"/>
      <c r="JQ909" s="7"/>
      <c r="JR909" s="7"/>
      <c r="JS909" s="7"/>
      <c r="JT909" s="7"/>
      <c r="JU909" s="7"/>
      <c r="JV909" s="7"/>
      <c r="JW909" s="7"/>
      <c r="JX909" s="7"/>
      <c r="JY909" s="7"/>
      <c r="JZ909" s="7"/>
      <c r="KA909" s="7"/>
      <c r="KB909" s="7"/>
      <c r="KC909" s="7"/>
      <c r="KD909" s="7"/>
      <c r="KE909" s="7"/>
      <c r="KF909" s="7"/>
      <c r="KG909" s="7"/>
      <c r="KH909" s="7"/>
      <c r="KI909" s="7"/>
      <c r="KJ909" s="7"/>
      <c r="KK909" s="7"/>
      <c r="KL909" s="7"/>
      <c r="KM909" s="7"/>
      <c r="KN909" s="7"/>
      <c r="KO909" s="7"/>
      <c r="KP909" s="7"/>
      <c r="KQ909" s="7"/>
      <c r="KR909" s="7"/>
      <c r="KS909" s="7"/>
      <c r="KT909" s="7"/>
      <c r="KU909" s="7"/>
      <c r="KV909" s="7"/>
      <c r="KW909" s="7"/>
      <c r="KX909" s="7"/>
      <c r="KY909" s="7"/>
      <c r="KZ909" s="7"/>
      <c r="LA909" s="7"/>
      <c r="LB909" s="7"/>
      <c r="LC909" s="7"/>
      <c r="LD909" s="7"/>
      <c r="LE909" s="7"/>
      <c r="LF909" s="7"/>
      <c r="LG909" s="7"/>
      <c r="LH909" s="7"/>
      <c r="LI909" s="7"/>
      <c r="LJ909" s="7"/>
      <c r="LK909" s="7"/>
      <c r="LL909" s="7"/>
      <c r="LM909" s="7"/>
      <c r="LN909" s="7"/>
      <c r="LO909" s="7"/>
      <c r="LP909" s="7"/>
      <c r="LQ909" s="7"/>
      <c r="LR909" s="7"/>
      <c r="LS909" s="7"/>
      <c r="LT909" s="7"/>
      <c r="LU909" s="7"/>
      <c r="LV909" s="7"/>
      <c r="LW909" s="7"/>
      <c r="LX909" s="7"/>
      <c r="LY909" s="7"/>
      <c r="LZ909" s="7"/>
      <c r="MA909" s="7"/>
      <c r="MB909" s="7"/>
      <c r="MC909" s="7"/>
      <c r="MD909" s="7"/>
      <c r="ME909" s="7"/>
      <c r="MF909" s="7"/>
      <c r="MG909" s="7"/>
      <c r="MH909" s="7"/>
      <c r="MI909" s="7"/>
      <c r="MJ909" s="7"/>
    </row>
    <row r="910" spans="1:348" ht="15.75" customHeight="1" x14ac:dyDescent="0.25">
      <c r="A910" s="60"/>
      <c r="B910" s="60"/>
      <c r="C910" s="60"/>
      <c r="D910" s="60"/>
      <c r="E910" s="60"/>
      <c r="F910" s="60"/>
      <c r="G910" s="60"/>
      <c r="H910" s="60"/>
      <c r="I910" s="61"/>
      <c r="J910" s="61"/>
      <c r="K910" s="61"/>
      <c r="L910" s="61"/>
      <c r="M910" s="60"/>
      <c r="N910" s="60"/>
      <c r="O910" s="62"/>
      <c r="P910" s="62"/>
      <c r="Q910" s="62"/>
      <c r="R910" s="62"/>
      <c r="S910" s="62"/>
      <c r="T910" s="62"/>
      <c r="U910" s="62"/>
      <c r="V910" s="62"/>
      <c r="W910" s="62"/>
      <c r="X910" s="60"/>
      <c r="Y910" s="60"/>
      <c r="Z910" s="60"/>
      <c r="AA910" s="60"/>
      <c r="AB910" s="61"/>
      <c r="AC910" s="61"/>
      <c r="AD910" s="60"/>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7"/>
      <c r="IW910" s="7"/>
      <c r="IX910" s="7"/>
      <c r="IY910" s="7"/>
      <c r="IZ910" s="7"/>
      <c r="JA910" s="7"/>
      <c r="JB910" s="7"/>
      <c r="JC910" s="7"/>
      <c r="JD910" s="7"/>
      <c r="JE910" s="7"/>
      <c r="JF910" s="7"/>
      <c r="JG910" s="7"/>
      <c r="JH910" s="7"/>
      <c r="JI910" s="7"/>
      <c r="JJ910" s="7"/>
      <c r="JK910" s="7"/>
      <c r="JL910" s="7"/>
      <c r="JM910" s="7"/>
      <c r="JN910" s="7"/>
      <c r="JO910" s="7"/>
      <c r="JP910" s="7"/>
      <c r="JQ910" s="7"/>
      <c r="JR910" s="7"/>
      <c r="JS910" s="7"/>
      <c r="JT910" s="7"/>
      <c r="JU910" s="7"/>
      <c r="JV910" s="7"/>
      <c r="JW910" s="7"/>
      <c r="JX910" s="7"/>
      <c r="JY910" s="7"/>
      <c r="JZ910" s="7"/>
      <c r="KA910" s="7"/>
      <c r="KB910" s="7"/>
      <c r="KC910" s="7"/>
      <c r="KD910" s="7"/>
      <c r="KE910" s="7"/>
      <c r="KF910" s="7"/>
      <c r="KG910" s="7"/>
      <c r="KH910" s="7"/>
      <c r="KI910" s="7"/>
      <c r="KJ910" s="7"/>
      <c r="KK910" s="7"/>
      <c r="KL910" s="7"/>
      <c r="KM910" s="7"/>
      <c r="KN910" s="7"/>
      <c r="KO910" s="7"/>
      <c r="KP910" s="7"/>
      <c r="KQ910" s="7"/>
      <c r="KR910" s="7"/>
      <c r="KS910" s="7"/>
      <c r="KT910" s="7"/>
      <c r="KU910" s="7"/>
      <c r="KV910" s="7"/>
      <c r="KW910" s="7"/>
      <c r="KX910" s="7"/>
      <c r="KY910" s="7"/>
      <c r="KZ910" s="7"/>
      <c r="LA910" s="7"/>
      <c r="LB910" s="7"/>
      <c r="LC910" s="7"/>
      <c r="LD910" s="7"/>
      <c r="LE910" s="7"/>
      <c r="LF910" s="7"/>
      <c r="LG910" s="7"/>
      <c r="LH910" s="7"/>
      <c r="LI910" s="7"/>
      <c r="LJ910" s="7"/>
      <c r="LK910" s="7"/>
      <c r="LL910" s="7"/>
      <c r="LM910" s="7"/>
      <c r="LN910" s="7"/>
      <c r="LO910" s="7"/>
      <c r="LP910" s="7"/>
      <c r="LQ910" s="7"/>
      <c r="LR910" s="7"/>
      <c r="LS910" s="7"/>
      <c r="LT910" s="7"/>
      <c r="LU910" s="7"/>
      <c r="LV910" s="7"/>
      <c r="LW910" s="7"/>
      <c r="LX910" s="7"/>
      <c r="LY910" s="7"/>
      <c r="LZ910" s="7"/>
      <c r="MA910" s="7"/>
      <c r="MB910" s="7"/>
      <c r="MC910" s="7"/>
      <c r="MD910" s="7"/>
      <c r="ME910" s="7"/>
      <c r="MF910" s="7"/>
      <c r="MG910" s="7"/>
      <c r="MH910" s="7"/>
      <c r="MI910" s="7"/>
      <c r="MJ910" s="7"/>
    </row>
    <row r="911" spans="1:348" ht="15.75" customHeight="1" x14ac:dyDescent="0.25">
      <c r="A911" s="60"/>
      <c r="B911" s="60"/>
      <c r="C911" s="60"/>
      <c r="D911" s="60"/>
      <c r="E911" s="60"/>
      <c r="F911" s="60"/>
      <c r="G911" s="60"/>
      <c r="H911" s="60"/>
      <c r="I911" s="61"/>
      <c r="J911" s="61"/>
      <c r="K911" s="61"/>
      <c r="L911" s="61"/>
      <c r="M911" s="60"/>
      <c r="N911" s="60"/>
      <c r="O911" s="62"/>
      <c r="P911" s="62"/>
      <c r="Q911" s="62"/>
      <c r="R911" s="62"/>
      <c r="S911" s="62"/>
      <c r="T911" s="62"/>
      <c r="U911" s="62"/>
      <c r="V911" s="62"/>
      <c r="W911" s="62"/>
      <c r="X911" s="60"/>
      <c r="Y911" s="60"/>
      <c r="Z911" s="60"/>
      <c r="AA911" s="60"/>
      <c r="AB911" s="61"/>
      <c r="AC911" s="61"/>
      <c r="AD911" s="60"/>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7"/>
      <c r="IW911" s="7"/>
      <c r="IX911" s="7"/>
      <c r="IY911" s="7"/>
      <c r="IZ911" s="7"/>
      <c r="JA911" s="7"/>
      <c r="JB911" s="7"/>
      <c r="JC911" s="7"/>
      <c r="JD911" s="7"/>
      <c r="JE911" s="7"/>
      <c r="JF911" s="7"/>
      <c r="JG911" s="7"/>
      <c r="JH911" s="7"/>
      <c r="JI911" s="7"/>
      <c r="JJ911" s="7"/>
      <c r="JK911" s="7"/>
      <c r="JL911" s="7"/>
      <c r="JM911" s="7"/>
      <c r="JN911" s="7"/>
      <c r="JO911" s="7"/>
      <c r="JP911" s="7"/>
      <c r="JQ911" s="7"/>
      <c r="JR911" s="7"/>
      <c r="JS911" s="7"/>
      <c r="JT911" s="7"/>
      <c r="JU911" s="7"/>
      <c r="JV911" s="7"/>
      <c r="JW911" s="7"/>
      <c r="JX911" s="7"/>
      <c r="JY911" s="7"/>
      <c r="JZ911" s="7"/>
      <c r="KA911" s="7"/>
      <c r="KB911" s="7"/>
      <c r="KC911" s="7"/>
      <c r="KD911" s="7"/>
      <c r="KE911" s="7"/>
      <c r="KF911" s="7"/>
      <c r="KG911" s="7"/>
      <c r="KH911" s="7"/>
      <c r="KI911" s="7"/>
      <c r="KJ911" s="7"/>
      <c r="KK911" s="7"/>
      <c r="KL911" s="7"/>
      <c r="KM911" s="7"/>
      <c r="KN911" s="7"/>
      <c r="KO911" s="7"/>
      <c r="KP911" s="7"/>
      <c r="KQ911" s="7"/>
      <c r="KR911" s="7"/>
      <c r="KS911" s="7"/>
      <c r="KT911" s="7"/>
      <c r="KU911" s="7"/>
      <c r="KV911" s="7"/>
      <c r="KW911" s="7"/>
      <c r="KX911" s="7"/>
      <c r="KY911" s="7"/>
      <c r="KZ911" s="7"/>
      <c r="LA911" s="7"/>
      <c r="LB911" s="7"/>
      <c r="LC911" s="7"/>
      <c r="LD911" s="7"/>
      <c r="LE911" s="7"/>
      <c r="LF911" s="7"/>
      <c r="LG911" s="7"/>
      <c r="LH911" s="7"/>
      <c r="LI911" s="7"/>
      <c r="LJ911" s="7"/>
      <c r="LK911" s="7"/>
      <c r="LL911" s="7"/>
      <c r="LM911" s="7"/>
      <c r="LN911" s="7"/>
      <c r="LO911" s="7"/>
      <c r="LP911" s="7"/>
      <c r="LQ911" s="7"/>
      <c r="LR911" s="7"/>
      <c r="LS911" s="7"/>
      <c r="LT911" s="7"/>
      <c r="LU911" s="7"/>
      <c r="LV911" s="7"/>
      <c r="LW911" s="7"/>
      <c r="LX911" s="7"/>
      <c r="LY911" s="7"/>
      <c r="LZ911" s="7"/>
      <c r="MA911" s="7"/>
      <c r="MB911" s="7"/>
      <c r="MC911" s="7"/>
      <c r="MD911" s="7"/>
      <c r="ME911" s="7"/>
      <c r="MF911" s="7"/>
      <c r="MG911" s="7"/>
      <c r="MH911" s="7"/>
      <c r="MI911" s="7"/>
      <c r="MJ911" s="7"/>
    </row>
    <row r="912" spans="1:348" ht="15.75" customHeight="1" x14ac:dyDescent="0.25">
      <c r="A912" s="60"/>
      <c r="B912" s="60"/>
      <c r="C912" s="60"/>
      <c r="D912" s="60"/>
      <c r="E912" s="60"/>
      <c r="F912" s="60"/>
      <c r="G912" s="60"/>
      <c r="H912" s="60"/>
      <c r="I912" s="61"/>
      <c r="J912" s="61"/>
      <c r="K912" s="61"/>
      <c r="L912" s="61"/>
      <c r="M912" s="60"/>
      <c r="N912" s="60"/>
      <c r="O912" s="62"/>
      <c r="P912" s="62"/>
      <c r="Q912" s="62"/>
      <c r="R912" s="62"/>
      <c r="S912" s="62"/>
      <c r="T912" s="62"/>
      <c r="U912" s="62"/>
      <c r="V912" s="62"/>
      <c r="W912" s="62"/>
      <c r="X912" s="60"/>
      <c r="Y912" s="60"/>
      <c r="Z912" s="60"/>
      <c r="AA912" s="60"/>
      <c r="AB912" s="61"/>
      <c r="AC912" s="61"/>
      <c r="AD912" s="60"/>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7"/>
      <c r="IW912" s="7"/>
      <c r="IX912" s="7"/>
      <c r="IY912" s="7"/>
      <c r="IZ912" s="7"/>
      <c r="JA912" s="7"/>
      <c r="JB912" s="7"/>
      <c r="JC912" s="7"/>
      <c r="JD912" s="7"/>
      <c r="JE912" s="7"/>
      <c r="JF912" s="7"/>
      <c r="JG912" s="7"/>
      <c r="JH912" s="7"/>
      <c r="JI912" s="7"/>
      <c r="JJ912" s="7"/>
      <c r="JK912" s="7"/>
      <c r="JL912" s="7"/>
      <c r="JM912" s="7"/>
      <c r="JN912" s="7"/>
      <c r="JO912" s="7"/>
      <c r="JP912" s="7"/>
      <c r="JQ912" s="7"/>
      <c r="JR912" s="7"/>
      <c r="JS912" s="7"/>
      <c r="JT912" s="7"/>
      <c r="JU912" s="7"/>
      <c r="JV912" s="7"/>
      <c r="JW912" s="7"/>
      <c r="JX912" s="7"/>
      <c r="JY912" s="7"/>
      <c r="JZ912" s="7"/>
      <c r="KA912" s="7"/>
      <c r="KB912" s="7"/>
      <c r="KC912" s="7"/>
      <c r="KD912" s="7"/>
      <c r="KE912" s="7"/>
      <c r="KF912" s="7"/>
      <c r="KG912" s="7"/>
      <c r="KH912" s="7"/>
      <c r="KI912" s="7"/>
      <c r="KJ912" s="7"/>
      <c r="KK912" s="7"/>
      <c r="KL912" s="7"/>
      <c r="KM912" s="7"/>
      <c r="KN912" s="7"/>
      <c r="KO912" s="7"/>
      <c r="KP912" s="7"/>
      <c r="KQ912" s="7"/>
      <c r="KR912" s="7"/>
      <c r="KS912" s="7"/>
      <c r="KT912" s="7"/>
      <c r="KU912" s="7"/>
      <c r="KV912" s="7"/>
      <c r="KW912" s="7"/>
      <c r="KX912" s="7"/>
      <c r="KY912" s="7"/>
      <c r="KZ912" s="7"/>
      <c r="LA912" s="7"/>
      <c r="LB912" s="7"/>
      <c r="LC912" s="7"/>
      <c r="LD912" s="7"/>
      <c r="LE912" s="7"/>
      <c r="LF912" s="7"/>
      <c r="LG912" s="7"/>
      <c r="LH912" s="7"/>
      <c r="LI912" s="7"/>
      <c r="LJ912" s="7"/>
      <c r="LK912" s="7"/>
      <c r="LL912" s="7"/>
      <c r="LM912" s="7"/>
      <c r="LN912" s="7"/>
      <c r="LO912" s="7"/>
      <c r="LP912" s="7"/>
      <c r="LQ912" s="7"/>
      <c r="LR912" s="7"/>
      <c r="LS912" s="7"/>
      <c r="LT912" s="7"/>
      <c r="LU912" s="7"/>
      <c r="LV912" s="7"/>
      <c r="LW912" s="7"/>
      <c r="LX912" s="7"/>
      <c r="LY912" s="7"/>
      <c r="LZ912" s="7"/>
      <c r="MA912" s="7"/>
      <c r="MB912" s="7"/>
      <c r="MC912" s="7"/>
      <c r="MD912" s="7"/>
      <c r="ME912" s="7"/>
      <c r="MF912" s="7"/>
      <c r="MG912" s="7"/>
      <c r="MH912" s="7"/>
      <c r="MI912" s="7"/>
      <c r="MJ912" s="7"/>
    </row>
    <row r="913" spans="1:348" ht="15.75" customHeight="1" x14ac:dyDescent="0.25">
      <c r="A913" s="60"/>
      <c r="B913" s="60"/>
      <c r="C913" s="60"/>
      <c r="D913" s="60"/>
      <c r="E913" s="60"/>
      <c r="F913" s="60"/>
      <c r="G913" s="60"/>
      <c r="H913" s="60"/>
      <c r="I913" s="61"/>
      <c r="J913" s="61"/>
      <c r="K913" s="61"/>
      <c r="L913" s="61"/>
      <c r="M913" s="60"/>
      <c r="N913" s="60"/>
      <c r="O913" s="62"/>
      <c r="P913" s="62"/>
      <c r="Q913" s="62"/>
      <c r="R913" s="62"/>
      <c r="S913" s="62"/>
      <c r="T913" s="62"/>
      <c r="U913" s="62"/>
      <c r="V913" s="62"/>
      <c r="W913" s="62"/>
      <c r="X913" s="60"/>
      <c r="Y913" s="60"/>
      <c r="Z913" s="60"/>
      <c r="AA913" s="60"/>
      <c r="AB913" s="61"/>
      <c r="AC913" s="61"/>
      <c r="AD913" s="60"/>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7"/>
      <c r="IW913" s="7"/>
      <c r="IX913" s="7"/>
      <c r="IY913" s="7"/>
      <c r="IZ913" s="7"/>
      <c r="JA913" s="7"/>
      <c r="JB913" s="7"/>
      <c r="JC913" s="7"/>
      <c r="JD913" s="7"/>
      <c r="JE913" s="7"/>
      <c r="JF913" s="7"/>
      <c r="JG913" s="7"/>
      <c r="JH913" s="7"/>
      <c r="JI913" s="7"/>
      <c r="JJ913" s="7"/>
      <c r="JK913" s="7"/>
      <c r="JL913" s="7"/>
      <c r="JM913" s="7"/>
      <c r="JN913" s="7"/>
      <c r="JO913" s="7"/>
      <c r="JP913" s="7"/>
      <c r="JQ913" s="7"/>
      <c r="JR913" s="7"/>
      <c r="JS913" s="7"/>
      <c r="JT913" s="7"/>
      <c r="JU913" s="7"/>
      <c r="JV913" s="7"/>
      <c r="JW913" s="7"/>
      <c r="JX913" s="7"/>
      <c r="JY913" s="7"/>
      <c r="JZ913" s="7"/>
      <c r="KA913" s="7"/>
      <c r="KB913" s="7"/>
      <c r="KC913" s="7"/>
      <c r="KD913" s="7"/>
      <c r="KE913" s="7"/>
      <c r="KF913" s="7"/>
      <c r="KG913" s="7"/>
      <c r="KH913" s="7"/>
      <c r="KI913" s="7"/>
      <c r="KJ913" s="7"/>
      <c r="KK913" s="7"/>
      <c r="KL913" s="7"/>
      <c r="KM913" s="7"/>
      <c r="KN913" s="7"/>
      <c r="KO913" s="7"/>
      <c r="KP913" s="7"/>
      <c r="KQ913" s="7"/>
      <c r="KR913" s="7"/>
      <c r="KS913" s="7"/>
      <c r="KT913" s="7"/>
      <c r="KU913" s="7"/>
      <c r="KV913" s="7"/>
      <c r="KW913" s="7"/>
      <c r="KX913" s="7"/>
      <c r="KY913" s="7"/>
      <c r="KZ913" s="7"/>
      <c r="LA913" s="7"/>
      <c r="LB913" s="7"/>
      <c r="LC913" s="7"/>
      <c r="LD913" s="7"/>
      <c r="LE913" s="7"/>
      <c r="LF913" s="7"/>
      <c r="LG913" s="7"/>
      <c r="LH913" s="7"/>
      <c r="LI913" s="7"/>
      <c r="LJ913" s="7"/>
      <c r="LK913" s="7"/>
      <c r="LL913" s="7"/>
      <c r="LM913" s="7"/>
      <c r="LN913" s="7"/>
      <c r="LO913" s="7"/>
      <c r="LP913" s="7"/>
      <c r="LQ913" s="7"/>
      <c r="LR913" s="7"/>
      <c r="LS913" s="7"/>
      <c r="LT913" s="7"/>
      <c r="LU913" s="7"/>
      <c r="LV913" s="7"/>
      <c r="LW913" s="7"/>
      <c r="LX913" s="7"/>
      <c r="LY913" s="7"/>
      <c r="LZ913" s="7"/>
      <c r="MA913" s="7"/>
      <c r="MB913" s="7"/>
      <c r="MC913" s="7"/>
      <c r="MD913" s="7"/>
      <c r="ME913" s="7"/>
      <c r="MF913" s="7"/>
      <c r="MG913" s="7"/>
      <c r="MH913" s="7"/>
      <c r="MI913" s="7"/>
      <c r="MJ913" s="7"/>
    </row>
    <row r="914" spans="1:348" ht="15.75" customHeight="1" x14ac:dyDescent="0.25">
      <c r="A914" s="60"/>
      <c r="B914" s="60"/>
      <c r="C914" s="60"/>
      <c r="D914" s="60"/>
      <c r="E914" s="60"/>
      <c r="F914" s="60"/>
      <c r="G914" s="60"/>
      <c r="H914" s="60"/>
      <c r="I914" s="61"/>
      <c r="J914" s="61"/>
      <c r="K914" s="61"/>
      <c r="L914" s="61"/>
      <c r="M914" s="60"/>
      <c r="N914" s="60"/>
      <c r="O914" s="62"/>
      <c r="P914" s="62"/>
      <c r="Q914" s="62"/>
      <c r="R914" s="62"/>
      <c r="S914" s="62"/>
      <c r="T914" s="62"/>
      <c r="U914" s="62"/>
      <c r="V914" s="62"/>
      <c r="W914" s="62"/>
      <c r="X914" s="60"/>
      <c r="Y914" s="60"/>
      <c r="Z914" s="60"/>
      <c r="AA914" s="60"/>
      <c r="AB914" s="61"/>
      <c r="AC914" s="61"/>
      <c r="AD914" s="60"/>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7"/>
      <c r="IW914" s="7"/>
      <c r="IX914" s="7"/>
      <c r="IY914" s="7"/>
      <c r="IZ914" s="7"/>
      <c r="JA914" s="7"/>
      <c r="JB914" s="7"/>
      <c r="JC914" s="7"/>
      <c r="JD914" s="7"/>
      <c r="JE914" s="7"/>
      <c r="JF914" s="7"/>
      <c r="JG914" s="7"/>
      <c r="JH914" s="7"/>
      <c r="JI914" s="7"/>
      <c r="JJ914" s="7"/>
      <c r="JK914" s="7"/>
      <c r="JL914" s="7"/>
      <c r="JM914" s="7"/>
      <c r="JN914" s="7"/>
      <c r="JO914" s="7"/>
      <c r="JP914" s="7"/>
      <c r="JQ914" s="7"/>
      <c r="JR914" s="7"/>
      <c r="JS914" s="7"/>
      <c r="JT914" s="7"/>
      <c r="JU914" s="7"/>
      <c r="JV914" s="7"/>
      <c r="JW914" s="7"/>
      <c r="JX914" s="7"/>
      <c r="JY914" s="7"/>
      <c r="JZ914" s="7"/>
      <c r="KA914" s="7"/>
      <c r="KB914" s="7"/>
      <c r="KC914" s="7"/>
      <c r="KD914" s="7"/>
      <c r="KE914" s="7"/>
      <c r="KF914" s="7"/>
      <c r="KG914" s="7"/>
      <c r="KH914" s="7"/>
      <c r="KI914" s="7"/>
      <c r="KJ914" s="7"/>
      <c r="KK914" s="7"/>
      <c r="KL914" s="7"/>
      <c r="KM914" s="7"/>
      <c r="KN914" s="7"/>
      <c r="KO914" s="7"/>
      <c r="KP914" s="7"/>
      <c r="KQ914" s="7"/>
      <c r="KR914" s="7"/>
      <c r="KS914" s="7"/>
      <c r="KT914" s="7"/>
      <c r="KU914" s="7"/>
      <c r="KV914" s="7"/>
      <c r="KW914" s="7"/>
      <c r="KX914" s="7"/>
      <c r="KY914" s="7"/>
      <c r="KZ914" s="7"/>
      <c r="LA914" s="7"/>
      <c r="LB914" s="7"/>
      <c r="LC914" s="7"/>
      <c r="LD914" s="7"/>
      <c r="LE914" s="7"/>
      <c r="LF914" s="7"/>
      <c r="LG914" s="7"/>
      <c r="LH914" s="7"/>
      <c r="LI914" s="7"/>
      <c r="LJ914" s="7"/>
      <c r="LK914" s="7"/>
      <c r="LL914" s="7"/>
      <c r="LM914" s="7"/>
      <c r="LN914" s="7"/>
      <c r="LO914" s="7"/>
      <c r="LP914" s="7"/>
      <c r="LQ914" s="7"/>
      <c r="LR914" s="7"/>
      <c r="LS914" s="7"/>
      <c r="LT914" s="7"/>
      <c r="LU914" s="7"/>
      <c r="LV914" s="7"/>
      <c r="LW914" s="7"/>
      <c r="LX914" s="7"/>
      <c r="LY914" s="7"/>
      <c r="LZ914" s="7"/>
      <c r="MA914" s="7"/>
      <c r="MB914" s="7"/>
      <c r="MC914" s="7"/>
      <c r="MD914" s="7"/>
      <c r="ME914" s="7"/>
      <c r="MF914" s="7"/>
      <c r="MG914" s="7"/>
      <c r="MH914" s="7"/>
      <c r="MI914" s="7"/>
      <c r="MJ914" s="7"/>
    </row>
    <row r="915" spans="1:348" ht="15.75" customHeight="1" x14ac:dyDescent="0.25">
      <c r="A915" s="60"/>
      <c r="B915" s="60"/>
      <c r="C915" s="60"/>
      <c r="D915" s="60"/>
      <c r="E915" s="60"/>
      <c r="F915" s="60"/>
      <c r="G915" s="60"/>
      <c r="H915" s="60"/>
      <c r="I915" s="61"/>
      <c r="J915" s="61"/>
      <c r="K915" s="61"/>
      <c r="L915" s="61"/>
      <c r="M915" s="60"/>
      <c r="N915" s="60"/>
      <c r="O915" s="62"/>
      <c r="P915" s="62"/>
      <c r="Q915" s="62"/>
      <c r="R915" s="62"/>
      <c r="S915" s="62"/>
      <c r="T915" s="62"/>
      <c r="U915" s="62"/>
      <c r="V915" s="62"/>
      <c r="W915" s="62"/>
      <c r="X915" s="60"/>
      <c r="Y915" s="60"/>
      <c r="Z915" s="60"/>
      <c r="AA915" s="60"/>
      <c r="AB915" s="61"/>
      <c r="AC915" s="61"/>
      <c r="AD915" s="60"/>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7"/>
      <c r="IW915" s="7"/>
      <c r="IX915" s="7"/>
      <c r="IY915" s="7"/>
      <c r="IZ915" s="7"/>
      <c r="JA915" s="7"/>
      <c r="JB915" s="7"/>
      <c r="JC915" s="7"/>
      <c r="JD915" s="7"/>
      <c r="JE915" s="7"/>
      <c r="JF915" s="7"/>
      <c r="JG915" s="7"/>
      <c r="JH915" s="7"/>
      <c r="JI915" s="7"/>
      <c r="JJ915" s="7"/>
      <c r="JK915" s="7"/>
      <c r="JL915" s="7"/>
      <c r="JM915" s="7"/>
      <c r="JN915" s="7"/>
      <c r="JO915" s="7"/>
      <c r="JP915" s="7"/>
      <c r="JQ915" s="7"/>
      <c r="JR915" s="7"/>
      <c r="JS915" s="7"/>
      <c r="JT915" s="7"/>
      <c r="JU915" s="7"/>
      <c r="JV915" s="7"/>
      <c r="JW915" s="7"/>
      <c r="JX915" s="7"/>
      <c r="JY915" s="7"/>
      <c r="JZ915" s="7"/>
      <c r="KA915" s="7"/>
      <c r="KB915" s="7"/>
      <c r="KC915" s="7"/>
      <c r="KD915" s="7"/>
      <c r="KE915" s="7"/>
      <c r="KF915" s="7"/>
      <c r="KG915" s="7"/>
      <c r="KH915" s="7"/>
      <c r="KI915" s="7"/>
      <c r="KJ915" s="7"/>
      <c r="KK915" s="7"/>
      <c r="KL915" s="7"/>
      <c r="KM915" s="7"/>
      <c r="KN915" s="7"/>
      <c r="KO915" s="7"/>
      <c r="KP915" s="7"/>
      <c r="KQ915" s="7"/>
      <c r="KR915" s="7"/>
      <c r="KS915" s="7"/>
      <c r="KT915" s="7"/>
      <c r="KU915" s="7"/>
      <c r="KV915" s="7"/>
      <c r="KW915" s="7"/>
      <c r="KX915" s="7"/>
      <c r="KY915" s="7"/>
      <c r="KZ915" s="7"/>
      <c r="LA915" s="7"/>
      <c r="LB915" s="7"/>
      <c r="LC915" s="7"/>
      <c r="LD915" s="7"/>
      <c r="LE915" s="7"/>
      <c r="LF915" s="7"/>
      <c r="LG915" s="7"/>
      <c r="LH915" s="7"/>
      <c r="LI915" s="7"/>
      <c r="LJ915" s="7"/>
      <c r="LK915" s="7"/>
      <c r="LL915" s="7"/>
      <c r="LM915" s="7"/>
      <c r="LN915" s="7"/>
      <c r="LO915" s="7"/>
      <c r="LP915" s="7"/>
      <c r="LQ915" s="7"/>
      <c r="LR915" s="7"/>
      <c r="LS915" s="7"/>
      <c r="LT915" s="7"/>
      <c r="LU915" s="7"/>
      <c r="LV915" s="7"/>
      <c r="LW915" s="7"/>
      <c r="LX915" s="7"/>
      <c r="LY915" s="7"/>
      <c r="LZ915" s="7"/>
      <c r="MA915" s="7"/>
      <c r="MB915" s="7"/>
      <c r="MC915" s="7"/>
      <c r="MD915" s="7"/>
      <c r="ME915" s="7"/>
      <c r="MF915" s="7"/>
      <c r="MG915" s="7"/>
      <c r="MH915" s="7"/>
      <c r="MI915" s="7"/>
      <c r="MJ915" s="7"/>
    </row>
    <row r="916" spans="1:348" ht="15.75" customHeight="1" x14ac:dyDescent="0.25">
      <c r="A916" s="60"/>
      <c r="B916" s="60"/>
      <c r="C916" s="60"/>
      <c r="D916" s="60"/>
      <c r="E916" s="60"/>
      <c r="F916" s="60"/>
      <c r="G916" s="60"/>
      <c r="H916" s="60"/>
      <c r="I916" s="61"/>
      <c r="J916" s="61"/>
      <c r="K916" s="61"/>
      <c r="L916" s="61"/>
      <c r="M916" s="60"/>
      <c r="N916" s="60"/>
      <c r="O916" s="62"/>
      <c r="P916" s="62"/>
      <c r="Q916" s="62"/>
      <c r="R916" s="62"/>
      <c r="S916" s="62"/>
      <c r="T916" s="62"/>
      <c r="U916" s="62"/>
      <c r="V916" s="62"/>
      <c r="W916" s="62"/>
      <c r="X916" s="60"/>
      <c r="Y916" s="60"/>
      <c r="Z916" s="60"/>
      <c r="AA916" s="60"/>
      <c r="AB916" s="61"/>
      <c r="AC916" s="61"/>
      <c r="AD916" s="60"/>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7"/>
      <c r="IW916" s="7"/>
      <c r="IX916" s="7"/>
      <c r="IY916" s="7"/>
      <c r="IZ916" s="7"/>
      <c r="JA916" s="7"/>
      <c r="JB916" s="7"/>
      <c r="JC916" s="7"/>
      <c r="JD916" s="7"/>
      <c r="JE916" s="7"/>
      <c r="JF916" s="7"/>
      <c r="JG916" s="7"/>
      <c r="JH916" s="7"/>
      <c r="JI916" s="7"/>
      <c r="JJ916" s="7"/>
      <c r="JK916" s="7"/>
      <c r="JL916" s="7"/>
      <c r="JM916" s="7"/>
      <c r="JN916" s="7"/>
      <c r="JO916" s="7"/>
      <c r="JP916" s="7"/>
      <c r="JQ916" s="7"/>
      <c r="JR916" s="7"/>
      <c r="JS916" s="7"/>
      <c r="JT916" s="7"/>
      <c r="JU916" s="7"/>
      <c r="JV916" s="7"/>
      <c r="JW916" s="7"/>
      <c r="JX916" s="7"/>
      <c r="JY916" s="7"/>
      <c r="JZ916" s="7"/>
      <c r="KA916" s="7"/>
      <c r="KB916" s="7"/>
      <c r="KC916" s="7"/>
      <c r="KD916" s="7"/>
      <c r="KE916" s="7"/>
      <c r="KF916" s="7"/>
      <c r="KG916" s="7"/>
      <c r="KH916" s="7"/>
      <c r="KI916" s="7"/>
      <c r="KJ916" s="7"/>
      <c r="KK916" s="7"/>
      <c r="KL916" s="7"/>
      <c r="KM916" s="7"/>
      <c r="KN916" s="7"/>
      <c r="KO916" s="7"/>
      <c r="KP916" s="7"/>
      <c r="KQ916" s="7"/>
      <c r="KR916" s="7"/>
      <c r="KS916" s="7"/>
      <c r="KT916" s="7"/>
      <c r="KU916" s="7"/>
      <c r="KV916" s="7"/>
      <c r="KW916" s="7"/>
      <c r="KX916" s="7"/>
      <c r="KY916" s="7"/>
      <c r="KZ916" s="7"/>
      <c r="LA916" s="7"/>
      <c r="LB916" s="7"/>
      <c r="LC916" s="7"/>
      <c r="LD916" s="7"/>
      <c r="LE916" s="7"/>
      <c r="LF916" s="7"/>
      <c r="LG916" s="7"/>
      <c r="LH916" s="7"/>
      <c r="LI916" s="7"/>
      <c r="LJ916" s="7"/>
      <c r="LK916" s="7"/>
      <c r="LL916" s="7"/>
      <c r="LM916" s="7"/>
      <c r="LN916" s="7"/>
      <c r="LO916" s="7"/>
      <c r="LP916" s="7"/>
      <c r="LQ916" s="7"/>
      <c r="LR916" s="7"/>
      <c r="LS916" s="7"/>
      <c r="LT916" s="7"/>
      <c r="LU916" s="7"/>
      <c r="LV916" s="7"/>
      <c r="LW916" s="7"/>
      <c r="LX916" s="7"/>
      <c r="LY916" s="7"/>
      <c r="LZ916" s="7"/>
      <c r="MA916" s="7"/>
      <c r="MB916" s="7"/>
      <c r="MC916" s="7"/>
      <c r="MD916" s="7"/>
      <c r="ME916" s="7"/>
      <c r="MF916" s="7"/>
      <c r="MG916" s="7"/>
      <c r="MH916" s="7"/>
      <c r="MI916" s="7"/>
      <c r="MJ916" s="7"/>
    </row>
    <row r="917" spans="1:348" ht="15.75" customHeight="1" x14ac:dyDescent="0.25">
      <c r="A917" s="60"/>
      <c r="B917" s="60"/>
      <c r="C917" s="60"/>
      <c r="D917" s="60"/>
      <c r="E917" s="60"/>
      <c r="F917" s="60"/>
      <c r="G917" s="60"/>
      <c r="H917" s="60"/>
      <c r="I917" s="61"/>
      <c r="J917" s="61"/>
      <c r="K917" s="61"/>
      <c r="L917" s="61"/>
      <c r="M917" s="60"/>
      <c r="N917" s="60"/>
      <c r="O917" s="62"/>
      <c r="P917" s="62"/>
      <c r="Q917" s="62"/>
      <c r="R917" s="62"/>
      <c r="S917" s="62"/>
      <c r="T917" s="62"/>
      <c r="U917" s="62"/>
      <c r="V917" s="62"/>
      <c r="W917" s="62"/>
      <c r="X917" s="60"/>
      <c r="Y917" s="60"/>
      <c r="Z917" s="60"/>
      <c r="AA917" s="60"/>
      <c r="AB917" s="61"/>
      <c r="AC917" s="61"/>
      <c r="AD917" s="60"/>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7"/>
      <c r="IW917" s="7"/>
      <c r="IX917" s="7"/>
      <c r="IY917" s="7"/>
      <c r="IZ917" s="7"/>
      <c r="JA917" s="7"/>
      <c r="JB917" s="7"/>
      <c r="JC917" s="7"/>
      <c r="JD917" s="7"/>
      <c r="JE917" s="7"/>
      <c r="JF917" s="7"/>
      <c r="JG917" s="7"/>
      <c r="JH917" s="7"/>
      <c r="JI917" s="7"/>
      <c r="JJ917" s="7"/>
      <c r="JK917" s="7"/>
      <c r="JL917" s="7"/>
      <c r="JM917" s="7"/>
      <c r="JN917" s="7"/>
      <c r="JO917" s="7"/>
      <c r="JP917" s="7"/>
      <c r="JQ917" s="7"/>
      <c r="JR917" s="7"/>
      <c r="JS917" s="7"/>
      <c r="JT917" s="7"/>
      <c r="JU917" s="7"/>
      <c r="JV917" s="7"/>
      <c r="JW917" s="7"/>
      <c r="JX917" s="7"/>
      <c r="JY917" s="7"/>
      <c r="JZ917" s="7"/>
      <c r="KA917" s="7"/>
      <c r="KB917" s="7"/>
      <c r="KC917" s="7"/>
      <c r="KD917" s="7"/>
      <c r="KE917" s="7"/>
      <c r="KF917" s="7"/>
      <c r="KG917" s="7"/>
      <c r="KH917" s="7"/>
      <c r="KI917" s="7"/>
      <c r="KJ917" s="7"/>
      <c r="KK917" s="7"/>
      <c r="KL917" s="7"/>
      <c r="KM917" s="7"/>
      <c r="KN917" s="7"/>
      <c r="KO917" s="7"/>
      <c r="KP917" s="7"/>
      <c r="KQ917" s="7"/>
      <c r="KR917" s="7"/>
      <c r="KS917" s="7"/>
      <c r="KT917" s="7"/>
      <c r="KU917" s="7"/>
      <c r="KV917" s="7"/>
      <c r="KW917" s="7"/>
      <c r="KX917" s="7"/>
      <c r="KY917" s="7"/>
      <c r="KZ917" s="7"/>
      <c r="LA917" s="7"/>
      <c r="LB917" s="7"/>
      <c r="LC917" s="7"/>
      <c r="LD917" s="7"/>
      <c r="LE917" s="7"/>
      <c r="LF917" s="7"/>
      <c r="LG917" s="7"/>
      <c r="LH917" s="7"/>
      <c r="LI917" s="7"/>
      <c r="LJ917" s="7"/>
      <c r="LK917" s="7"/>
      <c r="LL917" s="7"/>
      <c r="LM917" s="7"/>
      <c r="LN917" s="7"/>
      <c r="LO917" s="7"/>
      <c r="LP917" s="7"/>
      <c r="LQ917" s="7"/>
      <c r="LR917" s="7"/>
      <c r="LS917" s="7"/>
      <c r="LT917" s="7"/>
      <c r="LU917" s="7"/>
      <c r="LV917" s="7"/>
      <c r="LW917" s="7"/>
      <c r="LX917" s="7"/>
      <c r="LY917" s="7"/>
      <c r="LZ917" s="7"/>
      <c r="MA917" s="7"/>
      <c r="MB917" s="7"/>
      <c r="MC917" s="7"/>
      <c r="MD917" s="7"/>
      <c r="ME917" s="7"/>
      <c r="MF917" s="7"/>
      <c r="MG917" s="7"/>
      <c r="MH917" s="7"/>
      <c r="MI917" s="7"/>
      <c r="MJ917" s="7"/>
    </row>
    <row r="918" spans="1:348" ht="15.75" customHeight="1" x14ac:dyDescent="0.25">
      <c r="A918" s="60"/>
      <c r="B918" s="60"/>
      <c r="C918" s="60"/>
      <c r="D918" s="60"/>
      <c r="E918" s="60"/>
      <c r="F918" s="60"/>
      <c r="G918" s="60"/>
      <c r="H918" s="60"/>
      <c r="I918" s="61"/>
      <c r="J918" s="61"/>
      <c r="K918" s="61"/>
      <c r="L918" s="61"/>
      <c r="M918" s="60"/>
      <c r="N918" s="60"/>
      <c r="O918" s="62"/>
      <c r="P918" s="62"/>
      <c r="Q918" s="62"/>
      <c r="R918" s="62"/>
      <c r="S918" s="62"/>
      <c r="T918" s="62"/>
      <c r="U918" s="62"/>
      <c r="V918" s="62"/>
      <c r="W918" s="62"/>
      <c r="X918" s="60"/>
      <c r="Y918" s="60"/>
      <c r="Z918" s="60"/>
      <c r="AA918" s="60"/>
      <c r="AB918" s="61"/>
      <c r="AC918" s="61"/>
      <c r="AD918" s="60"/>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7"/>
      <c r="IW918" s="7"/>
      <c r="IX918" s="7"/>
      <c r="IY918" s="7"/>
      <c r="IZ918" s="7"/>
      <c r="JA918" s="7"/>
      <c r="JB918" s="7"/>
      <c r="JC918" s="7"/>
      <c r="JD918" s="7"/>
      <c r="JE918" s="7"/>
      <c r="JF918" s="7"/>
      <c r="JG918" s="7"/>
      <c r="JH918" s="7"/>
      <c r="JI918" s="7"/>
      <c r="JJ918" s="7"/>
      <c r="JK918" s="7"/>
      <c r="JL918" s="7"/>
      <c r="JM918" s="7"/>
      <c r="JN918" s="7"/>
      <c r="JO918" s="7"/>
      <c r="JP918" s="7"/>
      <c r="JQ918" s="7"/>
      <c r="JR918" s="7"/>
      <c r="JS918" s="7"/>
      <c r="JT918" s="7"/>
      <c r="JU918" s="7"/>
      <c r="JV918" s="7"/>
      <c r="JW918" s="7"/>
      <c r="JX918" s="7"/>
      <c r="JY918" s="7"/>
      <c r="JZ918" s="7"/>
      <c r="KA918" s="7"/>
      <c r="KB918" s="7"/>
      <c r="KC918" s="7"/>
      <c r="KD918" s="7"/>
      <c r="KE918" s="7"/>
      <c r="KF918" s="7"/>
      <c r="KG918" s="7"/>
      <c r="KH918" s="7"/>
      <c r="KI918" s="7"/>
      <c r="KJ918" s="7"/>
      <c r="KK918" s="7"/>
      <c r="KL918" s="7"/>
      <c r="KM918" s="7"/>
      <c r="KN918" s="7"/>
      <c r="KO918" s="7"/>
      <c r="KP918" s="7"/>
      <c r="KQ918" s="7"/>
      <c r="KR918" s="7"/>
      <c r="KS918" s="7"/>
      <c r="KT918" s="7"/>
      <c r="KU918" s="7"/>
      <c r="KV918" s="7"/>
      <c r="KW918" s="7"/>
      <c r="KX918" s="7"/>
      <c r="KY918" s="7"/>
      <c r="KZ918" s="7"/>
      <c r="LA918" s="7"/>
      <c r="LB918" s="7"/>
      <c r="LC918" s="7"/>
      <c r="LD918" s="7"/>
      <c r="LE918" s="7"/>
      <c r="LF918" s="7"/>
      <c r="LG918" s="7"/>
      <c r="LH918" s="7"/>
      <c r="LI918" s="7"/>
      <c r="LJ918" s="7"/>
      <c r="LK918" s="7"/>
      <c r="LL918" s="7"/>
      <c r="LM918" s="7"/>
      <c r="LN918" s="7"/>
      <c r="LO918" s="7"/>
      <c r="LP918" s="7"/>
      <c r="LQ918" s="7"/>
      <c r="LR918" s="7"/>
      <c r="LS918" s="7"/>
      <c r="LT918" s="7"/>
      <c r="LU918" s="7"/>
      <c r="LV918" s="7"/>
      <c r="LW918" s="7"/>
      <c r="LX918" s="7"/>
      <c r="LY918" s="7"/>
      <c r="LZ918" s="7"/>
      <c r="MA918" s="7"/>
      <c r="MB918" s="7"/>
      <c r="MC918" s="7"/>
      <c r="MD918" s="7"/>
      <c r="ME918" s="7"/>
      <c r="MF918" s="7"/>
      <c r="MG918" s="7"/>
      <c r="MH918" s="7"/>
      <c r="MI918" s="7"/>
      <c r="MJ918" s="7"/>
    </row>
    <row r="919" spans="1:348" ht="15.75" customHeight="1" x14ac:dyDescent="0.25">
      <c r="A919" s="60"/>
      <c r="B919" s="60"/>
      <c r="C919" s="60"/>
      <c r="D919" s="60"/>
      <c r="E919" s="60"/>
      <c r="F919" s="60"/>
      <c r="G919" s="60"/>
      <c r="H919" s="60"/>
      <c r="I919" s="61"/>
      <c r="J919" s="61"/>
      <c r="K919" s="61"/>
      <c r="L919" s="61"/>
      <c r="M919" s="60"/>
      <c r="N919" s="60"/>
      <c r="O919" s="62"/>
      <c r="P919" s="62"/>
      <c r="Q919" s="62"/>
      <c r="R919" s="62"/>
      <c r="S919" s="62"/>
      <c r="T919" s="62"/>
      <c r="U919" s="62"/>
      <c r="V919" s="62"/>
      <c r="W919" s="62"/>
      <c r="X919" s="60"/>
      <c r="Y919" s="60"/>
      <c r="Z919" s="60"/>
      <c r="AA919" s="60"/>
      <c r="AB919" s="61"/>
      <c r="AC919" s="61"/>
      <c r="AD919" s="60"/>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7"/>
      <c r="IW919" s="7"/>
      <c r="IX919" s="7"/>
      <c r="IY919" s="7"/>
      <c r="IZ919" s="7"/>
      <c r="JA919" s="7"/>
      <c r="JB919" s="7"/>
      <c r="JC919" s="7"/>
      <c r="JD919" s="7"/>
      <c r="JE919" s="7"/>
      <c r="JF919" s="7"/>
      <c r="JG919" s="7"/>
      <c r="JH919" s="7"/>
      <c r="JI919" s="7"/>
      <c r="JJ919" s="7"/>
      <c r="JK919" s="7"/>
      <c r="JL919" s="7"/>
      <c r="JM919" s="7"/>
      <c r="JN919" s="7"/>
      <c r="JO919" s="7"/>
      <c r="JP919" s="7"/>
      <c r="JQ919" s="7"/>
      <c r="JR919" s="7"/>
      <c r="JS919" s="7"/>
      <c r="JT919" s="7"/>
      <c r="JU919" s="7"/>
      <c r="JV919" s="7"/>
      <c r="JW919" s="7"/>
      <c r="JX919" s="7"/>
      <c r="JY919" s="7"/>
      <c r="JZ919" s="7"/>
      <c r="KA919" s="7"/>
      <c r="KB919" s="7"/>
      <c r="KC919" s="7"/>
      <c r="KD919" s="7"/>
      <c r="KE919" s="7"/>
      <c r="KF919" s="7"/>
      <c r="KG919" s="7"/>
      <c r="KH919" s="7"/>
      <c r="KI919" s="7"/>
      <c r="KJ919" s="7"/>
      <c r="KK919" s="7"/>
      <c r="KL919" s="7"/>
      <c r="KM919" s="7"/>
      <c r="KN919" s="7"/>
      <c r="KO919" s="7"/>
      <c r="KP919" s="7"/>
      <c r="KQ919" s="7"/>
      <c r="KR919" s="7"/>
      <c r="KS919" s="7"/>
      <c r="KT919" s="7"/>
      <c r="KU919" s="7"/>
      <c r="KV919" s="7"/>
      <c r="KW919" s="7"/>
      <c r="KX919" s="7"/>
      <c r="KY919" s="7"/>
      <c r="KZ919" s="7"/>
      <c r="LA919" s="7"/>
      <c r="LB919" s="7"/>
      <c r="LC919" s="7"/>
      <c r="LD919" s="7"/>
      <c r="LE919" s="7"/>
      <c r="LF919" s="7"/>
      <c r="LG919" s="7"/>
      <c r="LH919" s="7"/>
      <c r="LI919" s="7"/>
      <c r="LJ919" s="7"/>
      <c r="LK919" s="7"/>
      <c r="LL919" s="7"/>
      <c r="LM919" s="7"/>
      <c r="LN919" s="7"/>
      <c r="LO919" s="7"/>
      <c r="LP919" s="7"/>
      <c r="LQ919" s="7"/>
      <c r="LR919" s="7"/>
      <c r="LS919" s="7"/>
      <c r="LT919" s="7"/>
      <c r="LU919" s="7"/>
      <c r="LV919" s="7"/>
      <c r="LW919" s="7"/>
      <c r="LX919" s="7"/>
      <c r="LY919" s="7"/>
      <c r="LZ919" s="7"/>
      <c r="MA919" s="7"/>
      <c r="MB919" s="7"/>
      <c r="MC919" s="7"/>
      <c r="MD919" s="7"/>
      <c r="ME919" s="7"/>
      <c r="MF919" s="7"/>
      <c r="MG919" s="7"/>
      <c r="MH919" s="7"/>
      <c r="MI919" s="7"/>
      <c r="MJ919" s="7"/>
    </row>
    <row r="920" spans="1:348" ht="15.75" customHeight="1" x14ac:dyDescent="0.25">
      <c r="A920" s="60"/>
      <c r="B920" s="60"/>
      <c r="C920" s="60"/>
      <c r="D920" s="60"/>
      <c r="E920" s="60"/>
      <c r="F920" s="60"/>
      <c r="G920" s="60"/>
      <c r="H920" s="60"/>
      <c r="I920" s="61"/>
      <c r="J920" s="61"/>
      <c r="K920" s="61"/>
      <c r="L920" s="61"/>
      <c r="M920" s="60"/>
      <c r="N920" s="60"/>
      <c r="O920" s="62"/>
      <c r="P920" s="62"/>
      <c r="Q920" s="62"/>
      <c r="R920" s="62"/>
      <c r="S920" s="62"/>
      <c r="T920" s="62"/>
      <c r="U920" s="62"/>
      <c r="V920" s="62"/>
      <c r="W920" s="62"/>
      <c r="X920" s="60"/>
      <c r="Y920" s="60"/>
      <c r="Z920" s="60"/>
      <c r="AA920" s="60"/>
      <c r="AB920" s="61"/>
      <c r="AC920" s="61"/>
      <c r="AD920" s="60"/>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7"/>
      <c r="IW920" s="7"/>
      <c r="IX920" s="7"/>
      <c r="IY920" s="7"/>
      <c r="IZ920" s="7"/>
      <c r="JA920" s="7"/>
      <c r="JB920" s="7"/>
      <c r="JC920" s="7"/>
      <c r="JD920" s="7"/>
      <c r="JE920" s="7"/>
      <c r="JF920" s="7"/>
      <c r="JG920" s="7"/>
      <c r="JH920" s="7"/>
      <c r="JI920" s="7"/>
      <c r="JJ920" s="7"/>
      <c r="JK920" s="7"/>
      <c r="JL920" s="7"/>
      <c r="JM920" s="7"/>
      <c r="JN920" s="7"/>
      <c r="JO920" s="7"/>
      <c r="JP920" s="7"/>
      <c r="JQ920" s="7"/>
      <c r="JR920" s="7"/>
      <c r="JS920" s="7"/>
      <c r="JT920" s="7"/>
      <c r="JU920" s="7"/>
      <c r="JV920" s="7"/>
      <c r="JW920" s="7"/>
      <c r="JX920" s="7"/>
      <c r="JY920" s="7"/>
      <c r="JZ920" s="7"/>
      <c r="KA920" s="7"/>
      <c r="KB920" s="7"/>
      <c r="KC920" s="7"/>
      <c r="KD920" s="7"/>
      <c r="KE920" s="7"/>
      <c r="KF920" s="7"/>
      <c r="KG920" s="7"/>
      <c r="KH920" s="7"/>
      <c r="KI920" s="7"/>
      <c r="KJ920" s="7"/>
      <c r="KK920" s="7"/>
      <c r="KL920" s="7"/>
      <c r="KM920" s="7"/>
      <c r="KN920" s="7"/>
      <c r="KO920" s="7"/>
      <c r="KP920" s="7"/>
      <c r="KQ920" s="7"/>
      <c r="KR920" s="7"/>
      <c r="KS920" s="7"/>
      <c r="KT920" s="7"/>
      <c r="KU920" s="7"/>
      <c r="KV920" s="7"/>
      <c r="KW920" s="7"/>
      <c r="KX920" s="7"/>
      <c r="KY920" s="7"/>
      <c r="KZ920" s="7"/>
      <c r="LA920" s="7"/>
      <c r="LB920" s="7"/>
      <c r="LC920" s="7"/>
      <c r="LD920" s="7"/>
      <c r="LE920" s="7"/>
      <c r="LF920" s="7"/>
      <c r="LG920" s="7"/>
      <c r="LH920" s="7"/>
      <c r="LI920" s="7"/>
      <c r="LJ920" s="7"/>
      <c r="LK920" s="7"/>
      <c r="LL920" s="7"/>
      <c r="LM920" s="7"/>
      <c r="LN920" s="7"/>
      <c r="LO920" s="7"/>
      <c r="LP920" s="7"/>
      <c r="LQ920" s="7"/>
      <c r="LR920" s="7"/>
      <c r="LS920" s="7"/>
      <c r="LT920" s="7"/>
      <c r="LU920" s="7"/>
      <c r="LV920" s="7"/>
      <c r="LW920" s="7"/>
      <c r="LX920" s="7"/>
      <c r="LY920" s="7"/>
      <c r="LZ920" s="7"/>
      <c r="MA920" s="7"/>
      <c r="MB920" s="7"/>
      <c r="MC920" s="7"/>
      <c r="MD920" s="7"/>
      <c r="ME920" s="7"/>
      <c r="MF920" s="7"/>
      <c r="MG920" s="7"/>
      <c r="MH920" s="7"/>
      <c r="MI920" s="7"/>
      <c r="MJ920" s="7"/>
    </row>
    <row r="921" spans="1:348" ht="15.75" customHeight="1" x14ac:dyDescent="0.25">
      <c r="A921" s="60"/>
      <c r="B921" s="60"/>
      <c r="C921" s="60"/>
      <c r="D921" s="60"/>
      <c r="E921" s="60"/>
      <c r="F921" s="60"/>
      <c r="G921" s="60"/>
      <c r="H921" s="60"/>
      <c r="I921" s="61"/>
      <c r="J921" s="61"/>
      <c r="K921" s="61"/>
      <c r="L921" s="61"/>
      <c r="M921" s="60"/>
      <c r="N921" s="60"/>
      <c r="O921" s="62"/>
      <c r="P921" s="62"/>
      <c r="Q921" s="62"/>
      <c r="R921" s="62"/>
      <c r="S921" s="62"/>
      <c r="T921" s="62"/>
      <c r="U921" s="62"/>
      <c r="V921" s="62"/>
      <c r="W921" s="62"/>
      <c r="X921" s="60"/>
      <c r="Y921" s="60"/>
      <c r="Z921" s="60"/>
      <c r="AA921" s="60"/>
      <c r="AB921" s="61"/>
      <c r="AC921" s="61"/>
      <c r="AD921" s="60"/>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7"/>
      <c r="IW921" s="7"/>
      <c r="IX921" s="7"/>
      <c r="IY921" s="7"/>
      <c r="IZ921" s="7"/>
      <c r="JA921" s="7"/>
      <c r="JB921" s="7"/>
      <c r="JC921" s="7"/>
      <c r="JD921" s="7"/>
      <c r="JE921" s="7"/>
      <c r="JF921" s="7"/>
      <c r="JG921" s="7"/>
      <c r="JH921" s="7"/>
      <c r="JI921" s="7"/>
      <c r="JJ921" s="7"/>
      <c r="JK921" s="7"/>
      <c r="JL921" s="7"/>
      <c r="JM921" s="7"/>
      <c r="JN921" s="7"/>
      <c r="JO921" s="7"/>
      <c r="JP921" s="7"/>
      <c r="JQ921" s="7"/>
      <c r="JR921" s="7"/>
      <c r="JS921" s="7"/>
      <c r="JT921" s="7"/>
      <c r="JU921" s="7"/>
      <c r="JV921" s="7"/>
      <c r="JW921" s="7"/>
      <c r="JX921" s="7"/>
      <c r="JY921" s="7"/>
      <c r="JZ921" s="7"/>
      <c r="KA921" s="7"/>
      <c r="KB921" s="7"/>
      <c r="KC921" s="7"/>
      <c r="KD921" s="7"/>
      <c r="KE921" s="7"/>
      <c r="KF921" s="7"/>
      <c r="KG921" s="7"/>
      <c r="KH921" s="7"/>
      <c r="KI921" s="7"/>
      <c r="KJ921" s="7"/>
      <c r="KK921" s="7"/>
      <c r="KL921" s="7"/>
      <c r="KM921" s="7"/>
      <c r="KN921" s="7"/>
      <c r="KO921" s="7"/>
      <c r="KP921" s="7"/>
      <c r="KQ921" s="7"/>
      <c r="KR921" s="7"/>
      <c r="KS921" s="7"/>
      <c r="KT921" s="7"/>
      <c r="KU921" s="7"/>
      <c r="KV921" s="7"/>
      <c r="KW921" s="7"/>
      <c r="KX921" s="7"/>
      <c r="KY921" s="7"/>
      <c r="KZ921" s="7"/>
      <c r="LA921" s="7"/>
      <c r="LB921" s="7"/>
      <c r="LC921" s="7"/>
      <c r="LD921" s="7"/>
      <c r="LE921" s="7"/>
      <c r="LF921" s="7"/>
      <c r="LG921" s="7"/>
      <c r="LH921" s="7"/>
      <c r="LI921" s="7"/>
      <c r="LJ921" s="7"/>
      <c r="LK921" s="7"/>
      <c r="LL921" s="7"/>
      <c r="LM921" s="7"/>
      <c r="LN921" s="7"/>
      <c r="LO921" s="7"/>
      <c r="LP921" s="7"/>
      <c r="LQ921" s="7"/>
      <c r="LR921" s="7"/>
      <c r="LS921" s="7"/>
      <c r="LT921" s="7"/>
      <c r="LU921" s="7"/>
      <c r="LV921" s="7"/>
      <c r="LW921" s="7"/>
      <c r="LX921" s="7"/>
      <c r="LY921" s="7"/>
      <c r="LZ921" s="7"/>
      <c r="MA921" s="7"/>
      <c r="MB921" s="7"/>
      <c r="MC921" s="7"/>
      <c r="MD921" s="7"/>
      <c r="ME921" s="7"/>
      <c r="MF921" s="7"/>
      <c r="MG921" s="7"/>
      <c r="MH921" s="7"/>
      <c r="MI921" s="7"/>
      <c r="MJ921" s="7"/>
    </row>
    <row r="922" spans="1:348" ht="15.75" customHeight="1" x14ac:dyDescent="0.25">
      <c r="A922" s="60"/>
      <c r="B922" s="60"/>
      <c r="C922" s="60"/>
      <c r="D922" s="60"/>
      <c r="E922" s="60"/>
      <c r="F922" s="60"/>
      <c r="G922" s="60"/>
      <c r="H922" s="60"/>
      <c r="I922" s="61"/>
      <c r="J922" s="61"/>
      <c r="K922" s="61"/>
      <c r="L922" s="61"/>
      <c r="M922" s="60"/>
      <c r="N922" s="60"/>
      <c r="O922" s="62"/>
      <c r="P922" s="62"/>
      <c r="Q922" s="62"/>
      <c r="R922" s="62"/>
      <c r="S922" s="62"/>
      <c r="T922" s="62"/>
      <c r="U922" s="62"/>
      <c r="V922" s="62"/>
      <c r="W922" s="62"/>
      <c r="X922" s="60"/>
      <c r="Y922" s="60"/>
      <c r="Z922" s="60"/>
      <c r="AA922" s="60"/>
      <c r="AB922" s="61"/>
      <c r="AC922" s="61"/>
      <c r="AD922" s="60"/>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7"/>
      <c r="IW922" s="7"/>
      <c r="IX922" s="7"/>
      <c r="IY922" s="7"/>
      <c r="IZ922" s="7"/>
      <c r="JA922" s="7"/>
      <c r="JB922" s="7"/>
      <c r="JC922" s="7"/>
      <c r="JD922" s="7"/>
      <c r="JE922" s="7"/>
      <c r="JF922" s="7"/>
      <c r="JG922" s="7"/>
      <c r="JH922" s="7"/>
      <c r="JI922" s="7"/>
      <c r="JJ922" s="7"/>
      <c r="JK922" s="7"/>
      <c r="JL922" s="7"/>
      <c r="JM922" s="7"/>
      <c r="JN922" s="7"/>
      <c r="JO922" s="7"/>
      <c r="JP922" s="7"/>
      <c r="JQ922" s="7"/>
      <c r="JR922" s="7"/>
      <c r="JS922" s="7"/>
      <c r="JT922" s="7"/>
      <c r="JU922" s="7"/>
      <c r="JV922" s="7"/>
      <c r="JW922" s="7"/>
      <c r="JX922" s="7"/>
      <c r="JY922" s="7"/>
      <c r="JZ922" s="7"/>
      <c r="KA922" s="7"/>
      <c r="KB922" s="7"/>
      <c r="KC922" s="7"/>
      <c r="KD922" s="7"/>
      <c r="KE922" s="7"/>
      <c r="KF922" s="7"/>
      <c r="KG922" s="7"/>
      <c r="KH922" s="7"/>
      <c r="KI922" s="7"/>
      <c r="KJ922" s="7"/>
      <c r="KK922" s="7"/>
      <c r="KL922" s="7"/>
      <c r="KM922" s="7"/>
      <c r="KN922" s="7"/>
      <c r="KO922" s="7"/>
      <c r="KP922" s="7"/>
      <c r="KQ922" s="7"/>
      <c r="KR922" s="7"/>
      <c r="KS922" s="7"/>
      <c r="KT922" s="7"/>
      <c r="KU922" s="7"/>
      <c r="KV922" s="7"/>
      <c r="KW922" s="7"/>
      <c r="KX922" s="7"/>
      <c r="KY922" s="7"/>
      <c r="KZ922" s="7"/>
      <c r="LA922" s="7"/>
      <c r="LB922" s="7"/>
      <c r="LC922" s="7"/>
      <c r="LD922" s="7"/>
      <c r="LE922" s="7"/>
      <c r="LF922" s="7"/>
      <c r="LG922" s="7"/>
      <c r="LH922" s="7"/>
      <c r="LI922" s="7"/>
      <c r="LJ922" s="7"/>
      <c r="LK922" s="7"/>
      <c r="LL922" s="7"/>
      <c r="LM922" s="7"/>
      <c r="LN922" s="7"/>
      <c r="LO922" s="7"/>
      <c r="LP922" s="7"/>
      <c r="LQ922" s="7"/>
      <c r="LR922" s="7"/>
      <c r="LS922" s="7"/>
      <c r="LT922" s="7"/>
      <c r="LU922" s="7"/>
      <c r="LV922" s="7"/>
      <c r="LW922" s="7"/>
      <c r="LX922" s="7"/>
      <c r="LY922" s="7"/>
      <c r="LZ922" s="7"/>
      <c r="MA922" s="7"/>
      <c r="MB922" s="7"/>
      <c r="MC922" s="7"/>
      <c r="MD922" s="7"/>
      <c r="ME922" s="7"/>
      <c r="MF922" s="7"/>
      <c r="MG922" s="7"/>
      <c r="MH922" s="7"/>
      <c r="MI922" s="7"/>
      <c r="MJ922" s="7"/>
    </row>
    <row r="923" spans="1:348" ht="15.75" customHeight="1" x14ac:dyDescent="0.25">
      <c r="A923" s="60"/>
      <c r="B923" s="60"/>
      <c r="C923" s="60"/>
      <c r="D923" s="60"/>
      <c r="E923" s="60"/>
      <c r="F923" s="60"/>
      <c r="G923" s="60"/>
      <c r="H923" s="60"/>
      <c r="I923" s="61"/>
      <c r="J923" s="61"/>
      <c r="K923" s="61"/>
      <c r="L923" s="61"/>
      <c r="M923" s="60"/>
      <c r="N923" s="60"/>
      <c r="O923" s="62"/>
      <c r="P923" s="62"/>
      <c r="Q923" s="62"/>
      <c r="R923" s="62"/>
      <c r="S923" s="62"/>
      <c r="T923" s="62"/>
      <c r="U923" s="62"/>
      <c r="V923" s="62"/>
      <c r="W923" s="62"/>
      <c r="X923" s="60"/>
      <c r="Y923" s="60"/>
      <c r="Z923" s="60"/>
      <c r="AA923" s="60"/>
      <c r="AB923" s="61"/>
      <c r="AC923" s="61"/>
      <c r="AD923" s="60"/>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7"/>
      <c r="IW923" s="7"/>
      <c r="IX923" s="7"/>
      <c r="IY923" s="7"/>
      <c r="IZ923" s="7"/>
      <c r="JA923" s="7"/>
      <c r="JB923" s="7"/>
      <c r="JC923" s="7"/>
      <c r="JD923" s="7"/>
      <c r="JE923" s="7"/>
      <c r="JF923" s="7"/>
      <c r="JG923" s="7"/>
      <c r="JH923" s="7"/>
      <c r="JI923" s="7"/>
      <c r="JJ923" s="7"/>
      <c r="JK923" s="7"/>
      <c r="JL923" s="7"/>
      <c r="JM923" s="7"/>
      <c r="JN923" s="7"/>
      <c r="JO923" s="7"/>
      <c r="JP923" s="7"/>
      <c r="JQ923" s="7"/>
      <c r="JR923" s="7"/>
      <c r="JS923" s="7"/>
      <c r="JT923" s="7"/>
      <c r="JU923" s="7"/>
      <c r="JV923" s="7"/>
      <c r="JW923" s="7"/>
      <c r="JX923" s="7"/>
      <c r="JY923" s="7"/>
      <c r="JZ923" s="7"/>
      <c r="KA923" s="7"/>
      <c r="KB923" s="7"/>
      <c r="KC923" s="7"/>
      <c r="KD923" s="7"/>
      <c r="KE923" s="7"/>
      <c r="KF923" s="7"/>
      <c r="KG923" s="7"/>
      <c r="KH923" s="7"/>
      <c r="KI923" s="7"/>
      <c r="KJ923" s="7"/>
      <c r="KK923" s="7"/>
      <c r="KL923" s="7"/>
      <c r="KM923" s="7"/>
      <c r="KN923" s="7"/>
      <c r="KO923" s="7"/>
      <c r="KP923" s="7"/>
      <c r="KQ923" s="7"/>
      <c r="KR923" s="7"/>
      <c r="KS923" s="7"/>
      <c r="KT923" s="7"/>
      <c r="KU923" s="7"/>
      <c r="KV923" s="7"/>
      <c r="KW923" s="7"/>
      <c r="KX923" s="7"/>
      <c r="KY923" s="7"/>
      <c r="KZ923" s="7"/>
      <c r="LA923" s="7"/>
      <c r="LB923" s="7"/>
      <c r="LC923" s="7"/>
      <c r="LD923" s="7"/>
      <c r="LE923" s="7"/>
      <c r="LF923" s="7"/>
      <c r="LG923" s="7"/>
      <c r="LH923" s="7"/>
      <c r="LI923" s="7"/>
      <c r="LJ923" s="7"/>
      <c r="LK923" s="7"/>
      <c r="LL923" s="7"/>
      <c r="LM923" s="7"/>
      <c r="LN923" s="7"/>
      <c r="LO923" s="7"/>
      <c r="LP923" s="7"/>
      <c r="LQ923" s="7"/>
      <c r="LR923" s="7"/>
      <c r="LS923" s="7"/>
      <c r="LT923" s="7"/>
      <c r="LU923" s="7"/>
      <c r="LV923" s="7"/>
      <c r="LW923" s="7"/>
      <c r="LX923" s="7"/>
      <c r="LY923" s="7"/>
      <c r="LZ923" s="7"/>
      <c r="MA923" s="7"/>
      <c r="MB923" s="7"/>
      <c r="MC923" s="7"/>
      <c r="MD923" s="7"/>
      <c r="ME923" s="7"/>
      <c r="MF923" s="7"/>
      <c r="MG923" s="7"/>
      <c r="MH923" s="7"/>
      <c r="MI923" s="7"/>
      <c r="MJ923" s="7"/>
    </row>
    <row r="924" spans="1:348" ht="15.75" customHeight="1" x14ac:dyDescent="0.25">
      <c r="A924" s="60"/>
      <c r="B924" s="60"/>
      <c r="C924" s="60"/>
      <c r="D924" s="60"/>
      <c r="E924" s="60"/>
      <c r="F924" s="60"/>
      <c r="G924" s="60"/>
      <c r="H924" s="60"/>
      <c r="I924" s="61"/>
      <c r="J924" s="61"/>
      <c r="K924" s="61"/>
      <c r="L924" s="61"/>
      <c r="M924" s="60"/>
      <c r="N924" s="60"/>
      <c r="O924" s="62"/>
      <c r="P924" s="62"/>
      <c r="Q924" s="62"/>
      <c r="R924" s="62"/>
      <c r="S924" s="62"/>
      <c r="T924" s="62"/>
      <c r="U924" s="62"/>
      <c r="V924" s="62"/>
      <c r="W924" s="62"/>
      <c r="X924" s="60"/>
      <c r="Y924" s="60"/>
      <c r="Z924" s="60"/>
      <c r="AA924" s="60"/>
      <c r="AB924" s="61"/>
      <c r="AC924" s="61"/>
      <c r="AD924" s="60"/>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7"/>
      <c r="IW924" s="7"/>
      <c r="IX924" s="7"/>
      <c r="IY924" s="7"/>
      <c r="IZ924" s="7"/>
      <c r="JA924" s="7"/>
      <c r="JB924" s="7"/>
      <c r="JC924" s="7"/>
      <c r="JD924" s="7"/>
      <c r="JE924" s="7"/>
      <c r="JF924" s="7"/>
      <c r="JG924" s="7"/>
      <c r="JH924" s="7"/>
      <c r="JI924" s="7"/>
      <c r="JJ924" s="7"/>
      <c r="JK924" s="7"/>
      <c r="JL924" s="7"/>
      <c r="JM924" s="7"/>
      <c r="JN924" s="7"/>
      <c r="JO924" s="7"/>
      <c r="JP924" s="7"/>
      <c r="JQ924" s="7"/>
      <c r="JR924" s="7"/>
      <c r="JS924" s="7"/>
      <c r="JT924" s="7"/>
      <c r="JU924" s="7"/>
      <c r="JV924" s="7"/>
      <c r="JW924" s="7"/>
      <c r="JX924" s="7"/>
      <c r="JY924" s="7"/>
      <c r="JZ924" s="7"/>
      <c r="KA924" s="7"/>
      <c r="KB924" s="7"/>
      <c r="KC924" s="7"/>
      <c r="KD924" s="7"/>
      <c r="KE924" s="7"/>
      <c r="KF924" s="7"/>
      <c r="KG924" s="7"/>
      <c r="KH924" s="7"/>
      <c r="KI924" s="7"/>
      <c r="KJ924" s="7"/>
      <c r="KK924" s="7"/>
      <c r="KL924" s="7"/>
      <c r="KM924" s="7"/>
      <c r="KN924" s="7"/>
      <c r="KO924" s="7"/>
      <c r="KP924" s="7"/>
      <c r="KQ924" s="7"/>
      <c r="KR924" s="7"/>
      <c r="KS924" s="7"/>
      <c r="KT924" s="7"/>
      <c r="KU924" s="7"/>
      <c r="KV924" s="7"/>
      <c r="KW924" s="7"/>
      <c r="KX924" s="7"/>
      <c r="KY924" s="7"/>
      <c r="KZ924" s="7"/>
      <c r="LA924" s="7"/>
      <c r="LB924" s="7"/>
      <c r="LC924" s="7"/>
      <c r="LD924" s="7"/>
      <c r="LE924" s="7"/>
      <c r="LF924" s="7"/>
      <c r="LG924" s="7"/>
      <c r="LH924" s="7"/>
      <c r="LI924" s="7"/>
      <c r="LJ924" s="7"/>
      <c r="LK924" s="7"/>
      <c r="LL924" s="7"/>
      <c r="LM924" s="7"/>
      <c r="LN924" s="7"/>
      <c r="LO924" s="7"/>
      <c r="LP924" s="7"/>
      <c r="LQ924" s="7"/>
      <c r="LR924" s="7"/>
      <c r="LS924" s="7"/>
      <c r="LT924" s="7"/>
      <c r="LU924" s="7"/>
      <c r="LV924" s="7"/>
      <c r="LW924" s="7"/>
      <c r="LX924" s="7"/>
      <c r="LY924" s="7"/>
      <c r="LZ924" s="7"/>
      <c r="MA924" s="7"/>
      <c r="MB924" s="7"/>
      <c r="MC924" s="7"/>
      <c r="MD924" s="7"/>
      <c r="ME924" s="7"/>
      <c r="MF924" s="7"/>
      <c r="MG924" s="7"/>
      <c r="MH924" s="7"/>
      <c r="MI924" s="7"/>
      <c r="MJ924" s="7"/>
    </row>
    <row r="925" spans="1:348" ht="15.75" customHeight="1" x14ac:dyDescent="0.25">
      <c r="A925" s="60"/>
      <c r="B925" s="60"/>
      <c r="C925" s="60"/>
      <c r="D925" s="60"/>
      <c r="E925" s="60"/>
      <c r="F925" s="60"/>
      <c r="G925" s="60"/>
      <c r="H925" s="60"/>
      <c r="I925" s="61"/>
      <c r="J925" s="61"/>
      <c r="K925" s="61"/>
      <c r="L925" s="61"/>
      <c r="M925" s="60"/>
      <c r="N925" s="60"/>
      <c r="O925" s="62"/>
      <c r="P925" s="62"/>
      <c r="Q925" s="62"/>
      <c r="R925" s="62"/>
      <c r="S925" s="62"/>
      <c r="T925" s="62"/>
      <c r="U925" s="62"/>
      <c r="V925" s="62"/>
      <c r="W925" s="62"/>
      <c r="X925" s="60"/>
      <c r="Y925" s="60"/>
      <c r="Z925" s="60"/>
      <c r="AA925" s="60"/>
      <c r="AB925" s="61"/>
      <c r="AC925" s="61"/>
      <c r="AD925" s="60"/>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c r="IW925" s="7"/>
      <c r="IX925" s="7"/>
      <c r="IY925" s="7"/>
      <c r="IZ925" s="7"/>
      <c r="JA925" s="7"/>
      <c r="JB925" s="7"/>
      <c r="JC925" s="7"/>
      <c r="JD925" s="7"/>
      <c r="JE925" s="7"/>
      <c r="JF925" s="7"/>
      <c r="JG925" s="7"/>
      <c r="JH925" s="7"/>
      <c r="JI925" s="7"/>
      <c r="JJ925" s="7"/>
      <c r="JK925" s="7"/>
      <c r="JL925" s="7"/>
      <c r="JM925" s="7"/>
      <c r="JN925" s="7"/>
      <c r="JO925" s="7"/>
      <c r="JP925" s="7"/>
      <c r="JQ925" s="7"/>
      <c r="JR925" s="7"/>
      <c r="JS925" s="7"/>
      <c r="JT925" s="7"/>
      <c r="JU925" s="7"/>
      <c r="JV925" s="7"/>
      <c r="JW925" s="7"/>
      <c r="JX925" s="7"/>
      <c r="JY925" s="7"/>
      <c r="JZ925" s="7"/>
      <c r="KA925" s="7"/>
      <c r="KB925" s="7"/>
      <c r="KC925" s="7"/>
      <c r="KD925" s="7"/>
      <c r="KE925" s="7"/>
      <c r="KF925" s="7"/>
      <c r="KG925" s="7"/>
      <c r="KH925" s="7"/>
      <c r="KI925" s="7"/>
      <c r="KJ925" s="7"/>
      <c r="KK925" s="7"/>
      <c r="KL925" s="7"/>
      <c r="KM925" s="7"/>
      <c r="KN925" s="7"/>
      <c r="KO925" s="7"/>
      <c r="KP925" s="7"/>
      <c r="KQ925" s="7"/>
      <c r="KR925" s="7"/>
      <c r="KS925" s="7"/>
      <c r="KT925" s="7"/>
      <c r="KU925" s="7"/>
      <c r="KV925" s="7"/>
      <c r="KW925" s="7"/>
      <c r="KX925" s="7"/>
      <c r="KY925" s="7"/>
      <c r="KZ925" s="7"/>
      <c r="LA925" s="7"/>
      <c r="LB925" s="7"/>
      <c r="LC925" s="7"/>
      <c r="LD925" s="7"/>
      <c r="LE925" s="7"/>
      <c r="LF925" s="7"/>
      <c r="LG925" s="7"/>
      <c r="LH925" s="7"/>
      <c r="LI925" s="7"/>
      <c r="LJ925" s="7"/>
      <c r="LK925" s="7"/>
      <c r="LL925" s="7"/>
      <c r="LM925" s="7"/>
      <c r="LN925" s="7"/>
      <c r="LO925" s="7"/>
      <c r="LP925" s="7"/>
      <c r="LQ925" s="7"/>
      <c r="LR925" s="7"/>
      <c r="LS925" s="7"/>
      <c r="LT925" s="7"/>
      <c r="LU925" s="7"/>
      <c r="LV925" s="7"/>
      <c r="LW925" s="7"/>
      <c r="LX925" s="7"/>
      <c r="LY925" s="7"/>
      <c r="LZ925" s="7"/>
      <c r="MA925" s="7"/>
      <c r="MB925" s="7"/>
      <c r="MC925" s="7"/>
      <c r="MD925" s="7"/>
      <c r="ME925" s="7"/>
      <c r="MF925" s="7"/>
      <c r="MG925" s="7"/>
      <c r="MH925" s="7"/>
      <c r="MI925" s="7"/>
      <c r="MJ925" s="7"/>
    </row>
    <row r="926" spans="1:348" ht="15.75" customHeight="1" x14ac:dyDescent="0.25">
      <c r="A926" s="60"/>
      <c r="B926" s="60"/>
      <c r="C926" s="60"/>
      <c r="D926" s="60"/>
      <c r="E926" s="60"/>
      <c r="F926" s="60"/>
      <c r="G926" s="60"/>
      <c r="H926" s="60"/>
      <c r="I926" s="61"/>
      <c r="J926" s="61"/>
      <c r="K926" s="61"/>
      <c r="L926" s="61"/>
      <c r="M926" s="60"/>
      <c r="N926" s="60"/>
      <c r="O926" s="62"/>
      <c r="P926" s="62"/>
      <c r="Q926" s="62"/>
      <c r="R926" s="62"/>
      <c r="S926" s="62"/>
      <c r="T926" s="62"/>
      <c r="U926" s="62"/>
      <c r="V926" s="62"/>
      <c r="W926" s="62"/>
      <c r="X926" s="60"/>
      <c r="Y926" s="60"/>
      <c r="Z926" s="60"/>
      <c r="AA926" s="60"/>
      <c r="AB926" s="61"/>
      <c r="AC926" s="61"/>
      <c r="AD926" s="60"/>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c r="IW926" s="7"/>
      <c r="IX926" s="7"/>
      <c r="IY926" s="7"/>
      <c r="IZ926" s="7"/>
      <c r="JA926" s="7"/>
      <c r="JB926" s="7"/>
      <c r="JC926" s="7"/>
      <c r="JD926" s="7"/>
      <c r="JE926" s="7"/>
      <c r="JF926" s="7"/>
      <c r="JG926" s="7"/>
      <c r="JH926" s="7"/>
      <c r="JI926" s="7"/>
      <c r="JJ926" s="7"/>
      <c r="JK926" s="7"/>
      <c r="JL926" s="7"/>
      <c r="JM926" s="7"/>
      <c r="JN926" s="7"/>
      <c r="JO926" s="7"/>
      <c r="JP926" s="7"/>
      <c r="JQ926" s="7"/>
      <c r="JR926" s="7"/>
      <c r="JS926" s="7"/>
      <c r="JT926" s="7"/>
      <c r="JU926" s="7"/>
      <c r="JV926" s="7"/>
      <c r="JW926" s="7"/>
      <c r="JX926" s="7"/>
      <c r="JY926" s="7"/>
      <c r="JZ926" s="7"/>
      <c r="KA926" s="7"/>
      <c r="KB926" s="7"/>
      <c r="KC926" s="7"/>
      <c r="KD926" s="7"/>
      <c r="KE926" s="7"/>
      <c r="KF926" s="7"/>
      <c r="KG926" s="7"/>
      <c r="KH926" s="7"/>
      <c r="KI926" s="7"/>
      <c r="KJ926" s="7"/>
      <c r="KK926" s="7"/>
      <c r="KL926" s="7"/>
      <c r="KM926" s="7"/>
      <c r="KN926" s="7"/>
      <c r="KO926" s="7"/>
      <c r="KP926" s="7"/>
      <c r="KQ926" s="7"/>
      <c r="KR926" s="7"/>
      <c r="KS926" s="7"/>
      <c r="KT926" s="7"/>
      <c r="KU926" s="7"/>
      <c r="KV926" s="7"/>
      <c r="KW926" s="7"/>
      <c r="KX926" s="7"/>
      <c r="KY926" s="7"/>
      <c r="KZ926" s="7"/>
      <c r="LA926" s="7"/>
      <c r="LB926" s="7"/>
      <c r="LC926" s="7"/>
      <c r="LD926" s="7"/>
      <c r="LE926" s="7"/>
      <c r="LF926" s="7"/>
      <c r="LG926" s="7"/>
      <c r="LH926" s="7"/>
      <c r="LI926" s="7"/>
      <c r="LJ926" s="7"/>
      <c r="LK926" s="7"/>
      <c r="LL926" s="7"/>
      <c r="LM926" s="7"/>
      <c r="LN926" s="7"/>
      <c r="LO926" s="7"/>
      <c r="LP926" s="7"/>
      <c r="LQ926" s="7"/>
      <c r="LR926" s="7"/>
      <c r="LS926" s="7"/>
      <c r="LT926" s="7"/>
      <c r="LU926" s="7"/>
      <c r="LV926" s="7"/>
      <c r="LW926" s="7"/>
      <c r="LX926" s="7"/>
      <c r="LY926" s="7"/>
      <c r="LZ926" s="7"/>
      <c r="MA926" s="7"/>
      <c r="MB926" s="7"/>
      <c r="MC926" s="7"/>
      <c r="MD926" s="7"/>
      <c r="ME926" s="7"/>
      <c r="MF926" s="7"/>
      <c r="MG926" s="7"/>
      <c r="MH926" s="7"/>
      <c r="MI926" s="7"/>
      <c r="MJ926" s="7"/>
    </row>
    <row r="927" spans="1:348" ht="15.75" customHeight="1" x14ac:dyDescent="0.25">
      <c r="A927" s="60"/>
      <c r="B927" s="60"/>
      <c r="C927" s="60"/>
      <c r="D927" s="60"/>
      <c r="E927" s="60"/>
      <c r="F927" s="60"/>
      <c r="G927" s="60"/>
      <c r="H927" s="60"/>
      <c r="I927" s="61"/>
      <c r="J927" s="61"/>
      <c r="K927" s="61"/>
      <c r="L927" s="61"/>
      <c r="M927" s="60"/>
      <c r="N927" s="60"/>
      <c r="O927" s="62"/>
      <c r="P927" s="62"/>
      <c r="Q927" s="62"/>
      <c r="R927" s="62"/>
      <c r="S927" s="62"/>
      <c r="T927" s="62"/>
      <c r="U927" s="62"/>
      <c r="V927" s="62"/>
      <c r="W927" s="62"/>
      <c r="X927" s="60"/>
      <c r="Y927" s="60"/>
      <c r="Z927" s="60"/>
      <c r="AA927" s="60"/>
      <c r="AB927" s="61"/>
      <c r="AC927" s="61"/>
      <c r="AD927" s="60"/>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c r="IW927" s="7"/>
      <c r="IX927" s="7"/>
      <c r="IY927" s="7"/>
      <c r="IZ927" s="7"/>
      <c r="JA927" s="7"/>
      <c r="JB927" s="7"/>
      <c r="JC927" s="7"/>
      <c r="JD927" s="7"/>
      <c r="JE927" s="7"/>
      <c r="JF927" s="7"/>
      <c r="JG927" s="7"/>
      <c r="JH927" s="7"/>
      <c r="JI927" s="7"/>
      <c r="JJ927" s="7"/>
      <c r="JK927" s="7"/>
      <c r="JL927" s="7"/>
      <c r="JM927" s="7"/>
      <c r="JN927" s="7"/>
      <c r="JO927" s="7"/>
      <c r="JP927" s="7"/>
      <c r="JQ927" s="7"/>
      <c r="JR927" s="7"/>
      <c r="JS927" s="7"/>
      <c r="JT927" s="7"/>
      <c r="JU927" s="7"/>
      <c r="JV927" s="7"/>
      <c r="JW927" s="7"/>
      <c r="JX927" s="7"/>
      <c r="JY927" s="7"/>
      <c r="JZ927" s="7"/>
      <c r="KA927" s="7"/>
      <c r="KB927" s="7"/>
      <c r="KC927" s="7"/>
      <c r="KD927" s="7"/>
      <c r="KE927" s="7"/>
      <c r="KF927" s="7"/>
      <c r="KG927" s="7"/>
      <c r="KH927" s="7"/>
      <c r="KI927" s="7"/>
      <c r="KJ927" s="7"/>
      <c r="KK927" s="7"/>
      <c r="KL927" s="7"/>
      <c r="KM927" s="7"/>
      <c r="KN927" s="7"/>
      <c r="KO927" s="7"/>
      <c r="KP927" s="7"/>
      <c r="KQ927" s="7"/>
      <c r="KR927" s="7"/>
      <c r="KS927" s="7"/>
      <c r="KT927" s="7"/>
      <c r="KU927" s="7"/>
      <c r="KV927" s="7"/>
      <c r="KW927" s="7"/>
      <c r="KX927" s="7"/>
      <c r="KY927" s="7"/>
      <c r="KZ927" s="7"/>
      <c r="LA927" s="7"/>
      <c r="LB927" s="7"/>
      <c r="LC927" s="7"/>
      <c r="LD927" s="7"/>
      <c r="LE927" s="7"/>
      <c r="LF927" s="7"/>
      <c r="LG927" s="7"/>
      <c r="LH927" s="7"/>
      <c r="LI927" s="7"/>
      <c r="LJ927" s="7"/>
      <c r="LK927" s="7"/>
      <c r="LL927" s="7"/>
      <c r="LM927" s="7"/>
      <c r="LN927" s="7"/>
      <c r="LO927" s="7"/>
      <c r="LP927" s="7"/>
      <c r="LQ927" s="7"/>
      <c r="LR927" s="7"/>
      <c r="LS927" s="7"/>
      <c r="LT927" s="7"/>
      <c r="LU927" s="7"/>
      <c r="LV927" s="7"/>
      <c r="LW927" s="7"/>
      <c r="LX927" s="7"/>
      <c r="LY927" s="7"/>
      <c r="LZ927" s="7"/>
      <c r="MA927" s="7"/>
      <c r="MB927" s="7"/>
      <c r="MC927" s="7"/>
      <c r="MD927" s="7"/>
      <c r="ME927" s="7"/>
      <c r="MF927" s="7"/>
      <c r="MG927" s="7"/>
      <c r="MH927" s="7"/>
      <c r="MI927" s="7"/>
      <c r="MJ927" s="7"/>
    </row>
    <row r="928" spans="1:348" ht="15.75" customHeight="1" x14ac:dyDescent="0.25">
      <c r="A928" s="60"/>
      <c r="B928" s="60"/>
      <c r="C928" s="60"/>
      <c r="D928" s="60"/>
      <c r="E928" s="60"/>
      <c r="F928" s="60"/>
      <c r="G928" s="60"/>
      <c r="H928" s="60"/>
      <c r="I928" s="61"/>
      <c r="J928" s="61"/>
      <c r="K928" s="61"/>
      <c r="L928" s="61"/>
      <c r="M928" s="60"/>
      <c r="N928" s="60"/>
      <c r="O928" s="62"/>
      <c r="P928" s="62"/>
      <c r="Q928" s="62"/>
      <c r="R928" s="62"/>
      <c r="S928" s="62"/>
      <c r="T928" s="62"/>
      <c r="U928" s="62"/>
      <c r="V928" s="62"/>
      <c r="W928" s="62"/>
      <c r="X928" s="60"/>
      <c r="Y928" s="60"/>
      <c r="Z928" s="60"/>
      <c r="AA928" s="60"/>
      <c r="AB928" s="61"/>
      <c r="AC928" s="61"/>
      <c r="AD928" s="60"/>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c r="IW928" s="7"/>
      <c r="IX928" s="7"/>
      <c r="IY928" s="7"/>
      <c r="IZ928" s="7"/>
      <c r="JA928" s="7"/>
      <c r="JB928" s="7"/>
      <c r="JC928" s="7"/>
      <c r="JD928" s="7"/>
      <c r="JE928" s="7"/>
      <c r="JF928" s="7"/>
      <c r="JG928" s="7"/>
      <c r="JH928" s="7"/>
      <c r="JI928" s="7"/>
      <c r="JJ928" s="7"/>
      <c r="JK928" s="7"/>
      <c r="JL928" s="7"/>
      <c r="JM928" s="7"/>
      <c r="JN928" s="7"/>
      <c r="JO928" s="7"/>
      <c r="JP928" s="7"/>
      <c r="JQ928" s="7"/>
      <c r="JR928" s="7"/>
      <c r="JS928" s="7"/>
      <c r="JT928" s="7"/>
      <c r="JU928" s="7"/>
      <c r="JV928" s="7"/>
      <c r="JW928" s="7"/>
      <c r="JX928" s="7"/>
      <c r="JY928" s="7"/>
      <c r="JZ928" s="7"/>
      <c r="KA928" s="7"/>
      <c r="KB928" s="7"/>
      <c r="KC928" s="7"/>
      <c r="KD928" s="7"/>
      <c r="KE928" s="7"/>
      <c r="KF928" s="7"/>
      <c r="KG928" s="7"/>
      <c r="KH928" s="7"/>
      <c r="KI928" s="7"/>
      <c r="KJ928" s="7"/>
      <c r="KK928" s="7"/>
      <c r="KL928" s="7"/>
      <c r="KM928" s="7"/>
      <c r="KN928" s="7"/>
      <c r="KO928" s="7"/>
      <c r="KP928" s="7"/>
      <c r="KQ928" s="7"/>
      <c r="KR928" s="7"/>
      <c r="KS928" s="7"/>
      <c r="KT928" s="7"/>
      <c r="KU928" s="7"/>
      <c r="KV928" s="7"/>
      <c r="KW928" s="7"/>
      <c r="KX928" s="7"/>
      <c r="KY928" s="7"/>
      <c r="KZ928" s="7"/>
      <c r="LA928" s="7"/>
      <c r="LB928" s="7"/>
      <c r="LC928" s="7"/>
      <c r="LD928" s="7"/>
      <c r="LE928" s="7"/>
      <c r="LF928" s="7"/>
      <c r="LG928" s="7"/>
      <c r="LH928" s="7"/>
      <c r="LI928" s="7"/>
      <c r="LJ928" s="7"/>
      <c r="LK928" s="7"/>
      <c r="LL928" s="7"/>
      <c r="LM928" s="7"/>
      <c r="LN928" s="7"/>
      <c r="LO928" s="7"/>
      <c r="LP928" s="7"/>
      <c r="LQ928" s="7"/>
      <c r="LR928" s="7"/>
      <c r="LS928" s="7"/>
      <c r="LT928" s="7"/>
      <c r="LU928" s="7"/>
      <c r="LV928" s="7"/>
      <c r="LW928" s="7"/>
      <c r="LX928" s="7"/>
      <c r="LY928" s="7"/>
      <c r="LZ928" s="7"/>
      <c r="MA928" s="7"/>
      <c r="MB928" s="7"/>
      <c r="MC928" s="7"/>
      <c r="MD928" s="7"/>
      <c r="ME928" s="7"/>
      <c r="MF928" s="7"/>
      <c r="MG928" s="7"/>
      <c r="MH928" s="7"/>
      <c r="MI928" s="7"/>
      <c r="MJ928" s="7"/>
    </row>
    <row r="929" spans="1:348" ht="15.75" customHeight="1" x14ac:dyDescent="0.25">
      <c r="A929" s="60"/>
      <c r="B929" s="60"/>
      <c r="C929" s="60"/>
      <c r="D929" s="60"/>
      <c r="E929" s="60"/>
      <c r="F929" s="60"/>
      <c r="G929" s="60"/>
      <c r="H929" s="60"/>
      <c r="I929" s="61"/>
      <c r="J929" s="61"/>
      <c r="K929" s="61"/>
      <c r="L929" s="61"/>
      <c r="M929" s="60"/>
      <c r="N929" s="60"/>
      <c r="O929" s="62"/>
      <c r="P929" s="62"/>
      <c r="Q929" s="62"/>
      <c r="R929" s="62"/>
      <c r="S929" s="62"/>
      <c r="T929" s="62"/>
      <c r="U929" s="62"/>
      <c r="V929" s="62"/>
      <c r="W929" s="62"/>
      <c r="X929" s="60"/>
      <c r="Y929" s="60"/>
      <c r="Z929" s="60"/>
      <c r="AA929" s="60"/>
      <c r="AB929" s="61"/>
      <c r="AC929" s="61"/>
      <c r="AD929" s="60"/>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c r="IW929" s="7"/>
      <c r="IX929" s="7"/>
      <c r="IY929" s="7"/>
      <c r="IZ929" s="7"/>
      <c r="JA929" s="7"/>
      <c r="JB929" s="7"/>
      <c r="JC929" s="7"/>
      <c r="JD929" s="7"/>
      <c r="JE929" s="7"/>
      <c r="JF929" s="7"/>
      <c r="JG929" s="7"/>
      <c r="JH929" s="7"/>
      <c r="JI929" s="7"/>
      <c r="JJ929" s="7"/>
      <c r="JK929" s="7"/>
      <c r="JL929" s="7"/>
      <c r="JM929" s="7"/>
      <c r="JN929" s="7"/>
      <c r="JO929" s="7"/>
      <c r="JP929" s="7"/>
      <c r="JQ929" s="7"/>
      <c r="JR929" s="7"/>
      <c r="JS929" s="7"/>
      <c r="JT929" s="7"/>
      <c r="JU929" s="7"/>
      <c r="JV929" s="7"/>
      <c r="JW929" s="7"/>
      <c r="JX929" s="7"/>
      <c r="JY929" s="7"/>
      <c r="JZ929" s="7"/>
      <c r="KA929" s="7"/>
      <c r="KB929" s="7"/>
      <c r="KC929" s="7"/>
      <c r="KD929" s="7"/>
      <c r="KE929" s="7"/>
      <c r="KF929" s="7"/>
      <c r="KG929" s="7"/>
      <c r="KH929" s="7"/>
      <c r="KI929" s="7"/>
      <c r="KJ929" s="7"/>
      <c r="KK929" s="7"/>
      <c r="KL929" s="7"/>
      <c r="KM929" s="7"/>
      <c r="KN929" s="7"/>
      <c r="KO929" s="7"/>
      <c r="KP929" s="7"/>
      <c r="KQ929" s="7"/>
      <c r="KR929" s="7"/>
      <c r="KS929" s="7"/>
      <c r="KT929" s="7"/>
      <c r="KU929" s="7"/>
      <c r="KV929" s="7"/>
      <c r="KW929" s="7"/>
      <c r="KX929" s="7"/>
      <c r="KY929" s="7"/>
      <c r="KZ929" s="7"/>
      <c r="LA929" s="7"/>
      <c r="LB929" s="7"/>
      <c r="LC929" s="7"/>
      <c r="LD929" s="7"/>
      <c r="LE929" s="7"/>
      <c r="LF929" s="7"/>
      <c r="LG929" s="7"/>
      <c r="LH929" s="7"/>
      <c r="LI929" s="7"/>
      <c r="LJ929" s="7"/>
      <c r="LK929" s="7"/>
      <c r="LL929" s="7"/>
      <c r="LM929" s="7"/>
      <c r="LN929" s="7"/>
      <c r="LO929" s="7"/>
      <c r="LP929" s="7"/>
      <c r="LQ929" s="7"/>
      <c r="LR929" s="7"/>
      <c r="LS929" s="7"/>
      <c r="LT929" s="7"/>
      <c r="LU929" s="7"/>
      <c r="LV929" s="7"/>
      <c r="LW929" s="7"/>
      <c r="LX929" s="7"/>
      <c r="LY929" s="7"/>
      <c r="LZ929" s="7"/>
      <c r="MA929" s="7"/>
      <c r="MB929" s="7"/>
      <c r="MC929" s="7"/>
      <c r="MD929" s="7"/>
      <c r="ME929" s="7"/>
      <c r="MF929" s="7"/>
      <c r="MG929" s="7"/>
      <c r="MH929" s="7"/>
      <c r="MI929" s="7"/>
      <c r="MJ929" s="7"/>
    </row>
    <row r="930" spans="1:348" ht="15.75" customHeight="1" x14ac:dyDescent="0.25">
      <c r="A930" s="60"/>
      <c r="B930" s="60"/>
      <c r="C930" s="60"/>
      <c r="D930" s="60"/>
      <c r="E930" s="60"/>
      <c r="F930" s="60"/>
      <c r="G930" s="60"/>
      <c r="H930" s="60"/>
      <c r="I930" s="61"/>
      <c r="J930" s="61"/>
      <c r="K930" s="61"/>
      <c r="L930" s="61"/>
      <c r="M930" s="60"/>
      <c r="N930" s="60"/>
      <c r="O930" s="62"/>
      <c r="P930" s="62"/>
      <c r="Q930" s="62"/>
      <c r="R930" s="62"/>
      <c r="S930" s="62"/>
      <c r="T930" s="62"/>
      <c r="U930" s="62"/>
      <c r="V930" s="62"/>
      <c r="W930" s="62"/>
      <c r="X930" s="60"/>
      <c r="Y930" s="60"/>
      <c r="Z930" s="60"/>
      <c r="AA930" s="60"/>
      <c r="AB930" s="61"/>
      <c r="AC930" s="61"/>
      <c r="AD930" s="60"/>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c r="IW930" s="7"/>
      <c r="IX930" s="7"/>
      <c r="IY930" s="7"/>
      <c r="IZ930" s="7"/>
      <c r="JA930" s="7"/>
      <c r="JB930" s="7"/>
      <c r="JC930" s="7"/>
      <c r="JD930" s="7"/>
      <c r="JE930" s="7"/>
      <c r="JF930" s="7"/>
      <c r="JG930" s="7"/>
      <c r="JH930" s="7"/>
      <c r="JI930" s="7"/>
      <c r="JJ930" s="7"/>
      <c r="JK930" s="7"/>
      <c r="JL930" s="7"/>
      <c r="JM930" s="7"/>
      <c r="JN930" s="7"/>
      <c r="JO930" s="7"/>
      <c r="JP930" s="7"/>
      <c r="JQ930" s="7"/>
      <c r="JR930" s="7"/>
      <c r="JS930" s="7"/>
      <c r="JT930" s="7"/>
      <c r="JU930" s="7"/>
      <c r="JV930" s="7"/>
      <c r="JW930" s="7"/>
      <c r="JX930" s="7"/>
      <c r="JY930" s="7"/>
      <c r="JZ930" s="7"/>
      <c r="KA930" s="7"/>
      <c r="KB930" s="7"/>
      <c r="KC930" s="7"/>
      <c r="KD930" s="7"/>
      <c r="KE930" s="7"/>
      <c r="KF930" s="7"/>
      <c r="KG930" s="7"/>
      <c r="KH930" s="7"/>
      <c r="KI930" s="7"/>
      <c r="KJ930" s="7"/>
      <c r="KK930" s="7"/>
      <c r="KL930" s="7"/>
      <c r="KM930" s="7"/>
      <c r="KN930" s="7"/>
      <c r="KO930" s="7"/>
      <c r="KP930" s="7"/>
      <c r="KQ930" s="7"/>
      <c r="KR930" s="7"/>
      <c r="KS930" s="7"/>
      <c r="KT930" s="7"/>
      <c r="KU930" s="7"/>
      <c r="KV930" s="7"/>
      <c r="KW930" s="7"/>
      <c r="KX930" s="7"/>
      <c r="KY930" s="7"/>
      <c r="KZ930" s="7"/>
      <c r="LA930" s="7"/>
      <c r="LB930" s="7"/>
      <c r="LC930" s="7"/>
      <c r="LD930" s="7"/>
      <c r="LE930" s="7"/>
      <c r="LF930" s="7"/>
      <c r="LG930" s="7"/>
      <c r="LH930" s="7"/>
      <c r="LI930" s="7"/>
      <c r="LJ930" s="7"/>
      <c r="LK930" s="7"/>
      <c r="LL930" s="7"/>
      <c r="LM930" s="7"/>
      <c r="LN930" s="7"/>
      <c r="LO930" s="7"/>
      <c r="LP930" s="7"/>
      <c r="LQ930" s="7"/>
      <c r="LR930" s="7"/>
      <c r="LS930" s="7"/>
      <c r="LT930" s="7"/>
      <c r="LU930" s="7"/>
      <c r="LV930" s="7"/>
      <c r="LW930" s="7"/>
      <c r="LX930" s="7"/>
      <c r="LY930" s="7"/>
      <c r="LZ930" s="7"/>
      <c r="MA930" s="7"/>
      <c r="MB930" s="7"/>
      <c r="MC930" s="7"/>
      <c r="MD930" s="7"/>
      <c r="ME930" s="7"/>
      <c r="MF930" s="7"/>
      <c r="MG930" s="7"/>
      <c r="MH930" s="7"/>
      <c r="MI930" s="7"/>
      <c r="MJ930" s="7"/>
    </row>
    <row r="931" spans="1:348" ht="15.75" customHeight="1" x14ac:dyDescent="0.25">
      <c r="A931" s="60"/>
      <c r="B931" s="60"/>
      <c r="C931" s="60"/>
      <c r="D931" s="60"/>
      <c r="E931" s="60"/>
      <c r="F931" s="60"/>
      <c r="G931" s="60"/>
      <c r="H931" s="60"/>
      <c r="I931" s="61"/>
      <c r="J931" s="61"/>
      <c r="K931" s="61"/>
      <c r="L931" s="61"/>
      <c r="M931" s="60"/>
      <c r="N931" s="60"/>
      <c r="O931" s="62"/>
      <c r="P931" s="62"/>
      <c r="Q931" s="62"/>
      <c r="R931" s="62"/>
      <c r="S931" s="62"/>
      <c r="T931" s="62"/>
      <c r="U931" s="62"/>
      <c r="V931" s="62"/>
      <c r="W931" s="62"/>
      <c r="X931" s="60"/>
      <c r="Y931" s="60"/>
      <c r="Z931" s="60"/>
      <c r="AA931" s="60"/>
      <c r="AB931" s="61"/>
      <c r="AC931" s="61"/>
      <c r="AD931" s="60"/>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c r="IW931" s="7"/>
      <c r="IX931" s="7"/>
      <c r="IY931" s="7"/>
      <c r="IZ931" s="7"/>
      <c r="JA931" s="7"/>
      <c r="JB931" s="7"/>
      <c r="JC931" s="7"/>
      <c r="JD931" s="7"/>
      <c r="JE931" s="7"/>
      <c r="JF931" s="7"/>
      <c r="JG931" s="7"/>
      <c r="JH931" s="7"/>
      <c r="JI931" s="7"/>
      <c r="JJ931" s="7"/>
      <c r="JK931" s="7"/>
      <c r="JL931" s="7"/>
      <c r="JM931" s="7"/>
      <c r="JN931" s="7"/>
      <c r="JO931" s="7"/>
      <c r="JP931" s="7"/>
      <c r="JQ931" s="7"/>
      <c r="JR931" s="7"/>
      <c r="JS931" s="7"/>
      <c r="JT931" s="7"/>
      <c r="JU931" s="7"/>
      <c r="JV931" s="7"/>
      <c r="JW931" s="7"/>
      <c r="JX931" s="7"/>
      <c r="JY931" s="7"/>
      <c r="JZ931" s="7"/>
      <c r="KA931" s="7"/>
      <c r="KB931" s="7"/>
      <c r="KC931" s="7"/>
      <c r="KD931" s="7"/>
      <c r="KE931" s="7"/>
      <c r="KF931" s="7"/>
      <c r="KG931" s="7"/>
      <c r="KH931" s="7"/>
      <c r="KI931" s="7"/>
      <c r="KJ931" s="7"/>
      <c r="KK931" s="7"/>
      <c r="KL931" s="7"/>
      <c r="KM931" s="7"/>
      <c r="KN931" s="7"/>
      <c r="KO931" s="7"/>
      <c r="KP931" s="7"/>
      <c r="KQ931" s="7"/>
      <c r="KR931" s="7"/>
      <c r="KS931" s="7"/>
      <c r="KT931" s="7"/>
      <c r="KU931" s="7"/>
      <c r="KV931" s="7"/>
      <c r="KW931" s="7"/>
      <c r="KX931" s="7"/>
      <c r="KY931" s="7"/>
      <c r="KZ931" s="7"/>
      <c r="LA931" s="7"/>
      <c r="LB931" s="7"/>
      <c r="LC931" s="7"/>
      <c r="LD931" s="7"/>
      <c r="LE931" s="7"/>
      <c r="LF931" s="7"/>
      <c r="LG931" s="7"/>
      <c r="LH931" s="7"/>
      <c r="LI931" s="7"/>
      <c r="LJ931" s="7"/>
      <c r="LK931" s="7"/>
      <c r="LL931" s="7"/>
      <c r="LM931" s="7"/>
      <c r="LN931" s="7"/>
      <c r="LO931" s="7"/>
      <c r="LP931" s="7"/>
      <c r="LQ931" s="7"/>
      <c r="LR931" s="7"/>
      <c r="LS931" s="7"/>
      <c r="LT931" s="7"/>
      <c r="LU931" s="7"/>
      <c r="LV931" s="7"/>
      <c r="LW931" s="7"/>
      <c r="LX931" s="7"/>
      <c r="LY931" s="7"/>
      <c r="LZ931" s="7"/>
      <c r="MA931" s="7"/>
      <c r="MB931" s="7"/>
      <c r="MC931" s="7"/>
      <c r="MD931" s="7"/>
      <c r="ME931" s="7"/>
      <c r="MF931" s="7"/>
      <c r="MG931" s="7"/>
      <c r="MH931" s="7"/>
      <c r="MI931" s="7"/>
      <c r="MJ931" s="7"/>
    </row>
    <row r="932" spans="1:348" ht="15.75" customHeight="1" x14ac:dyDescent="0.25">
      <c r="A932" s="60"/>
      <c r="B932" s="60"/>
      <c r="C932" s="60"/>
      <c r="D932" s="60"/>
      <c r="E932" s="60"/>
      <c r="F932" s="60"/>
      <c r="G932" s="60"/>
      <c r="H932" s="60"/>
      <c r="I932" s="61"/>
      <c r="J932" s="61"/>
      <c r="K932" s="61"/>
      <c r="L932" s="61"/>
      <c r="M932" s="60"/>
      <c r="N932" s="60"/>
      <c r="O932" s="62"/>
      <c r="P932" s="62"/>
      <c r="Q932" s="62"/>
      <c r="R932" s="62"/>
      <c r="S932" s="62"/>
      <c r="T932" s="62"/>
      <c r="U932" s="62"/>
      <c r="V932" s="62"/>
      <c r="W932" s="62"/>
      <c r="X932" s="60"/>
      <c r="Y932" s="60"/>
      <c r="Z932" s="60"/>
      <c r="AA932" s="60"/>
      <c r="AB932" s="61"/>
      <c r="AC932" s="61"/>
      <c r="AD932" s="60"/>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c r="IW932" s="7"/>
      <c r="IX932" s="7"/>
      <c r="IY932" s="7"/>
      <c r="IZ932" s="7"/>
      <c r="JA932" s="7"/>
      <c r="JB932" s="7"/>
      <c r="JC932" s="7"/>
      <c r="JD932" s="7"/>
      <c r="JE932" s="7"/>
      <c r="JF932" s="7"/>
      <c r="JG932" s="7"/>
      <c r="JH932" s="7"/>
      <c r="JI932" s="7"/>
      <c r="JJ932" s="7"/>
      <c r="JK932" s="7"/>
      <c r="JL932" s="7"/>
      <c r="JM932" s="7"/>
      <c r="JN932" s="7"/>
      <c r="JO932" s="7"/>
      <c r="JP932" s="7"/>
      <c r="JQ932" s="7"/>
      <c r="JR932" s="7"/>
      <c r="JS932" s="7"/>
      <c r="JT932" s="7"/>
      <c r="JU932" s="7"/>
      <c r="JV932" s="7"/>
      <c r="JW932" s="7"/>
      <c r="JX932" s="7"/>
      <c r="JY932" s="7"/>
      <c r="JZ932" s="7"/>
      <c r="KA932" s="7"/>
      <c r="KB932" s="7"/>
      <c r="KC932" s="7"/>
      <c r="KD932" s="7"/>
      <c r="KE932" s="7"/>
      <c r="KF932" s="7"/>
      <c r="KG932" s="7"/>
      <c r="KH932" s="7"/>
      <c r="KI932" s="7"/>
      <c r="KJ932" s="7"/>
      <c r="KK932" s="7"/>
      <c r="KL932" s="7"/>
      <c r="KM932" s="7"/>
      <c r="KN932" s="7"/>
      <c r="KO932" s="7"/>
      <c r="KP932" s="7"/>
      <c r="KQ932" s="7"/>
      <c r="KR932" s="7"/>
      <c r="KS932" s="7"/>
      <c r="KT932" s="7"/>
      <c r="KU932" s="7"/>
      <c r="KV932" s="7"/>
      <c r="KW932" s="7"/>
      <c r="KX932" s="7"/>
      <c r="KY932" s="7"/>
      <c r="KZ932" s="7"/>
      <c r="LA932" s="7"/>
      <c r="LB932" s="7"/>
      <c r="LC932" s="7"/>
      <c r="LD932" s="7"/>
      <c r="LE932" s="7"/>
      <c r="LF932" s="7"/>
      <c r="LG932" s="7"/>
      <c r="LH932" s="7"/>
      <c r="LI932" s="7"/>
      <c r="LJ932" s="7"/>
      <c r="LK932" s="7"/>
      <c r="LL932" s="7"/>
      <c r="LM932" s="7"/>
      <c r="LN932" s="7"/>
      <c r="LO932" s="7"/>
      <c r="LP932" s="7"/>
      <c r="LQ932" s="7"/>
      <c r="LR932" s="7"/>
      <c r="LS932" s="7"/>
      <c r="LT932" s="7"/>
      <c r="LU932" s="7"/>
      <c r="LV932" s="7"/>
      <c r="LW932" s="7"/>
      <c r="LX932" s="7"/>
      <c r="LY932" s="7"/>
      <c r="LZ932" s="7"/>
      <c r="MA932" s="7"/>
      <c r="MB932" s="7"/>
      <c r="MC932" s="7"/>
      <c r="MD932" s="7"/>
      <c r="ME932" s="7"/>
      <c r="MF932" s="7"/>
      <c r="MG932" s="7"/>
      <c r="MH932" s="7"/>
      <c r="MI932" s="7"/>
      <c r="MJ932" s="7"/>
    </row>
    <row r="933" spans="1:348" ht="15.75" customHeight="1" x14ac:dyDescent="0.25">
      <c r="A933" s="60"/>
      <c r="B933" s="60"/>
      <c r="C933" s="60"/>
      <c r="D933" s="60"/>
      <c r="E933" s="60"/>
      <c r="F933" s="60"/>
      <c r="G933" s="60"/>
      <c r="H933" s="60"/>
      <c r="I933" s="61"/>
      <c r="J933" s="61"/>
      <c r="K933" s="61"/>
      <c r="L933" s="61"/>
      <c r="M933" s="60"/>
      <c r="N933" s="60"/>
      <c r="O933" s="62"/>
      <c r="P933" s="62"/>
      <c r="Q933" s="62"/>
      <c r="R933" s="62"/>
      <c r="S933" s="62"/>
      <c r="T933" s="62"/>
      <c r="U933" s="62"/>
      <c r="V933" s="62"/>
      <c r="W933" s="62"/>
      <c r="X933" s="60"/>
      <c r="Y933" s="60"/>
      <c r="Z933" s="60"/>
      <c r="AA933" s="60"/>
      <c r="AB933" s="61"/>
      <c r="AC933" s="61"/>
      <c r="AD933" s="60"/>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c r="IW933" s="7"/>
      <c r="IX933" s="7"/>
      <c r="IY933" s="7"/>
      <c r="IZ933" s="7"/>
      <c r="JA933" s="7"/>
      <c r="JB933" s="7"/>
      <c r="JC933" s="7"/>
      <c r="JD933" s="7"/>
      <c r="JE933" s="7"/>
      <c r="JF933" s="7"/>
      <c r="JG933" s="7"/>
      <c r="JH933" s="7"/>
      <c r="JI933" s="7"/>
      <c r="JJ933" s="7"/>
      <c r="JK933" s="7"/>
      <c r="JL933" s="7"/>
      <c r="JM933" s="7"/>
      <c r="JN933" s="7"/>
      <c r="JO933" s="7"/>
      <c r="JP933" s="7"/>
      <c r="JQ933" s="7"/>
      <c r="JR933" s="7"/>
      <c r="JS933" s="7"/>
      <c r="JT933" s="7"/>
      <c r="JU933" s="7"/>
      <c r="JV933" s="7"/>
      <c r="JW933" s="7"/>
      <c r="JX933" s="7"/>
      <c r="JY933" s="7"/>
      <c r="JZ933" s="7"/>
      <c r="KA933" s="7"/>
      <c r="KB933" s="7"/>
      <c r="KC933" s="7"/>
      <c r="KD933" s="7"/>
      <c r="KE933" s="7"/>
      <c r="KF933" s="7"/>
      <c r="KG933" s="7"/>
      <c r="KH933" s="7"/>
      <c r="KI933" s="7"/>
      <c r="KJ933" s="7"/>
      <c r="KK933" s="7"/>
      <c r="KL933" s="7"/>
      <c r="KM933" s="7"/>
      <c r="KN933" s="7"/>
      <c r="KO933" s="7"/>
      <c r="KP933" s="7"/>
      <c r="KQ933" s="7"/>
      <c r="KR933" s="7"/>
      <c r="KS933" s="7"/>
      <c r="KT933" s="7"/>
      <c r="KU933" s="7"/>
      <c r="KV933" s="7"/>
      <c r="KW933" s="7"/>
      <c r="KX933" s="7"/>
      <c r="KY933" s="7"/>
      <c r="KZ933" s="7"/>
      <c r="LA933" s="7"/>
      <c r="LB933" s="7"/>
      <c r="LC933" s="7"/>
      <c r="LD933" s="7"/>
      <c r="LE933" s="7"/>
      <c r="LF933" s="7"/>
      <c r="LG933" s="7"/>
      <c r="LH933" s="7"/>
      <c r="LI933" s="7"/>
      <c r="LJ933" s="7"/>
      <c r="LK933" s="7"/>
      <c r="LL933" s="7"/>
      <c r="LM933" s="7"/>
      <c r="LN933" s="7"/>
      <c r="LO933" s="7"/>
      <c r="LP933" s="7"/>
      <c r="LQ933" s="7"/>
      <c r="LR933" s="7"/>
      <c r="LS933" s="7"/>
      <c r="LT933" s="7"/>
      <c r="LU933" s="7"/>
      <c r="LV933" s="7"/>
      <c r="LW933" s="7"/>
      <c r="LX933" s="7"/>
      <c r="LY933" s="7"/>
      <c r="LZ933" s="7"/>
      <c r="MA933" s="7"/>
      <c r="MB933" s="7"/>
      <c r="MC933" s="7"/>
      <c r="MD933" s="7"/>
      <c r="ME933" s="7"/>
      <c r="MF933" s="7"/>
      <c r="MG933" s="7"/>
      <c r="MH933" s="7"/>
      <c r="MI933" s="7"/>
      <c r="MJ933" s="7"/>
    </row>
    <row r="934" spans="1:348" ht="15.75" customHeight="1" x14ac:dyDescent="0.25">
      <c r="A934" s="60"/>
      <c r="B934" s="60"/>
      <c r="C934" s="60"/>
      <c r="D934" s="60"/>
      <c r="E934" s="60"/>
      <c r="F934" s="60"/>
      <c r="G934" s="60"/>
      <c r="H934" s="60"/>
      <c r="I934" s="61"/>
      <c r="J934" s="61"/>
      <c r="K934" s="61"/>
      <c r="L934" s="61"/>
      <c r="M934" s="60"/>
      <c r="N934" s="60"/>
      <c r="O934" s="62"/>
      <c r="P934" s="62"/>
      <c r="Q934" s="62"/>
      <c r="R934" s="62"/>
      <c r="S934" s="62"/>
      <c r="T934" s="62"/>
      <c r="U934" s="62"/>
      <c r="V934" s="62"/>
      <c r="W934" s="62"/>
      <c r="X934" s="60"/>
      <c r="Y934" s="60"/>
      <c r="Z934" s="60"/>
      <c r="AA934" s="60"/>
      <c r="AB934" s="61"/>
      <c r="AC934" s="61"/>
      <c r="AD934" s="60"/>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c r="IW934" s="7"/>
      <c r="IX934" s="7"/>
      <c r="IY934" s="7"/>
      <c r="IZ934" s="7"/>
      <c r="JA934" s="7"/>
      <c r="JB934" s="7"/>
      <c r="JC934" s="7"/>
      <c r="JD934" s="7"/>
      <c r="JE934" s="7"/>
      <c r="JF934" s="7"/>
      <c r="JG934" s="7"/>
      <c r="JH934" s="7"/>
      <c r="JI934" s="7"/>
      <c r="JJ934" s="7"/>
      <c r="JK934" s="7"/>
      <c r="JL934" s="7"/>
      <c r="JM934" s="7"/>
      <c r="JN934" s="7"/>
      <c r="JO934" s="7"/>
      <c r="JP934" s="7"/>
      <c r="JQ934" s="7"/>
      <c r="JR934" s="7"/>
      <c r="JS934" s="7"/>
      <c r="JT934" s="7"/>
      <c r="JU934" s="7"/>
      <c r="JV934" s="7"/>
      <c r="JW934" s="7"/>
      <c r="JX934" s="7"/>
      <c r="JY934" s="7"/>
      <c r="JZ934" s="7"/>
      <c r="KA934" s="7"/>
      <c r="KB934" s="7"/>
      <c r="KC934" s="7"/>
      <c r="KD934" s="7"/>
      <c r="KE934" s="7"/>
      <c r="KF934" s="7"/>
      <c r="KG934" s="7"/>
      <c r="KH934" s="7"/>
      <c r="KI934" s="7"/>
      <c r="KJ934" s="7"/>
      <c r="KK934" s="7"/>
      <c r="KL934" s="7"/>
      <c r="KM934" s="7"/>
      <c r="KN934" s="7"/>
      <c r="KO934" s="7"/>
      <c r="KP934" s="7"/>
      <c r="KQ934" s="7"/>
      <c r="KR934" s="7"/>
      <c r="KS934" s="7"/>
      <c r="KT934" s="7"/>
      <c r="KU934" s="7"/>
      <c r="KV934" s="7"/>
      <c r="KW934" s="7"/>
      <c r="KX934" s="7"/>
      <c r="KY934" s="7"/>
      <c r="KZ934" s="7"/>
      <c r="LA934" s="7"/>
      <c r="LB934" s="7"/>
      <c r="LC934" s="7"/>
      <c r="LD934" s="7"/>
      <c r="LE934" s="7"/>
      <c r="LF934" s="7"/>
      <c r="LG934" s="7"/>
      <c r="LH934" s="7"/>
      <c r="LI934" s="7"/>
      <c r="LJ934" s="7"/>
      <c r="LK934" s="7"/>
      <c r="LL934" s="7"/>
      <c r="LM934" s="7"/>
      <c r="LN934" s="7"/>
      <c r="LO934" s="7"/>
      <c r="LP934" s="7"/>
      <c r="LQ934" s="7"/>
      <c r="LR934" s="7"/>
      <c r="LS934" s="7"/>
      <c r="LT934" s="7"/>
      <c r="LU934" s="7"/>
      <c r="LV934" s="7"/>
      <c r="LW934" s="7"/>
      <c r="LX934" s="7"/>
      <c r="LY934" s="7"/>
      <c r="LZ934" s="7"/>
      <c r="MA934" s="7"/>
      <c r="MB934" s="7"/>
      <c r="MC934" s="7"/>
      <c r="MD934" s="7"/>
      <c r="ME934" s="7"/>
      <c r="MF934" s="7"/>
      <c r="MG934" s="7"/>
      <c r="MH934" s="7"/>
      <c r="MI934" s="7"/>
      <c r="MJ934" s="7"/>
    </row>
    <row r="935" spans="1:348" ht="15.75" customHeight="1" x14ac:dyDescent="0.25">
      <c r="A935" s="60"/>
      <c r="B935" s="60"/>
      <c r="C935" s="60"/>
      <c r="D935" s="60"/>
      <c r="E935" s="60"/>
      <c r="F935" s="60"/>
      <c r="G935" s="60"/>
      <c r="H935" s="60"/>
      <c r="I935" s="61"/>
      <c r="J935" s="61"/>
      <c r="K935" s="61"/>
      <c r="L935" s="61"/>
      <c r="M935" s="60"/>
      <c r="N935" s="60"/>
      <c r="O935" s="62"/>
      <c r="P935" s="62"/>
      <c r="Q935" s="62"/>
      <c r="R935" s="62"/>
      <c r="S935" s="62"/>
      <c r="T935" s="62"/>
      <c r="U935" s="62"/>
      <c r="V935" s="62"/>
      <c r="W935" s="62"/>
      <c r="X935" s="60"/>
      <c r="Y935" s="60"/>
      <c r="Z935" s="60"/>
      <c r="AA935" s="60"/>
      <c r="AB935" s="61"/>
      <c r="AC935" s="61"/>
      <c r="AD935" s="60"/>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c r="IW935" s="7"/>
      <c r="IX935" s="7"/>
      <c r="IY935" s="7"/>
      <c r="IZ935" s="7"/>
      <c r="JA935" s="7"/>
      <c r="JB935" s="7"/>
      <c r="JC935" s="7"/>
      <c r="JD935" s="7"/>
      <c r="JE935" s="7"/>
      <c r="JF935" s="7"/>
      <c r="JG935" s="7"/>
      <c r="JH935" s="7"/>
      <c r="JI935" s="7"/>
      <c r="JJ935" s="7"/>
      <c r="JK935" s="7"/>
      <c r="JL935" s="7"/>
      <c r="JM935" s="7"/>
      <c r="JN935" s="7"/>
      <c r="JO935" s="7"/>
      <c r="JP935" s="7"/>
      <c r="JQ935" s="7"/>
      <c r="JR935" s="7"/>
      <c r="JS935" s="7"/>
      <c r="JT935" s="7"/>
      <c r="JU935" s="7"/>
      <c r="JV935" s="7"/>
      <c r="JW935" s="7"/>
      <c r="JX935" s="7"/>
      <c r="JY935" s="7"/>
      <c r="JZ935" s="7"/>
      <c r="KA935" s="7"/>
      <c r="KB935" s="7"/>
      <c r="KC935" s="7"/>
      <c r="KD935" s="7"/>
      <c r="KE935" s="7"/>
      <c r="KF935" s="7"/>
      <c r="KG935" s="7"/>
      <c r="KH935" s="7"/>
      <c r="KI935" s="7"/>
      <c r="KJ935" s="7"/>
      <c r="KK935" s="7"/>
      <c r="KL935" s="7"/>
      <c r="KM935" s="7"/>
      <c r="KN935" s="7"/>
      <c r="KO935" s="7"/>
      <c r="KP935" s="7"/>
      <c r="KQ935" s="7"/>
      <c r="KR935" s="7"/>
      <c r="KS935" s="7"/>
      <c r="KT935" s="7"/>
      <c r="KU935" s="7"/>
      <c r="KV935" s="7"/>
      <c r="KW935" s="7"/>
      <c r="KX935" s="7"/>
      <c r="KY935" s="7"/>
      <c r="KZ935" s="7"/>
      <c r="LA935" s="7"/>
      <c r="LB935" s="7"/>
      <c r="LC935" s="7"/>
      <c r="LD935" s="7"/>
      <c r="LE935" s="7"/>
      <c r="LF935" s="7"/>
      <c r="LG935" s="7"/>
      <c r="LH935" s="7"/>
      <c r="LI935" s="7"/>
      <c r="LJ935" s="7"/>
      <c r="LK935" s="7"/>
      <c r="LL935" s="7"/>
      <c r="LM935" s="7"/>
      <c r="LN935" s="7"/>
      <c r="LO935" s="7"/>
      <c r="LP935" s="7"/>
      <c r="LQ935" s="7"/>
      <c r="LR935" s="7"/>
      <c r="LS935" s="7"/>
      <c r="LT935" s="7"/>
      <c r="LU935" s="7"/>
      <c r="LV935" s="7"/>
      <c r="LW935" s="7"/>
      <c r="LX935" s="7"/>
      <c r="LY935" s="7"/>
      <c r="LZ935" s="7"/>
      <c r="MA935" s="7"/>
      <c r="MB935" s="7"/>
      <c r="MC935" s="7"/>
      <c r="MD935" s="7"/>
      <c r="ME935" s="7"/>
      <c r="MF935" s="7"/>
      <c r="MG935" s="7"/>
      <c r="MH935" s="7"/>
      <c r="MI935" s="7"/>
      <c r="MJ935" s="7"/>
    </row>
    <row r="936" spans="1:348" ht="15.75" customHeight="1" x14ac:dyDescent="0.25">
      <c r="A936" s="60"/>
      <c r="B936" s="60"/>
      <c r="C936" s="60"/>
      <c r="D936" s="60"/>
      <c r="E936" s="60"/>
      <c r="F936" s="60"/>
      <c r="G936" s="60"/>
      <c r="H936" s="60"/>
      <c r="I936" s="61"/>
      <c r="J936" s="61"/>
      <c r="K936" s="61"/>
      <c r="L936" s="61"/>
      <c r="M936" s="60"/>
      <c r="N936" s="60"/>
      <c r="O936" s="62"/>
      <c r="P936" s="62"/>
      <c r="Q936" s="62"/>
      <c r="R936" s="62"/>
      <c r="S936" s="62"/>
      <c r="T936" s="62"/>
      <c r="U936" s="62"/>
      <c r="V936" s="62"/>
      <c r="W936" s="62"/>
      <c r="X936" s="60"/>
      <c r="Y936" s="60"/>
      <c r="Z936" s="60"/>
      <c r="AA936" s="60"/>
      <c r="AB936" s="61"/>
      <c r="AC936" s="61"/>
      <c r="AD936" s="60"/>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7"/>
      <c r="IW936" s="7"/>
      <c r="IX936" s="7"/>
      <c r="IY936" s="7"/>
      <c r="IZ936" s="7"/>
      <c r="JA936" s="7"/>
      <c r="JB936" s="7"/>
      <c r="JC936" s="7"/>
      <c r="JD936" s="7"/>
      <c r="JE936" s="7"/>
      <c r="JF936" s="7"/>
      <c r="JG936" s="7"/>
      <c r="JH936" s="7"/>
      <c r="JI936" s="7"/>
      <c r="JJ936" s="7"/>
      <c r="JK936" s="7"/>
      <c r="JL936" s="7"/>
      <c r="JM936" s="7"/>
      <c r="JN936" s="7"/>
      <c r="JO936" s="7"/>
      <c r="JP936" s="7"/>
      <c r="JQ936" s="7"/>
      <c r="JR936" s="7"/>
      <c r="JS936" s="7"/>
      <c r="JT936" s="7"/>
      <c r="JU936" s="7"/>
      <c r="JV936" s="7"/>
      <c r="JW936" s="7"/>
      <c r="JX936" s="7"/>
      <c r="JY936" s="7"/>
      <c r="JZ936" s="7"/>
      <c r="KA936" s="7"/>
      <c r="KB936" s="7"/>
      <c r="KC936" s="7"/>
      <c r="KD936" s="7"/>
      <c r="KE936" s="7"/>
      <c r="KF936" s="7"/>
      <c r="KG936" s="7"/>
      <c r="KH936" s="7"/>
      <c r="KI936" s="7"/>
      <c r="KJ936" s="7"/>
      <c r="KK936" s="7"/>
      <c r="KL936" s="7"/>
      <c r="KM936" s="7"/>
      <c r="KN936" s="7"/>
      <c r="KO936" s="7"/>
      <c r="KP936" s="7"/>
      <c r="KQ936" s="7"/>
      <c r="KR936" s="7"/>
      <c r="KS936" s="7"/>
      <c r="KT936" s="7"/>
      <c r="KU936" s="7"/>
      <c r="KV936" s="7"/>
      <c r="KW936" s="7"/>
      <c r="KX936" s="7"/>
      <c r="KY936" s="7"/>
      <c r="KZ936" s="7"/>
      <c r="LA936" s="7"/>
      <c r="LB936" s="7"/>
      <c r="LC936" s="7"/>
      <c r="LD936" s="7"/>
      <c r="LE936" s="7"/>
      <c r="LF936" s="7"/>
      <c r="LG936" s="7"/>
      <c r="LH936" s="7"/>
      <c r="LI936" s="7"/>
      <c r="LJ936" s="7"/>
      <c r="LK936" s="7"/>
      <c r="LL936" s="7"/>
      <c r="LM936" s="7"/>
      <c r="LN936" s="7"/>
      <c r="LO936" s="7"/>
      <c r="LP936" s="7"/>
      <c r="LQ936" s="7"/>
      <c r="LR936" s="7"/>
      <c r="LS936" s="7"/>
      <c r="LT936" s="7"/>
      <c r="LU936" s="7"/>
      <c r="LV936" s="7"/>
      <c r="LW936" s="7"/>
      <c r="LX936" s="7"/>
      <c r="LY936" s="7"/>
      <c r="LZ936" s="7"/>
      <c r="MA936" s="7"/>
      <c r="MB936" s="7"/>
      <c r="MC936" s="7"/>
      <c r="MD936" s="7"/>
      <c r="ME936" s="7"/>
      <c r="MF936" s="7"/>
      <c r="MG936" s="7"/>
      <c r="MH936" s="7"/>
      <c r="MI936" s="7"/>
      <c r="MJ936" s="7"/>
    </row>
    <row r="937" spans="1:348" ht="15.75" customHeight="1" x14ac:dyDescent="0.25">
      <c r="A937" s="60"/>
      <c r="B937" s="60"/>
      <c r="C937" s="60"/>
      <c r="D937" s="60"/>
      <c r="E937" s="60"/>
      <c r="F937" s="60"/>
      <c r="G937" s="60"/>
      <c r="H937" s="60"/>
      <c r="I937" s="61"/>
      <c r="J937" s="61"/>
      <c r="K937" s="61"/>
      <c r="L937" s="61"/>
      <c r="M937" s="60"/>
      <c r="N937" s="60"/>
      <c r="O937" s="62"/>
      <c r="P937" s="62"/>
      <c r="Q937" s="62"/>
      <c r="R937" s="62"/>
      <c r="S937" s="62"/>
      <c r="T937" s="62"/>
      <c r="U937" s="62"/>
      <c r="V937" s="62"/>
      <c r="W937" s="62"/>
      <c r="X937" s="60"/>
      <c r="Y937" s="60"/>
      <c r="Z937" s="60"/>
      <c r="AA937" s="60"/>
      <c r="AB937" s="61"/>
      <c r="AC937" s="61"/>
      <c r="AD937" s="60"/>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7"/>
      <c r="IW937" s="7"/>
      <c r="IX937" s="7"/>
      <c r="IY937" s="7"/>
      <c r="IZ937" s="7"/>
      <c r="JA937" s="7"/>
      <c r="JB937" s="7"/>
      <c r="JC937" s="7"/>
      <c r="JD937" s="7"/>
      <c r="JE937" s="7"/>
      <c r="JF937" s="7"/>
      <c r="JG937" s="7"/>
      <c r="JH937" s="7"/>
      <c r="JI937" s="7"/>
      <c r="JJ937" s="7"/>
      <c r="JK937" s="7"/>
      <c r="JL937" s="7"/>
      <c r="JM937" s="7"/>
      <c r="JN937" s="7"/>
      <c r="JO937" s="7"/>
      <c r="JP937" s="7"/>
      <c r="JQ937" s="7"/>
      <c r="JR937" s="7"/>
      <c r="JS937" s="7"/>
      <c r="JT937" s="7"/>
      <c r="JU937" s="7"/>
      <c r="JV937" s="7"/>
      <c r="JW937" s="7"/>
      <c r="JX937" s="7"/>
      <c r="JY937" s="7"/>
      <c r="JZ937" s="7"/>
      <c r="KA937" s="7"/>
      <c r="KB937" s="7"/>
      <c r="KC937" s="7"/>
      <c r="KD937" s="7"/>
      <c r="KE937" s="7"/>
      <c r="KF937" s="7"/>
      <c r="KG937" s="7"/>
      <c r="KH937" s="7"/>
      <c r="KI937" s="7"/>
      <c r="KJ937" s="7"/>
      <c r="KK937" s="7"/>
      <c r="KL937" s="7"/>
      <c r="KM937" s="7"/>
      <c r="KN937" s="7"/>
      <c r="KO937" s="7"/>
      <c r="KP937" s="7"/>
      <c r="KQ937" s="7"/>
      <c r="KR937" s="7"/>
      <c r="KS937" s="7"/>
      <c r="KT937" s="7"/>
      <c r="KU937" s="7"/>
      <c r="KV937" s="7"/>
      <c r="KW937" s="7"/>
      <c r="KX937" s="7"/>
      <c r="KY937" s="7"/>
      <c r="KZ937" s="7"/>
      <c r="LA937" s="7"/>
      <c r="LB937" s="7"/>
      <c r="LC937" s="7"/>
      <c r="LD937" s="7"/>
      <c r="LE937" s="7"/>
      <c r="LF937" s="7"/>
      <c r="LG937" s="7"/>
      <c r="LH937" s="7"/>
      <c r="LI937" s="7"/>
      <c r="LJ937" s="7"/>
      <c r="LK937" s="7"/>
      <c r="LL937" s="7"/>
      <c r="LM937" s="7"/>
      <c r="LN937" s="7"/>
      <c r="LO937" s="7"/>
      <c r="LP937" s="7"/>
      <c r="LQ937" s="7"/>
      <c r="LR937" s="7"/>
      <c r="LS937" s="7"/>
      <c r="LT937" s="7"/>
      <c r="LU937" s="7"/>
      <c r="LV937" s="7"/>
      <c r="LW937" s="7"/>
      <c r="LX937" s="7"/>
      <c r="LY937" s="7"/>
      <c r="LZ937" s="7"/>
      <c r="MA937" s="7"/>
      <c r="MB937" s="7"/>
      <c r="MC937" s="7"/>
      <c r="MD937" s="7"/>
      <c r="ME937" s="7"/>
      <c r="MF937" s="7"/>
      <c r="MG937" s="7"/>
      <c r="MH937" s="7"/>
      <c r="MI937" s="7"/>
      <c r="MJ937" s="7"/>
    </row>
    <row r="938" spans="1:348" ht="15.75" customHeight="1" x14ac:dyDescent="0.25">
      <c r="A938" s="60"/>
      <c r="B938" s="60"/>
      <c r="C938" s="60"/>
      <c r="D938" s="60"/>
      <c r="E938" s="60"/>
      <c r="F938" s="60"/>
      <c r="G938" s="60"/>
      <c r="H938" s="60"/>
      <c r="I938" s="61"/>
      <c r="J938" s="61"/>
      <c r="K938" s="61"/>
      <c r="L938" s="61"/>
      <c r="M938" s="60"/>
      <c r="N938" s="60"/>
      <c r="O938" s="62"/>
      <c r="P938" s="62"/>
      <c r="Q938" s="62"/>
      <c r="R938" s="62"/>
      <c r="S938" s="62"/>
      <c r="T938" s="62"/>
      <c r="U938" s="62"/>
      <c r="V938" s="62"/>
      <c r="W938" s="62"/>
      <c r="X938" s="60"/>
      <c r="Y938" s="60"/>
      <c r="Z938" s="60"/>
      <c r="AA938" s="60"/>
      <c r="AB938" s="61"/>
      <c r="AC938" s="61"/>
      <c r="AD938" s="60"/>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7"/>
      <c r="IW938" s="7"/>
      <c r="IX938" s="7"/>
      <c r="IY938" s="7"/>
      <c r="IZ938" s="7"/>
      <c r="JA938" s="7"/>
      <c r="JB938" s="7"/>
      <c r="JC938" s="7"/>
      <c r="JD938" s="7"/>
      <c r="JE938" s="7"/>
      <c r="JF938" s="7"/>
      <c r="JG938" s="7"/>
      <c r="JH938" s="7"/>
      <c r="JI938" s="7"/>
      <c r="JJ938" s="7"/>
      <c r="JK938" s="7"/>
      <c r="JL938" s="7"/>
      <c r="JM938" s="7"/>
      <c r="JN938" s="7"/>
      <c r="JO938" s="7"/>
      <c r="JP938" s="7"/>
      <c r="JQ938" s="7"/>
      <c r="JR938" s="7"/>
      <c r="JS938" s="7"/>
      <c r="JT938" s="7"/>
      <c r="JU938" s="7"/>
      <c r="JV938" s="7"/>
      <c r="JW938" s="7"/>
      <c r="JX938" s="7"/>
      <c r="JY938" s="7"/>
      <c r="JZ938" s="7"/>
      <c r="KA938" s="7"/>
      <c r="KB938" s="7"/>
      <c r="KC938" s="7"/>
      <c r="KD938" s="7"/>
      <c r="KE938" s="7"/>
      <c r="KF938" s="7"/>
      <c r="KG938" s="7"/>
      <c r="KH938" s="7"/>
      <c r="KI938" s="7"/>
      <c r="KJ938" s="7"/>
      <c r="KK938" s="7"/>
      <c r="KL938" s="7"/>
      <c r="KM938" s="7"/>
      <c r="KN938" s="7"/>
      <c r="KO938" s="7"/>
      <c r="KP938" s="7"/>
      <c r="KQ938" s="7"/>
      <c r="KR938" s="7"/>
      <c r="KS938" s="7"/>
      <c r="KT938" s="7"/>
      <c r="KU938" s="7"/>
      <c r="KV938" s="7"/>
      <c r="KW938" s="7"/>
      <c r="KX938" s="7"/>
      <c r="KY938" s="7"/>
      <c r="KZ938" s="7"/>
      <c r="LA938" s="7"/>
      <c r="LB938" s="7"/>
      <c r="LC938" s="7"/>
      <c r="LD938" s="7"/>
      <c r="LE938" s="7"/>
      <c r="LF938" s="7"/>
      <c r="LG938" s="7"/>
      <c r="LH938" s="7"/>
      <c r="LI938" s="7"/>
      <c r="LJ938" s="7"/>
      <c r="LK938" s="7"/>
      <c r="LL938" s="7"/>
      <c r="LM938" s="7"/>
      <c r="LN938" s="7"/>
      <c r="LO938" s="7"/>
      <c r="LP938" s="7"/>
      <c r="LQ938" s="7"/>
      <c r="LR938" s="7"/>
      <c r="LS938" s="7"/>
      <c r="LT938" s="7"/>
      <c r="LU938" s="7"/>
      <c r="LV938" s="7"/>
      <c r="LW938" s="7"/>
      <c r="LX938" s="7"/>
      <c r="LY938" s="7"/>
      <c r="LZ938" s="7"/>
      <c r="MA938" s="7"/>
      <c r="MB938" s="7"/>
      <c r="MC938" s="7"/>
      <c r="MD938" s="7"/>
      <c r="ME938" s="7"/>
      <c r="MF938" s="7"/>
      <c r="MG938" s="7"/>
      <c r="MH938" s="7"/>
      <c r="MI938" s="7"/>
      <c r="MJ938" s="7"/>
    </row>
    <row r="939" spans="1:348" ht="15.75" customHeight="1" x14ac:dyDescent="0.25">
      <c r="A939" s="60"/>
      <c r="B939" s="60"/>
      <c r="C939" s="60"/>
      <c r="D939" s="60"/>
      <c r="E939" s="60"/>
      <c r="F939" s="60"/>
      <c r="G939" s="60"/>
      <c r="H939" s="60"/>
      <c r="I939" s="61"/>
      <c r="J939" s="61"/>
      <c r="K939" s="61"/>
      <c r="L939" s="61"/>
      <c r="M939" s="60"/>
      <c r="N939" s="60"/>
      <c r="O939" s="62"/>
      <c r="P939" s="62"/>
      <c r="Q939" s="62"/>
      <c r="R939" s="62"/>
      <c r="S939" s="62"/>
      <c r="T939" s="62"/>
      <c r="U939" s="62"/>
      <c r="V939" s="62"/>
      <c r="W939" s="62"/>
      <c r="X939" s="60"/>
      <c r="Y939" s="60"/>
      <c r="Z939" s="60"/>
      <c r="AA939" s="60"/>
      <c r="AB939" s="61"/>
      <c r="AC939" s="61"/>
      <c r="AD939" s="60"/>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c r="IV939" s="7"/>
      <c r="IW939" s="7"/>
      <c r="IX939" s="7"/>
      <c r="IY939" s="7"/>
      <c r="IZ939" s="7"/>
      <c r="JA939" s="7"/>
      <c r="JB939" s="7"/>
      <c r="JC939" s="7"/>
      <c r="JD939" s="7"/>
      <c r="JE939" s="7"/>
      <c r="JF939" s="7"/>
      <c r="JG939" s="7"/>
      <c r="JH939" s="7"/>
      <c r="JI939" s="7"/>
      <c r="JJ939" s="7"/>
      <c r="JK939" s="7"/>
      <c r="JL939" s="7"/>
      <c r="JM939" s="7"/>
      <c r="JN939" s="7"/>
      <c r="JO939" s="7"/>
      <c r="JP939" s="7"/>
      <c r="JQ939" s="7"/>
      <c r="JR939" s="7"/>
      <c r="JS939" s="7"/>
      <c r="JT939" s="7"/>
      <c r="JU939" s="7"/>
      <c r="JV939" s="7"/>
      <c r="JW939" s="7"/>
      <c r="JX939" s="7"/>
      <c r="JY939" s="7"/>
      <c r="JZ939" s="7"/>
      <c r="KA939" s="7"/>
      <c r="KB939" s="7"/>
      <c r="KC939" s="7"/>
      <c r="KD939" s="7"/>
      <c r="KE939" s="7"/>
      <c r="KF939" s="7"/>
      <c r="KG939" s="7"/>
      <c r="KH939" s="7"/>
      <c r="KI939" s="7"/>
      <c r="KJ939" s="7"/>
      <c r="KK939" s="7"/>
      <c r="KL939" s="7"/>
      <c r="KM939" s="7"/>
      <c r="KN939" s="7"/>
      <c r="KO939" s="7"/>
      <c r="KP939" s="7"/>
      <c r="KQ939" s="7"/>
      <c r="KR939" s="7"/>
      <c r="KS939" s="7"/>
      <c r="KT939" s="7"/>
      <c r="KU939" s="7"/>
      <c r="KV939" s="7"/>
      <c r="KW939" s="7"/>
      <c r="KX939" s="7"/>
      <c r="KY939" s="7"/>
      <c r="KZ939" s="7"/>
      <c r="LA939" s="7"/>
      <c r="LB939" s="7"/>
      <c r="LC939" s="7"/>
      <c r="LD939" s="7"/>
      <c r="LE939" s="7"/>
      <c r="LF939" s="7"/>
      <c r="LG939" s="7"/>
      <c r="LH939" s="7"/>
      <c r="LI939" s="7"/>
      <c r="LJ939" s="7"/>
      <c r="LK939" s="7"/>
      <c r="LL939" s="7"/>
      <c r="LM939" s="7"/>
      <c r="LN939" s="7"/>
      <c r="LO939" s="7"/>
      <c r="LP939" s="7"/>
      <c r="LQ939" s="7"/>
      <c r="LR939" s="7"/>
      <c r="LS939" s="7"/>
      <c r="LT939" s="7"/>
      <c r="LU939" s="7"/>
      <c r="LV939" s="7"/>
      <c r="LW939" s="7"/>
      <c r="LX939" s="7"/>
      <c r="LY939" s="7"/>
      <c r="LZ939" s="7"/>
      <c r="MA939" s="7"/>
      <c r="MB939" s="7"/>
      <c r="MC939" s="7"/>
      <c r="MD939" s="7"/>
      <c r="ME939" s="7"/>
      <c r="MF939" s="7"/>
      <c r="MG939" s="7"/>
      <c r="MH939" s="7"/>
      <c r="MI939" s="7"/>
      <c r="MJ939" s="7"/>
    </row>
    <row r="940" spans="1:348" ht="15.75" customHeight="1" x14ac:dyDescent="0.25">
      <c r="A940" s="60"/>
      <c r="B940" s="60"/>
      <c r="C940" s="60"/>
      <c r="D940" s="60"/>
      <c r="E940" s="60"/>
      <c r="F940" s="60"/>
      <c r="G940" s="60"/>
      <c r="H940" s="60"/>
      <c r="I940" s="61"/>
      <c r="J940" s="61"/>
      <c r="K940" s="61"/>
      <c r="L940" s="61"/>
      <c r="M940" s="60"/>
      <c r="N940" s="60"/>
      <c r="O940" s="62"/>
      <c r="P940" s="62"/>
      <c r="Q940" s="62"/>
      <c r="R940" s="62"/>
      <c r="S940" s="62"/>
      <c r="T940" s="62"/>
      <c r="U940" s="62"/>
      <c r="V940" s="62"/>
      <c r="W940" s="62"/>
      <c r="X940" s="60"/>
      <c r="Y940" s="60"/>
      <c r="Z940" s="60"/>
      <c r="AA940" s="60"/>
      <c r="AB940" s="61"/>
      <c r="AC940" s="61"/>
      <c r="AD940" s="60"/>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c r="HY940" s="7"/>
      <c r="HZ940" s="7"/>
      <c r="IA940" s="7"/>
      <c r="IB940" s="7"/>
      <c r="IC940" s="7"/>
      <c r="ID940" s="7"/>
      <c r="IE940" s="7"/>
      <c r="IF940" s="7"/>
      <c r="IG940" s="7"/>
      <c r="IH940" s="7"/>
      <c r="II940" s="7"/>
      <c r="IJ940" s="7"/>
      <c r="IK940" s="7"/>
      <c r="IL940" s="7"/>
      <c r="IM940" s="7"/>
      <c r="IN940" s="7"/>
      <c r="IO940" s="7"/>
      <c r="IP940" s="7"/>
      <c r="IQ940" s="7"/>
      <c r="IR940" s="7"/>
      <c r="IS940" s="7"/>
      <c r="IT940" s="7"/>
      <c r="IU940" s="7"/>
      <c r="IV940" s="7"/>
      <c r="IW940" s="7"/>
      <c r="IX940" s="7"/>
      <c r="IY940" s="7"/>
      <c r="IZ940" s="7"/>
      <c r="JA940" s="7"/>
      <c r="JB940" s="7"/>
      <c r="JC940" s="7"/>
      <c r="JD940" s="7"/>
      <c r="JE940" s="7"/>
      <c r="JF940" s="7"/>
      <c r="JG940" s="7"/>
      <c r="JH940" s="7"/>
      <c r="JI940" s="7"/>
      <c r="JJ940" s="7"/>
      <c r="JK940" s="7"/>
      <c r="JL940" s="7"/>
      <c r="JM940" s="7"/>
      <c r="JN940" s="7"/>
      <c r="JO940" s="7"/>
      <c r="JP940" s="7"/>
      <c r="JQ940" s="7"/>
      <c r="JR940" s="7"/>
      <c r="JS940" s="7"/>
      <c r="JT940" s="7"/>
      <c r="JU940" s="7"/>
      <c r="JV940" s="7"/>
      <c r="JW940" s="7"/>
      <c r="JX940" s="7"/>
      <c r="JY940" s="7"/>
      <c r="JZ940" s="7"/>
      <c r="KA940" s="7"/>
      <c r="KB940" s="7"/>
      <c r="KC940" s="7"/>
      <c r="KD940" s="7"/>
      <c r="KE940" s="7"/>
      <c r="KF940" s="7"/>
      <c r="KG940" s="7"/>
      <c r="KH940" s="7"/>
      <c r="KI940" s="7"/>
      <c r="KJ940" s="7"/>
      <c r="KK940" s="7"/>
      <c r="KL940" s="7"/>
      <c r="KM940" s="7"/>
      <c r="KN940" s="7"/>
      <c r="KO940" s="7"/>
      <c r="KP940" s="7"/>
      <c r="KQ940" s="7"/>
      <c r="KR940" s="7"/>
      <c r="KS940" s="7"/>
      <c r="KT940" s="7"/>
      <c r="KU940" s="7"/>
      <c r="KV940" s="7"/>
      <c r="KW940" s="7"/>
      <c r="KX940" s="7"/>
      <c r="KY940" s="7"/>
      <c r="KZ940" s="7"/>
      <c r="LA940" s="7"/>
      <c r="LB940" s="7"/>
      <c r="LC940" s="7"/>
      <c r="LD940" s="7"/>
      <c r="LE940" s="7"/>
      <c r="LF940" s="7"/>
      <c r="LG940" s="7"/>
      <c r="LH940" s="7"/>
      <c r="LI940" s="7"/>
      <c r="LJ940" s="7"/>
      <c r="LK940" s="7"/>
      <c r="LL940" s="7"/>
      <c r="LM940" s="7"/>
      <c r="LN940" s="7"/>
      <c r="LO940" s="7"/>
      <c r="LP940" s="7"/>
      <c r="LQ940" s="7"/>
      <c r="LR940" s="7"/>
      <c r="LS940" s="7"/>
      <c r="LT940" s="7"/>
      <c r="LU940" s="7"/>
      <c r="LV940" s="7"/>
      <c r="LW940" s="7"/>
      <c r="LX940" s="7"/>
      <c r="LY940" s="7"/>
      <c r="LZ940" s="7"/>
      <c r="MA940" s="7"/>
      <c r="MB940" s="7"/>
      <c r="MC940" s="7"/>
      <c r="MD940" s="7"/>
      <c r="ME940" s="7"/>
      <c r="MF940" s="7"/>
      <c r="MG940" s="7"/>
      <c r="MH940" s="7"/>
      <c r="MI940" s="7"/>
      <c r="MJ940" s="7"/>
    </row>
    <row r="941" spans="1:348" ht="15.75" customHeight="1" x14ac:dyDescent="0.25">
      <c r="A941" s="60"/>
      <c r="B941" s="60"/>
      <c r="C941" s="60"/>
      <c r="D941" s="60"/>
      <c r="E941" s="60"/>
      <c r="F941" s="60"/>
      <c r="G941" s="60"/>
      <c r="H941" s="60"/>
      <c r="I941" s="61"/>
      <c r="J941" s="61"/>
      <c r="K941" s="61"/>
      <c r="L941" s="61"/>
      <c r="M941" s="60"/>
      <c r="N941" s="60"/>
      <c r="O941" s="62"/>
      <c r="P941" s="62"/>
      <c r="Q941" s="62"/>
      <c r="R941" s="62"/>
      <c r="S941" s="62"/>
      <c r="T941" s="62"/>
      <c r="U941" s="62"/>
      <c r="V941" s="62"/>
      <c r="W941" s="62"/>
      <c r="X941" s="60"/>
      <c r="Y941" s="60"/>
      <c r="Z941" s="60"/>
      <c r="AA941" s="60"/>
      <c r="AB941" s="61"/>
      <c r="AC941" s="61"/>
      <c r="AD941" s="60"/>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c r="HY941" s="7"/>
      <c r="HZ941" s="7"/>
      <c r="IA941" s="7"/>
      <c r="IB941" s="7"/>
      <c r="IC941" s="7"/>
      <c r="ID941" s="7"/>
      <c r="IE941" s="7"/>
      <c r="IF941" s="7"/>
      <c r="IG941" s="7"/>
      <c r="IH941" s="7"/>
      <c r="II941" s="7"/>
      <c r="IJ941" s="7"/>
      <c r="IK941" s="7"/>
      <c r="IL941" s="7"/>
      <c r="IM941" s="7"/>
      <c r="IN941" s="7"/>
      <c r="IO941" s="7"/>
      <c r="IP941" s="7"/>
      <c r="IQ941" s="7"/>
      <c r="IR941" s="7"/>
      <c r="IS941" s="7"/>
      <c r="IT941" s="7"/>
      <c r="IU941" s="7"/>
      <c r="IV941" s="7"/>
      <c r="IW941" s="7"/>
      <c r="IX941" s="7"/>
      <c r="IY941" s="7"/>
      <c r="IZ941" s="7"/>
      <c r="JA941" s="7"/>
      <c r="JB941" s="7"/>
      <c r="JC941" s="7"/>
      <c r="JD941" s="7"/>
      <c r="JE941" s="7"/>
      <c r="JF941" s="7"/>
      <c r="JG941" s="7"/>
      <c r="JH941" s="7"/>
      <c r="JI941" s="7"/>
      <c r="JJ941" s="7"/>
      <c r="JK941" s="7"/>
      <c r="JL941" s="7"/>
      <c r="JM941" s="7"/>
      <c r="JN941" s="7"/>
      <c r="JO941" s="7"/>
      <c r="JP941" s="7"/>
      <c r="JQ941" s="7"/>
      <c r="JR941" s="7"/>
      <c r="JS941" s="7"/>
      <c r="JT941" s="7"/>
      <c r="JU941" s="7"/>
      <c r="JV941" s="7"/>
      <c r="JW941" s="7"/>
      <c r="JX941" s="7"/>
      <c r="JY941" s="7"/>
      <c r="JZ941" s="7"/>
      <c r="KA941" s="7"/>
      <c r="KB941" s="7"/>
      <c r="KC941" s="7"/>
      <c r="KD941" s="7"/>
      <c r="KE941" s="7"/>
      <c r="KF941" s="7"/>
      <c r="KG941" s="7"/>
      <c r="KH941" s="7"/>
      <c r="KI941" s="7"/>
      <c r="KJ941" s="7"/>
      <c r="KK941" s="7"/>
      <c r="KL941" s="7"/>
      <c r="KM941" s="7"/>
      <c r="KN941" s="7"/>
      <c r="KO941" s="7"/>
      <c r="KP941" s="7"/>
      <c r="KQ941" s="7"/>
      <c r="KR941" s="7"/>
      <c r="KS941" s="7"/>
      <c r="KT941" s="7"/>
      <c r="KU941" s="7"/>
      <c r="KV941" s="7"/>
      <c r="KW941" s="7"/>
      <c r="KX941" s="7"/>
      <c r="KY941" s="7"/>
      <c r="KZ941" s="7"/>
      <c r="LA941" s="7"/>
      <c r="LB941" s="7"/>
      <c r="LC941" s="7"/>
      <c r="LD941" s="7"/>
      <c r="LE941" s="7"/>
      <c r="LF941" s="7"/>
      <c r="LG941" s="7"/>
      <c r="LH941" s="7"/>
      <c r="LI941" s="7"/>
      <c r="LJ941" s="7"/>
      <c r="LK941" s="7"/>
      <c r="LL941" s="7"/>
      <c r="LM941" s="7"/>
      <c r="LN941" s="7"/>
      <c r="LO941" s="7"/>
      <c r="LP941" s="7"/>
      <c r="LQ941" s="7"/>
      <c r="LR941" s="7"/>
      <c r="LS941" s="7"/>
      <c r="LT941" s="7"/>
      <c r="LU941" s="7"/>
      <c r="LV941" s="7"/>
      <c r="LW941" s="7"/>
      <c r="LX941" s="7"/>
      <c r="LY941" s="7"/>
      <c r="LZ941" s="7"/>
      <c r="MA941" s="7"/>
      <c r="MB941" s="7"/>
      <c r="MC941" s="7"/>
      <c r="MD941" s="7"/>
      <c r="ME941" s="7"/>
      <c r="MF941" s="7"/>
      <c r="MG941" s="7"/>
      <c r="MH941" s="7"/>
      <c r="MI941" s="7"/>
      <c r="MJ941" s="7"/>
    </row>
    <row r="942" spans="1:348" ht="15.75" customHeight="1" x14ac:dyDescent="0.25">
      <c r="A942" s="60"/>
      <c r="B942" s="60"/>
      <c r="C942" s="60"/>
      <c r="D942" s="60"/>
      <c r="E942" s="60"/>
      <c r="F942" s="60"/>
      <c r="G942" s="60"/>
      <c r="H942" s="60"/>
      <c r="I942" s="61"/>
      <c r="J942" s="61"/>
      <c r="K942" s="61"/>
      <c r="L942" s="61"/>
      <c r="M942" s="60"/>
      <c r="N942" s="60"/>
      <c r="O942" s="62"/>
      <c r="P942" s="62"/>
      <c r="Q942" s="62"/>
      <c r="R942" s="62"/>
      <c r="S942" s="62"/>
      <c r="T942" s="62"/>
      <c r="U942" s="62"/>
      <c r="V942" s="62"/>
      <c r="W942" s="62"/>
      <c r="X942" s="60"/>
      <c r="Y942" s="60"/>
      <c r="Z942" s="60"/>
      <c r="AA942" s="60"/>
      <c r="AB942" s="61"/>
      <c r="AC942" s="61"/>
      <c r="AD942" s="60"/>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c r="HY942" s="7"/>
      <c r="HZ942" s="7"/>
      <c r="IA942" s="7"/>
      <c r="IB942" s="7"/>
      <c r="IC942" s="7"/>
      <c r="ID942" s="7"/>
      <c r="IE942" s="7"/>
      <c r="IF942" s="7"/>
      <c r="IG942" s="7"/>
      <c r="IH942" s="7"/>
      <c r="II942" s="7"/>
      <c r="IJ942" s="7"/>
      <c r="IK942" s="7"/>
      <c r="IL942" s="7"/>
      <c r="IM942" s="7"/>
      <c r="IN942" s="7"/>
      <c r="IO942" s="7"/>
      <c r="IP942" s="7"/>
      <c r="IQ942" s="7"/>
      <c r="IR942" s="7"/>
      <c r="IS942" s="7"/>
      <c r="IT942" s="7"/>
      <c r="IU942" s="7"/>
      <c r="IV942" s="7"/>
      <c r="IW942" s="7"/>
      <c r="IX942" s="7"/>
      <c r="IY942" s="7"/>
      <c r="IZ942" s="7"/>
      <c r="JA942" s="7"/>
      <c r="JB942" s="7"/>
      <c r="JC942" s="7"/>
      <c r="JD942" s="7"/>
      <c r="JE942" s="7"/>
      <c r="JF942" s="7"/>
      <c r="JG942" s="7"/>
      <c r="JH942" s="7"/>
      <c r="JI942" s="7"/>
      <c r="JJ942" s="7"/>
      <c r="JK942" s="7"/>
      <c r="JL942" s="7"/>
      <c r="JM942" s="7"/>
      <c r="JN942" s="7"/>
      <c r="JO942" s="7"/>
      <c r="JP942" s="7"/>
      <c r="JQ942" s="7"/>
      <c r="JR942" s="7"/>
      <c r="JS942" s="7"/>
      <c r="JT942" s="7"/>
      <c r="JU942" s="7"/>
      <c r="JV942" s="7"/>
      <c r="JW942" s="7"/>
      <c r="JX942" s="7"/>
      <c r="JY942" s="7"/>
      <c r="JZ942" s="7"/>
      <c r="KA942" s="7"/>
      <c r="KB942" s="7"/>
      <c r="KC942" s="7"/>
      <c r="KD942" s="7"/>
      <c r="KE942" s="7"/>
      <c r="KF942" s="7"/>
      <c r="KG942" s="7"/>
      <c r="KH942" s="7"/>
      <c r="KI942" s="7"/>
      <c r="KJ942" s="7"/>
      <c r="KK942" s="7"/>
      <c r="KL942" s="7"/>
      <c r="KM942" s="7"/>
      <c r="KN942" s="7"/>
      <c r="KO942" s="7"/>
      <c r="KP942" s="7"/>
      <c r="KQ942" s="7"/>
      <c r="KR942" s="7"/>
      <c r="KS942" s="7"/>
      <c r="KT942" s="7"/>
      <c r="KU942" s="7"/>
      <c r="KV942" s="7"/>
      <c r="KW942" s="7"/>
      <c r="KX942" s="7"/>
      <c r="KY942" s="7"/>
      <c r="KZ942" s="7"/>
      <c r="LA942" s="7"/>
      <c r="LB942" s="7"/>
      <c r="LC942" s="7"/>
      <c r="LD942" s="7"/>
      <c r="LE942" s="7"/>
      <c r="LF942" s="7"/>
      <c r="LG942" s="7"/>
      <c r="LH942" s="7"/>
      <c r="LI942" s="7"/>
      <c r="LJ942" s="7"/>
      <c r="LK942" s="7"/>
      <c r="LL942" s="7"/>
      <c r="LM942" s="7"/>
      <c r="LN942" s="7"/>
      <c r="LO942" s="7"/>
      <c r="LP942" s="7"/>
      <c r="LQ942" s="7"/>
      <c r="LR942" s="7"/>
      <c r="LS942" s="7"/>
      <c r="LT942" s="7"/>
      <c r="LU942" s="7"/>
      <c r="LV942" s="7"/>
      <c r="LW942" s="7"/>
      <c r="LX942" s="7"/>
      <c r="LY942" s="7"/>
      <c r="LZ942" s="7"/>
      <c r="MA942" s="7"/>
      <c r="MB942" s="7"/>
      <c r="MC942" s="7"/>
      <c r="MD942" s="7"/>
      <c r="ME942" s="7"/>
      <c r="MF942" s="7"/>
      <c r="MG942" s="7"/>
      <c r="MH942" s="7"/>
      <c r="MI942" s="7"/>
      <c r="MJ942" s="7"/>
    </row>
    <row r="943" spans="1:348" ht="15.75" customHeight="1" x14ac:dyDescent="0.25">
      <c r="A943" s="60"/>
      <c r="B943" s="60"/>
      <c r="C943" s="60"/>
      <c r="D943" s="60"/>
      <c r="E943" s="60"/>
      <c r="F943" s="60"/>
      <c r="G943" s="60"/>
      <c r="H943" s="60"/>
      <c r="I943" s="61"/>
      <c r="J943" s="61"/>
      <c r="K943" s="61"/>
      <c r="L943" s="61"/>
      <c r="M943" s="60"/>
      <c r="N943" s="60"/>
      <c r="O943" s="62"/>
      <c r="P943" s="62"/>
      <c r="Q943" s="62"/>
      <c r="R943" s="62"/>
      <c r="S943" s="62"/>
      <c r="T943" s="62"/>
      <c r="U943" s="62"/>
      <c r="V943" s="62"/>
      <c r="W943" s="62"/>
      <c r="X943" s="60"/>
      <c r="Y943" s="60"/>
      <c r="Z943" s="60"/>
      <c r="AA943" s="60"/>
      <c r="AB943" s="61"/>
      <c r="AC943" s="61"/>
      <c r="AD943" s="60"/>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c r="HY943" s="7"/>
      <c r="HZ943" s="7"/>
      <c r="IA943" s="7"/>
      <c r="IB943" s="7"/>
      <c r="IC943" s="7"/>
      <c r="ID943" s="7"/>
      <c r="IE943" s="7"/>
      <c r="IF943" s="7"/>
      <c r="IG943" s="7"/>
      <c r="IH943" s="7"/>
      <c r="II943" s="7"/>
      <c r="IJ943" s="7"/>
      <c r="IK943" s="7"/>
      <c r="IL943" s="7"/>
      <c r="IM943" s="7"/>
      <c r="IN943" s="7"/>
      <c r="IO943" s="7"/>
      <c r="IP943" s="7"/>
      <c r="IQ943" s="7"/>
      <c r="IR943" s="7"/>
      <c r="IS943" s="7"/>
      <c r="IT943" s="7"/>
      <c r="IU943" s="7"/>
      <c r="IV943" s="7"/>
      <c r="IW943" s="7"/>
      <c r="IX943" s="7"/>
      <c r="IY943" s="7"/>
      <c r="IZ943" s="7"/>
      <c r="JA943" s="7"/>
      <c r="JB943" s="7"/>
      <c r="JC943" s="7"/>
      <c r="JD943" s="7"/>
      <c r="JE943" s="7"/>
      <c r="JF943" s="7"/>
      <c r="JG943" s="7"/>
      <c r="JH943" s="7"/>
      <c r="JI943" s="7"/>
      <c r="JJ943" s="7"/>
      <c r="JK943" s="7"/>
      <c r="JL943" s="7"/>
      <c r="JM943" s="7"/>
      <c r="JN943" s="7"/>
      <c r="JO943" s="7"/>
      <c r="JP943" s="7"/>
      <c r="JQ943" s="7"/>
      <c r="JR943" s="7"/>
      <c r="JS943" s="7"/>
      <c r="JT943" s="7"/>
      <c r="JU943" s="7"/>
      <c r="JV943" s="7"/>
      <c r="JW943" s="7"/>
      <c r="JX943" s="7"/>
      <c r="JY943" s="7"/>
      <c r="JZ943" s="7"/>
      <c r="KA943" s="7"/>
      <c r="KB943" s="7"/>
      <c r="KC943" s="7"/>
      <c r="KD943" s="7"/>
      <c r="KE943" s="7"/>
      <c r="KF943" s="7"/>
      <c r="KG943" s="7"/>
      <c r="KH943" s="7"/>
      <c r="KI943" s="7"/>
      <c r="KJ943" s="7"/>
      <c r="KK943" s="7"/>
      <c r="KL943" s="7"/>
      <c r="KM943" s="7"/>
      <c r="KN943" s="7"/>
      <c r="KO943" s="7"/>
      <c r="KP943" s="7"/>
      <c r="KQ943" s="7"/>
      <c r="KR943" s="7"/>
      <c r="KS943" s="7"/>
      <c r="KT943" s="7"/>
      <c r="KU943" s="7"/>
      <c r="KV943" s="7"/>
      <c r="KW943" s="7"/>
      <c r="KX943" s="7"/>
      <c r="KY943" s="7"/>
      <c r="KZ943" s="7"/>
      <c r="LA943" s="7"/>
      <c r="LB943" s="7"/>
      <c r="LC943" s="7"/>
      <c r="LD943" s="7"/>
      <c r="LE943" s="7"/>
      <c r="LF943" s="7"/>
      <c r="LG943" s="7"/>
      <c r="LH943" s="7"/>
      <c r="LI943" s="7"/>
      <c r="LJ943" s="7"/>
      <c r="LK943" s="7"/>
      <c r="LL943" s="7"/>
      <c r="LM943" s="7"/>
      <c r="LN943" s="7"/>
      <c r="LO943" s="7"/>
      <c r="LP943" s="7"/>
      <c r="LQ943" s="7"/>
      <c r="LR943" s="7"/>
      <c r="LS943" s="7"/>
      <c r="LT943" s="7"/>
      <c r="LU943" s="7"/>
      <c r="LV943" s="7"/>
      <c r="LW943" s="7"/>
      <c r="LX943" s="7"/>
      <c r="LY943" s="7"/>
      <c r="LZ943" s="7"/>
      <c r="MA943" s="7"/>
      <c r="MB943" s="7"/>
      <c r="MC943" s="7"/>
      <c r="MD943" s="7"/>
      <c r="ME943" s="7"/>
      <c r="MF943" s="7"/>
      <c r="MG943" s="7"/>
      <c r="MH943" s="7"/>
      <c r="MI943" s="7"/>
      <c r="MJ943" s="7"/>
    </row>
  </sheetData>
  <autoFilter ref="A2:MJ9" xr:uid="{00000000-0009-0000-0000-000001000000}"/>
  <mergeCells count="49">
    <mergeCell ref="AE1:AG1"/>
    <mergeCell ref="AI1:AK1"/>
    <mergeCell ref="AM1:AO1"/>
    <mergeCell ref="AQ1:AS1"/>
    <mergeCell ref="AU1:AW1"/>
    <mergeCell ref="AY1:BA1"/>
    <mergeCell ref="BC1:BE1"/>
    <mergeCell ref="BG1:BI1"/>
    <mergeCell ref="BK1:BM1"/>
    <mergeCell ref="BO1:BQ1"/>
    <mergeCell ref="BS1:BU1"/>
    <mergeCell ref="BW1:BY1"/>
    <mergeCell ref="CA1:CC1"/>
    <mergeCell ref="CE1:CG1"/>
    <mergeCell ref="CI1:CK1"/>
    <mergeCell ref="CM1:CO1"/>
    <mergeCell ref="CQ1:CS1"/>
    <mergeCell ref="CU1:CW1"/>
    <mergeCell ref="CY1:DA1"/>
    <mergeCell ref="DC1:DE1"/>
    <mergeCell ref="DG1:DI1"/>
    <mergeCell ref="DK1:DM1"/>
    <mergeCell ref="DO1:DQ1"/>
    <mergeCell ref="DS1:DU1"/>
    <mergeCell ref="HP1:HR1"/>
    <mergeCell ref="HU1:HW1"/>
    <mergeCell ref="HZ1:IB1"/>
    <mergeCell ref="IE1:IG1"/>
    <mergeCell ref="IJ1:IL1"/>
    <mergeCell ref="IO1:IQ1"/>
    <mergeCell ref="IT1:IV1"/>
    <mergeCell ref="IY1:JA1"/>
    <mergeCell ref="JD1:JF1"/>
    <mergeCell ref="JI1:JK1"/>
    <mergeCell ref="JN1:JP1"/>
    <mergeCell ref="MA1:MC1"/>
    <mergeCell ref="MF1:MH1"/>
    <mergeCell ref="JS1:JU1"/>
    <mergeCell ref="JX1:JZ1"/>
    <mergeCell ref="KC1:KE1"/>
    <mergeCell ref="KH1:KJ1"/>
    <mergeCell ref="KM1:KO1"/>
    <mergeCell ref="KR1:KT1"/>
    <mergeCell ref="KW1:KY1"/>
    <mergeCell ref="LB1:LD1"/>
    <mergeCell ref="LG1:LI1"/>
    <mergeCell ref="LL1:LN1"/>
    <mergeCell ref="LQ1:LS1"/>
    <mergeCell ref="LV1:LX1"/>
  </mergeCells>
  <conditionalFormatting sqref="AP3:AP9 AT3:AT9 AX3:AX9 BB3:BB9 BF3:BF9 BJ3:BJ9 BN3:BN9 BR3:BR9 BV3:BV9 BZ3:BZ9 CD3:CD9 CH3:CH9 CL3:CL9 CP3:CP9 CT3:CT9 CX3:CX9 DB3:DB9 DF3:DF9 DJ3:DJ9 DN3:DN9 DR3:DR9 DV3:DV9 Z3:AB9 AH3:AH9 AL3:AL9">
    <cfRule type="containsText" dxfId="17" priority="5" operator="containsText" text="Extremo">
      <formula>NOT(ISERROR(SEARCH(("Extremo"),(Z3))))</formula>
    </cfRule>
  </conditionalFormatting>
  <conditionalFormatting sqref="AP3:AP9 AT3:AT9 AX3:AX9 BB3:BB9 BF3:BF9 BJ3:BJ9 BN3:BN9 BR3:BR9 BV3:BV9 BZ3:BZ9 CD3:CD9 CH3:CH9 CL3:CL9 CP3:CP9 CT3:CT9 CX3:CX9 DB3:DB9 DF3:DF9 DJ3:DJ9 DN3:DN9 DR3:DR9 DV3:DV9 Z3:AB9 AH3:AH9 AL3:AL9">
    <cfRule type="containsText" dxfId="16" priority="6" operator="containsText" text="Alto">
      <formula>NOT(ISERROR(SEARCH(("Alto"),(Z3))))</formula>
    </cfRule>
  </conditionalFormatting>
  <conditionalFormatting sqref="AP3:AP9 AT3:AT9 AX3:AX9 BB3:BB9 BF3:BF9 BJ3:BJ9 BN3:BN9 BR3:BR9 BV3:BV9 BZ3:BZ9 CD3:CD9 CH3:CH9 CL3:CL9 CP3:CP9 CT3:CT9 CX3:CX9 DB3:DB9 DF3:DF9 DJ3:DJ9 DN3:DN9 DR3:DR9 DV3:DV9 Z3:AB9 AH3:AH9 AL3:AL9">
    <cfRule type="containsText" dxfId="15" priority="7" operator="containsText" text="Tolerable">
      <formula>NOT(ISERROR(SEARCH(("Tolerable"),(Z3))))</formula>
    </cfRule>
  </conditionalFormatting>
  <conditionalFormatting sqref="AP3:AP9 AT3:AT9 AX3:AX9 BB3:BB9 BF3:BF9 BJ3:BJ9 BN3:BN9 BR3:BR9 BV3:BV9 BZ3:BZ9 CD3:CD9 CH3:CH9 CL3:CL9 CP3:CP9 CT3:CT9 CX3:CX9 DB3:DB9 DF3:DF9 DJ3:DJ9 DN3:DN9 DR3:DR9 DV3:DV9 Z3:AB9 AH3:AH9 AL3:AL9">
    <cfRule type="containsText" dxfId="14" priority="8" operator="containsText" text="Aceptable">
      <formula>NOT(ISERROR(SEARCH(("Aceptable"),(Z3))))</formula>
    </cfRule>
  </conditionalFormatting>
  <conditionalFormatting sqref="Z10:AB10 AH10 AL10 AP10 AT10 AX10 BB10 BF10 BJ10 BN10 BR10 BV10 BZ10 CD10 CH10 CL10 CP10 CT10 CX10 DB10 DF10 DJ10 DN10 DR10 DV10">
    <cfRule type="containsText" dxfId="13" priority="1" operator="containsText" text="Extremo">
      <formula>NOT(ISERROR(SEARCH(("Extremo"),(Z10))))</formula>
    </cfRule>
  </conditionalFormatting>
  <conditionalFormatting sqref="Z10:AB10 AH10 AL10 AP10 AT10 AX10 BB10 BF10 BJ10 BN10 BR10 BV10 BZ10 CD10 CH10 CL10 CP10 CT10 CX10 DB10 DF10 DJ10 DN10 DR10 DV10">
    <cfRule type="containsText" dxfId="12" priority="2" operator="containsText" text="Alto">
      <formula>NOT(ISERROR(SEARCH(("Alto"),(Z10))))</formula>
    </cfRule>
  </conditionalFormatting>
  <conditionalFormatting sqref="Z10:AB10 AH10 AL10 AP10 AT10 AX10 BB10 BF10 BJ10 BN10 BR10 BV10 BZ10 CD10 CH10 CL10 CP10 CT10 CX10 DB10 DF10 DJ10 DN10 DR10 DV10">
    <cfRule type="containsText" dxfId="11" priority="3" operator="containsText" text="Tolerable">
      <formula>NOT(ISERROR(SEARCH(("Tolerable"),(Z10))))</formula>
    </cfRule>
  </conditionalFormatting>
  <conditionalFormatting sqref="Z10:AB10 AH10 AL10 AP10 AT10 AX10 BB10 BF10 BJ10 BN10 BR10 BV10 BZ10 CD10 CH10 CL10 CP10 CT10 CX10 DB10 DF10 DJ10 DN10 DR10 DV10">
    <cfRule type="containsText" dxfId="10" priority="4" operator="containsText" text="Aceptable">
      <formula>NOT(ISERROR(SEARCH(("Aceptable"),(Z10))))</formula>
    </cfRule>
  </conditionalFormatting>
  <dataValidations count="10">
    <dataValidation type="list" allowBlank="1" showErrorMessage="1" sqref="AG3:AG5 AK3:AK5 AO3:AO5 AS3:AS5 AW3:AW5 BA3:BA5 BE3:BE5 BI3:BI5 BM3:BM5 BQ3:BQ5 BU3:BU5 BY3:BY5 CC3:CC5 CG3:CG5 CK3:CK5 CO3:CO5 CS3:CS5 CW3:CW5 DA3:DA5 DE3:DE5 DI3:DI5 DM3:DM5 DQ3:DQ5 DU3:DU5 Y3:Y10 AG10" xr:uid="{00000000-0002-0000-0100-000001000000}">
      <formula1>Consecuencia</formula1>
    </dataValidation>
    <dataValidation type="list" allowBlank="1" showErrorMessage="1" sqref="H3:H5 H7 H9:H10" xr:uid="{00000000-0002-0000-0100-000003000000}">
      <formula1>Origen</formula1>
    </dataValidation>
    <dataValidation type="list" allowBlank="1" showErrorMessage="1" sqref="AF3:AF5 AJ3:AJ5 AN3:AN5 AR3:AR5 AV3:AV5 AZ3:AZ5 BD3:BD5 BH3:BH5 BL3:BL5 BP3:BP5 BT3:BT5 BX3:BX5 CB3:CB5 CF3:CF5 CJ3:CJ5 CN3:CN5 CR3:CR5 CV3:CV5 CZ3:CZ5 DD3:DD5 DH3:DH5 DL3:DL5 DP3:DP5 DT3:DT5 X3:X10 AF10" xr:uid="{00000000-0002-0000-0100-00000A000000}">
      <formula1>Probabilidad</formula1>
    </dataValidation>
    <dataValidation type="list" allowBlank="1" showErrorMessage="1" sqref="D3:D10" xr:uid="{00000000-0002-0000-0100-000002000000}">
      <formula1>Categorías</formula1>
    </dataValidation>
    <dataValidation type="list" allowBlank="1" showErrorMessage="1" sqref="C3:C10" xr:uid="{00000000-0002-0000-0100-000005000000}">
      <formula1>Fases</formula1>
    </dataValidation>
    <dataValidation type="list" allowBlank="1" showErrorMessage="1" sqref="M3:M10" xr:uid="{00000000-0002-0000-0100-000007000000}">
      <formula1>Controles</formula1>
    </dataValidation>
    <dataValidation type="list" allowBlank="1" showErrorMessage="1" sqref="N3:N10" xr:uid="{00000000-0002-0000-0100-000008000000}">
      <formula1>Impacto</formula1>
    </dataValidation>
    <dataValidation type="list" allowBlank="1" showErrorMessage="1" sqref="O3:V10" xr:uid="{00000000-0002-0000-0100-00000B000000}">
      <formula1>"1,0"</formula1>
    </dataValidation>
    <dataValidation type="list" allowBlank="1" showErrorMessage="1" sqref="E3:E10" xr:uid="{00000000-0002-0000-0100-000000000000}">
      <formula1>INDIRECT(D3)</formula1>
    </dataValidation>
    <dataValidation type="list" allowBlank="1" showErrorMessage="1" sqref="F3:F10" xr:uid="{00000000-0002-0000-0100-000006000000}">
      <formula1>INDIRECT(HL3)</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15.75" customHeigh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row>
    <row r="3" spans="1:26" ht="15.75" customHeight="1" x14ac:dyDescent="0.25">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ht="15.75" customHeight="1" x14ac:dyDescent="0.25">
      <c r="A4" s="63"/>
      <c r="B4" s="2" t="s">
        <v>180</v>
      </c>
      <c r="C4" s="63"/>
      <c r="D4" s="63"/>
      <c r="E4" s="63"/>
      <c r="F4" s="63"/>
      <c r="G4" s="63"/>
      <c r="H4" s="63"/>
      <c r="I4" s="63"/>
      <c r="J4" s="63"/>
      <c r="K4" s="63"/>
      <c r="L4" s="63"/>
      <c r="M4" s="63"/>
      <c r="N4" s="63"/>
      <c r="O4" s="63"/>
      <c r="P4" s="63"/>
      <c r="Q4" s="63"/>
      <c r="R4" s="63"/>
      <c r="S4" s="63"/>
      <c r="T4" s="63"/>
      <c r="U4" s="63"/>
      <c r="V4" s="63"/>
      <c r="W4" s="63"/>
      <c r="X4" s="63"/>
      <c r="Y4" s="63"/>
      <c r="Z4" s="63"/>
    </row>
    <row r="5" spans="1:26" ht="15.75" customHeight="1" x14ac:dyDescent="0.25">
      <c r="A5" s="63"/>
      <c r="B5" s="63"/>
      <c r="C5" s="63"/>
      <c r="D5" s="63"/>
      <c r="E5" s="63"/>
      <c r="F5" s="63"/>
      <c r="G5" s="63"/>
      <c r="H5" s="63"/>
      <c r="I5" s="63"/>
      <c r="J5" s="63"/>
      <c r="K5" s="63"/>
      <c r="L5" s="63"/>
      <c r="M5" s="63"/>
      <c r="N5" s="63"/>
      <c r="O5" s="63"/>
      <c r="P5" s="63"/>
      <c r="Q5" s="63"/>
      <c r="R5" s="63"/>
      <c r="S5" s="63"/>
      <c r="T5" s="63"/>
      <c r="U5" s="63"/>
      <c r="V5" s="63"/>
      <c r="W5" s="63"/>
      <c r="X5" s="63"/>
      <c r="Y5" s="63"/>
      <c r="Z5" s="63"/>
    </row>
    <row r="6" spans="1:26" ht="19.5" customHeight="1" x14ac:dyDescent="0.25">
      <c r="A6" s="63"/>
      <c r="B6" s="64" t="s">
        <v>181</v>
      </c>
      <c r="C6" s="65" t="s">
        <v>182</v>
      </c>
      <c r="D6" s="65" t="s">
        <v>183</v>
      </c>
      <c r="E6" s="64" t="s">
        <v>184</v>
      </c>
      <c r="F6" s="64" t="s">
        <v>185</v>
      </c>
      <c r="G6" s="63"/>
      <c r="H6" s="63"/>
      <c r="I6" s="63"/>
      <c r="J6" s="63"/>
      <c r="K6" s="63"/>
      <c r="L6" s="63"/>
      <c r="M6" s="63"/>
      <c r="N6" s="63"/>
      <c r="O6" s="63"/>
      <c r="P6" s="63"/>
      <c r="Q6" s="63"/>
      <c r="R6" s="63"/>
      <c r="S6" s="63"/>
      <c r="T6" s="63"/>
      <c r="U6" s="63"/>
      <c r="V6" s="63"/>
      <c r="W6" s="63"/>
      <c r="X6" s="63"/>
      <c r="Y6" s="63"/>
      <c r="Z6" s="63"/>
    </row>
    <row r="7" spans="1:26" ht="30.75" customHeight="1" x14ac:dyDescent="0.25">
      <c r="A7" s="63"/>
      <c r="B7" s="66">
        <v>5</v>
      </c>
      <c r="C7" s="66" t="s">
        <v>87</v>
      </c>
      <c r="D7" s="66" t="s">
        <v>186</v>
      </c>
      <c r="E7" s="67" t="s">
        <v>187</v>
      </c>
      <c r="F7" s="67" t="s">
        <v>188</v>
      </c>
      <c r="G7" s="63"/>
      <c r="H7" s="63"/>
      <c r="I7" s="63"/>
      <c r="J7" s="63"/>
      <c r="K7" s="63"/>
      <c r="L7" s="63"/>
      <c r="M7" s="63"/>
      <c r="N7" s="63"/>
      <c r="O7" s="63"/>
      <c r="P7" s="63"/>
      <c r="Q7" s="63"/>
      <c r="R7" s="63"/>
      <c r="S7" s="63"/>
      <c r="T7" s="63"/>
      <c r="U7" s="63"/>
      <c r="V7" s="63"/>
      <c r="W7" s="63"/>
      <c r="X7" s="63"/>
      <c r="Y7" s="63"/>
      <c r="Z7" s="63"/>
    </row>
    <row r="8" spans="1:26" ht="43.5" customHeight="1" x14ac:dyDescent="0.25">
      <c r="A8" s="63"/>
      <c r="B8" s="66">
        <v>4</v>
      </c>
      <c r="C8" s="66" t="s">
        <v>99</v>
      </c>
      <c r="D8" s="66" t="s">
        <v>189</v>
      </c>
      <c r="E8" s="67" t="s">
        <v>190</v>
      </c>
      <c r="F8" s="67" t="s">
        <v>191</v>
      </c>
      <c r="G8" s="63"/>
      <c r="H8" s="63"/>
      <c r="I8" s="63"/>
      <c r="J8" s="63"/>
      <c r="K8" s="63"/>
      <c r="L8" s="63"/>
      <c r="M8" s="63"/>
      <c r="N8" s="63"/>
      <c r="O8" s="63"/>
      <c r="P8" s="63"/>
      <c r="Q8" s="63"/>
      <c r="R8" s="63"/>
      <c r="S8" s="63"/>
      <c r="T8" s="63"/>
      <c r="U8" s="63"/>
      <c r="V8" s="63"/>
      <c r="W8" s="63"/>
      <c r="X8" s="63"/>
      <c r="Y8" s="63"/>
      <c r="Z8" s="63"/>
    </row>
    <row r="9" spans="1:26" ht="44.25" customHeight="1" x14ac:dyDescent="0.25">
      <c r="A9" s="63"/>
      <c r="B9" s="66">
        <v>3</v>
      </c>
      <c r="C9" s="66" t="s">
        <v>78</v>
      </c>
      <c r="D9" s="66" t="s">
        <v>192</v>
      </c>
      <c r="E9" s="67" t="s">
        <v>193</v>
      </c>
      <c r="F9" s="67" t="s">
        <v>194</v>
      </c>
      <c r="G9" s="63"/>
      <c r="H9" s="63"/>
      <c r="I9" s="63"/>
      <c r="J9" s="63"/>
      <c r="K9" s="63"/>
      <c r="L9" s="63"/>
      <c r="M9" s="63"/>
      <c r="N9" s="63"/>
      <c r="O9" s="63"/>
      <c r="P9" s="63"/>
      <c r="Q9" s="63"/>
      <c r="R9" s="63"/>
      <c r="S9" s="63"/>
      <c r="T9" s="63"/>
      <c r="U9" s="63"/>
      <c r="V9" s="63"/>
      <c r="W9" s="63"/>
      <c r="X9" s="63"/>
      <c r="Y9" s="63"/>
      <c r="Z9" s="63"/>
    </row>
    <row r="10" spans="1:26" ht="44.25" customHeight="1" x14ac:dyDescent="0.25">
      <c r="A10" s="63"/>
      <c r="B10" s="66">
        <v>2</v>
      </c>
      <c r="C10" s="66" t="s">
        <v>144</v>
      </c>
      <c r="D10" s="66" t="s">
        <v>195</v>
      </c>
      <c r="E10" s="67" t="s">
        <v>196</v>
      </c>
      <c r="F10" s="67" t="s">
        <v>197</v>
      </c>
      <c r="G10" s="63"/>
      <c r="H10" s="63"/>
      <c r="I10" s="63"/>
      <c r="J10" s="63"/>
      <c r="K10" s="63"/>
      <c r="L10" s="63"/>
      <c r="M10" s="63"/>
      <c r="N10" s="63"/>
      <c r="O10" s="63"/>
      <c r="P10" s="63"/>
      <c r="Q10" s="63"/>
      <c r="R10" s="63"/>
      <c r="S10" s="63"/>
      <c r="T10" s="63"/>
      <c r="U10" s="63"/>
      <c r="V10" s="63"/>
      <c r="W10" s="63"/>
      <c r="X10" s="63"/>
      <c r="Y10" s="63"/>
      <c r="Z10" s="63"/>
    </row>
    <row r="11" spans="1:26" ht="37.5" customHeight="1" x14ac:dyDescent="0.25">
      <c r="A11" s="63"/>
      <c r="B11" s="66">
        <v>1</v>
      </c>
      <c r="C11" s="66" t="s">
        <v>95</v>
      </c>
      <c r="D11" s="66" t="s">
        <v>198</v>
      </c>
      <c r="E11" s="67" t="s">
        <v>199</v>
      </c>
      <c r="F11" s="67" t="s">
        <v>200</v>
      </c>
      <c r="G11" s="63"/>
      <c r="H11" s="63"/>
      <c r="I11" s="63"/>
      <c r="J11" s="63"/>
      <c r="K11" s="63"/>
      <c r="L11" s="63"/>
      <c r="M11" s="63"/>
      <c r="N11" s="63"/>
      <c r="O11" s="63"/>
      <c r="P11" s="63"/>
      <c r="Q11" s="63"/>
      <c r="R11" s="63"/>
      <c r="S11" s="63"/>
      <c r="T11" s="63"/>
      <c r="U11" s="63"/>
      <c r="V11" s="63"/>
      <c r="W11" s="63"/>
      <c r="X11" s="63"/>
      <c r="Y11" s="63"/>
      <c r="Z11" s="63"/>
    </row>
    <row r="12" spans="1:26" ht="15.75" customHeight="1" x14ac:dyDescent="0.25">
      <c r="A12" s="63"/>
      <c r="B12" s="3"/>
      <c r="C12" s="68"/>
      <c r="D12" s="68"/>
      <c r="E12" s="68"/>
      <c r="F12" s="63"/>
      <c r="G12" s="63"/>
      <c r="H12" s="63"/>
      <c r="I12" s="63"/>
      <c r="J12" s="63"/>
      <c r="K12" s="63"/>
      <c r="L12" s="63"/>
      <c r="M12" s="63"/>
      <c r="N12" s="63"/>
      <c r="O12" s="63"/>
      <c r="P12" s="63"/>
      <c r="Q12" s="63"/>
      <c r="R12" s="63"/>
      <c r="S12" s="63"/>
      <c r="T12" s="63"/>
      <c r="U12" s="63"/>
      <c r="V12" s="63"/>
      <c r="W12" s="63"/>
      <c r="X12" s="63"/>
      <c r="Y12" s="63"/>
      <c r="Z12" s="63"/>
    </row>
    <row r="13" spans="1:26" ht="15.75" customHeight="1" x14ac:dyDescent="0.25">
      <c r="A13" s="63"/>
      <c r="B13" s="63"/>
      <c r="C13" s="69"/>
      <c r="D13" s="63"/>
      <c r="E13" s="63"/>
      <c r="F13" s="63"/>
      <c r="G13" s="63"/>
      <c r="H13" s="63"/>
      <c r="I13" s="63"/>
      <c r="J13" s="63"/>
      <c r="K13" s="63"/>
      <c r="L13" s="63"/>
      <c r="M13" s="63"/>
      <c r="N13" s="63"/>
      <c r="O13" s="63"/>
      <c r="P13" s="63"/>
      <c r="Q13" s="63"/>
      <c r="R13" s="63"/>
      <c r="S13" s="63"/>
      <c r="T13" s="63"/>
      <c r="U13" s="63"/>
      <c r="V13" s="63"/>
      <c r="W13" s="63"/>
      <c r="X13" s="63"/>
      <c r="Y13" s="63"/>
      <c r="Z13" s="63"/>
    </row>
    <row r="14" spans="1:26" ht="15.75" customHeight="1" x14ac:dyDescent="0.25">
      <c r="A14" s="63"/>
      <c r="B14" s="63"/>
      <c r="C14" s="69"/>
      <c r="D14" s="63"/>
      <c r="E14" s="63"/>
      <c r="F14" s="63"/>
      <c r="G14" s="63"/>
      <c r="H14" s="63"/>
      <c r="I14" s="63"/>
      <c r="J14" s="63"/>
      <c r="K14" s="63"/>
      <c r="L14" s="63"/>
      <c r="M14" s="63"/>
      <c r="N14" s="63"/>
      <c r="O14" s="63"/>
      <c r="P14" s="63"/>
      <c r="Q14" s="63"/>
      <c r="R14" s="63"/>
      <c r="S14" s="63"/>
      <c r="T14" s="63"/>
      <c r="U14" s="63"/>
      <c r="V14" s="63"/>
      <c r="W14" s="63"/>
      <c r="X14" s="63"/>
      <c r="Y14" s="63"/>
      <c r="Z14" s="63"/>
    </row>
    <row r="15" spans="1:26" ht="15.75" customHeight="1" x14ac:dyDescent="0.25">
      <c r="A15" s="63"/>
      <c r="B15" s="63"/>
      <c r="C15" s="69"/>
      <c r="D15" s="63"/>
      <c r="E15" s="63"/>
      <c r="F15" s="63"/>
      <c r="G15" s="63"/>
      <c r="H15" s="63"/>
      <c r="I15" s="63"/>
      <c r="J15" s="63"/>
      <c r="K15" s="63"/>
      <c r="L15" s="63"/>
      <c r="M15" s="63"/>
      <c r="N15" s="63"/>
      <c r="O15" s="63"/>
      <c r="P15" s="63"/>
      <c r="Q15" s="63"/>
      <c r="R15" s="63"/>
      <c r="S15" s="63"/>
      <c r="T15" s="63"/>
      <c r="U15" s="63"/>
      <c r="V15" s="63"/>
      <c r="W15" s="63"/>
      <c r="X15" s="63"/>
      <c r="Y15" s="63"/>
      <c r="Z15" s="63"/>
    </row>
    <row r="16" spans="1:26" ht="15.75" customHeight="1" x14ac:dyDescent="0.25">
      <c r="A16" s="63"/>
      <c r="B16" s="63"/>
      <c r="C16" s="69"/>
      <c r="D16" s="63"/>
      <c r="E16" s="63"/>
      <c r="F16" s="63"/>
      <c r="G16" s="63"/>
      <c r="H16" s="63"/>
      <c r="I16" s="63"/>
      <c r="J16" s="63"/>
      <c r="K16" s="63"/>
      <c r="L16" s="63"/>
      <c r="M16" s="63"/>
      <c r="N16" s="63"/>
      <c r="O16" s="63"/>
      <c r="P16" s="63"/>
      <c r="Q16" s="63"/>
      <c r="R16" s="63"/>
      <c r="S16" s="63"/>
      <c r="T16" s="63"/>
      <c r="U16" s="63"/>
      <c r="V16" s="63"/>
      <c r="W16" s="63"/>
      <c r="X16" s="63"/>
      <c r="Y16" s="63"/>
      <c r="Z16" s="63"/>
    </row>
    <row r="17" spans="1:26" ht="15.75" customHeight="1" x14ac:dyDescent="0.2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ht="15.75" customHeight="1"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15.75" customHeight="1" x14ac:dyDescent="0.25">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ht="15.75" customHeight="1" x14ac:dyDescent="0.25">
      <c r="A20" s="63"/>
      <c r="B20" s="63"/>
      <c r="C20" s="70"/>
      <c r="D20" s="63"/>
      <c r="E20" s="63"/>
      <c r="F20" s="63"/>
      <c r="G20" s="63"/>
      <c r="H20" s="63"/>
      <c r="I20" s="63"/>
      <c r="J20" s="63"/>
      <c r="K20" s="63"/>
      <c r="L20" s="63"/>
      <c r="M20" s="63"/>
      <c r="N20" s="63"/>
      <c r="O20" s="63"/>
      <c r="P20" s="63"/>
      <c r="Q20" s="63"/>
      <c r="R20" s="63"/>
      <c r="S20" s="63"/>
      <c r="T20" s="63"/>
      <c r="U20" s="63"/>
      <c r="V20" s="63"/>
      <c r="W20" s="63"/>
      <c r="X20" s="63"/>
      <c r="Y20" s="63"/>
      <c r="Z20" s="63"/>
    </row>
    <row r="21" spans="1:26" ht="15.75" customHeight="1" x14ac:dyDescent="0.2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customHeight="1" x14ac:dyDescent="0.2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5.75" customHeight="1"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5.75" customHeight="1" x14ac:dyDescent="0.2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75" customHeight="1"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5.75" customHeight="1" x14ac:dyDescent="0.2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5.75" customHeight="1" x14ac:dyDescent="0.2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5.75" customHeight="1" x14ac:dyDescent="0.2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5.75" customHeight="1"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5.75" customHeight="1"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5.75" customHeight="1"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5.75" customHeight="1"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customHeight="1" x14ac:dyDescent="0.2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5.75" customHeight="1"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customHeight="1"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5.75" customHeight="1"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5.75" customHeight="1"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5.75" customHeight="1"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5.75"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5.75"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5.75"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5.75"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5.75" customHeight="1"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5.75" customHeigh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5.75" customHeigh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customHeight="1" x14ac:dyDescent="0.2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5.75"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5.75" customHeight="1"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5.75" customHeight="1"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5.75"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5.75" customHeight="1"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5.75"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5.75"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5.75"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5.75" customHeight="1"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5.75" customHeight="1"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5.75" customHeight="1"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5.75" customHeight="1"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5.75" customHeight="1"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5.75" customHeight="1"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5.75" customHeight="1"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5.75" customHeight="1"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5.75" customHeight="1"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customHeight="1"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5.75" customHeight="1"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5.75" customHeight="1"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5.75" customHeight="1"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5.75" customHeight="1"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5.75" customHeight="1"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customHeight="1"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5.75" customHeight="1"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customHeight="1"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5.75" customHeight="1"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5.75" customHeight="1"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5.75" customHeight="1"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5.75" customHeight="1"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5.75" customHeight="1"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5.75" customHeight="1"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5.75" customHeight="1"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5.75" customHeight="1"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5.75" customHeight="1"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5.75" customHeight="1"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5.75"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5.75" customHeight="1"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5.75" customHeight="1"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5.75" customHeight="1"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5.75" customHeight="1"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5.75" customHeight="1"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5.75" customHeight="1"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5.75" customHeight="1"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5.75" customHeight="1"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AA1000"/>
  <sheetViews>
    <sheetView showGridLines="0" topLeftCell="A37" workbookViewId="0">
      <selection activeCell="C38" sqref="C38"/>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71"/>
      <c r="B1" s="71"/>
      <c r="C1" s="71"/>
      <c r="D1" s="72"/>
      <c r="E1" s="72"/>
      <c r="F1" s="72"/>
      <c r="G1" s="72"/>
      <c r="H1" s="72"/>
      <c r="I1" s="72"/>
      <c r="J1" s="72"/>
      <c r="K1" s="72"/>
      <c r="L1" s="72"/>
      <c r="M1" s="72"/>
      <c r="N1" s="72"/>
      <c r="O1" s="72"/>
      <c r="P1" s="72"/>
      <c r="Q1" s="71"/>
      <c r="R1" s="71"/>
      <c r="S1" s="71"/>
      <c r="T1" s="71"/>
      <c r="U1" s="71"/>
      <c r="V1" s="71"/>
      <c r="W1" s="71"/>
      <c r="X1" s="71"/>
      <c r="Y1" s="71"/>
      <c r="Z1" s="71"/>
      <c r="AA1" s="71"/>
    </row>
    <row r="2" spans="1:27" ht="15.75" customHeight="1" x14ac:dyDescent="0.25">
      <c r="A2" s="71"/>
      <c r="B2" s="73" t="s">
        <v>109</v>
      </c>
      <c r="C2" s="74"/>
      <c r="D2" s="75"/>
      <c r="E2" s="75"/>
      <c r="F2" s="75"/>
      <c r="G2" s="75"/>
      <c r="H2" s="75"/>
      <c r="I2" s="72"/>
      <c r="J2" s="72"/>
      <c r="K2" s="72"/>
      <c r="L2" s="72"/>
      <c r="M2" s="72"/>
      <c r="N2" s="72"/>
      <c r="O2" s="72"/>
      <c r="P2" s="72"/>
      <c r="Q2" s="71"/>
      <c r="R2" s="71"/>
      <c r="S2" s="71"/>
      <c r="T2" s="71"/>
      <c r="U2" s="71"/>
      <c r="V2" s="71"/>
      <c r="W2" s="71"/>
      <c r="X2" s="71"/>
      <c r="Y2" s="71"/>
      <c r="Z2" s="71"/>
      <c r="AA2" s="71"/>
    </row>
    <row r="3" spans="1:27" ht="16.5" customHeight="1" x14ac:dyDescent="0.25">
      <c r="A3" s="76"/>
      <c r="B3" s="354"/>
      <c r="C3" s="355"/>
      <c r="D3" s="355"/>
      <c r="E3" s="355"/>
      <c r="F3" s="355"/>
      <c r="G3" s="355"/>
      <c r="H3" s="356"/>
      <c r="I3" s="72"/>
      <c r="L3" s="72"/>
      <c r="M3" s="72"/>
      <c r="N3" s="72"/>
      <c r="O3" s="72"/>
      <c r="P3" s="72"/>
      <c r="Q3" s="71"/>
      <c r="R3" s="71"/>
      <c r="S3" s="71"/>
      <c r="T3" s="71"/>
      <c r="U3" s="71"/>
      <c r="V3" s="71"/>
      <c r="W3" s="71"/>
      <c r="X3" s="71"/>
      <c r="Y3" s="71"/>
      <c r="Z3" s="71"/>
      <c r="AA3" s="71"/>
    </row>
    <row r="4" spans="1:27" ht="15.75" customHeight="1" x14ac:dyDescent="0.25">
      <c r="A4" s="76"/>
      <c r="B4" s="357"/>
      <c r="C4" s="332"/>
      <c r="D4" s="332"/>
      <c r="E4" s="332"/>
      <c r="F4" s="332"/>
      <c r="G4" s="332"/>
      <c r="H4" s="358"/>
      <c r="I4" s="72"/>
      <c r="L4" s="72"/>
      <c r="M4" s="72"/>
      <c r="N4" s="72"/>
      <c r="O4" s="72"/>
      <c r="P4" s="72"/>
      <c r="Q4" s="71"/>
      <c r="R4" s="71"/>
      <c r="S4" s="71"/>
      <c r="T4" s="71"/>
      <c r="U4" s="71"/>
      <c r="V4" s="71"/>
      <c r="W4" s="71"/>
      <c r="X4" s="71"/>
      <c r="Y4" s="71"/>
      <c r="Z4" s="71"/>
      <c r="AA4" s="71"/>
    </row>
    <row r="5" spans="1:27" ht="15.75" customHeight="1" x14ac:dyDescent="0.25">
      <c r="A5" s="76"/>
      <c r="B5" s="357"/>
      <c r="C5" s="332"/>
      <c r="D5" s="332"/>
      <c r="E5" s="332"/>
      <c r="F5" s="332"/>
      <c r="G5" s="332"/>
      <c r="H5" s="358"/>
      <c r="I5" s="72"/>
      <c r="L5" s="72"/>
      <c r="M5" s="72"/>
      <c r="N5" s="72"/>
      <c r="O5" s="72"/>
      <c r="P5" s="72"/>
      <c r="Q5" s="71"/>
      <c r="R5" s="71"/>
      <c r="S5" s="71"/>
      <c r="T5" s="71"/>
      <c r="U5" s="71"/>
      <c r="V5" s="71"/>
      <c r="W5" s="71"/>
      <c r="X5" s="71"/>
      <c r="Y5" s="71"/>
      <c r="Z5" s="71"/>
      <c r="AA5" s="71"/>
    </row>
    <row r="6" spans="1:27" ht="15.75" customHeight="1" x14ac:dyDescent="0.25">
      <c r="A6" s="76"/>
      <c r="B6" s="357"/>
      <c r="C6" s="332"/>
      <c r="D6" s="332"/>
      <c r="E6" s="332"/>
      <c r="F6" s="332"/>
      <c r="G6" s="332"/>
      <c r="H6" s="358"/>
      <c r="I6" s="72"/>
      <c r="L6" s="72"/>
      <c r="M6" s="72"/>
      <c r="N6" s="72"/>
      <c r="O6" s="72"/>
      <c r="P6" s="72"/>
      <c r="Q6" s="71"/>
      <c r="R6" s="71"/>
      <c r="S6" s="71"/>
      <c r="T6" s="71"/>
      <c r="U6" s="71"/>
      <c r="V6" s="71"/>
      <c r="W6" s="71"/>
      <c r="X6" s="71"/>
      <c r="Y6" s="71"/>
      <c r="Z6" s="71"/>
      <c r="AA6" s="71"/>
    </row>
    <row r="7" spans="1:27" ht="15.75" customHeight="1" x14ac:dyDescent="0.25">
      <c r="A7" s="76"/>
      <c r="B7" s="357"/>
      <c r="C7" s="332"/>
      <c r="D7" s="332"/>
      <c r="E7" s="332"/>
      <c r="F7" s="332"/>
      <c r="G7" s="332"/>
      <c r="H7" s="358"/>
      <c r="I7" s="72"/>
      <c r="L7" s="72"/>
      <c r="M7" s="72"/>
      <c r="N7" s="72"/>
      <c r="O7" s="72"/>
      <c r="P7" s="72"/>
      <c r="Q7" s="71"/>
      <c r="R7" s="71"/>
      <c r="S7" s="71"/>
      <c r="T7" s="71"/>
      <c r="U7" s="71"/>
      <c r="V7" s="71"/>
      <c r="W7" s="71"/>
      <c r="X7" s="71"/>
      <c r="Y7" s="71"/>
      <c r="Z7" s="71"/>
      <c r="AA7" s="71"/>
    </row>
    <row r="8" spans="1:27" ht="3.75" customHeight="1" x14ac:dyDescent="0.25">
      <c r="A8" s="76"/>
      <c r="B8" s="359"/>
      <c r="C8" s="360"/>
      <c r="D8" s="360"/>
      <c r="E8" s="360"/>
      <c r="F8" s="360"/>
      <c r="G8" s="360"/>
      <c r="H8" s="361"/>
      <c r="I8" s="72"/>
      <c r="L8" s="72"/>
      <c r="M8" s="72"/>
      <c r="N8" s="72"/>
      <c r="O8" s="72"/>
      <c r="P8" s="72"/>
      <c r="Q8" s="71"/>
      <c r="R8" s="71"/>
      <c r="S8" s="71"/>
      <c r="T8" s="71"/>
      <c r="U8" s="71"/>
      <c r="V8" s="71"/>
      <c r="W8" s="71"/>
      <c r="X8" s="71"/>
      <c r="Y8" s="71"/>
      <c r="Z8" s="71"/>
      <c r="AA8" s="71"/>
    </row>
    <row r="9" spans="1:27" ht="15.75" customHeight="1" x14ac:dyDescent="0.25">
      <c r="A9" s="71"/>
      <c r="B9" s="77"/>
      <c r="C9" s="72"/>
      <c r="D9" s="72"/>
      <c r="E9" s="72"/>
      <c r="F9" s="72"/>
      <c r="G9" s="72"/>
      <c r="H9" s="72"/>
      <c r="I9" s="72"/>
      <c r="L9" s="72"/>
      <c r="M9" s="72"/>
      <c r="N9" s="72"/>
      <c r="O9" s="72"/>
      <c r="P9" s="72"/>
      <c r="Q9" s="71"/>
      <c r="R9" s="71"/>
      <c r="S9" s="71"/>
      <c r="T9" s="71"/>
      <c r="U9" s="71"/>
      <c r="V9" s="71"/>
      <c r="W9" s="71"/>
      <c r="X9" s="71"/>
      <c r="Y9" s="71"/>
      <c r="Z9" s="71"/>
      <c r="AA9" s="71"/>
    </row>
    <row r="10" spans="1:27" ht="15.75" customHeight="1" x14ac:dyDescent="0.25">
      <c r="A10" s="71"/>
      <c r="B10" s="73" t="s">
        <v>49</v>
      </c>
      <c r="C10" s="74"/>
      <c r="D10" s="75"/>
      <c r="E10" s="75"/>
      <c r="F10" s="75"/>
      <c r="G10" s="75"/>
      <c r="H10" s="75"/>
      <c r="I10" s="72"/>
      <c r="L10" s="72"/>
      <c r="M10" s="72"/>
      <c r="N10" s="72"/>
      <c r="O10" s="72"/>
      <c r="P10" s="72"/>
      <c r="Q10" s="71"/>
      <c r="R10" s="71"/>
      <c r="S10" s="71"/>
      <c r="T10" s="71"/>
      <c r="U10" s="71"/>
      <c r="V10" s="71"/>
      <c r="W10" s="71"/>
      <c r="X10" s="71"/>
      <c r="Y10" s="71"/>
      <c r="Z10" s="71"/>
      <c r="AA10" s="71"/>
    </row>
    <row r="11" spans="1:27" ht="15.75" customHeight="1" x14ac:dyDescent="0.25">
      <c r="A11" s="76"/>
      <c r="B11" s="354"/>
      <c r="C11" s="355"/>
      <c r="D11" s="355"/>
      <c r="E11" s="355"/>
      <c r="F11" s="355"/>
      <c r="G11" s="355"/>
      <c r="H11" s="356"/>
      <c r="I11" s="72"/>
      <c r="L11" s="72"/>
      <c r="M11" s="72"/>
      <c r="N11" s="72"/>
      <c r="O11" s="72"/>
      <c r="P11" s="72"/>
      <c r="Q11" s="71"/>
      <c r="R11" s="71"/>
      <c r="S11" s="71"/>
      <c r="T11" s="71"/>
      <c r="U11" s="71"/>
      <c r="V11" s="71"/>
      <c r="W11" s="71"/>
      <c r="X11" s="71"/>
      <c r="Y11" s="71"/>
      <c r="Z11" s="71"/>
      <c r="AA11" s="71"/>
    </row>
    <row r="12" spans="1:27" ht="15.75" customHeight="1" x14ac:dyDescent="0.25">
      <c r="A12" s="76"/>
      <c r="B12" s="359"/>
      <c r="C12" s="360"/>
      <c r="D12" s="360"/>
      <c r="E12" s="360"/>
      <c r="F12" s="360"/>
      <c r="G12" s="360"/>
      <c r="H12" s="361"/>
      <c r="I12" s="72"/>
      <c r="L12" s="72"/>
      <c r="M12" s="72"/>
      <c r="N12" s="72"/>
      <c r="O12" s="72"/>
      <c r="P12" s="72"/>
      <c r="Q12" s="71"/>
      <c r="R12" s="71"/>
      <c r="S12" s="71"/>
      <c r="T12" s="71"/>
      <c r="U12" s="71"/>
      <c r="V12" s="71"/>
      <c r="W12" s="71"/>
      <c r="X12" s="71"/>
      <c r="Y12" s="71"/>
      <c r="Z12" s="71"/>
      <c r="AA12" s="71"/>
    </row>
    <row r="13" spans="1:27" ht="15.75" customHeight="1" x14ac:dyDescent="0.25">
      <c r="A13" s="71"/>
      <c r="B13" s="74"/>
      <c r="C13" s="74"/>
      <c r="D13" s="75"/>
      <c r="E13" s="72"/>
      <c r="F13" s="72"/>
      <c r="G13" s="72"/>
      <c r="H13" s="72"/>
      <c r="I13" s="72"/>
      <c r="L13" s="72"/>
      <c r="M13" s="72"/>
      <c r="N13" s="72"/>
      <c r="O13" s="72"/>
      <c r="P13" s="72"/>
      <c r="Q13" s="71"/>
      <c r="R13" s="71"/>
      <c r="S13" s="71"/>
      <c r="T13" s="71"/>
      <c r="U13" s="71"/>
      <c r="V13" s="71"/>
      <c r="W13" s="71"/>
      <c r="X13" s="71"/>
      <c r="Y13" s="71"/>
      <c r="Z13" s="71"/>
      <c r="AA13" s="71"/>
    </row>
    <row r="14" spans="1:27" ht="15.75" customHeight="1" x14ac:dyDescent="0.25">
      <c r="A14" s="76"/>
      <c r="B14" s="78" t="s">
        <v>201</v>
      </c>
      <c r="C14" s="79"/>
      <c r="D14" s="80"/>
      <c r="E14" s="81"/>
      <c r="F14" s="72"/>
      <c r="G14" s="72"/>
      <c r="H14" s="71"/>
      <c r="I14" s="71"/>
      <c r="J14" s="71"/>
      <c r="K14" s="71"/>
      <c r="L14" s="71"/>
      <c r="M14" s="71"/>
      <c r="N14" s="71"/>
      <c r="O14" s="71"/>
      <c r="P14" s="71"/>
      <c r="Q14" s="71"/>
      <c r="R14" s="71"/>
      <c r="S14" s="71"/>
      <c r="T14" s="71"/>
      <c r="U14" s="71"/>
      <c r="V14" s="71"/>
      <c r="W14" s="71"/>
      <c r="X14" s="71"/>
      <c r="Y14" s="71"/>
      <c r="Z14" s="71"/>
      <c r="AA14" s="71"/>
    </row>
    <row r="15" spans="1:27" ht="15.75" customHeight="1" x14ac:dyDescent="0.25">
      <c r="A15" s="76"/>
      <c r="B15" s="82" t="s">
        <v>202</v>
      </c>
      <c r="C15" s="83"/>
      <c r="D15" s="84"/>
      <c r="E15" s="81"/>
      <c r="F15" s="72"/>
      <c r="G15" s="72"/>
      <c r="H15" s="71"/>
      <c r="I15" s="71"/>
      <c r="J15" s="71"/>
      <c r="K15" s="71"/>
      <c r="L15" s="71"/>
      <c r="M15" s="71"/>
      <c r="N15" s="71"/>
      <c r="O15" s="71"/>
      <c r="P15" s="71"/>
      <c r="Q15" s="71"/>
      <c r="R15" s="71"/>
      <c r="S15" s="71"/>
      <c r="T15" s="71"/>
      <c r="U15" s="71"/>
      <c r="V15" s="71"/>
      <c r="W15" s="71"/>
      <c r="X15" s="71"/>
      <c r="Y15" s="71"/>
      <c r="Z15" s="71"/>
      <c r="AA15" s="71"/>
    </row>
    <row r="16" spans="1:27" ht="15.75" customHeight="1" x14ac:dyDescent="0.25">
      <c r="A16" s="71"/>
      <c r="B16" s="71"/>
      <c r="C16" s="71"/>
      <c r="D16" s="72"/>
      <c r="E16" s="72"/>
      <c r="F16" s="72"/>
      <c r="G16" s="72"/>
      <c r="H16" s="72"/>
      <c r="I16" s="72"/>
      <c r="J16" s="72"/>
      <c r="K16" s="72"/>
      <c r="L16" s="72"/>
      <c r="M16" s="72"/>
      <c r="N16" s="72"/>
      <c r="O16" s="72"/>
      <c r="P16" s="72"/>
      <c r="Q16" s="71"/>
      <c r="R16" s="71"/>
      <c r="S16" s="71"/>
      <c r="T16" s="71"/>
      <c r="U16" s="71"/>
      <c r="V16" s="71"/>
      <c r="W16" s="71"/>
      <c r="X16" s="71"/>
      <c r="Y16" s="71"/>
      <c r="Z16" s="71"/>
      <c r="AA16" s="71"/>
    </row>
    <row r="17" spans="1:27" ht="15.75" customHeight="1" x14ac:dyDescent="0.25">
      <c r="A17" s="71"/>
      <c r="B17" s="78" t="s">
        <v>203</v>
      </c>
      <c r="C17" s="72"/>
      <c r="D17" s="72"/>
      <c r="E17" s="72"/>
      <c r="F17" s="72"/>
      <c r="G17" s="72"/>
      <c r="H17" s="72"/>
      <c r="I17" s="72"/>
      <c r="J17" s="72"/>
      <c r="K17" s="72"/>
      <c r="L17" s="72"/>
      <c r="M17" s="72"/>
      <c r="N17" s="72"/>
      <c r="O17" s="71"/>
      <c r="P17" s="71"/>
      <c r="Q17" s="71"/>
      <c r="R17" s="71"/>
      <c r="S17" s="71"/>
      <c r="T17" s="71"/>
      <c r="U17" s="71"/>
      <c r="V17" s="71"/>
      <c r="W17" s="71"/>
      <c r="X17" s="71"/>
      <c r="Y17" s="71"/>
      <c r="Z17" s="71"/>
      <c r="AA17" s="71"/>
    </row>
    <row r="18" spans="1:27" ht="15.75" customHeight="1" x14ac:dyDescent="0.25">
      <c r="A18" s="71"/>
      <c r="B18" s="362" t="s">
        <v>204</v>
      </c>
      <c r="C18" s="363"/>
      <c r="D18" s="364"/>
      <c r="E18" s="362" t="s">
        <v>205</v>
      </c>
      <c r="F18" s="364"/>
      <c r="H18" s="72"/>
      <c r="I18" s="72"/>
      <c r="J18" s="72"/>
      <c r="K18" s="72"/>
      <c r="L18" s="72"/>
      <c r="M18" s="72"/>
      <c r="N18" s="72"/>
      <c r="O18" s="71"/>
      <c r="P18" s="71"/>
      <c r="Q18" s="71"/>
      <c r="R18" s="71"/>
      <c r="S18" s="71"/>
      <c r="T18" s="71"/>
      <c r="U18" s="71"/>
      <c r="V18" s="71"/>
      <c r="W18" s="71"/>
      <c r="X18" s="71"/>
      <c r="Y18" s="71"/>
      <c r="Z18" s="71"/>
      <c r="AA18" s="71"/>
    </row>
    <row r="19" spans="1:27" ht="15.75" customHeight="1" x14ac:dyDescent="0.25">
      <c r="A19" s="71"/>
      <c r="B19" s="85" t="s">
        <v>206</v>
      </c>
      <c r="C19" s="85" t="s">
        <v>207</v>
      </c>
      <c r="D19" s="85" t="s">
        <v>208</v>
      </c>
      <c r="E19" s="85" t="s">
        <v>207</v>
      </c>
      <c r="F19" s="85" t="s">
        <v>208</v>
      </c>
      <c r="H19" s="72"/>
      <c r="I19" s="72"/>
      <c r="J19" s="72"/>
      <c r="K19" s="72"/>
      <c r="L19" s="72"/>
      <c r="M19" s="72"/>
      <c r="N19" s="72"/>
      <c r="O19" s="71"/>
      <c r="P19" s="71"/>
      <c r="Q19" s="71"/>
      <c r="R19" s="71"/>
      <c r="S19" s="71"/>
      <c r="T19" s="71"/>
      <c r="U19" s="71"/>
      <c r="V19" s="71"/>
      <c r="W19" s="71"/>
      <c r="X19" s="71"/>
      <c r="Y19" s="71"/>
      <c r="Z19" s="71"/>
      <c r="AA19" s="71"/>
    </row>
    <row r="20" spans="1:27" ht="15.75" customHeight="1" x14ac:dyDescent="0.25">
      <c r="A20" s="71"/>
      <c r="B20" s="86" t="s">
        <v>79</v>
      </c>
      <c r="C20" s="87">
        <v>0.1</v>
      </c>
      <c r="D20" s="88"/>
      <c r="E20" s="89">
        <f t="shared" ref="E20:E23" si="0">C20*$C$14</f>
        <v>0</v>
      </c>
      <c r="F20" s="89"/>
      <c r="H20" s="72"/>
      <c r="I20" s="72"/>
      <c r="J20" s="72"/>
      <c r="K20" s="72"/>
      <c r="L20" s="72"/>
      <c r="M20" s="72"/>
      <c r="N20" s="72"/>
      <c r="O20" s="71"/>
      <c r="P20" s="71"/>
      <c r="Q20" s="71"/>
      <c r="R20" s="71"/>
      <c r="S20" s="71"/>
      <c r="T20" s="71"/>
      <c r="U20" s="71"/>
      <c r="V20" s="71"/>
      <c r="W20" s="71"/>
      <c r="X20" s="71"/>
      <c r="Y20" s="71"/>
      <c r="Z20" s="71"/>
      <c r="AA20" s="71"/>
    </row>
    <row r="21" spans="1:27" ht="15.75" customHeight="1" x14ac:dyDescent="0.25">
      <c r="A21" s="71"/>
      <c r="B21" s="86" t="s">
        <v>93</v>
      </c>
      <c r="C21" s="90">
        <f t="shared" ref="C21:C23" si="1">D21/2</f>
        <v>0.05</v>
      </c>
      <c r="D21" s="90">
        <f t="shared" ref="D21:D24" si="2">C20</f>
        <v>0.1</v>
      </c>
      <c r="E21" s="89">
        <f t="shared" si="0"/>
        <v>0</v>
      </c>
      <c r="F21" s="89">
        <f t="shared" ref="F21:F24" si="3">D21*$C$14</f>
        <v>0</v>
      </c>
      <c r="H21" s="72"/>
      <c r="I21" s="72"/>
      <c r="J21" s="72"/>
      <c r="K21" s="72"/>
      <c r="L21" s="72"/>
      <c r="M21" s="72"/>
      <c r="N21" s="72"/>
      <c r="O21" s="71"/>
      <c r="P21" s="71"/>
      <c r="Q21" s="71"/>
      <c r="R21" s="71"/>
      <c r="S21" s="71"/>
      <c r="T21" s="71"/>
      <c r="U21" s="71"/>
      <c r="V21" s="71"/>
      <c r="W21" s="71"/>
      <c r="X21" s="71"/>
      <c r="Y21" s="71"/>
      <c r="Z21" s="71"/>
      <c r="AA21" s="71"/>
    </row>
    <row r="22" spans="1:27" ht="15.75" customHeight="1" x14ac:dyDescent="0.25">
      <c r="A22" s="71"/>
      <c r="B22" s="86" t="s">
        <v>84</v>
      </c>
      <c r="C22" s="91">
        <f t="shared" si="1"/>
        <v>2.5000000000000001E-2</v>
      </c>
      <c r="D22" s="90">
        <f t="shared" si="2"/>
        <v>0.05</v>
      </c>
      <c r="E22" s="89">
        <f t="shared" si="0"/>
        <v>0</v>
      </c>
      <c r="F22" s="89">
        <f t="shared" si="3"/>
        <v>0</v>
      </c>
      <c r="H22" s="72"/>
      <c r="I22" s="72"/>
      <c r="J22" s="72"/>
      <c r="K22" s="72"/>
      <c r="L22" s="72"/>
      <c r="M22" s="72"/>
      <c r="N22" s="72"/>
      <c r="O22" s="71"/>
      <c r="P22" s="71"/>
      <c r="Q22" s="71"/>
      <c r="R22" s="71"/>
      <c r="S22" s="71"/>
      <c r="T22" s="71"/>
      <c r="U22" s="71"/>
      <c r="V22" s="71"/>
      <c r="W22" s="71"/>
      <c r="X22" s="71"/>
      <c r="Y22" s="71"/>
      <c r="Z22" s="71"/>
      <c r="AA22" s="71"/>
    </row>
    <row r="23" spans="1:27" ht="15.75" customHeight="1" x14ac:dyDescent="0.25">
      <c r="A23" s="71"/>
      <c r="B23" s="86" t="s">
        <v>111</v>
      </c>
      <c r="C23" s="92">
        <f t="shared" si="1"/>
        <v>1.2500000000000001E-2</v>
      </c>
      <c r="D23" s="91">
        <f t="shared" si="2"/>
        <v>2.5000000000000001E-2</v>
      </c>
      <c r="E23" s="89">
        <f t="shared" si="0"/>
        <v>0</v>
      </c>
      <c r="F23" s="89">
        <f t="shared" si="3"/>
        <v>0</v>
      </c>
      <c r="H23" s="72"/>
      <c r="I23" s="72"/>
      <c r="J23" s="72"/>
      <c r="K23" s="72"/>
      <c r="L23" s="72"/>
      <c r="M23" s="72"/>
      <c r="N23" s="72"/>
      <c r="O23" s="71"/>
      <c r="P23" s="71"/>
      <c r="Q23" s="71"/>
      <c r="R23" s="71"/>
      <c r="S23" s="71"/>
      <c r="T23" s="71"/>
      <c r="U23" s="71"/>
      <c r="V23" s="71"/>
      <c r="W23" s="71"/>
      <c r="X23" s="71"/>
      <c r="Y23" s="71"/>
      <c r="Z23" s="71"/>
      <c r="AA23" s="71"/>
    </row>
    <row r="24" spans="1:27" ht="15.75" customHeight="1" x14ac:dyDescent="0.25">
      <c r="A24" s="71"/>
      <c r="B24" s="86" t="s">
        <v>209</v>
      </c>
      <c r="C24" s="90"/>
      <c r="D24" s="92">
        <f t="shared" si="2"/>
        <v>1.2500000000000001E-2</v>
      </c>
      <c r="E24" s="89"/>
      <c r="F24" s="89">
        <f t="shared" si="3"/>
        <v>0</v>
      </c>
      <c r="H24" s="72"/>
      <c r="I24" s="72"/>
      <c r="J24" s="72"/>
      <c r="K24" s="72"/>
      <c r="L24" s="72"/>
      <c r="M24" s="72"/>
      <c r="N24" s="72"/>
      <c r="O24" s="71"/>
      <c r="P24" s="71"/>
      <c r="Q24" s="71"/>
      <c r="R24" s="71"/>
      <c r="S24" s="71"/>
      <c r="T24" s="71"/>
      <c r="U24" s="71"/>
      <c r="V24" s="71"/>
      <c r="W24" s="71"/>
      <c r="X24" s="71"/>
      <c r="Y24" s="71"/>
      <c r="Z24" s="71"/>
      <c r="AA24" s="71"/>
    </row>
    <row r="25" spans="1:27" ht="15.75" customHeight="1" x14ac:dyDescent="0.25">
      <c r="A25" s="71"/>
      <c r="B25" s="71"/>
      <c r="C25" s="72"/>
      <c r="D25" s="72"/>
      <c r="E25" s="72"/>
      <c r="F25" s="72"/>
      <c r="H25" s="72"/>
      <c r="I25" s="72"/>
      <c r="J25" s="72"/>
      <c r="K25" s="72"/>
      <c r="L25" s="72"/>
      <c r="M25" s="72"/>
      <c r="N25" s="72"/>
      <c r="O25" s="71"/>
      <c r="P25" s="71"/>
      <c r="Q25" s="71"/>
      <c r="R25" s="71"/>
      <c r="S25" s="71"/>
      <c r="T25" s="71"/>
      <c r="U25" s="71"/>
      <c r="V25" s="71"/>
      <c r="W25" s="71"/>
      <c r="X25" s="71"/>
      <c r="Y25" s="71"/>
      <c r="Z25" s="71"/>
      <c r="AA25" s="71"/>
    </row>
    <row r="26" spans="1:27" ht="15.75" customHeight="1" x14ac:dyDescent="0.25">
      <c r="A26" s="71"/>
      <c r="B26" s="78" t="s">
        <v>210</v>
      </c>
      <c r="C26" s="72"/>
      <c r="D26" s="72"/>
      <c r="E26" s="72"/>
      <c r="F26" s="72"/>
      <c r="H26" s="72"/>
      <c r="I26" s="72"/>
      <c r="J26" s="72"/>
      <c r="K26" s="72"/>
      <c r="L26" s="72"/>
      <c r="M26" s="72"/>
      <c r="N26" s="72"/>
      <c r="O26" s="71"/>
      <c r="P26" s="71"/>
      <c r="Q26" s="71"/>
      <c r="R26" s="71"/>
      <c r="S26" s="71"/>
      <c r="T26" s="71"/>
      <c r="U26" s="71"/>
      <c r="V26" s="71"/>
      <c r="W26" s="71"/>
      <c r="X26" s="71"/>
      <c r="Y26" s="71"/>
      <c r="Z26" s="71"/>
      <c r="AA26" s="71"/>
    </row>
    <row r="27" spans="1:27" ht="15.75" customHeight="1" x14ac:dyDescent="0.25">
      <c r="A27" s="71"/>
      <c r="B27" s="362" t="s">
        <v>204</v>
      </c>
      <c r="C27" s="363"/>
      <c r="D27" s="364"/>
      <c r="E27" s="362" t="s">
        <v>205</v>
      </c>
      <c r="F27" s="364"/>
      <c r="H27" s="72"/>
      <c r="I27" s="72"/>
      <c r="J27" s="72"/>
      <c r="K27" s="72"/>
      <c r="L27" s="72"/>
      <c r="M27" s="72"/>
      <c r="N27" s="72"/>
      <c r="O27" s="71"/>
      <c r="P27" s="71"/>
      <c r="Q27" s="71"/>
      <c r="R27" s="71"/>
      <c r="S27" s="71"/>
      <c r="T27" s="71"/>
      <c r="U27" s="71"/>
      <c r="V27" s="71"/>
      <c r="W27" s="71"/>
      <c r="X27" s="71"/>
      <c r="Y27" s="71"/>
      <c r="Z27" s="71"/>
      <c r="AA27" s="71"/>
    </row>
    <row r="28" spans="1:27" ht="15.75" customHeight="1" x14ac:dyDescent="0.25">
      <c r="A28" s="71"/>
      <c r="B28" s="85" t="s">
        <v>49</v>
      </c>
      <c r="C28" s="85" t="s">
        <v>207</v>
      </c>
      <c r="D28" s="85" t="s">
        <v>208</v>
      </c>
      <c r="E28" s="85" t="s">
        <v>207</v>
      </c>
      <c r="F28" s="85" t="s">
        <v>208</v>
      </c>
      <c r="H28" s="72"/>
      <c r="I28" s="72"/>
      <c r="J28" s="72"/>
      <c r="K28" s="72"/>
      <c r="L28" s="72"/>
      <c r="M28" s="72"/>
      <c r="N28" s="72"/>
      <c r="O28" s="71"/>
      <c r="P28" s="71"/>
      <c r="Q28" s="71"/>
      <c r="R28" s="71"/>
      <c r="S28" s="71"/>
      <c r="T28" s="71"/>
      <c r="U28" s="71"/>
      <c r="V28" s="71"/>
      <c r="W28" s="71"/>
      <c r="X28" s="71"/>
      <c r="Y28" s="71"/>
      <c r="Z28" s="71"/>
      <c r="AA28" s="71"/>
    </row>
    <row r="29" spans="1:27" ht="15.75" customHeight="1" x14ac:dyDescent="0.25">
      <c r="A29" s="71"/>
      <c r="B29" s="86" t="s">
        <v>79</v>
      </c>
      <c r="C29" s="87">
        <v>0.1</v>
      </c>
      <c r="D29" s="88"/>
      <c r="E29" s="93">
        <f t="shared" ref="E29:E32" si="4">C29*$C$15</f>
        <v>0</v>
      </c>
      <c r="F29" s="93"/>
      <c r="G29" s="94"/>
      <c r="H29" s="72"/>
      <c r="I29" s="72"/>
      <c r="J29" s="72"/>
      <c r="K29" s="72"/>
      <c r="L29" s="72"/>
      <c r="M29" s="72"/>
      <c r="N29" s="72"/>
      <c r="O29" s="71"/>
      <c r="P29" s="71"/>
      <c r="Q29" s="71"/>
      <c r="R29" s="71"/>
      <c r="S29" s="71"/>
      <c r="T29" s="71"/>
      <c r="U29" s="71"/>
      <c r="V29" s="71"/>
      <c r="W29" s="71"/>
      <c r="X29" s="71"/>
      <c r="Y29" s="71"/>
      <c r="Z29" s="71"/>
      <c r="AA29" s="71"/>
    </row>
    <row r="30" spans="1:27" ht="15.75" customHeight="1" x14ac:dyDescent="0.25">
      <c r="A30" s="71"/>
      <c r="B30" s="86" t="s">
        <v>93</v>
      </c>
      <c r="C30" s="90">
        <f t="shared" ref="C30:C32" si="5">D30/2</f>
        <v>0.05</v>
      </c>
      <c r="D30" s="90">
        <f t="shared" ref="D30:D33" si="6">C29</f>
        <v>0.1</v>
      </c>
      <c r="E30" s="93">
        <f t="shared" si="4"/>
        <v>0</v>
      </c>
      <c r="F30" s="93">
        <f t="shared" ref="F30:F33" si="7">D30*$C$15</f>
        <v>0</v>
      </c>
      <c r="G30" s="94"/>
      <c r="H30" s="72"/>
      <c r="I30" s="72"/>
      <c r="J30" s="72"/>
      <c r="K30" s="72"/>
      <c r="L30" s="72"/>
      <c r="M30" s="72"/>
      <c r="N30" s="72"/>
      <c r="O30" s="71"/>
      <c r="P30" s="71"/>
      <c r="Q30" s="71"/>
      <c r="R30" s="71"/>
      <c r="S30" s="71"/>
      <c r="T30" s="71"/>
      <c r="U30" s="71"/>
      <c r="V30" s="71"/>
      <c r="W30" s="71"/>
      <c r="X30" s="71"/>
      <c r="Y30" s="71"/>
      <c r="Z30" s="71"/>
      <c r="AA30" s="71"/>
    </row>
    <row r="31" spans="1:27" ht="15.75" customHeight="1" x14ac:dyDescent="0.25">
      <c r="A31" s="71"/>
      <c r="B31" s="86" t="s">
        <v>84</v>
      </c>
      <c r="C31" s="91">
        <f t="shared" si="5"/>
        <v>2.5000000000000001E-2</v>
      </c>
      <c r="D31" s="90">
        <f t="shared" si="6"/>
        <v>0.05</v>
      </c>
      <c r="E31" s="93">
        <f t="shared" si="4"/>
        <v>0</v>
      </c>
      <c r="F31" s="93">
        <f t="shared" si="7"/>
        <v>0</v>
      </c>
      <c r="G31" s="94"/>
      <c r="H31" s="72"/>
      <c r="I31" s="72"/>
      <c r="J31" s="72"/>
      <c r="K31" s="72"/>
      <c r="L31" s="72"/>
      <c r="M31" s="72"/>
      <c r="N31" s="72"/>
      <c r="O31" s="71"/>
      <c r="P31" s="71"/>
      <c r="Q31" s="71"/>
      <c r="R31" s="71"/>
      <c r="S31" s="71"/>
      <c r="T31" s="71"/>
      <c r="U31" s="71"/>
      <c r="V31" s="71"/>
      <c r="W31" s="71"/>
      <c r="X31" s="71"/>
      <c r="Y31" s="71"/>
      <c r="Z31" s="71"/>
      <c r="AA31" s="71"/>
    </row>
    <row r="32" spans="1:27" ht="15.75" customHeight="1" x14ac:dyDescent="0.25">
      <c r="A32" s="71"/>
      <c r="B32" s="86" t="s">
        <v>111</v>
      </c>
      <c r="C32" s="92">
        <f t="shared" si="5"/>
        <v>1.2500000000000001E-2</v>
      </c>
      <c r="D32" s="91">
        <f t="shared" si="6"/>
        <v>2.5000000000000001E-2</v>
      </c>
      <c r="E32" s="93">
        <f t="shared" si="4"/>
        <v>0</v>
      </c>
      <c r="F32" s="93">
        <f t="shared" si="7"/>
        <v>0</v>
      </c>
      <c r="G32" s="94"/>
      <c r="H32" s="72"/>
      <c r="I32" s="72"/>
      <c r="J32" s="72"/>
      <c r="K32" s="72"/>
      <c r="L32" s="72"/>
      <c r="M32" s="72"/>
      <c r="N32" s="72"/>
      <c r="O32" s="71"/>
      <c r="P32" s="71"/>
      <c r="Q32" s="71"/>
      <c r="R32" s="71"/>
      <c r="S32" s="71"/>
      <c r="T32" s="71"/>
      <c r="U32" s="71"/>
      <c r="V32" s="71"/>
      <c r="W32" s="71"/>
      <c r="X32" s="71"/>
      <c r="Y32" s="71"/>
      <c r="Z32" s="71"/>
      <c r="AA32" s="71"/>
    </row>
    <row r="33" spans="1:27" ht="15.75" customHeight="1" x14ac:dyDescent="0.25">
      <c r="A33" s="71"/>
      <c r="B33" s="86" t="s">
        <v>209</v>
      </c>
      <c r="C33" s="90"/>
      <c r="D33" s="92">
        <f t="shared" si="6"/>
        <v>1.2500000000000001E-2</v>
      </c>
      <c r="E33" s="93"/>
      <c r="F33" s="93">
        <f t="shared" si="7"/>
        <v>0</v>
      </c>
      <c r="G33" s="94"/>
      <c r="H33" s="72"/>
      <c r="I33" s="72"/>
      <c r="J33" s="72"/>
      <c r="K33" s="72"/>
      <c r="L33" s="72"/>
      <c r="M33" s="72"/>
      <c r="N33" s="72"/>
      <c r="O33" s="71"/>
      <c r="P33" s="71"/>
      <c r="Q33" s="71"/>
      <c r="R33" s="71"/>
      <c r="S33" s="71"/>
      <c r="T33" s="71"/>
      <c r="U33" s="71"/>
      <c r="V33" s="71"/>
      <c r="W33" s="71"/>
      <c r="X33" s="71"/>
      <c r="Y33" s="71"/>
      <c r="Z33" s="71"/>
      <c r="AA33" s="71"/>
    </row>
    <row r="34" spans="1:27" ht="15.75" customHeight="1" x14ac:dyDescent="0.25">
      <c r="A34" s="71"/>
      <c r="B34" s="71"/>
      <c r="C34" s="71"/>
      <c r="D34" s="72"/>
      <c r="E34" s="72"/>
      <c r="F34" s="72"/>
      <c r="G34" s="72"/>
      <c r="H34" s="72"/>
      <c r="I34" s="72"/>
      <c r="J34" s="72"/>
      <c r="K34" s="72"/>
      <c r="L34" s="72"/>
      <c r="M34" s="72"/>
      <c r="N34" s="72"/>
      <c r="O34" s="72"/>
      <c r="P34" s="72"/>
      <c r="Q34" s="71"/>
      <c r="R34" s="71"/>
      <c r="S34" s="71"/>
      <c r="T34" s="71"/>
      <c r="U34" s="71"/>
      <c r="V34" s="71"/>
      <c r="W34" s="71"/>
      <c r="X34" s="71"/>
      <c r="Y34" s="71"/>
      <c r="Z34" s="71"/>
      <c r="AA34" s="71"/>
    </row>
    <row r="35" spans="1:27" ht="15.75" customHeight="1" x14ac:dyDescent="0.25">
      <c r="A35" s="71"/>
      <c r="B35" s="71"/>
      <c r="C35" s="71"/>
      <c r="D35" s="72"/>
      <c r="E35" s="72"/>
      <c r="F35" s="72"/>
      <c r="G35" s="72"/>
      <c r="H35" s="72"/>
      <c r="I35" s="72"/>
      <c r="J35" s="72"/>
      <c r="K35" s="72"/>
      <c r="L35" s="72"/>
      <c r="M35" s="72"/>
      <c r="N35" s="72"/>
      <c r="O35" s="72"/>
      <c r="P35" s="72"/>
      <c r="Q35" s="71"/>
      <c r="R35" s="71"/>
      <c r="S35" s="71"/>
      <c r="T35" s="71"/>
      <c r="U35" s="71"/>
      <c r="V35" s="71"/>
      <c r="W35" s="71"/>
      <c r="X35" s="71"/>
      <c r="Y35" s="71"/>
      <c r="Z35" s="71"/>
      <c r="AA35" s="71"/>
    </row>
    <row r="36" spans="1:27" ht="31.5" customHeight="1" x14ac:dyDescent="0.25">
      <c r="A36" s="71"/>
      <c r="B36" s="350" t="s">
        <v>211</v>
      </c>
      <c r="C36" s="351"/>
      <c r="D36" s="351"/>
      <c r="E36" s="351"/>
      <c r="F36" s="351"/>
      <c r="G36" s="351"/>
      <c r="H36" s="351"/>
      <c r="I36" s="351"/>
      <c r="J36" s="351"/>
      <c r="K36" s="352"/>
      <c r="L36" s="95"/>
      <c r="M36" s="95"/>
      <c r="N36" s="95"/>
      <c r="O36" s="95"/>
      <c r="P36" s="95"/>
      <c r="Q36" s="95"/>
      <c r="R36" s="95"/>
      <c r="S36" s="71"/>
      <c r="T36" s="353"/>
      <c r="U36" s="332"/>
      <c r="V36" s="332"/>
      <c r="W36" s="332"/>
      <c r="X36" s="332"/>
      <c r="Y36" s="332"/>
      <c r="Z36" s="332"/>
      <c r="AA36" s="332"/>
    </row>
    <row r="37" spans="1:27" ht="48" customHeight="1" x14ac:dyDescent="0.25">
      <c r="A37" s="71"/>
      <c r="B37" s="97" t="s">
        <v>181</v>
      </c>
      <c r="C37" s="98" t="s">
        <v>182</v>
      </c>
      <c r="D37" s="98" t="s">
        <v>212</v>
      </c>
      <c r="E37" s="98" t="s">
        <v>49</v>
      </c>
      <c r="F37" s="99" t="s">
        <v>213</v>
      </c>
      <c r="G37" s="100" t="s">
        <v>214</v>
      </c>
      <c r="H37" s="101" t="s">
        <v>52</v>
      </c>
      <c r="I37" s="102" t="s">
        <v>53</v>
      </c>
      <c r="J37" s="103" t="s">
        <v>54</v>
      </c>
      <c r="K37" s="103" t="s">
        <v>55</v>
      </c>
      <c r="L37" s="96"/>
      <c r="M37" s="96"/>
      <c r="N37" s="96"/>
      <c r="O37" s="96"/>
      <c r="P37" s="96"/>
      <c r="Q37" s="96"/>
      <c r="R37" s="96"/>
      <c r="S37" s="96"/>
      <c r="T37" s="71"/>
      <c r="U37" s="71"/>
      <c r="V37" s="71"/>
      <c r="W37" s="71"/>
      <c r="X37" s="71"/>
      <c r="Y37" s="71"/>
      <c r="Z37" s="71"/>
      <c r="AA37" s="71"/>
    </row>
    <row r="38" spans="1:27" ht="218.25" customHeight="1" x14ac:dyDescent="0.25">
      <c r="A38" s="71"/>
      <c r="B38" s="104">
        <v>16</v>
      </c>
      <c r="C38" s="105" t="s">
        <v>79</v>
      </c>
      <c r="D38" s="106" t="str">
        <f>"Variación en el costo o recurso financiero mayor a " &amp;"" &amp;E20&amp;""&amp;" "&amp;D14</f>
        <v xml:space="preserve">Variación en el costo o recurso financiero mayor a 0 </v>
      </c>
      <c r="E38" s="106" t="str">
        <f>"Variación en el tiempo  mayor a " &amp;"" &amp;E29&amp;""&amp;" "&amp;D15</f>
        <v xml:space="preserve">Variación en el tiempo  mayor a 0 </v>
      </c>
      <c r="F38" s="107" t="s">
        <v>215</v>
      </c>
      <c r="G38" s="108" t="s">
        <v>1228</v>
      </c>
      <c r="H38" s="109" t="s">
        <v>216</v>
      </c>
      <c r="I38" s="110" t="s">
        <v>1229</v>
      </c>
      <c r="J38" s="111" t="s">
        <v>1230</v>
      </c>
      <c r="K38" s="111" t="s">
        <v>217</v>
      </c>
      <c r="L38" s="112"/>
      <c r="M38" s="112"/>
      <c r="N38" s="113"/>
      <c r="O38" s="113"/>
      <c r="P38" s="77"/>
      <c r="Q38" s="77"/>
      <c r="R38" s="77"/>
      <c r="S38" s="77"/>
      <c r="T38" s="71"/>
      <c r="U38" s="71"/>
      <c r="V38" s="71"/>
      <c r="W38" s="71"/>
      <c r="X38" s="71"/>
      <c r="Y38" s="71"/>
      <c r="Z38" s="71"/>
      <c r="AA38" s="71"/>
    </row>
    <row r="39" spans="1:27" ht="230.25" customHeight="1" x14ac:dyDescent="0.25">
      <c r="A39" s="71"/>
      <c r="B39" s="104">
        <v>8</v>
      </c>
      <c r="C39" s="105" t="s">
        <v>93</v>
      </c>
      <c r="D39" s="114" t="str">
        <f>"Variación en el costo o recurso financiero entre " &amp;"" &amp;E21&amp;"-"&amp;F21&amp;" "&amp;D14</f>
        <v xml:space="preserve">Variación en el costo o recurso financiero entre 0-0 </v>
      </c>
      <c r="E39" s="114" t="str">
        <f>"Variación en el tiempo entre " &amp;"" &amp;E30&amp;"-"&amp;F30&amp;" "&amp; D15</f>
        <v xml:space="preserve">Variación en el tiempo entre 0-0 </v>
      </c>
      <c r="F39" s="115" t="s">
        <v>218</v>
      </c>
      <c r="G39" s="116" t="s">
        <v>1231</v>
      </c>
      <c r="H39" s="109" t="s">
        <v>219</v>
      </c>
      <c r="I39" s="110" t="s">
        <v>1232</v>
      </c>
      <c r="J39" s="111" t="s">
        <v>220</v>
      </c>
      <c r="K39" s="111" t="s">
        <v>221</v>
      </c>
      <c r="L39" s="112"/>
      <c r="M39" s="112"/>
      <c r="N39" s="113"/>
      <c r="O39" s="113"/>
      <c r="P39" s="77"/>
      <c r="Q39" s="77"/>
      <c r="R39" s="77"/>
      <c r="S39" s="77"/>
      <c r="T39" s="71"/>
      <c r="U39" s="71"/>
      <c r="V39" s="71"/>
      <c r="W39" s="71"/>
      <c r="X39" s="71"/>
      <c r="Y39" s="71"/>
      <c r="Z39" s="71"/>
      <c r="AA39" s="71"/>
    </row>
    <row r="40" spans="1:27" ht="239.25" customHeight="1" x14ac:dyDescent="0.25">
      <c r="A40" s="71"/>
      <c r="B40" s="104">
        <v>4</v>
      </c>
      <c r="C40" s="105" t="s">
        <v>84</v>
      </c>
      <c r="D40" s="114" t="str">
        <f>"Variación en el costo o recurso entre " &amp;"" &amp;E22&amp;"-"&amp;F22&amp;" "&amp;D14</f>
        <v xml:space="preserve">Variación en el costo o recurso entre 0-0 </v>
      </c>
      <c r="E40" s="114" t="str">
        <f>"Variación en el tiempo entre " &amp;"" &amp;E31&amp;"-"&amp;F31&amp;" "&amp;D15</f>
        <v xml:space="preserve">Variación en el tiempo entre 0-0 </v>
      </c>
      <c r="F40" s="115" t="s">
        <v>222</v>
      </c>
      <c r="G40" s="116" t="s">
        <v>223</v>
      </c>
      <c r="H40" s="109" t="s">
        <v>224</v>
      </c>
      <c r="I40" s="110" t="s">
        <v>1233</v>
      </c>
      <c r="J40" s="111" t="s">
        <v>225</v>
      </c>
      <c r="K40" s="111" t="s">
        <v>226</v>
      </c>
      <c r="L40" s="112"/>
      <c r="M40" s="112"/>
      <c r="N40" s="113"/>
      <c r="O40" s="113"/>
      <c r="P40" s="77"/>
      <c r="Q40" s="77"/>
      <c r="R40" s="77"/>
      <c r="S40" s="77"/>
      <c r="T40" s="71"/>
      <c r="U40" s="71"/>
      <c r="V40" s="71"/>
      <c r="W40" s="71"/>
      <c r="X40" s="71"/>
      <c r="Y40" s="71"/>
      <c r="Z40" s="71"/>
      <c r="AA40" s="71"/>
    </row>
    <row r="41" spans="1:27" ht="243" customHeight="1" x14ac:dyDescent="0.25">
      <c r="A41" s="71"/>
      <c r="B41" s="104">
        <v>2</v>
      </c>
      <c r="C41" s="105" t="s">
        <v>111</v>
      </c>
      <c r="D41" s="114" t="str">
        <f>"Variación en el costo o recurso financiero entre " &amp;"" &amp;E23&amp;"-"&amp;F23&amp;" "&amp;D14</f>
        <v xml:space="preserve">Variación en el costo o recurso financiero entre 0-0 </v>
      </c>
      <c r="E41" s="114" t="str">
        <f>"Variación en el tiempo entre " &amp;"" &amp;E32&amp;"-"&amp;F32&amp;" "&amp;D15</f>
        <v xml:space="preserve">Variación en el tiempo entre 0-0 </v>
      </c>
      <c r="F41" s="115" t="s">
        <v>227</v>
      </c>
      <c r="G41" s="116" t="s">
        <v>228</v>
      </c>
      <c r="H41" s="109" t="s">
        <v>229</v>
      </c>
      <c r="I41" s="110" t="s">
        <v>1234</v>
      </c>
      <c r="J41" s="111" t="s">
        <v>230</v>
      </c>
      <c r="K41" s="111" t="s">
        <v>231</v>
      </c>
      <c r="L41" s="112"/>
      <c r="M41" s="112"/>
      <c r="N41" s="113"/>
      <c r="O41" s="113"/>
      <c r="P41" s="77"/>
      <c r="Q41" s="77"/>
      <c r="R41" s="77"/>
      <c r="S41" s="77"/>
      <c r="T41" s="71"/>
      <c r="U41" s="71"/>
      <c r="V41" s="71"/>
      <c r="W41" s="71"/>
      <c r="X41" s="71"/>
      <c r="Y41" s="71"/>
      <c r="Z41" s="71"/>
      <c r="AA41" s="71"/>
    </row>
    <row r="42" spans="1:27" ht="195" customHeight="1" x14ac:dyDescent="0.25">
      <c r="A42" s="71"/>
      <c r="B42" s="117">
        <v>1</v>
      </c>
      <c r="C42" s="118" t="s">
        <v>209</v>
      </c>
      <c r="D42" s="119" t="str">
        <f>"Variación en el costo o recurso financiero menor a " &amp;F24&amp;" "&amp;D14</f>
        <v xml:space="preserve">Variación en el costo o recurso financiero menor a 0 </v>
      </c>
      <c r="E42" s="119" t="str">
        <f>"Variación en el tiempo menor a " &amp;F33&amp;" "&amp;D15</f>
        <v xml:space="preserve">Variación en el tiempo menor a 0 </v>
      </c>
      <c r="F42" s="115" t="s">
        <v>232</v>
      </c>
      <c r="G42" s="116" t="s">
        <v>233</v>
      </c>
      <c r="H42" s="109" t="s">
        <v>234</v>
      </c>
      <c r="I42" s="110" t="s">
        <v>1235</v>
      </c>
      <c r="J42" s="111" t="s">
        <v>235</v>
      </c>
      <c r="K42" s="111" t="s">
        <v>236</v>
      </c>
      <c r="L42" s="112"/>
      <c r="M42" s="112"/>
      <c r="N42" s="113"/>
      <c r="O42" s="113"/>
      <c r="P42" s="77"/>
      <c r="Q42" s="77"/>
      <c r="R42" s="77"/>
      <c r="S42" s="77"/>
      <c r="T42" s="71"/>
      <c r="U42" s="71"/>
      <c r="V42" s="71"/>
      <c r="W42" s="71"/>
      <c r="X42" s="71"/>
      <c r="Y42" s="71"/>
      <c r="Z42" s="71"/>
      <c r="AA42" s="71"/>
    </row>
    <row r="43" spans="1:27" ht="15.75" customHeight="1" x14ac:dyDescent="0.25">
      <c r="A43" s="71"/>
      <c r="B43" s="71"/>
      <c r="C43" s="71"/>
      <c r="D43" s="72"/>
      <c r="E43" s="72"/>
      <c r="F43" s="72"/>
      <c r="G43" s="72"/>
      <c r="H43" s="72"/>
      <c r="I43" s="72"/>
      <c r="J43" s="72"/>
      <c r="K43" s="72"/>
      <c r="L43" s="72"/>
      <c r="M43" s="72"/>
      <c r="N43" s="72"/>
      <c r="O43" s="72"/>
      <c r="P43" s="72"/>
      <c r="Q43" s="71"/>
      <c r="R43" s="71"/>
      <c r="S43" s="71"/>
      <c r="T43" s="112"/>
      <c r="U43" s="77"/>
      <c r="V43" s="71"/>
      <c r="W43" s="71"/>
      <c r="X43" s="71"/>
      <c r="Y43" s="71"/>
      <c r="Z43" s="71"/>
      <c r="AA43" s="71"/>
    </row>
    <row r="44" spans="1:27" ht="15.75" customHeight="1" x14ac:dyDescent="0.25">
      <c r="A44" s="71"/>
      <c r="B44" s="71"/>
      <c r="C44" s="71"/>
      <c r="D44" s="72"/>
      <c r="E44" s="72"/>
      <c r="F44" s="72"/>
      <c r="G44" s="72"/>
      <c r="H44" s="72"/>
      <c r="I44" s="72"/>
      <c r="J44" s="72"/>
      <c r="K44" s="72"/>
      <c r="L44" s="72"/>
      <c r="M44" s="72"/>
      <c r="N44" s="72"/>
      <c r="O44" s="72"/>
      <c r="P44" s="72"/>
      <c r="Q44" s="71"/>
      <c r="R44" s="71"/>
      <c r="S44" s="71"/>
      <c r="T44" s="71"/>
      <c r="U44" s="71"/>
      <c r="V44" s="71"/>
      <c r="W44" s="71"/>
      <c r="X44" s="71"/>
      <c r="Y44" s="71"/>
      <c r="Z44" s="71"/>
      <c r="AA44" s="71"/>
    </row>
    <row r="45" spans="1:27" ht="15.75" customHeight="1" x14ac:dyDescent="0.25">
      <c r="A45" s="71"/>
      <c r="B45" s="71"/>
      <c r="C45" s="71"/>
      <c r="D45" s="72"/>
      <c r="E45" s="72"/>
      <c r="F45" s="72"/>
      <c r="G45" s="72"/>
      <c r="H45" s="72"/>
      <c r="I45" s="72"/>
      <c r="J45" s="72"/>
      <c r="K45" s="72"/>
      <c r="L45" s="72"/>
      <c r="M45" s="72"/>
      <c r="N45" s="72"/>
      <c r="O45" s="72"/>
      <c r="P45" s="72"/>
      <c r="Q45" s="71"/>
      <c r="R45" s="71"/>
      <c r="S45" s="71"/>
      <c r="T45" s="71"/>
      <c r="U45" s="71"/>
      <c r="V45" s="71"/>
      <c r="W45" s="71"/>
      <c r="X45" s="71"/>
      <c r="Y45" s="71"/>
      <c r="Z45" s="71"/>
      <c r="AA45" s="71"/>
    </row>
    <row r="46" spans="1:27" ht="15.75" customHeight="1" x14ac:dyDescent="0.25">
      <c r="A46" s="71"/>
      <c r="B46" s="71"/>
      <c r="C46" s="71"/>
      <c r="D46" s="72"/>
      <c r="E46" s="72"/>
      <c r="F46" s="72"/>
      <c r="G46" s="72"/>
      <c r="H46" s="72"/>
      <c r="I46" s="72"/>
      <c r="J46" s="72"/>
      <c r="K46" s="72"/>
      <c r="L46" s="72"/>
      <c r="M46" s="72"/>
      <c r="N46" s="72"/>
      <c r="O46" s="72"/>
      <c r="P46" s="72"/>
      <c r="Q46" s="71"/>
      <c r="R46" s="71"/>
      <c r="S46" s="71"/>
      <c r="T46" s="71"/>
      <c r="U46" s="71"/>
      <c r="V46" s="71"/>
      <c r="W46" s="71"/>
      <c r="X46" s="71"/>
      <c r="Y46" s="71"/>
      <c r="Z46" s="71"/>
      <c r="AA46" s="71"/>
    </row>
    <row r="47" spans="1:27" ht="15.75" customHeight="1" x14ac:dyDescent="0.25">
      <c r="A47" s="71"/>
      <c r="B47" s="71"/>
      <c r="C47" s="71"/>
      <c r="D47" s="72"/>
      <c r="E47" s="72"/>
      <c r="F47" s="72"/>
      <c r="G47" s="72"/>
      <c r="H47" s="72"/>
      <c r="I47" s="72"/>
      <c r="J47" s="72"/>
      <c r="K47" s="72"/>
      <c r="L47" s="72"/>
      <c r="M47" s="72"/>
      <c r="N47" s="72"/>
      <c r="O47" s="72"/>
      <c r="P47" s="72"/>
      <c r="Q47" s="71"/>
      <c r="R47" s="71"/>
      <c r="S47" s="71"/>
      <c r="T47" s="71"/>
      <c r="U47" s="71"/>
      <c r="V47" s="71"/>
      <c r="W47" s="71"/>
      <c r="X47" s="71"/>
      <c r="Y47" s="71"/>
      <c r="Z47" s="71"/>
      <c r="AA47" s="71"/>
    </row>
    <row r="48" spans="1:27" ht="15.75" customHeight="1" x14ac:dyDescent="0.25">
      <c r="A48" s="71"/>
      <c r="B48" s="71"/>
      <c r="C48" s="71"/>
      <c r="D48" s="72"/>
      <c r="E48" s="72"/>
      <c r="F48" s="72"/>
      <c r="G48" s="72"/>
      <c r="H48" s="72"/>
      <c r="I48" s="72"/>
      <c r="J48" s="72"/>
      <c r="K48" s="72"/>
      <c r="L48" s="72"/>
      <c r="M48" s="72"/>
      <c r="N48" s="72"/>
      <c r="O48" s="72"/>
      <c r="P48" s="72"/>
      <c r="Q48" s="71"/>
      <c r="R48" s="71"/>
      <c r="S48" s="71"/>
      <c r="T48" s="71"/>
      <c r="U48" s="71"/>
      <c r="V48" s="71"/>
      <c r="W48" s="71"/>
      <c r="X48" s="71"/>
      <c r="Y48" s="71"/>
      <c r="Z48" s="71"/>
      <c r="AA48" s="71"/>
    </row>
    <row r="49" spans="1:27" ht="15.75" customHeight="1" x14ac:dyDescent="0.25">
      <c r="A49" s="71"/>
      <c r="B49" s="71"/>
      <c r="C49" s="71"/>
      <c r="D49" s="72"/>
      <c r="E49" s="72"/>
      <c r="F49" s="72"/>
      <c r="G49" s="72"/>
      <c r="H49" s="72"/>
      <c r="I49" s="72"/>
      <c r="J49" s="72"/>
      <c r="K49" s="72"/>
      <c r="L49" s="72"/>
      <c r="M49" s="72"/>
      <c r="N49" s="72"/>
      <c r="O49" s="72"/>
      <c r="P49" s="72"/>
      <c r="Q49" s="71"/>
      <c r="R49" s="71"/>
      <c r="S49" s="71"/>
      <c r="T49" s="71"/>
      <c r="U49" s="71"/>
      <c r="V49" s="71"/>
      <c r="W49" s="71"/>
      <c r="X49" s="71"/>
      <c r="Y49" s="71"/>
      <c r="Z49" s="71"/>
      <c r="AA49" s="71"/>
    </row>
    <row r="50" spans="1:27" ht="15.75" customHeight="1" x14ac:dyDescent="0.25">
      <c r="A50" s="71"/>
      <c r="B50" s="71"/>
      <c r="C50" s="71"/>
      <c r="D50" s="72"/>
      <c r="E50" s="72"/>
      <c r="F50" s="72"/>
      <c r="G50" s="72"/>
      <c r="H50" s="72"/>
      <c r="I50" s="72"/>
      <c r="J50" s="72"/>
      <c r="K50" s="72"/>
      <c r="L50" s="72"/>
      <c r="M50" s="72"/>
      <c r="N50" s="72"/>
      <c r="O50" s="72"/>
      <c r="P50" s="72"/>
      <c r="Q50" s="71"/>
      <c r="R50" s="71"/>
      <c r="S50" s="71"/>
      <c r="T50" s="71"/>
      <c r="U50" s="71"/>
      <c r="V50" s="71"/>
      <c r="W50" s="71"/>
      <c r="X50" s="71"/>
      <c r="Y50" s="71"/>
      <c r="Z50" s="71"/>
      <c r="AA50" s="71"/>
    </row>
    <row r="51" spans="1:27" ht="15.75" customHeight="1" x14ac:dyDescent="0.25">
      <c r="A51" s="71"/>
      <c r="B51" s="71"/>
      <c r="C51" s="71"/>
      <c r="D51" s="72"/>
      <c r="E51" s="72"/>
      <c r="F51" s="72"/>
      <c r="G51" s="72"/>
      <c r="H51" s="72"/>
      <c r="I51" s="72"/>
      <c r="J51" s="72"/>
      <c r="K51" s="72"/>
      <c r="L51" s="72"/>
      <c r="M51" s="72"/>
      <c r="N51" s="72"/>
      <c r="O51" s="72"/>
      <c r="P51" s="72"/>
      <c r="Q51" s="71"/>
      <c r="R51" s="71"/>
      <c r="S51" s="71"/>
      <c r="T51" s="71"/>
      <c r="U51" s="71"/>
      <c r="V51" s="71"/>
      <c r="W51" s="71"/>
      <c r="X51" s="71"/>
      <c r="Y51" s="71"/>
      <c r="Z51" s="71"/>
      <c r="AA51" s="71"/>
    </row>
    <row r="52" spans="1:27" ht="15.75" customHeight="1" x14ac:dyDescent="0.25">
      <c r="A52" s="71"/>
      <c r="B52" s="71"/>
      <c r="C52" s="71"/>
      <c r="D52" s="72"/>
      <c r="E52" s="72"/>
      <c r="F52" s="72"/>
      <c r="G52" s="72"/>
      <c r="H52" s="72"/>
      <c r="I52" s="72"/>
      <c r="J52" s="72"/>
      <c r="K52" s="72"/>
      <c r="L52" s="72"/>
      <c r="M52" s="72"/>
      <c r="N52" s="72"/>
      <c r="O52" s="72"/>
      <c r="P52" s="72"/>
      <c r="Q52" s="71"/>
      <c r="R52" s="71"/>
      <c r="S52" s="71"/>
      <c r="T52" s="71"/>
      <c r="U52" s="71"/>
      <c r="V52" s="71"/>
      <c r="W52" s="71"/>
      <c r="X52" s="71"/>
      <c r="Y52" s="71"/>
      <c r="Z52" s="71"/>
      <c r="AA52" s="71"/>
    </row>
    <row r="53" spans="1:27" ht="15.75" customHeight="1" x14ac:dyDescent="0.25">
      <c r="A53" s="71"/>
      <c r="B53" s="71"/>
      <c r="C53" s="71"/>
      <c r="D53" s="72"/>
      <c r="E53" s="72"/>
      <c r="F53" s="72"/>
      <c r="G53" s="72"/>
      <c r="H53" s="72"/>
      <c r="I53" s="72"/>
      <c r="J53" s="72"/>
      <c r="K53" s="72"/>
      <c r="L53" s="72"/>
      <c r="M53" s="72"/>
      <c r="N53" s="72"/>
      <c r="O53" s="72"/>
      <c r="P53" s="72"/>
      <c r="Q53" s="71"/>
      <c r="R53" s="71"/>
      <c r="S53" s="71"/>
      <c r="T53" s="71"/>
      <c r="U53" s="71"/>
      <c r="V53" s="71"/>
      <c r="W53" s="71"/>
      <c r="X53" s="71"/>
      <c r="Y53" s="71"/>
      <c r="Z53" s="71"/>
      <c r="AA53" s="71"/>
    </row>
    <row r="54" spans="1:27" ht="15.75" customHeight="1" x14ac:dyDescent="0.25">
      <c r="A54" s="71"/>
      <c r="B54" s="71"/>
      <c r="C54" s="71"/>
      <c r="D54" s="72"/>
      <c r="E54" s="72"/>
      <c r="F54" s="72"/>
      <c r="G54" s="72"/>
      <c r="H54" s="72"/>
      <c r="I54" s="72"/>
      <c r="J54" s="72"/>
      <c r="K54" s="72"/>
      <c r="L54" s="72"/>
      <c r="M54" s="72"/>
      <c r="N54" s="72"/>
      <c r="O54" s="72"/>
      <c r="P54" s="72"/>
      <c r="Q54" s="71"/>
      <c r="R54" s="71"/>
      <c r="S54" s="71"/>
      <c r="T54" s="71"/>
      <c r="U54" s="71"/>
      <c r="V54" s="71"/>
      <c r="W54" s="71"/>
      <c r="X54" s="71"/>
      <c r="Y54" s="71"/>
      <c r="Z54" s="71"/>
      <c r="AA54" s="71"/>
    </row>
    <row r="55" spans="1:27" ht="15.75" customHeight="1" x14ac:dyDescent="0.25">
      <c r="A55" s="71"/>
      <c r="B55" s="71"/>
      <c r="C55" s="71"/>
      <c r="D55" s="72"/>
      <c r="E55" s="72"/>
      <c r="F55" s="72"/>
      <c r="G55" s="72"/>
      <c r="H55" s="72"/>
      <c r="I55" s="72"/>
      <c r="J55" s="72"/>
      <c r="K55" s="72"/>
      <c r="L55" s="72"/>
      <c r="M55" s="72"/>
      <c r="N55" s="72"/>
      <c r="O55" s="72"/>
      <c r="P55" s="72"/>
      <c r="Q55" s="71"/>
      <c r="R55" s="71"/>
      <c r="S55" s="71"/>
      <c r="T55" s="71"/>
      <c r="U55" s="71"/>
      <c r="V55" s="71"/>
      <c r="W55" s="71"/>
      <c r="X55" s="71"/>
      <c r="Y55" s="71"/>
      <c r="Z55" s="71"/>
      <c r="AA55" s="71"/>
    </row>
    <row r="56" spans="1:27" ht="15.75" customHeight="1" x14ac:dyDescent="0.25">
      <c r="A56" s="71"/>
      <c r="B56" s="71"/>
      <c r="C56" s="71"/>
      <c r="D56" s="72"/>
      <c r="E56" s="72"/>
      <c r="F56" s="72"/>
      <c r="G56" s="72"/>
      <c r="H56" s="72"/>
      <c r="I56" s="72"/>
      <c r="J56" s="72"/>
      <c r="K56" s="72"/>
      <c r="L56" s="72"/>
      <c r="M56" s="72"/>
      <c r="N56" s="72"/>
      <c r="O56" s="72"/>
      <c r="P56" s="72"/>
      <c r="Q56" s="71"/>
      <c r="R56" s="71"/>
      <c r="S56" s="71"/>
      <c r="T56" s="71"/>
      <c r="U56" s="71"/>
      <c r="V56" s="71"/>
      <c r="W56" s="71"/>
      <c r="X56" s="71"/>
      <c r="Y56" s="71"/>
      <c r="Z56" s="71"/>
      <c r="AA56" s="71"/>
    </row>
    <row r="57" spans="1:27" ht="15.75" customHeight="1" x14ac:dyDescent="0.25">
      <c r="A57" s="71"/>
      <c r="B57" s="71"/>
      <c r="C57" s="71"/>
      <c r="D57" s="72"/>
      <c r="E57" s="72"/>
      <c r="F57" s="72"/>
      <c r="G57" s="72"/>
      <c r="H57" s="72"/>
      <c r="I57" s="72"/>
      <c r="J57" s="72"/>
      <c r="K57" s="72"/>
      <c r="L57" s="72"/>
      <c r="M57" s="72"/>
      <c r="N57" s="72"/>
      <c r="O57" s="72"/>
      <c r="P57" s="72"/>
      <c r="Q57" s="71"/>
      <c r="R57" s="71"/>
      <c r="S57" s="71"/>
      <c r="T57" s="71"/>
      <c r="U57" s="71"/>
      <c r="V57" s="71"/>
      <c r="W57" s="71"/>
      <c r="X57" s="71"/>
      <c r="Y57" s="71"/>
      <c r="Z57" s="71"/>
      <c r="AA57" s="71"/>
    </row>
    <row r="58" spans="1:27" ht="15.75" customHeight="1" x14ac:dyDescent="0.25">
      <c r="A58" s="71"/>
      <c r="B58" s="71"/>
      <c r="C58" s="71"/>
      <c r="D58" s="72"/>
      <c r="E58" s="72"/>
      <c r="F58" s="72"/>
      <c r="G58" s="72"/>
      <c r="H58" s="72"/>
      <c r="I58" s="72"/>
      <c r="J58" s="72"/>
      <c r="K58" s="72"/>
      <c r="L58" s="72"/>
      <c r="M58" s="72"/>
      <c r="N58" s="72"/>
      <c r="O58" s="72"/>
      <c r="P58" s="72"/>
      <c r="Q58" s="71"/>
      <c r="R58" s="71"/>
      <c r="S58" s="71"/>
      <c r="T58" s="71"/>
      <c r="U58" s="71"/>
      <c r="V58" s="71"/>
      <c r="W58" s="71"/>
      <c r="X58" s="71"/>
      <c r="Y58" s="71"/>
      <c r="Z58" s="71"/>
      <c r="AA58" s="71"/>
    </row>
    <row r="59" spans="1:27" ht="15.75" customHeight="1" x14ac:dyDescent="0.25">
      <c r="A59" s="71"/>
      <c r="B59" s="71"/>
      <c r="C59" s="71"/>
      <c r="D59" s="72"/>
      <c r="E59" s="72"/>
      <c r="F59" s="72"/>
      <c r="G59" s="72"/>
      <c r="H59" s="72"/>
      <c r="I59" s="72"/>
      <c r="J59" s="72"/>
      <c r="K59" s="72"/>
      <c r="L59" s="72"/>
      <c r="M59" s="72"/>
      <c r="N59" s="72"/>
      <c r="O59" s="72"/>
      <c r="P59" s="72"/>
      <c r="Q59" s="71"/>
      <c r="R59" s="71"/>
      <c r="S59" s="71"/>
      <c r="T59" s="71"/>
      <c r="U59" s="71"/>
      <c r="V59" s="71"/>
      <c r="W59" s="71"/>
      <c r="X59" s="71"/>
      <c r="Y59" s="71"/>
      <c r="Z59" s="71"/>
      <c r="AA59" s="71"/>
    </row>
    <row r="60" spans="1:27" ht="15.75" customHeight="1" x14ac:dyDescent="0.25">
      <c r="A60" s="71"/>
      <c r="B60" s="71"/>
      <c r="C60" s="71"/>
      <c r="D60" s="72"/>
      <c r="E60" s="72"/>
      <c r="F60" s="72"/>
      <c r="G60" s="72"/>
      <c r="H60" s="72"/>
      <c r="I60" s="72"/>
      <c r="J60" s="72"/>
      <c r="K60" s="72"/>
      <c r="L60" s="72"/>
      <c r="M60" s="72"/>
      <c r="N60" s="72"/>
      <c r="O60" s="72"/>
      <c r="P60" s="72"/>
      <c r="Q60" s="71"/>
      <c r="R60" s="71"/>
      <c r="S60" s="71"/>
      <c r="T60" s="71"/>
      <c r="U60" s="71"/>
      <c r="V60" s="71"/>
      <c r="W60" s="71"/>
      <c r="X60" s="71"/>
      <c r="Y60" s="71"/>
      <c r="Z60" s="71"/>
      <c r="AA60" s="71"/>
    </row>
    <row r="61" spans="1:27" ht="15.75" customHeight="1" x14ac:dyDescent="0.25">
      <c r="A61" s="71"/>
      <c r="B61" s="71"/>
      <c r="C61" s="71"/>
      <c r="D61" s="72"/>
      <c r="E61" s="72"/>
      <c r="F61" s="72"/>
      <c r="G61" s="72"/>
      <c r="H61" s="72"/>
      <c r="I61" s="72"/>
      <c r="J61" s="72"/>
      <c r="K61" s="72"/>
      <c r="L61" s="72"/>
      <c r="M61" s="72"/>
      <c r="N61" s="72"/>
      <c r="O61" s="72"/>
      <c r="P61" s="72"/>
      <c r="Q61" s="71"/>
      <c r="R61" s="71"/>
      <c r="S61" s="71"/>
      <c r="T61" s="71"/>
      <c r="U61" s="71"/>
      <c r="V61" s="71"/>
      <c r="W61" s="71"/>
      <c r="X61" s="71"/>
      <c r="Y61" s="71"/>
      <c r="Z61" s="71"/>
      <c r="AA61" s="71"/>
    </row>
    <row r="62" spans="1:27" ht="15.75" customHeight="1" x14ac:dyDescent="0.25">
      <c r="A62" s="71"/>
      <c r="B62" s="71"/>
      <c r="C62" s="71"/>
      <c r="D62" s="72"/>
      <c r="E62" s="72"/>
      <c r="F62" s="72"/>
      <c r="G62" s="72"/>
      <c r="H62" s="72"/>
      <c r="I62" s="72"/>
      <c r="J62" s="72"/>
      <c r="K62" s="72"/>
      <c r="L62" s="72"/>
      <c r="M62" s="72"/>
      <c r="N62" s="72"/>
      <c r="O62" s="72"/>
      <c r="P62" s="72"/>
      <c r="Q62" s="71"/>
      <c r="R62" s="71"/>
      <c r="S62" s="71"/>
      <c r="T62" s="71"/>
      <c r="U62" s="71"/>
      <c r="V62" s="71"/>
      <c r="W62" s="71"/>
      <c r="X62" s="71"/>
      <c r="Y62" s="71"/>
      <c r="Z62" s="71"/>
      <c r="AA62" s="71"/>
    </row>
    <row r="63" spans="1:27" ht="15.75" customHeight="1" x14ac:dyDescent="0.25">
      <c r="A63" s="71"/>
      <c r="B63" s="71"/>
      <c r="C63" s="71"/>
      <c r="D63" s="72"/>
      <c r="E63" s="72"/>
      <c r="F63" s="72"/>
      <c r="G63" s="72"/>
      <c r="H63" s="72"/>
      <c r="I63" s="72"/>
      <c r="J63" s="72"/>
      <c r="K63" s="72"/>
      <c r="L63" s="72"/>
      <c r="M63" s="72"/>
      <c r="N63" s="72"/>
      <c r="O63" s="72"/>
      <c r="P63" s="72"/>
      <c r="Q63" s="71"/>
      <c r="R63" s="71"/>
      <c r="S63" s="71"/>
      <c r="T63" s="71"/>
      <c r="U63" s="71"/>
      <c r="V63" s="71"/>
      <c r="W63" s="71"/>
      <c r="X63" s="71"/>
      <c r="Y63" s="71"/>
      <c r="Z63" s="71"/>
      <c r="AA63" s="71"/>
    </row>
    <row r="64" spans="1:27" ht="15.75" customHeight="1" x14ac:dyDescent="0.25">
      <c r="A64" s="71"/>
      <c r="B64" s="71"/>
      <c r="C64" s="71"/>
      <c r="D64" s="72"/>
      <c r="E64" s="72"/>
      <c r="F64" s="72"/>
      <c r="G64" s="72"/>
      <c r="H64" s="72"/>
      <c r="I64" s="72"/>
      <c r="J64" s="72"/>
      <c r="K64" s="72"/>
      <c r="L64" s="72"/>
      <c r="M64" s="72"/>
      <c r="N64" s="72"/>
      <c r="O64" s="72"/>
      <c r="P64" s="72"/>
      <c r="Q64" s="71"/>
      <c r="R64" s="71"/>
      <c r="S64" s="71"/>
      <c r="T64" s="71"/>
      <c r="U64" s="71"/>
      <c r="V64" s="71"/>
      <c r="W64" s="71"/>
      <c r="X64" s="71"/>
      <c r="Y64" s="71"/>
      <c r="Z64" s="71"/>
      <c r="AA64" s="71"/>
    </row>
    <row r="65" spans="1:27" ht="15.75" customHeight="1" x14ac:dyDescent="0.25">
      <c r="A65" s="71"/>
      <c r="B65" s="71"/>
      <c r="C65" s="71"/>
      <c r="D65" s="72"/>
      <c r="E65" s="72"/>
      <c r="F65" s="72"/>
      <c r="G65" s="72"/>
      <c r="H65" s="72"/>
      <c r="I65" s="72"/>
      <c r="J65" s="72"/>
      <c r="K65" s="72"/>
      <c r="L65" s="72"/>
      <c r="M65" s="72"/>
      <c r="N65" s="72"/>
      <c r="O65" s="72"/>
      <c r="P65" s="72"/>
      <c r="Q65" s="71"/>
      <c r="R65" s="71"/>
      <c r="S65" s="71"/>
      <c r="T65" s="71"/>
      <c r="U65" s="71"/>
      <c r="V65" s="71"/>
      <c r="W65" s="71"/>
      <c r="X65" s="71"/>
      <c r="Y65" s="71"/>
      <c r="Z65" s="71"/>
      <c r="AA65" s="71"/>
    </row>
    <row r="66" spans="1:27" ht="15.75" customHeight="1" x14ac:dyDescent="0.25">
      <c r="A66" s="71"/>
      <c r="B66" s="71"/>
      <c r="C66" s="71"/>
      <c r="D66" s="72"/>
      <c r="E66" s="72"/>
      <c r="F66" s="72"/>
      <c r="G66" s="72"/>
      <c r="H66" s="72"/>
      <c r="I66" s="72"/>
      <c r="J66" s="72"/>
      <c r="K66" s="72"/>
      <c r="L66" s="72"/>
      <c r="M66" s="72"/>
      <c r="N66" s="72"/>
      <c r="O66" s="72"/>
      <c r="P66" s="72"/>
      <c r="Q66" s="71"/>
      <c r="R66" s="71"/>
      <c r="S66" s="71"/>
      <c r="T66" s="71"/>
      <c r="U66" s="71"/>
      <c r="V66" s="71"/>
      <c r="W66" s="71"/>
      <c r="X66" s="71"/>
      <c r="Y66" s="71"/>
      <c r="Z66" s="71"/>
      <c r="AA66" s="71"/>
    </row>
    <row r="67" spans="1:27" ht="15.75" customHeight="1" x14ac:dyDescent="0.25">
      <c r="A67" s="71"/>
      <c r="B67" s="71"/>
      <c r="C67" s="71"/>
      <c r="D67" s="72"/>
      <c r="E67" s="72"/>
      <c r="F67" s="72"/>
      <c r="G67" s="72"/>
      <c r="H67" s="72"/>
      <c r="I67" s="72"/>
      <c r="J67" s="72"/>
      <c r="K67" s="72"/>
      <c r="L67" s="72"/>
      <c r="M67" s="72"/>
      <c r="N67" s="72"/>
      <c r="O67" s="72"/>
      <c r="P67" s="72"/>
      <c r="Q67" s="71"/>
      <c r="R67" s="71"/>
      <c r="S67" s="71"/>
      <c r="T67" s="71"/>
      <c r="U67" s="71"/>
      <c r="V67" s="71"/>
      <c r="W67" s="71"/>
      <c r="X67" s="71"/>
      <c r="Y67" s="71"/>
      <c r="Z67" s="71"/>
      <c r="AA67" s="71"/>
    </row>
    <row r="68" spans="1:27" ht="15.75" customHeight="1" x14ac:dyDescent="0.25">
      <c r="A68" s="71"/>
      <c r="B68" s="71"/>
      <c r="C68" s="71"/>
      <c r="D68" s="72"/>
      <c r="E68" s="72"/>
      <c r="F68" s="72"/>
      <c r="G68" s="72"/>
      <c r="H68" s="72"/>
      <c r="I68" s="72"/>
      <c r="J68" s="72"/>
      <c r="K68" s="72"/>
      <c r="L68" s="72"/>
      <c r="M68" s="72"/>
      <c r="N68" s="72"/>
      <c r="O68" s="72"/>
      <c r="P68" s="72"/>
      <c r="Q68" s="71"/>
      <c r="R68" s="71"/>
      <c r="S68" s="71"/>
      <c r="T68" s="71"/>
      <c r="U68" s="71"/>
      <c r="V68" s="71"/>
      <c r="W68" s="71"/>
      <c r="X68" s="71"/>
      <c r="Y68" s="71"/>
      <c r="Z68" s="71"/>
      <c r="AA68" s="71"/>
    </row>
    <row r="69" spans="1:27" ht="15.75" customHeight="1" x14ac:dyDescent="0.25">
      <c r="A69" s="71"/>
      <c r="B69" s="71"/>
      <c r="C69" s="71"/>
      <c r="D69" s="72"/>
      <c r="E69" s="72"/>
      <c r="F69" s="72"/>
      <c r="G69" s="72"/>
      <c r="H69" s="72"/>
      <c r="I69" s="72"/>
      <c r="J69" s="72"/>
      <c r="K69" s="72"/>
      <c r="L69" s="72"/>
      <c r="M69" s="72"/>
      <c r="N69" s="72"/>
      <c r="O69" s="72"/>
      <c r="P69" s="72"/>
      <c r="Q69" s="71"/>
      <c r="R69" s="71"/>
      <c r="S69" s="71"/>
      <c r="T69" s="71"/>
      <c r="U69" s="71"/>
      <c r="V69" s="71"/>
      <c r="W69" s="71"/>
      <c r="X69" s="71"/>
      <c r="Y69" s="71"/>
      <c r="Z69" s="71"/>
      <c r="AA69" s="71"/>
    </row>
    <row r="70" spans="1:27" ht="15.75" customHeight="1" x14ac:dyDescent="0.25">
      <c r="A70" s="71"/>
      <c r="B70" s="71"/>
      <c r="C70" s="71"/>
      <c r="D70" s="72"/>
      <c r="E70" s="72"/>
      <c r="F70" s="72"/>
      <c r="G70" s="72"/>
      <c r="H70" s="72"/>
      <c r="I70" s="72"/>
      <c r="J70" s="72"/>
      <c r="K70" s="72"/>
      <c r="L70" s="72"/>
      <c r="M70" s="72"/>
      <c r="N70" s="72"/>
      <c r="O70" s="72"/>
      <c r="P70" s="72"/>
      <c r="Q70" s="71"/>
      <c r="R70" s="71"/>
      <c r="S70" s="71"/>
      <c r="T70" s="71"/>
      <c r="U70" s="71"/>
      <c r="V70" s="71"/>
      <c r="W70" s="71"/>
      <c r="X70" s="71"/>
      <c r="Y70" s="71"/>
      <c r="Z70" s="71"/>
      <c r="AA70" s="71"/>
    </row>
    <row r="71" spans="1:27" ht="15.75" customHeight="1" x14ac:dyDescent="0.25">
      <c r="A71" s="71"/>
      <c r="B71" s="71"/>
      <c r="C71" s="71"/>
      <c r="D71" s="72"/>
      <c r="E71" s="72"/>
      <c r="F71" s="72"/>
      <c r="G71" s="72"/>
      <c r="H71" s="72"/>
      <c r="I71" s="72"/>
      <c r="J71" s="72"/>
      <c r="K71" s="72"/>
      <c r="L71" s="72"/>
      <c r="M71" s="72"/>
      <c r="N71" s="72"/>
      <c r="O71" s="72"/>
      <c r="P71" s="72"/>
      <c r="Q71" s="71"/>
      <c r="R71" s="71"/>
      <c r="S71" s="71"/>
      <c r="T71" s="71"/>
      <c r="U71" s="71"/>
      <c r="V71" s="71"/>
      <c r="W71" s="71"/>
      <c r="X71" s="71"/>
      <c r="Y71" s="71"/>
      <c r="Z71" s="71"/>
      <c r="AA71" s="71"/>
    </row>
    <row r="72" spans="1:27" ht="15.75" customHeight="1" x14ac:dyDescent="0.25">
      <c r="A72" s="71"/>
      <c r="B72" s="71"/>
      <c r="C72" s="71"/>
      <c r="D72" s="72"/>
      <c r="E72" s="72"/>
      <c r="F72" s="72"/>
      <c r="G72" s="72"/>
      <c r="H72" s="72"/>
      <c r="I72" s="72"/>
      <c r="J72" s="72"/>
      <c r="K72" s="72"/>
      <c r="L72" s="72"/>
      <c r="M72" s="72"/>
      <c r="N72" s="72"/>
      <c r="O72" s="72"/>
      <c r="P72" s="72"/>
      <c r="Q72" s="71"/>
      <c r="R72" s="71"/>
      <c r="S72" s="71"/>
      <c r="T72" s="71"/>
      <c r="U72" s="71"/>
      <c r="V72" s="71"/>
      <c r="W72" s="71"/>
      <c r="X72" s="71"/>
      <c r="Y72" s="71"/>
      <c r="Z72" s="71"/>
      <c r="AA72" s="71"/>
    </row>
    <row r="73" spans="1:27" ht="15.75" customHeight="1" x14ac:dyDescent="0.25">
      <c r="A73" s="71"/>
      <c r="B73" s="71"/>
      <c r="C73" s="71"/>
      <c r="D73" s="72"/>
      <c r="E73" s="72"/>
      <c r="F73" s="72"/>
      <c r="G73" s="72"/>
      <c r="H73" s="72"/>
      <c r="I73" s="72"/>
      <c r="J73" s="72"/>
      <c r="K73" s="72"/>
      <c r="L73" s="72"/>
      <c r="M73" s="72"/>
      <c r="N73" s="72"/>
      <c r="O73" s="72"/>
      <c r="P73" s="72"/>
      <c r="Q73" s="71"/>
      <c r="R73" s="71"/>
      <c r="S73" s="71"/>
      <c r="T73" s="71"/>
      <c r="U73" s="71"/>
      <c r="V73" s="71"/>
      <c r="W73" s="71"/>
      <c r="X73" s="71"/>
      <c r="Y73" s="71"/>
      <c r="Z73" s="71"/>
      <c r="AA73" s="71"/>
    </row>
    <row r="74" spans="1:27" ht="15.75" customHeight="1" x14ac:dyDescent="0.25">
      <c r="A74" s="71"/>
      <c r="B74" s="71"/>
      <c r="C74" s="71"/>
      <c r="D74" s="72"/>
      <c r="E74" s="72"/>
      <c r="F74" s="72"/>
      <c r="G74" s="72"/>
      <c r="H74" s="72"/>
      <c r="I74" s="72"/>
      <c r="J74" s="72"/>
      <c r="K74" s="72"/>
      <c r="L74" s="72"/>
      <c r="M74" s="72"/>
      <c r="N74" s="72"/>
      <c r="O74" s="72"/>
      <c r="P74" s="72"/>
      <c r="Q74" s="71"/>
      <c r="R74" s="71"/>
      <c r="S74" s="71"/>
      <c r="T74" s="71"/>
      <c r="U74" s="71"/>
      <c r="V74" s="71"/>
      <c r="W74" s="71"/>
      <c r="X74" s="71"/>
      <c r="Y74" s="71"/>
      <c r="Z74" s="71"/>
      <c r="AA74" s="71"/>
    </row>
    <row r="75" spans="1:27" ht="15.75" customHeight="1" x14ac:dyDescent="0.25">
      <c r="A75" s="71"/>
      <c r="B75" s="71"/>
      <c r="C75" s="71"/>
      <c r="D75" s="72"/>
      <c r="E75" s="72"/>
      <c r="F75" s="72"/>
      <c r="G75" s="72"/>
      <c r="H75" s="72"/>
      <c r="I75" s="72"/>
      <c r="J75" s="72"/>
      <c r="K75" s="72"/>
      <c r="L75" s="72"/>
      <c r="M75" s="72"/>
      <c r="N75" s="72"/>
      <c r="O75" s="72"/>
      <c r="P75" s="72"/>
      <c r="Q75" s="71"/>
      <c r="R75" s="71"/>
      <c r="S75" s="71"/>
      <c r="T75" s="71"/>
      <c r="U75" s="71"/>
      <c r="V75" s="71"/>
      <c r="W75" s="71"/>
      <c r="X75" s="71"/>
      <c r="Y75" s="71"/>
      <c r="Z75" s="71"/>
      <c r="AA75" s="71"/>
    </row>
    <row r="76" spans="1:27" ht="15.75" customHeight="1" x14ac:dyDescent="0.25">
      <c r="A76" s="71"/>
      <c r="B76" s="71"/>
      <c r="C76" s="71"/>
      <c r="D76" s="72"/>
      <c r="E76" s="72"/>
      <c r="F76" s="72"/>
      <c r="G76" s="72"/>
      <c r="H76" s="72"/>
      <c r="I76" s="72"/>
      <c r="J76" s="72"/>
      <c r="K76" s="72"/>
      <c r="L76" s="72"/>
      <c r="M76" s="72"/>
      <c r="N76" s="72"/>
      <c r="O76" s="72"/>
      <c r="P76" s="72"/>
      <c r="Q76" s="71"/>
      <c r="R76" s="71"/>
      <c r="S76" s="71"/>
      <c r="T76" s="71"/>
      <c r="U76" s="71"/>
      <c r="V76" s="71"/>
      <c r="W76" s="71"/>
      <c r="X76" s="71"/>
      <c r="Y76" s="71"/>
      <c r="Z76" s="71"/>
      <c r="AA76" s="71"/>
    </row>
    <row r="77" spans="1:27" ht="15.75" customHeight="1" x14ac:dyDescent="0.25">
      <c r="A77" s="71"/>
      <c r="B77" s="71"/>
      <c r="C77" s="71"/>
      <c r="D77" s="72"/>
      <c r="E77" s="72"/>
      <c r="F77" s="72"/>
      <c r="G77" s="72"/>
      <c r="H77" s="72"/>
      <c r="I77" s="72"/>
      <c r="J77" s="72"/>
      <c r="K77" s="72"/>
      <c r="L77" s="72"/>
      <c r="M77" s="72"/>
      <c r="N77" s="72"/>
      <c r="O77" s="72"/>
      <c r="P77" s="72"/>
      <c r="Q77" s="71"/>
      <c r="R77" s="71"/>
      <c r="S77" s="71"/>
      <c r="T77" s="71"/>
      <c r="U77" s="71"/>
      <c r="V77" s="71"/>
      <c r="W77" s="71"/>
      <c r="X77" s="71"/>
      <c r="Y77" s="71"/>
      <c r="Z77" s="71"/>
      <c r="AA77" s="71"/>
    </row>
    <row r="78" spans="1:27" ht="15.75" customHeight="1" x14ac:dyDescent="0.25">
      <c r="A78" s="71"/>
      <c r="B78" s="71"/>
      <c r="C78" s="71"/>
      <c r="D78" s="72"/>
      <c r="E78" s="72"/>
      <c r="F78" s="72"/>
      <c r="G78" s="72"/>
      <c r="H78" s="72"/>
      <c r="I78" s="72"/>
      <c r="J78" s="72"/>
      <c r="K78" s="72"/>
      <c r="L78" s="72"/>
      <c r="M78" s="72"/>
      <c r="N78" s="72"/>
      <c r="O78" s="72"/>
      <c r="P78" s="72"/>
      <c r="Q78" s="71"/>
      <c r="R78" s="71"/>
      <c r="S78" s="71"/>
      <c r="T78" s="71"/>
      <c r="U78" s="71"/>
      <c r="V78" s="71"/>
      <c r="W78" s="71"/>
      <c r="X78" s="71"/>
      <c r="Y78" s="71"/>
      <c r="Z78" s="71"/>
      <c r="AA78" s="71"/>
    </row>
    <row r="79" spans="1:27" ht="15.75" customHeight="1" x14ac:dyDescent="0.25">
      <c r="A79" s="71"/>
      <c r="B79" s="71"/>
      <c r="C79" s="71"/>
      <c r="D79" s="72"/>
      <c r="E79" s="72"/>
      <c r="F79" s="72"/>
      <c r="G79" s="72"/>
      <c r="H79" s="72"/>
      <c r="I79" s="72"/>
      <c r="J79" s="72"/>
      <c r="K79" s="72"/>
      <c r="L79" s="72"/>
      <c r="M79" s="72"/>
      <c r="N79" s="72"/>
      <c r="O79" s="72"/>
      <c r="P79" s="72"/>
      <c r="Q79" s="71"/>
      <c r="R79" s="71"/>
      <c r="S79" s="71"/>
      <c r="T79" s="71"/>
      <c r="U79" s="71"/>
      <c r="V79" s="71"/>
      <c r="W79" s="71"/>
      <c r="X79" s="71"/>
      <c r="Y79" s="71"/>
      <c r="Z79" s="71"/>
      <c r="AA79" s="71"/>
    </row>
    <row r="80" spans="1:27" ht="15.75" customHeight="1" x14ac:dyDescent="0.25">
      <c r="A80" s="71"/>
      <c r="B80" s="71"/>
      <c r="C80" s="71"/>
      <c r="D80" s="72"/>
      <c r="E80" s="72"/>
      <c r="F80" s="72"/>
      <c r="G80" s="72"/>
      <c r="H80" s="72"/>
      <c r="I80" s="72"/>
      <c r="J80" s="72"/>
      <c r="K80" s="72"/>
      <c r="L80" s="72"/>
      <c r="M80" s="72"/>
      <c r="N80" s="72"/>
      <c r="O80" s="72"/>
      <c r="P80" s="72"/>
      <c r="Q80" s="71"/>
      <c r="R80" s="71"/>
      <c r="S80" s="71"/>
      <c r="T80" s="71"/>
      <c r="U80" s="71"/>
      <c r="V80" s="71"/>
      <c r="W80" s="71"/>
      <c r="X80" s="71"/>
      <c r="Y80" s="71"/>
      <c r="Z80" s="71"/>
      <c r="AA80" s="71"/>
    </row>
    <row r="81" spans="1:27" ht="15.75" customHeight="1" x14ac:dyDescent="0.25">
      <c r="A81" s="71"/>
      <c r="B81" s="71"/>
      <c r="C81" s="71"/>
      <c r="D81" s="72"/>
      <c r="E81" s="72"/>
      <c r="F81" s="72"/>
      <c r="G81" s="72"/>
      <c r="H81" s="72"/>
      <c r="I81" s="72"/>
      <c r="J81" s="72"/>
      <c r="K81" s="72"/>
      <c r="L81" s="72"/>
      <c r="M81" s="72"/>
      <c r="N81" s="72"/>
      <c r="O81" s="72"/>
      <c r="P81" s="72"/>
      <c r="Q81" s="71"/>
      <c r="R81" s="71"/>
      <c r="S81" s="71"/>
      <c r="T81" s="71"/>
      <c r="U81" s="71"/>
      <c r="V81" s="71"/>
      <c r="W81" s="71"/>
      <c r="X81" s="71"/>
      <c r="Y81" s="71"/>
      <c r="Z81" s="71"/>
      <c r="AA81" s="71"/>
    </row>
    <row r="82" spans="1:27" ht="15.75" customHeight="1" x14ac:dyDescent="0.25">
      <c r="A82" s="71"/>
      <c r="B82" s="71"/>
      <c r="C82" s="71"/>
      <c r="D82" s="72"/>
      <c r="E82" s="72"/>
      <c r="F82" s="72"/>
      <c r="G82" s="72"/>
      <c r="H82" s="72"/>
      <c r="I82" s="72"/>
      <c r="J82" s="72"/>
      <c r="K82" s="72"/>
      <c r="L82" s="72"/>
      <c r="M82" s="72"/>
      <c r="N82" s="72"/>
      <c r="O82" s="72"/>
      <c r="P82" s="72"/>
      <c r="Q82" s="71"/>
      <c r="R82" s="71"/>
      <c r="S82" s="71"/>
      <c r="T82" s="71"/>
      <c r="U82" s="71"/>
      <c r="V82" s="71"/>
      <c r="W82" s="71"/>
      <c r="X82" s="71"/>
      <c r="Y82" s="71"/>
      <c r="Z82" s="71"/>
      <c r="AA82" s="71"/>
    </row>
    <row r="83" spans="1:27" ht="15.75" customHeight="1" x14ac:dyDescent="0.25">
      <c r="A83" s="71"/>
      <c r="B83" s="71"/>
      <c r="C83" s="71"/>
      <c r="D83" s="72"/>
      <c r="E83" s="72"/>
      <c r="F83" s="72"/>
      <c r="G83" s="72"/>
      <c r="H83" s="72"/>
      <c r="I83" s="72"/>
      <c r="J83" s="72"/>
      <c r="K83" s="72"/>
      <c r="L83" s="72"/>
      <c r="M83" s="72"/>
      <c r="N83" s="72"/>
      <c r="O83" s="72"/>
      <c r="P83" s="72"/>
      <c r="Q83" s="71"/>
      <c r="R83" s="71"/>
      <c r="S83" s="71"/>
      <c r="T83" s="71"/>
      <c r="U83" s="71"/>
      <c r="V83" s="71"/>
      <c r="W83" s="71"/>
      <c r="X83" s="71"/>
      <c r="Y83" s="71"/>
      <c r="Z83" s="71"/>
      <c r="AA83" s="71"/>
    </row>
    <row r="84" spans="1:27" ht="15.75" customHeight="1" x14ac:dyDescent="0.25">
      <c r="A84" s="71"/>
      <c r="B84" s="71"/>
      <c r="C84" s="71"/>
      <c r="D84" s="72"/>
      <c r="E84" s="72"/>
      <c r="F84" s="72"/>
      <c r="G84" s="72"/>
      <c r="H84" s="72"/>
      <c r="I84" s="72"/>
      <c r="J84" s="72"/>
      <c r="K84" s="72"/>
      <c r="L84" s="72"/>
      <c r="M84" s="72"/>
      <c r="N84" s="72"/>
      <c r="O84" s="72"/>
      <c r="P84" s="72"/>
      <c r="Q84" s="71"/>
      <c r="R84" s="71"/>
      <c r="S84" s="71"/>
      <c r="T84" s="71"/>
      <c r="U84" s="71"/>
      <c r="V84" s="71"/>
      <c r="W84" s="71"/>
      <c r="X84" s="71"/>
      <c r="Y84" s="71"/>
      <c r="Z84" s="71"/>
      <c r="AA84" s="71"/>
    </row>
    <row r="85" spans="1:27" ht="15.75" customHeight="1" x14ac:dyDescent="0.25">
      <c r="A85" s="71"/>
      <c r="B85" s="71"/>
      <c r="C85" s="71"/>
      <c r="D85" s="72"/>
      <c r="E85" s="72"/>
      <c r="F85" s="72"/>
      <c r="G85" s="72"/>
      <c r="H85" s="72"/>
      <c r="I85" s="72"/>
      <c r="J85" s="72"/>
      <c r="K85" s="72"/>
      <c r="L85" s="72"/>
      <c r="M85" s="72"/>
      <c r="N85" s="72"/>
      <c r="O85" s="72"/>
      <c r="P85" s="72"/>
      <c r="Q85" s="71"/>
      <c r="R85" s="71"/>
      <c r="S85" s="71"/>
      <c r="T85" s="71"/>
      <c r="U85" s="71"/>
      <c r="V85" s="71"/>
      <c r="W85" s="71"/>
      <c r="X85" s="71"/>
      <c r="Y85" s="71"/>
      <c r="Z85" s="71"/>
      <c r="AA85" s="71"/>
    </row>
    <row r="86" spans="1:27" ht="15.75" customHeight="1" x14ac:dyDescent="0.25">
      <c r="A86" s="71"/>
      <c r="B86" s="71"/>
      <c r="C86" s="71"/>
      <c r="D86" s="72"/>
      <c r="E86" s="72"/>
      <c r="F86" s="72"/>
      <c r="G86" s="72"/>
      <c r="H86" s="72"/>
      <c r="I86" s="72"/>
      <c r="J86" s="72"/>
      <c r="K86" s="72"/>
      <c r="L86" s="72"/>
      <c r="M86" s="72"/>
      <c r="N86" s="72"/>
      <c r="O86" s="72"/>
      <c r="P86" s="72"/>
      <c r="Q86" s="71"/>
      <c r="R86" s="71"/>
      <c r="S86" s="71"/>
      <c r="T86" s="71"/>
      <c r="U86" s="71"/>
      <c r="V86" s="71"/>
      <c r="W86" s="71"/>
      <c r="X86" s="71"/>
      <c r="Y86" s="71"/>
      <c r="Z86" s="71"/>
      <c r="AA86" s="71"/>
    </row>
    <row r="87" spans="1:27" ht="15.75" customHeight="1" x14ac:dyDescent="0.25">
      <c r="A87" s="71"/>
      <c r="B87" s="71"/>
      <c r="C87" s="71"/>
      <c r="D87" s="72"/>
      <c r="E87" s="72"/>
      <c r="F87" s="72"/>
      <c r="G87" s="72"/>
      <c r="H87" s="72"/>
      <c r="I87" s="72"/>
      <c r="J87" s="72"/>
      <c r="K87" s="72"/>
      <c r="L87" s="72"/>
      <c r="M87" s="72"/>
      <c r="N87" s="72"/>
      <c r="O87" s="72"/>
      <c r="P87" s="72"/>
      <c r="Q87" s="71"/>
      <c r="R87" s="71"/>
      <c r="S87" s="71"/>
      <c r="T87" s="71"/>
      <c r="U87" s="71"/>
      <c r="V87" s="71"/>
      <c r="W87" s="71"/>
      <c r="X87" s="71"/>
      <c r="Y87" s="71"/>
      <c r="Z87" s="71"/>
      <c r="AA87" s="71"/>
    </row>
    <row r="88" spans="1:27" ht="15.75" customHeight="1" x14ac:dyDescent="0.25">
      <c r="A88" s="71"/>
      <c r="B88" s="71"/>
      <c r="C88" s="71"/>
      <c r="D88" s="72"/>
      <c r="E88" s="72"/>
      <c r="F88" s="72"/>
      <c r="G88" s="72"/>
      <c r="H88" s="72"/>
      <c r="I88" s="72"/>
      <c r="J88" s="72"/>
      <c r="K88" s="72"/>
      <c r="L88" s="72"/>
      <c r="M88" s="72"/>
      <c r="N88" s="72"/>
      <c r="O88" s="72"/>
      <c r="P88" s="72"/>
      <c r="Q88" s="71"/>
      <c r="R88" s="71"/>
      <c r="S88" s="71"/>
      <c r="T88" s="71"/>
      <c r="U88" s="71"/>
      <c r="V88" s="71"/>
      <c r="W88" s="71"/>
      <c r="X88" s="71"/>
      <c r="Y88" s="71"/>
      <c r="Z88" s="71"/>
      <c r="AA88" s="71"/>
    </row>
    <row r="89" spans="1:27" ht="15.75" customHeight="1" x14ac:dyDescent="0.25">
      <c r="A89" s="71"/>
      <c r="B89" s="71"/>
      <c r="C89" s="71"/>
      <c r="D89" s="72"/>
      <c r="E89" s="72"/>
      <c r="F89" s="72"/>
      <c r="G89" s="72"/>
      <c r="H89" s="72"/>
      <c r="I89" s="72"/>
      <c r="J89" s="72"/>
      <c r="K89" s="72"/>
      <c r="L89" s="72"/>
      <c r="M89" s="72"/>
      <c r="N89" s="72"/>
      <c r="O89" s="72"/>
      <c r="P89" s="72"/>
      <c r="Q89" s="71"/>
      <c r="R89" s="71"/>
      <c r="S89" s="71"/>
      <c r="T89" s="71"/>
      <c r="U89" s="71"/>
      <c r="V89" s="71"/>
      <c r="W89" s="71"/>
      <c r="X89" s="71"/>
      <c r="Y89" s="71"/>
      <c r="Z89" s="71"/>
      <c r="AA89" s="71"/>
    </row>
    <row r="90" spans="1:27" ht="15.75" customHeight="1" x14ac:dyDescent="0.25">
      <c r="A90" s="71"/>
      <c r="B90" s="71"/>
      <c r="C90" s="71"/>
      <c r="D90" s="72"/>
      <c r="E90" s="72"/>
      <c r="F90" s="72"/>
      <c r="G90" s="72"/>
      <c r="H90" s="72"/>
      <c r="I90" s="72"/>
      <c r="J90" s="72"/>
      <c r="K90" s="72"/>
      <c r="L90" s="72"/>
      <c r="M90" s="72"/>
      <c r="N90" s="72"/>
      <c r="O90" s="72"/>
      <c r="P90" s="72"/>
      <c r="Q90" s="71"/>
      <c r="R90" s="71"/>
      <c r="S90" s="71"/>
      <c r="T90" s="71"/>
      <c r="U90" s="71"/>
      <c r="V90" s="71"/>
      <c r="W90" s="71"/>
      <c r="X90" s="71"/>
      <c r="Y90" s="71"/>
      <c r="Z90" s="71"/>
      <c r="AA90" s="71"/>
    </row>
    <row r="91" spans="1:27" ht="15.75" customHeight="1" x14ac:dyDescent="0.25">
      <c r="A91" s="71"/>
      <c r="B91" s="71"/>
      <c r="C91" s="71"/>
      <c r="D91" s="72"/>
      <c r="E91" s="72"/>
      <c r="F91" s="72"/>
      <c r="G91" s="72"/>
      <c r="H91" s="72"/>
      <c r="I91" s="72"/>
      <c r="J91" s="72"/>
      <c r="K91" s="72"/>
      <c r="L91" s="72"/>
      <c r="M91" s="72"/>
      <c r="N91" s="72"/>
      <c r="O91" s="72"/>
      <c r="P91" s="72"/>
      <c r="Q91" s="71"/>
      <c r="R91" s="71"/>
      <c r="S91" s="71"/>
      <c r="T91" s="71"/>
      <c r="U91" s="71"/>
      <c r="V91" s="71"/>
      <c r="W91" s="71"/>
      <c r="X91" s="71"/>
      <c r="Y91" s="71"/>
      <c r="Z91" s="71"/>
      <c r="AA91" s="71"/>
    </row>
    <row r="92" spans="1:27" ht="15.75" customHeight="1" x14ac:dyDescent="0.25">
      <c r="A92" s="71"/>
      <c r="B92" s="71"/>
      <c r="C92" s="71"/>
      <c r="D92" s="72"/>
      <c r="E92" s="72"/>
      <c r="F92" s="72"/>
      <c r="G92" s="72"/>
      <c r="H92" s="72"/>
      <c r="I92" s="72"/>
      <c r="J92" s="72"/>
      <c r="K92" s="72"/>
      <c r="L92" s="72"/>
      <c r="M92" s="72"/>
      <c r="N92" s="72"/>
      <c r="O92" s="72"/>
      <c r="P92" s="72"/>
      <c r="Q92" s="71"/>
      <c r="R92" s="71"/>
      <c r="S92" s="71"/>
      <c r="T92" s="71"/>
      <c r="U92" s="71"/>
      <c r="V92" s="71"/>
      <c r="W92" s="71"/>
      <c r="X92" s="71"/>
      <c r="Y92" s="71"/>
      <c r="Z92" s="71"/>
      <c r="AA92" s="71"/>
    </row>
    <row r="93" spans="1:27" ht="15.75" customHeight="1" x14ac:dyDescent="0.25">
      <c r="A93" s="71"/>
      <c r="B93" s="71"/>
      <c r="C93" s="71"/>
      <c r="D93" s="72"/>
      <c r="E93" s="72"/>
      <c r="F93" s="72"/>
      <c r="G93" s="72"/>
      <c r="H93" s="72"/>
      <c r="I93" s="72"/>
      <c r="J93" s="72"/>
      <c r="K93" s="72"/>
      <c r="L93" s="72"/>
      <c r="M93" s="72"/>
      <c r="N93" s="72"/>
      <c r="O93" s="72"/>
      <c r="P93" s="72"/>
      <c r="Q93" s="71"/>
      <c r="R93" s="71"/>
      <c r="S93" s="71"/>
      <c r="T93" s="71"/>
      <c r="U93" s="71"/>
      <c r="V93" s="71"/>
      <c r="W93" s="71"/>
      <c r="X93" s="71"/>
      <c r="Y93" s="71"/>
      <c r="Z93" s="71"/>
      <c r="AA93" s="71"/>
    </row>
    <row r="94" spans="1:27" ht="15.75" customHeight="1" x14ac:dyDescent="0.25">
      <c r="A94" s="71"/>
      <c r="B94" s="71"/>
      <c r="C94" s="71"/>
      <c r="D94" s="72"/>
      <c r="E94" s="72"/>
      <c r="F94" s="72"/>
      <c r="G94" s="72"/>
      <c r="H94" s="72"/>
      <c r="I94" s="72"/>
      <c r="J94" s="72"/>
      <c r="K94" s="72"/>
      <c r="L94" s="72"/>
      <c r="M94" s="72"/>
      <c r="N94" s="72"/>
      <c r="O94" s="72"/>
      <c r="P94" s="72"/>
      <c r="Q94" s="71"/>
      <c r="R94" s="71"/>
      <c r="S94" s="71"/>
      <c r="T94" s="71"/>
      <c r="U94" s="71"/>
      <c r="V94" s="71"/>
      <c r="W94" s="71"/>
      <c r="X94" s="71"/>
      <c r="Y94" s="71"/>
      <c r="Z94" s="71"/>
      <c r="AA94" s="71"/>
    </row>
    <row r="95" spans="1:27" ht="15.75" customHeight="1" x14ac:dyDescent="0.25">
      <c r="A95" s="71"/>
      <c r="B95" s="71"/>
      <c r="C95" s="71"/>
      <c r="D95" s="72"/>
      <c r="E95" s="72"/>
      <c r="F95" s="72"/>
      <c r="G95" s="72"/>
      <c r="H95" s="72"/>
      <c r="I95" s="72"/>
      <c r="J95" s="72"/>
      <c r="K95" s="72"/>
      <c r="L95" s="72"/>
      <c r="M95" s="72"/>
      <c r="N95" s="72"/>
      <c r="O95" s="72"/>
      <c r="P95" s="72"/>
      <c r="Q95" s="71"/>
      <c r="R95" s="71"/>
      <c r="S95" s="71"/>
      <c r="T95" s="71"/>
      <c r="U95" s="71"/>
      <c r="V95" s="71"/>
      <c r="W95" s="71"/>
      <c r="X95" s="71"/>
      <c r="Y95" s="71"/>
      <c r="Z95" s="71"/>
      <c r="AA95" s="71"/>
    </row>
    <row r="96" spans="1:27" ht="15.75" customHeight="1" x14ac:dyDescent="0.25">
      <c r="A96" s="71"/>
      <c r="B96" s="71"/>
      <c r="C96" s="71"/>
      <c r="D96" s="72"/>
      <c r="E96" s="72"/>
      <c r="F96" s="72"/>
      <c r="G96" s="72"/>
      <c r="H96" s="72"/>
      <c r="I96" s="72"/>
      <c r="J96" s="72"/>
      <c r="K96" s="72"/>
      <c r="L96" s="72"/>
      <c r="M96" s="72"/>
      <c r="N96" s="72"/>
      <c r="O96" s="72"/>
      <c r="P96" s="72"/>
      <c r="Q96" s="71"/>
      <c r="R96" s="71"/>
      <c r="S96" s="71"/>
      <c r="T96" s="71"/>
      <c r="U96" s="71"/>
      <c r="V96" s="71"/>
      <c r="W96" s="71"/>
      <c r="X96" s="71"/>
      <c r="Y96" s="71"/>
      <c r="Z96" s="71"/>
      <c r="AA96" s="71"/>
    </row>
    <row r="97" spans="1:27" ht="15.75" customHeight="1" x14ac:dyDescent="0.25">
      <c r="A97" s="71"/>
      <c r="B97" s="71"/>
      <c r="C97" s="71"/>
      <c r="D97" s="72"/>
      <c r="E97" s="72"/>
      <c r="F97" s="72"/>
      <c r="G97" s="72"/>
      <c r="H97" s="72"/>
      <c r="I97" s="72"/>
      <c r="J97" s="72"/>
      <c r="K97" s="72"/>
      <c r="L97" s="72"/>
      <c r="M97" s="72"/>
      <c r="N97" s="72"/>
      <c r="O97" s="72"/>
      <c r="P97" s="72"/>
      <c r="Q97" s="71"/>
      <c r="R97" s="71"/>
      <c r="S97" s="71"/>
      <c r="T97" s="71"/>
      <c r="U97" s="71"/>
      <c r="V97" s="71"/>
      <c r="W97" s="71"/>
      <c r="X97" s="71"/>
      <c r="Y97" s="71"/>
      <c r="Z97" s="71"/>
      <c r="AA97" s="71"/>
    </row>
    <row r="98" spans="1:27" ht="15.75" customHeight="1" x14ac:dyDescent="0.25">
      <c r="A98" s="71"/>
      <c r="B98" s="71"/>
      <c r="C98" s="71"/>
      <c r="D98" s="72"/>
      <c r="E98" s="72"/>
      <c r="F98" s="72"/>
      <c r="G98" s="72"/>
      <c r="H98" s="72"/>
      <c r="I98" s="72"/>
      <c r="J98" s="72"/>
      <c r="K98" s="72"/>
      <c r="L98" s="72"/>
      <c r="M98" s="72"/>
      <c r="N98" s="72"/>
      <c r="O98" s="72"/>
      <c r="P98" s="72"/>
      <c r="Q98" s="71"/>
      <c r="R98" s="71"/>
      <c r="S98" s="71"/>
      <c r="T98" s="71"/>
      <c r="U98" s="71"/>
      <c r="V98" s="71"/>
      <c r="W98" s="71"/>
      <c r="X98" s="71"/>
      <c r="Y98" s="71"/>
      <c r="Z98" s="71"/>
      <c r="AA98" s="71"/>
    </row>
    <row r="99" spans="1:27" ht="15.75" customHeight="1" x14ac:dyDescent="0.25">
      <c r="A99" s="71"/>
      <c r="B99" s="71"/>
      <c r="C99" s="71"/>
      <c r="D99" s="72"/>
      <c r="E99" s="72"/>
      <c r="F99" s="72"/>
      <c r="G99" s="72"/>
      <c r="H99" s="72"/>
      <c r="I99" s="72"/>
      <c r="J99" s="72"/>
      <c r="K99" s="72"/>
      <c r="L99" s="72"/>
      <c r="M99" s="72"/>
      <c r="N99" s="72"/>
      <c r="O99" s="72"/>
      <c r="P99" s="72"/>
      <c r="Q99" s="71"/>
      <c r="R99" s="71"/>
      <c r="S99" s="71"/>
      <c r="T99" s="71"/>
      <c r="U99" s="71"/>
      <c r="V99" s="71"/>
      <c r="W99" s="71"/>
      <c r="X99" s="71"/>
      <c r="Y99" s="71"/>
      <c r="Z99" s="71"/>
      <c r="AA99" s="71"/>
    </row>
    <row r="100" spans="1:27" ht="15.75" customHeight="1" x14ac:dyDescent="0.25">
      <c r="A100" s="71"/>
      <c r="B100" s="71"/>
      <c r="C100" s="71"/>
      <c r="D100" s="72"/>
      <c r="E100" s="72"/>
      <c r="F100" s="72"/>
      <c r="G100" s="72"/>
      <c r="H100" s="72"/>
      <c r="I100" s="72"/>
      <c r="J100" s="72"/>
      <c r="K100" s="72"/>
      <c r="L100" s="72"/>
      <c r="M100" s="72"/>
      <c r="N100" s="72"/>
      <c r="O100" s="72"/>
      <c r="P100" s="72"/>
      <c r="Q100" s="71"/>
      <c r="R100" s="71"/>
      <c r="S100" s="71"/>
      <c r="T100" s="71"/>
      <c r="U100" s="71"/>
      <c r="V100" s="71"/>
      <c r="W100" s="71"/>
      <c r="X100" s="71"/>
      <c r="Y100" s="71"/>
      <c r="Z100" s="71"/>
      <c r="AA100" s="71"/>
    </row>
    <row r="101" spans="1:27" ht="15.75" customHeight="1" x14ac:dyDescent="0.25">
      <c r="A101" s="71"/>
      <c r="B101" s="71"/>
      <c r="C101" s="71"/>
      <c r="D101" s="72"/>
      <c r="E101" s="72"/>
      <c r="F101" s="72"/>
      <c r="G101" s="72"/>
      <c r="H101" s="72"/>
      <c r="I101" s="72"/>
      <c r="J101" s="72"/>
      <c r="K101" s="72"/>
      <c r="L101" s="72"/>
      <c r="M101" s="72"/>
      <c r="N101" s="72"/>
      <c r="O101" s="72"/>
      <c r="P101" s="72"/>
      <c r="Q101" s="71"/>
      <c r="R101" s="71"/>
      <c r="S101" s="71"/>
      <c r="T101" s="71"/>
      <c r="U101" s="71"/>
      <c r="V101" s="71"/>
      <c r="W101" s="71"/>
      <c r="X101" s="71"/>
      <c r="Y101" s="71"/>
      <c r="Z101" s="71"/>
      <c r="AA101" s="71"/>
    </row>
    <row r="102" spans="1:27" ht="15.75" customHeight="1" x14ac:dyDescent="0.25">
      <c r="A102" s="71"/>
      <c r="B102" s="71"/>
      <c r="C102" s="71"/>
      <c r="D102" s="72"/>
      <c r="E102" s="72"/>
      <c r="F102" s="72"/>
      <c r="G102" s="72"/>
      <c r="H102" s="72"/>
      <c r="I102" s="72"/>
      <c r="J102" s="72"/>
      <c r="K102" s="72"/>
      <c r="L102" s="72"/>
      <c r="M102" s="72"/>
      <c r="N102" s="72"/>
      <c r="O102" s="72"/>
      <c r="P102" s="72"/>
      <c r="Q102" s="71"/>
      <c r="R102" s="71"/>
      <c r="S102" s="71"/>
      <c r="T102" s="71"/>
      <c r="U102" s="71"/>
      <c r="V102" s="71"/>
      <c r="W102" s="71"/>
      <c r="X102" s="71"/>
      <c r="Y102" s="71"/>
      <c r="Z102" s="71"/>
      <c r="AA102" s="71"/>
    </row>
    <row r="103" spans="1:27" ht="15.75" customHeight="1" x14ac:dyDescent="0.25">
      <c r="A103" s="71"/>
      <c r="B103" s="71"/>
      <c r="C103" s="71"/>
      <c r="D103" s="72"/>
      <c r="E103" s="72"/>
      <c r="F103" s="72"/>
      <c r="G103" s="72"/>
      <c r="H103" s="72"/>
      <c r="I103" s="72"/>
      <c r="J103" s="72"/>
      <c r="K103" s="72"/>
      <c r="L103" s="72"/>
      <c r="M103" s="72"/>
      <c r="N103" s="72"/>
      <c r="O103" s="72"/>
      <c r="P103" s="72"/>
      <c r="Q103" s="71"/>
      <c r="R103" s="71"/>
      <c r="S103" s="71"/>
      <c r="T103" s="71"/>
      <c r="U103" s="71"/>
      <c r="V103" s="71"/>
      <c r="W103" s="71"/>
      <c r="X103" s="71"/>
      <c r="Y103" s="71"/>
      <c r="Z103" s="71"/>
      <c r="AA103" s="71"/>
    </row>
    <row r="104" spans="1:27" ht="15.75" customHeight="1" x14ac:dyDescent="0.25">
      <c r="A104" s="71"/>
      <c r="B104" s="71"/>
      <c r="C104" s="71"/>
      <c r="D104" s="72"/>
      <c r="E104" s="72"/>
      <c r="F104" s="72"/>
      <c r="G104" s="72"/>
      <c r="H104" s="72"/>
      <c r="I104" s="72"/>
      <c r="J104" s="72"/>
      <c r="K104" s="72"/>
      <c r="L104" s="72"/>
      <c r="M104" s="72"/>
      <c r="N104" s="72"/>
      <c r="O104" s="72"/>
      <c r="P104" s="72"/>
      <c r="Q104" s="71"/>
      <c r="R104" s="71"/>
      <c r="S104" s="71"/>
      <c r="T104" s="71"/>
      <c r="U104" s="71"/>
      <c r="V104" s="71"/>
      <c r="W104" s="71"/>
      <c r="X104" s="71"/>
      <c r="Y104" s="71"/>
      <c r="Z104" s="71"/>
      <c r="AA104" s="71"/>
    </row>
    <row r="105" spans="1:27" ht="15.75" customHeight="1" x14ac:dyDescent="0.25">
      <c r="A105" s="71"/>
      <c r="B105" s="71"/>
      <c r="C105" s="71"/>
      <c r="D105" s="72"/>
      <c r="E105" s="72"/>
      <c r="F105" s="72"/>
      <c r="G105" s="72"/>
      <c r="H105" s="72"/>
      <c r="I105" s="72"/>
      <c r="J105" s="72"/>
      <c r="K105" s="72"/>
      <c r="L105" s="72"/>
      <c r="M105" s="72"/>
      <c r="N105" s="72"/>
      <c r="O105" s="72"/>
      <c r="P105" s="72"/>
      <c r="Q105" s="71"/>
      <c r="R105" s="71"/>
      <c r="S105" s="71"/>
      <c r="T105" s="71"/>
      <c r="U105" s="71"/>
      <c r="V105" s="71"/>
      <c r="W105" s="71"/>
      <c r="X105" s="71"/>
      <c r="Y105" s="71"/>
      <c r="Z105" s="71"/>
      <c r="AA105" s="71"/>
    </row>
    <row r="106" spans="1:27" ht="15.75" customHeight="1" x14ac:dyDescent="0.25">
      <c r="A106" s="71"/>
      <c r="B106" s="71"/>
      <c r="C106" s="71"/>
      <c r="D106" s="72"/>
      <c r="E106" s="72"/>
      <c r="F106" s="72"/>
      <c r="G106" s="72"/>
      <c r="H106" s="72"/>
      <c r="I106" s="72"/>
      <c r="J106" s="72"/>
      <c r="K106" s="72"/>
      <c r="L106" s="72"/>
      <c r="M106" s="72"/>
      <c r="N106" s="72"/>
      <c r="O106" s="72"/>
      <c r="P106" s="72"/>
      <c r="Q106" s="71"/>
      <c r="R106" s="71"/>
      <c r="S106" s="71"/>
      <c r="T106" s="71"/>
      <c r="U106" s="71"/>
      <c r="V106" s="71"/>
      <c r="W106" s="71"/>
      <c r="X106" s="71"/>
      <c r="Y106" s="71"/>
      <c r="Z106" s="71"/>
      <c r="AA106" s="71"/>
    </row>
    <row r="107" spans="1:27" ht="15.75" customHeight="1" x14ac:dyDescent="0.25">
      <c r="A107" s="71"/>
      <c r="B107" s="71"/>
      <c r="C107" s="71"/>
      <c r="D107" s="72"/>
      <c r="E107" s="72"/>
      <c r="F107" s="72"/>
      <c r="G107" s="72"/>
      <c r="H107" s="72"/>
      <c r="I107" s="72"/>
      <c r="J107" s="72"/>
      <c r="K107" s="72"/>
      <c r="L107" s="72"/>
      <c r="M107" s="72"/>
      <c r="N107" s="72"/>
      <c r="O107" s="72"/>
      <c r="P107" s="72"/>
      <c r="Q107" s="71"/>
      <c r="R107" s="71"/>
      <c r="S107" s="71"/>
      <c r="T107" s="71"/>
      <c r="U107" s="71"/>
      <c r="V107" s="71"/>
      <c r="W107" s="71"/>
      <c r="X107" s="71"/>
      <c r="Y107" s="71"/>
      <c r="Z107" s="71"/>
      <c r="AA107" s="71"/>
    </row>
    <row r="108" spans="1:27" ht="15.75" customHeight="1" x14ac:dyDescent="0.25">
      <c r="A108" s="71"/>
      <c r="B108" s="71"/>
      <c r="C108" s="71"/>
      <c r="D108" s="72"/>
      <c r="E108" s="72"/>
      <c r="F108" s="72"/>
      <c r="G108" s="72"/>
      <c r="H108" s="72"/>
      <c r="I108" s="72"/>
      <c r="J108" s="72"/>
      <c r="K108" s="72"/>
      <c r="L108" s="72"/>
      <c r="M108" s="72"/>
      <c r="N108" s="72"/>
      <c r="O108" s="72"/>
      <c r="P108" s="72"/>
      <c r="Q108" s="71"/>
      <c r="R108" s="71"/>
      <c r="S108" s="71"/>
      <c r="T108" s="71"/>
      <c r="U108" s="71"/>
      <c r="V108" s="71"/>
      <c r="W108" s="71"/>
      <c r="X108" s="71"/>
      <c r="Y108" s="71"/>
      <c r="Z108" s="71"/>
      <c r="AA108" s="71"/>
    </row>
    <row r="109" spans="1:27" ht="15.75" customHeight="1" x14ac:dyDescent="0.25">
      <c r="A109" s="71"/>
      <c r="B109" s="71"/>
      <c r="C109" s="71"/>
      <c r="D109" s="72"/>
      <c r="E109" s="72"/>
      <c r="F109" s="72"/>
      <c r="G109" s="72"/>
      <c r="H109" s="72"/>
      <c r="I109" s="72"/>
      <c r="J109" s="72"/>
      <c r="K109" s="72"/>
      <c r="L109" s="72"/>
      <c r="M109" s="72"/>
      <c r="N109" s="72"/>
      <c r="O109" s="72"/>
      <c r="P109" s="72"/>
      <c r="Q109" s="71"/>
      <c r="R109" s="71"/>
      <c r="S109" s="71"/>
      <c r="T109" s="71"/>
      <c r="U109" s="71"/>
      <c r="V109" s="71"/>
      <c r="W109" s="71"/>
      <c r="X109" s="71"/>
      <c r="Y109" s="71"/>
      <c r="Z109" s="71"/>
      <c r="AA109" s="71"/>
    </row>
    <row r="110" spans="1:27" ht="15.75" customHeight="1" x14ac:dyDescent="0.25">
      <c r="A110" s="71"/>
      <c r="B110" s="71"/>
      <c r="C110" s="71"/>
      <c r="D110" s="72"/>
      <c r="E110" s="72"/>
      <c r="F110" s="72"/>
      <c r="G110" s="72"/>
      <c r="H110" s="72"/>
      <c r="I110" s="72"/>
      <c r="J110" s="72"/>
      <c r="K110" s="72"/>
      <c r="L110" s="72"/>
      <c r="M110" s="72"/>
      <c r="N110" s="72"/>
      <c r="O110" s="72"/>
      <c r="P110" s="72"/>
      <c r="Q110" s="71"/>
      <c r="R110" s="71"/>
      <c r="S110" s="71"/>
      <c r="T110" s="71"/>
      <c r="U110" s="71"/>
      <c r="V110" s="71"/>
      <c r="W110" s="71"/>
      <c r="X110" s="71"/>
      <c r="Y110" s="71"/>
      <c r="Z110" s="71"/>
      <c r="AA110" s="71"/>
    </row>
    <row r="111" spans="1:27" ht="15.75" customHeight="1" x14ac:dyDescent="0.25">
      <c r="A111" s="71"/>
      <c r="B111" s="71"/>
      <c r="C111" s="71"/>
      <c r="D111" s="72"/>
      <c r="E111" s="72"/>
      <c r="F111" s="72"/>
      <c r="G111" s="72"/>
      <c r="H111" s="72"/>
      <c r="I111" s="72"/>
      <c r="J111" s="72"/>
      <c r="K111" s="72"/>
      <c r="L111" s="72"/>
      <c r="M111" s="72"/>
      <c r="N111" s="72"/>
      <c r="O111" s="72"/>
      <c r="P111" s="72"/>
      <c r="Q111" s="71"/>
      <c r="R111" s="71"/>
      <c r="S111" s="71"/>
      <c r="T111" s="71"/>
      <c r="U111" s="71"/>
      <c r="V111" s="71"/>
      <c r="W111" s="71"/>
      <c r="X111" s="71"/>
      <c r="Y111" s="71"/>
      <c r="Z111" s="71"/>
      <c r="AA111" s="71"/>
    </row>
    <row r="112" spans="1:27" ht="15.75" customHeight="1" x14ac:dyDescent="0.25">
      <c r="A112" s="71"/>
      <c r="B112" s="71"/>
      <c r="C112" s="71"/>
      <c r="D112" s="72"/>
      <c r="E112" s="72"/>
      <c r="F112" s="72"/>
      <c r="G112" s="72"/>
      <c r="H112" s="72"/>
      <c r="I112" s="72"/>
      <c r="J112" s="72"/>
      <c r="K112" s="72"/>
      <c r="L112" s="72"/>
      <c r="M112" s="72"/>
      <c r="N112" s="72"/>
      <c r="O112" s="72"/>
      <c r="P112" s="72"/>
      <c r="Q112" s="71"/>
      <c r="R112" s="71"/>
      <c r="S112" s="71"/>
      <c r="T112" s="71"/>
      <c r="U112" s="71"/>
      <c r="V112" s="71"/>
      <c r="W112" s="71"/>
      <c r="X112" s="71"/>
      <c r="Y112" s="71"/>
      <c r="Z112" s="71"/>
      <c r="AA112" s="71"/>
    </row>
    <row r="113" spans="1:27" ht="15.75" customHeight="1" x14ac:dyDescent="0.25">
      <c r="A113" s="71"/>
      <c r="B113" s="71"/>
      <c r="C113" s="71"/>
      <c r="D113" s="72"/>
      <c r="E113" s="72"/>
      <c r="F113" s="72"/>
      <c r="G113" s="72"/>
      <c r="H113" s="72"/>
      <c r="I113" s="72"/>
      <c r="J113" s="72"/>
      <c r="K113" s="72"/>
      <c r="L113" s="72"/>
      <c r="M113" s="72"/>
      <c r="N113" s="72"/>
      <c r="O113" s="72"/>
      <c r="P113" s="72"/>
      <c r="Q113" s="71"/>
      <c r="R113" s="71"/>
      <c r="S113" s="71"/>
      <c r="T113" s="71"/>
      <c r="U113" s="71"/>
      <c r="V113" s="71"/>
      <c r="W113" s="71"/>
      <c r="X113" s="71"/>
      <c r="Y113" s="71"/>
      <c r="Z113" s="71"/>
      <c r="AA113" s="71"/>
    </row>
    <row r="114" spans="1:27" ht="15.75" customHeight="1" x14ac:dyDescent="0.25">
      <c r="A114" s="71"/>
      <c r="B114" s="71"/>
      <c r="C114" s="71"/>
      <c r="D114" s="72"/>
      <c r="E114" s="72"/>
      <c r="F114" s="72"/>
      <c r="G114" s="72"/>
      <c r="H114" s="72"/>
      <c r="I114" s="72"/>
      <c r="J114" s="72"/>
      <c r="K114" s="72"/>
      <c r="L114" s="72"/>
      <c r="M114" s="72"/>
      <c r="N114" s="72"/>
      <c r="O114" s="72"/>
      <c r="P114" s="72"/>
      <c r="Q114" s="71"/>
      <c r="R114" s="71"/>
      <c r="S114" s="71"/>
      <c r="T114" s="71"/>
      <c r="U114" s="71"/>
      <c r="V114" s="71"/>
      <c r="W114" s="71"/>
      <c r="X114" s="71"/>
      <c r="Y114" s="71"/>
      <c r="Z114" s="71"/>
      <c r="AA114" s="71"/>
    </row>
    <row r="115" spans="1:27" ht="15.75" customHeight="1" x14ac:dyDescent="0.25">
      <c r="A115" s="71"/>
      <c r="B115" s="71"/>
      <c r="C115" s="71"/>
      <c r="D115" s="72"/>
      <c r="E115" s="72"/>
      <c r="F115" s="72"/>
      <c r="G115" s="72"/>
      <c r="H115" s="72"/>
      <c r="I115" s="72"/>
      <c r="J115" s="72"/>
      <c r="K115" s="72"/>
      <c r="L115" s="72"/>
      <c r="M115" s="72"/>
      <c r="N115" s="72"/>
      <c r="O115" s="72"/>
      <c r="P115" s="72"/>
      <c r="Q115" s="71"/>
      <c r="R115" s="71"/>
      <c r="S115" s="71"/>
      <c r="T115" s="71"/>
      <c r="U115" s="71"/>
      <c r="V115" s="71"/>
      <c r="W115" s="71"/>
      <c r="X115" s="71"/>
      <c r="Y115" s="71"/>
      <c r="Z115" s="71"/>
      <c r="AA115" s="71"/>
    </row>
    <row r="116" spans="1:27" ht="15.75" customHeight="1" x14ac:dyDescent="0.25">
      <c r="A116" s="71"/>
      <c r="B116" s="71"/>
      <c r="C116" s="71"/>
      <c r="D116" s="72"/>
      <c r="E116" s="72"/>
      <c r="F116" s="72"/>
      <c r="G116" s="72"/>
      <c r="H116" s="72"/>
      <c r="I116" s="72"/>
      <c r="J116" s="72"/>
      <c r="K116" s="72"/>
      <c r="L116" s="72"/>
      <c r="M116" s="72"/>
      <c r="N116" s="72"/>
      <c r="O116" s="72"/>
      <c r="P116" s="72"/>
      <c r="Q116" s="71"/>
      <c r="R116" s="71"/>
      <c r="S116" s="71"/>
      <c r="T116" s="71"/>
      <c r="U116" s="71"/>
      <c r="V116" s="71"/>
      <c r="W116" s="71"/>
      <c r="X116" s="71"/>
      <c r="Y116" s="71"/>
      <c r="Z116" s="71"/>
      <c r="AA116" s="71"/>
    </row>
    <row r="117" spans="1:27" ht="15.75" customHeight="1" x14ac:dyDescent="0.25">
      <c r="A117" s="71"/>
      <c r="B117" s="71"/>
      <c r="C117" s="71"/>
      <c r="D117" s="72"/>
      <c r="E117" s="72"/>
      <c r="F117" s="72"/>
      <c r="G117" s="72"/>
      <c r="H117" s="72"/>
      <c r="I117" s="72"/>
      <c r="J117" s="72"/>
      <c r="K117" s="72"/>
      <c r="L117" s="72"/>
      <c r="M117" s="72"/>
      <c r="N117" s="72"/>
      <c r="O117" s="72"/>
      <c r="P117" s="72"/>
      <c r="Q117" s="71"/>
      <c r="R117" s="71"/>
      <c r="S117" s="71"/>
      <c r="T117" s="71"/>
      <c r="U117" s="71"/>
      <c r="V117" s="71"/>
      <c r="W117" s="71"/>
      <c r="X117" s="71"/>
      <c r="Y117" s="71"/>
      <c r="Z117" s="71"/>
      <c r="AA117" s="71"/>
    </row>
    <row r="118" spans="1:27" ht="15.75" customHeight="1" x14ac:dyDescent="0.25">
      <c r="A118" s="71"/>
      <c r="B118" s="71"/>
      <c r="C118" s="71"/>
      <c r="D118" s="72"/>
      <c r="E118" s="72"/>
      <c r="F118" s="72"/>
      <c r="G118" s="72"/>
      <c r="H118" s="72"/>
      <c r="I118" s="72"/>
      <c r="J118" s="72"/>
      <c r="K118" s="72"/>
      <c r="L118" s="72"/>
      <c r="M118" s="72"/>
      <c r="N118" s="72"/>
      <c r="O118" s="72"/>
      <c r="P118" s="72"/>
      <c r="Q118" s="71"/>
      <c r="R118" s="71"/>
      <c r="S118" s="71"/>
      <c r="T118" s="71"/>
      <c r="U118" s="71"/>
      <c r="V118" s="71"/>
      <c r="W118" s="71"/>
      <c r="X118" s="71"/>
      <c r="Y118" s="71"/>
      <c r="Z118" s="71"/>
      <c r="AA118" s="71"/>
    </row>
    <row r="119" spans="1:27" ht="15.75" customHeight="1" x14ac:dyDescent="0.25">
      <c r="A119" s="71"/>
      <c r="B119" s="71"/>
      <c r="C119" s="71"/>
      <c r="D119" s="72"/>
      <c r="E119" s="72"/>
      <c r="F119" s="72"/>
      <c r="G119" s="72"/>
      <c r="H119" s="72"/>
      <c r="I119" s="72"/>
      <c r="J119" s="72"/>
      <c r="K119" s="72"/>
      <c r="L119" s="72"/>
      <c r="M119" s="72"/>
      <c r="N119" s="72"/>
      <c r="O119" s="72"/>
      <c r="P119" s="72"/>
      <c r="Q119" s="71"/>
      <c r="R119" s="71"/>
      <c r="S119" s="71"/>
      <c r="T119" s="71"/>
      <c r="U119" s="71"/>
      <c r="V119" s="71"/>
      <c r="W119" s="71"/>
      <c r="X119" s="71"/>
      <c r="Y119" s="71"/>
      <c r="Z119" s="71"/>
      <c r="AA119" s="71"/>
    </row>
    <row r="120" spans="1:27" ht="15.75" customHeight="1" x14ac:dyDescent="0.25">
      <c r="A120" s="71"/>
      <c r="B120" s="71"/>
      <c r="C120" s="71"/>
      <c r="D120" s="72"/>
      <c r="E120" s="72"/>
      <c r="F120" s="72"/>
      <c r="G120" s="72"/>
      <c r="H120" s="72"/>
      <c r="I120" s="72"/>
      <c r="J120" s="72"/>
      <c r="K120" s="72"/>
      <c r="L120" s="72"/>
      <c r="M120" s="72"/>
      <c r="N120" s="72"/>
      <c r="O120" s="72"/>
      <c r="P120" s="72"/>
      <c r="Q120" s="71"/>
      <c r="R120" s="71"/>
      <c r="S120" s="71"/>
      <c r="T120" s="71"/>
      <c r="U120" s="71"/>
      <c r="V120" s="71"/>
      <c r="W120" s="71"/>
      <c r="X120" s="71"/>
      <c r="Y120" s="71"/>
      <c r="Z120" s="71"/>
      <c r="AA120" s="71"/>
    </row>
    <row r="121" spans="1:27" ht="15.75" customHeight="1" x14ac:dyDescent="0.25">
      <c r="A121" s="71"/>
      <c r="B121" s="71"/>
      <c r="C121" s="71"/>
      <c r="D121" s="72"/>
      <c r="E121" s="72"/>
      <c r="F121" s="72"/>
      <c r="G121" s="72"/>
      <c r="H121" s="72"/>
      <c r="I121" s="72"/>
      <c r="J121" s="72"/>
      <c r="K121" s="72"/>
      <c r="L121" s="72"/>
      <c r="M121" s="72"/>
      <c r="N121" s="72"/>
      <c r="O121" s="72"/>
      <c r="P121" s="72"/>
      <c r="Q121" s="71"/>
      <c r="R121" s="71"/>
      <c r="S121" s="71"/>
      <c r="T121" s="71"/>
      <c r="U121" s="71"/>
      <c r="V121" s="71"/>
      <c r="W121" s="71"/>
      <c r="X121" s="71"/>
      <c r="Y121" s="71"/>
      <c r="Z121" s="71"/>
      <c r="AA121" s="71"/>
    </row>
    <row r="122" spans="1:27" ht="15.75" customHeight="1" x14ac:dyDescent="0.25">
      <c r="A122" s="71"/>
      <c r="B122" s="71"/>
      <c r="C122" s="71"/>
      <c r="D122" s="72"/>
      <c r="E122" s="72"/>
      <c r="F122" s="72"/>
      <c r="G122" s="72"/>
      <c r="H122" s="72"/>
      <c r="I122" s="72"/>
      <c r="J122" s="72"/>
      <c r="K122" s="72"/>
      <c r="L122" s="72"/>
      <c r="M122" s="72"/>
      <c r="N122" s="72"/>
      <c r="O122" s="72"/>
      <c r="P122" s="72"/>
      <c r="Q122" s="71"/>
      <c r="R122" s="71"/>
      <c r="S122" s="71"/>
      <c r="T122" s="71"/>
      <c r="U122" s="71"/>
      <c r="V122" s="71"/>
      <c r="W122" s="71"/>
      <c r="X122" s="71"/>
      <c r="Y122" s="71"/>
      <c r="Z122" s="71"/>
      <c r="AA122" s="71"/>
    </row>
    <row r="123" spans="1:27" ht="15.75" customHeight="1" x14ac:dyDescent="0.25">
      <c r="A123" s="71"/>
      <c r="B123" s="71"/>
      <c r="C123" s="71"/>
      <c r="D123" s="72"/>
      <c r="E123" s="72"/>
      <c r="F123" s="72"/>
      <c r="G123" s="72"/>
      <c r="H123" s="72"/>
      <c r="I123" s="72"/>
      <c r="J123" s="72"/>
      <c r="K123" s="72"/>
      <c r="L123" s="72"/>
      <c r="M123" s="72"/>
      <c r="N123" s="72"/>
      <c r="O123" s="72"/>
      <c r="P123" s="72"/>
      <c r="Q123" s="71"/>
      <c r="R123" s="71"/>
      <c r="S123" s="71"/>
      <c r="T123" s="71"/>
      <c r="U123" s="71"/>
      <c r="V123" s="71"/>
      <c r="W123" s="71"/>
      <c r="X123" s="71"/>
      <c r="Y123" s="71"/>
      <c r="Z123" s="71"/>
      <c r="AA123" s="71"/>
    </row>
    <row r="124" spans="1:27" ht="15.75" customHeight="1" x14ac:dyDescent="0.25">
      <c r="A124" s="71"/>
      <c r="B124" s="71"/>
      <c r="C124" s="71"/>
      <c r="D124" s="72"/>
      <c r="E124" s="72"/>
      <c r="F124" s="72"/>
      <c r="G124" s="72"/>
      <c r="H124" s="72"/>
      <c r="I124" s="72"/>
      <c r="J124" s="72"/>
      <c r="K124" s="72"/>
      <c r="L124" s="72"/>
      <c r="M124" s="72"/>
      <c r="N124" s="72"/>
      <c r="O124" s="72"/>
      <c r="P124" s="72"/>
      <c r="Q124" s="71"/>
      <c r="R124" s="71"/>
      <c r="S124" s="71"/>
      <c r="T124" s="71"/>
      <c r="U124" s="71"/>
      <c r="V124" s="71"/>
      <c r="W124" s="71"/>
      <c r="X124" s="71"/>
      <c r="Y124" s="71"/>
      <c r="Z124" s="71"/>
      <c r="AA124" s="71"/>
    </row>
    <row r="125" spans="1:27" ht="15.75" customHeight="1" x14ac:dyDescent="0.25">
      <c r="A125" s="71"/>
      <c r="B125" s="71"/>
      <c r="C125" s="71"/>
      <c r="D125" s="72"/>
      <c r="E125" s="72"/>
      <c r="F125" s="72"/>
      <c r="G125" s="72"/>
      <c r="H125" s="72"/>
      <c r="I125" s="72"/>
      <c r="J125" s="72"/>
      <c r="K125" s="72"/>
      <c r="L125" s="72"/>
      <c r="M125" s="72"/>
      <c r="N125" s="72"/>
      <c r="O125" s="72"/>
      <c r="P125" s="72"/>
      <c r="Q125" s="71"/>
      <c r="R125" s="71"/>
      <c r="S125" s="71"/>
      <c r="T125" s="71"/>
      <c r="U125" s="71"/>
      <c r="V125" s="71"/>
      <c r="W125" s="71"/>
      <c r="X125" s="71"/>
      <c r="Y125" s="71"/>
      <c r="Z125" s="71"/>
      <c r="AA125" s="71"/>
    </row>
    <row r="126" spans="1:27" ht="15.75" customHeight="1" x14ac:dyDescent="0.25">
      <c r="A126" s="71"/>
      <c r="B126" s="71"/>
      <c r="C126" s="71"/>
      <c r="D126" s="72"/>
      <c r="E126" s="72"/>
      <c r="F126" s="72"/>
      <c r="G126" s="72"/>
      <c r="H126" s="72"/>
      <c r="I126" s="72"/>
      <c r="J126" s="72"/>
      <c r="K126" s="72"/>
      <c r="L126" s="72"/>
      <c r="M126" s="72"/>
      <c r="N126" s="72"/>
      <c r="O126" s="72"/>
      <c r="P126" s="72"/>
      <c r="Q126" s="71"/>
      <c r="R126" s="71"/>
      <c r="S126" s="71"/>
      <c r="T126" s="71"/>
      <c r="U126" s="71"/>
      <c r="V126" s="71"/>
      <c r="W126" s="71"/>
      <c r="X126" s="71"/>
      <c r="Y126" s="71"/>
      <c r="Z126" s="71"/>
      <c r="AA126" s="71"/>
    </row>
    <row r="127" spans="1:27" ht="15.75" customHeight="1" x14ac:dyDescent="0.25">
      <c r="A127" s="71"/>
      <c r="B127" s="71"/>
      <c r="C127" s="71"/>
      <c r="D127" s="72"/>
      <c r="E127" s="72"/>
      <c r="F127" s="72"/>
      <c r="G127" s="72"/>
      <c r="H127" s="72"/>
      <c r="I127" s="72"/>
      <c r="J127" s="72"/>
      <c r="K127" s="72"/>
      <c r="L127" s="72"/>
      <c r="M127" s="72"/>
      <c r="N127" s="72"/>
      <c r="O127" s="72"/>
      <c r="P127" s="72"/>
      <c r="Q127" s="71"/>
      <c r="R127" s="71"/>
      <c r="S127" s="71"/>
      <c r="T127" s="71"/>
      <c r="U127" s="71"/>
      <c r="V127" s="71"/>
      <c r="W127" s="71"/>
      <c r="X127" s="71"/>
      <c r="Y127" s="71"/>
      <c r="Z127" s="71"/>
      <c r="AA127" s="71"/>
    </row>
    <row r="128" spans="1:27" ht="15.75" customHeight="1" x14ac:dyDescent="0.25">
      <c r="A128" s="71"/>
      <c r="B128" s="71"/>
      <c r="C128" s="71"/>
      <c r="D128" s="72"/>
      <c r="E128" s="72"/>
      <c r="F128" s="72"/>
      <c r="G128" s="72"/>
      <c r="H128" s="72"/>
      <c r="I128" s="72"/>
      <c r="J128" s="72"/>
      <c r="K128" s="72"/>
      <c r="L128" s="72"/>
      <c r="M128" s="72"/>
      <c r="N128" s="72"/>
      <c r="O128" s="72"/>
      <c r="P128" s="72"/>
      <c r="Q128" s="71"/>
      <c r="R128" s="71"/>
      <c r="S128" s="71"/>
      <c r="T128" s="71"/>
      <c r="U128" s="71"/>
      <c r="V128" s="71"/>
      <c r="W128" s="71"/>
      <c r="X128" s="71"/>
      <c r="Y128" s="71"/>
      <c r="Z128" s="71"/>
      <c r="AA128" s="71"/>
    </row>
    <row r="129" spans="1:27" ht="15.75" customHeight="1" x14ac:dyDescent="0.25">
      <c r="A129" s="71"/>
      <c r="B129" s="71"/>
      <c r="C129" s="71"/>
      <c r="D129" s="72"/>
      <c r="E129" s="72"/>
      <c r="F129" s="72"/>
      <c r="G129" s="72"/>
      <c r="H129" s="72"/>
      <c r="I129" s="72"/>
      <c r="J129" s="72"/>
      <c r="K129" s="72"/>
      <c r="L129" s="72"/>
      <c r="M129" s="72"/>
      <c r="N129" s="72"/>
      <c r="O129" s="72"/>
      <c r="P129" s="72"/>
      <c r="Q129" s="71"/>
      <c r="R129" s="71"/>
      <c r="S129" s="71"/>
      <c r="T129" s="71"/>
      <c r="U129" s="71"/>
      <c r="V129" s="71"/>
      <c r="W129" s="71"/>
      <c r="X129" s="71"/>
      <c r="Y129" s="71"/>
      <c r="Z129" s="71"/>
      <c r="AA129" s="71"/>
    </row>
    <row r="130" spans="1:27" ht="15.75" customHeight="1" x14ac:dyDescent="0.25">
      <c r="A130" s="71"/>
      <c r="B130" s="71"/>
      <c r="C130" s="71"/>
      <c r="D130" s="72"/>
      <c r="E130" s="72"/>
      <c r="F130" s="72"/>
      <c r="G130" s="72"/>
      <c r="H130" s="72"/>
      <c r="I130" s="72"/>
      <c r="J130" s="72"/>
      <c r="K130" s="72"/>
      <c r="L130" s="72"/>
      <c r="M130" s="72"/>
      <c r="N130" s="72"/>
      <c r="O130" s="72"/>
      <c r="P130" s="72"/>
      <c r="Q130" s="71"/>
      <c r="R130" s="71"/>
      <c r="S130" s="71"/>
      <c r="T130" s="71"/>
      <c r="U130" s="71"/>
      <c r="V130" s="71"/>
      <c r="W130" s="71"/>
      <c r="X130" s="71"/>
      <c r="Y130" s="71"/>
      <c r="Z130" s="71"/>
      <c r="AA130" s="71"/>
    </row>
    <row r="131" spans="1:27" ht="15.75" customHeight="1" x14ac:dyDescent="0.25">
      <c r="A131" s="71"/>
      <c r="B131" s="71"/>
      <c r="C131" s="71"/>
      <c r="D131" s="72"/>
      <c r="E131" s="72"/>
      <c r="F131" s="72"/>
      <c r="G131" s="72"/>
      <c r="H131" s="72"/>
      <c r="I131" s="72"/>
      <c r="J131" s="72"/>
      <c r="K131" s="72"/>
      <c r="L131" s="72"/>
      <c r="M131" s="72"/>
      <c r="N131" s="72"/>
      <c r="O131" s="72"/>
      <c r="P131" s="72"/>
      <c r="Q131" s="71"/>
      <c r="R131" s="71"/>
      <c r="S131" s="71"/>
      <c r="T131" s="71"/>
      <c r="U131" s="71"/>
      <c r="V131" s="71"/>
      <c r="W131" s="71"/>
      <c r="X131" s="71"/>
      <c r="Y131" s="71"/>
      <c r="Z131" s="71"/>
      <c r="AA131" s="71"/>
    </row>
    <row r="132" spans="1:27" ht="15.75" customHeight="1" x14ac:dyDescent="0.25">
      <c r="A132" s="71"/>
      <c r="B132" s="71"/>
      <c r="C132" s="71"/>
      <c r="D132" s="72"/>
      <c r="E132" s="72"/>
      <c r="F132" s="72"/>
      <c r="G132" s="72"/>
      <c r="H132" s="72"/>
      <c r="I132" s="72"/>
      <c r="J132" s="72"/>
      <c r="K132" s="72"/>
      <c r="L132" s="72"/>
      <c r="M132" s="72"/>
      <c r="N132" s="72"/>
      <c r="O132" s="72"/>
      <c r="P132" s="72"/>
      <c r="Q132" s="71"/>
      <c r="R132" s="71"/>
      <c r="S132" s="71"/>
      <c r="T132" s="71"/>
      <c r="U132" s="71"/>
      <c r="V132" s="71"/>
      <c r="W132" s="71"/>
      <c r="X132" s="71"/>
      <c r="Y132" s="71"/>
      <c r="Z132" s="71"/>
      <c r="AA132" s="71"/>
    </row>
    <row r="133" spans="1:27" ht="15.75" customHeight="1" x14ac:dyDescent="0.25">
      <c r="A133" s="71"/>
      <c r="B133" s="71"/>
      <c r="C133" s="71"/>
      <c r="D133" s="72"/>
      <c r="E133" s="72"/>
      <c r="F133" s="72"/>
      <c r="G133" s="72"/>
      <c r="H133" s="72"/>
      <c r="I133" s="72"/>
      <c r="J133" s="72"/>
      <c r="K133" s="72"/>
      <c r="L133" s="72"/>
      <c r="M133" s="72"/>
      <c r="N133" s="72"/>
      <c r="O133" s="72"/>
      <c r="P133" s="72"/>
      <c r="Q133" s="71"/>
      <c r="R133" s="71"/>
      <c r="S133" s="71"/>
      <c r="T133" s="71"/>
      <c r="U133" s="71"/>
      <c r="V133" s="71"/>
      <c r="W133" s="71"/>
      <c r="X133" s="71"/>
      <c r="Y133" s="71"/>
      <c r="Z133" s="71"/>
      <c r="AA133" s="71"/>
    </row>
    <row r="134" spans="1:27" ht="15.75" customHeight="1" x14ac:dyDescent="0.25">
      <c r="A134" s="71"/>
      <c r="B134" s="71"/>
      <c r="C134" s="71"/>
      <c r="D134" s="72"/>
      <c r="E134" s="72"/>
      <c r="F134" s="72"/>
      <c r="G134" s="72"/>
      <c r="H134" s="72"/>
      <c r="I134" s="72"/>
      <c r="J134" s="72"/>
      <c r="K134" s="72"/>
      <c r="L134" s="72"/>
      <c r="M134" s="72"/>
      <c r="N134" s="72"/>
      <c r="O134" s="72"/>
      <c r="P134" s="72"/>
      <c r="Q134" s="71"/>
      <c r="R134" s="71"/>
      <c r="S134" s="71"/>
      <c r="T134" s="71"/>
      <c r="U134" s="71"/>
      <c r="V134" s="71"/>
      <c r="W134" s="71"/>
      <c r="X134" s="71"/>
      <c r="Y134" s="71"/>
      <c r="Z134" s="71"/>
      <c r="AA134" s="71"/>
    </row>
    <row r="135" spans="1:27" ht="15.75" customHeight="1" x14ac:dyDescent="0.25">
      <c r="A135" s="71"/>
      <c r="B135" s="71"/>
      <c r="C135" s="71"/>
      <c r="D135" s="72"/>
      <c r="E135" s="72"/>
      <c r="F135" s="72"/>
      <c r="G135" s="72"/>
      <c r="H135" s="72"/>
      <c r="I135" s="72"/>
      <c r="J135" s="72"/>
      <c r="K135" s="72"/>
      <c r="L135" s="72"/>
      <c r="M135" s="72"/>
      <c r="N135" s="72"/>
      <c r="O135" s="72"/>
      <c r="P135" s="72"/>
      <c r="Q135" s="71"/>
      <c r="R135" s="71"/>
      <c r="S135" s="71"/>
      <c r="T135" s="71"/>
      <c r="U135" s="71"/>
      <c r="V135" s="71"/>
      <c r="W135" s="71"/>
      <c r="X135" s="71"/>
      <c r="Y135" s="71"/>
      <c r="Z135" s="71"/>
      <c r="AA135" s="71"/>
    </row>
    <row r="136" spans="1:27" ht="15.75" customHeight="1" x14ac:dyDescent="0.25">
      <c r="A136" s="71"/>
      <c r="B136" s="71"/>
      <c r="C136" s="71"/>
      <c r="D136" s="72"/>
      <c r="E136" s="72"/>
      <c r="F136" s="72"/>
      <c r="G136" s="72"/>
      <c r="H136" s="72"/>
      <c r="I136" s="72"/>
      <c r="J136" s="72"/>
      <c r="K136" s="72"/>
      <c r="L136" s="72"/>
      <c r="M136" s="72"/>
      <c r="N136" s="72"/>
      <c r="O136" s="72"/>
      <c r="P136" s="72"/>
      <c r="Q136" s="71"/>
      <c r="R136" s="71"/>
      <c r="S136" s="71"/>
      <c r="T136" s="71"/>
      <c r="U136" s="71"/>
      <c r="V136" s="71"/>
      <c r="W136" s="71"/>
      <c r="X136" s="71"/>
      <c r="Y136" s="71"/>
      <c r="Z136" s="71"/>
      <c r="AA136" s="71"/>
    </row>
    <row r="137" spans="1:27" ht="15.75" customHeight="1" x14ac:dyDescent="0.25">
      <c r="A137" s="71"/>
      <c r="B137" s="71"/>
      <c r="C137" s="71"/>
      <c r="D137" s="72"/>
      <c r="E137" s="72"/>
      <c r="F137" s="72"/>
      <c r="G137" s="72"/>
      <c r="H137" s="72"/>
      <c r="I137" s="72"/>
      <c r="J137" s="72"/>
      <c r="K137" s="72"/>
      <c r="L137" s="72"/>
      <c r="M137" s="72"/>
      <c r="N137" s="72"/>
      <c r="O137" s="72"/>
      <c r="P137" s="72"/>
      <c r="Q137" s="71"/>
      <c r="R137" s="71"/>
      <c r="S137" s="71"/>
      <c r="T137" s="71"/>
      <c r="U137" s="71"/>
      <c r="V137" s="71"/>
      <c r="W137" s="71"/>
      <c r="X137" s="71"/>
      <c r="Y137" s="71"/>
      <c r="Z137" s="71"/>
      <c r="AA137" s="71"/>
    </row>
    <row r="138" spans="1:27" ht="15.75" customHeight="1" x14ac:dyDescent="0.25">
      <c r="A138" s="71"/>
      <c r="B138" s="71"/>
      <c r="C138" s="71"/>
      <c r="D138" s="72"/>
      <c r="E138" s="72"/>
      <c r="F138" s="72"/>
      <c r="G138" s="72"/>
      <c r="H138" s="72"/>
      <c r="I138" s="72"/>
      <c r="J138" s="72"/>
      <c r="K138" s="72"/>
      <c r="L138" s="72"/>
      <c r="M138" s="72"/>
      <c r="N138" s="72"/>
      <c r="O138" s="72"/>
      <c r="P138" s="72"/>
      <c r="Q138" s="71"/>
      <c r="R138" s="71"/>
      <c r="S138" s="71"/>
      <c r="T138" s="71"/>
      <c r="U138" s="71"/>
      <c r="V138" s="71"/>
      <c r="W138" s="71"/>
      <c r="X138" s="71"/>
      <c r="Y138" s="71"/>
      <c r="Z138" s="71"/>
      <c r="AA138" s="71"/>
    </row>
    <row r="139" spans="1:27" ht="15.75" customHeight="1" x14ac:dyDescent="0.25">
      <c r="A139" s="71"/>
      <c r="B139" s="71"/>
      <c r="C139" s="71"/>
      <c r="D139" s="72"/>
      <c r="E139" s="72"/>
      <c r="F139" s="72"/>
      <c r="G139" s="72"/>
      <c r="H139" s="72"/>
      <c r="I139" s="72"/>
      <c r="J139" s="72"/>
      <c r="K139" s="72"/>
      <c r="L139" s="72"/>
      <c r="M139" s="72"/>
      <c r="N139" s="72"/>
      <c r="O139" s="72"/>
      <c r="P139" s="72"/>
      <c r="Q139" s="71"/>
      <c r="R139" s="71"/>
      <c r="S139" s="71"/>
      <c r="T139" s="71"/>
      <c r="U139" s="71"/>
      <c r="V139" s="71"/>
      <c r="W139" s="71"/>
      <c r="X139" s="71"/>
      <c r="Y139" s="71"/>
      <c r="Z139" s="71"/>
      <c r="AA139" s="71"/>
    </row>
    <row r="140" spans="1:27" ht="15.75" customHeight="1" x14ac:dyDescent="0.25">
      <c r="A140" s="71"/>
      <c r="B140" s="71"/>
      <c r="C140" s="71"/>
      <c r="D140" s="72"/>
      <c r="E140" s="72"/>
      <c r="F140" s="72"/>
      <c r="G140" s="72"/>
      <c r="H140" s="72"/>
      <c r="I140" s="72"/>
      <c r="J140" s="72"/>
      <c r="K140" s="72"/>
      <c r="L140" s="72"/>
      <c r="M140" s="72"/>
      <c r="N140" s="72"/>
      <c r="O140" s="72"/>
      <c r="P140" s="72"/>
      <c r="Q140" s="71"/>
      <c r="R140" s="71"/>
      <c r="S140" s="71"/>
      <c r="T140" s="71"/>
      <c r="U140" s="71"/>
      <c r="V140" s="71"/>
      <c r="W140" s="71"/>
      <c r="X140" s="71"/>
      <c r="Y140" s="71"/>
      <c r="Z140" s="71"/>
      <c r="AA140" s="71"/>
    </row>
    <row r="141" spans="1:27" ht="15.75" customHeight="1" x14ac:dyDescent="0.25">
      <c r="A141" s="71"/>
      <c r="B141" s="71"/>
      <c r="C141" s="71"/>
      <c r="D141" s="72"/>
      <c r="E141" s="72"/>
      <c r="F141" s="72"/>
      <c r="G141" s="72"/>
      <c r="H141" s="72"/>
      <c r="I141" s="72"/>
      <c r="J141" s="72"/>
      <c r="K141" s="72"/>
      <c r="L141" s="72"/>
      <c r="M141" s="72"/>
      <c r="N141" s="72"/>
      <c r="O141" s="72"/>
      <c r="P141" s="72"/>
      <c r="Q141" s="71"/>
      <c r="R141" s="71"/>
      <c r="S141" s="71"/>
      <c r="T141" s="71"/>
      <c r="U141" s="71"/>
      <c r="V141" s="71"/>
      <c r="W141" s="71"/>
      <c r="X141" s="71"/>
      <c r="Y141" s="71"/>
      <c r="Z141" s="71"/>
      <c r="AA141" s="71"/>
    </row>
    <row r="142" spans="1:27" ht="15.75" customHeight="1" x14ac:dyDescent="0.25">
      <c r="A142" s="71"/>
      <c r="B142" s="71"/>
      <c r="C142" s="71"/>
      <c r="D142" s="72"/>
      <c r="E142" s="72"/>
      <c r="F142" s="72"/>
      <c r="G142" s="72"/>
      <c r="H142" s="72"/>
      <c r="I142" s="72"/>
      <c r="J142" s="72"/>
      <c r="K142" s="72"/>
      <c r="L142" s="72"/>
      <c r="M142" s="72"/>
      <c r="N142" s="72"/>
      <c r="O142" s="72"/>
      <c r="P142" s="72"/>
      <c r="Q142" s="71"/>
      <c r="R142" s="71"/>
      <c r="S142" s="71"/>
      <c r="T142" s="71"/>
      <c r="U142" s="71"/>
      <c r="V142" s="71"/>
      <c r="W142" s="71"/>
      <c r="X142" s="71"/>
      <c r="Y142" s="71"/>
      <c r="Z142" s="71"/>
      <c r="AA142" s="71"/>
    </row>
    <row r="143" spans="1:27" ht="15.75" customHeight="1" x14ac:dyDescent="0.25">
      <c r="A143" s="71"/>
      <c r="B143" s="71"/>
      <c r="C143" s="71"/>
      <c r="D143" s="72"/>
      <c r="E143" s="72"/>
      <c r="F143" s="72"/>
      <c r="G143" s="72"/>
      <c r="H143" s="72"/>
      <c r="I143" s="72"/>
      <c r="J143" s="72"/>
      <c r="K143" s="72"/>
      <c r="L143" s="72"/>
      <c r="M143" s="72"/>
      <c r="N143" s="72"/>
      <c r="O143" s="72"/>
      <c r="P143" s="72"/>
      <c r="Q143" s="71"/>
      <c r="R143" s="71"/>
      <c r="S143" s="71"/>
      <c r="T143" s="71"/>
      <c r="U143" s="71"/>
      <c r="V143" s="71"/>
      <c r="W143" s="71"/>
      <c r="X143" s="71"/>
      <c r="Y143" s="71"/>
      <c r="Z143" s="71"/>
      <c r="AA143" s="71"/>
    </row>
    <row r="144" spans="1:27" ht="15.75" customHeight="1" x14ac:dyDescent="0.25">
      <c r="A144" s="71"/>
      <c r="B144" s="71"/>
      <c r="C144" s="71"/>
      <c r="D144" s="72"/>
      <c r="E144" s="72"/>
      <c r="F144" s="72"/>
      <c r="G144" s="72"/>
      <c r="H144" s="72"/>
      <c r="I144" s="72"/>
      <c r="J144" s="72"/>
      <c r="K144" s="72"/>
      <c r="L144" s="72"/>
      <c r="M144" s="72"/>
      <c r="N144" s="72"/>
      <c r="O144" s="72"/>
      <c r="P144" s="72"/>
      <c r="Q144" s="71"/>
      <c r="R144" s="71"/>
      <c r="S144" s="71"/>
      <c r="T144" s="71"/>
      <c r="U144" s="71"/>
      <c r="V144" s="71"/>
      <c r="W144" s="71"/>
      <c r="X144" s="71"/>
      <c r="Y144" s="71"/>
      <c r="Z144" s="71"/>
      <c r="AA144" s="71"/>
    </row>
    <row r="145" spans="1:27" ht="15.75" customHeight="1" x14ac:dyDescent="0.25">
      <c r="A145" s="71"/>
      <c r="B145" s="71"/>
      <c r="C145" s="71"/>
      <c r="D145" s="72"/>
      <c r="E145" s="72"/>
      <c r="F145" s="72"/>
      <c r="G145" s="72"/>
      <c r="H145" s="72"/>
      <c r="I145" s="72"/>
      <c r="J145" s="72"/>
      <c r="K145" s="72"/>
      <c r="L145" s="72"/>
      <c r="M145" s="72"/>
      <c r="N145" s="72"/>
      <c r="O145" s="72"/>
      <c r="P145" s="72"/>
      <c r="Q145" s="71"/>
      <c r="R145" s="71"/>
      <c r="S145" s="71"/>
      <c r="T145" s="71"/>
      <c r="U145" s="71"/>
      <c r="V145" s="71"/>
      <c r="W145" s="71"/>
      <c r="X145" s="71"/>
      <c r="Y145" s="71"/>
      <c r="Z145" s="71"/>
      <c r="AA145" s="71"/>
    </row>
    <row r="146" spans="1:27" ht="15.75" customHeight="1" x14ac:dyDescent="0.25">
      <c r="A146" s="71"/>
      <c r="B146" s="71"/>
      <c r="C146" s="71"/>
      <c r="D146" s="72"/>
      <c r="E146" s="72"/>
      <c r="F146" s="72"/>
      <c r="G146" s="72"/>
      <c r="H146" s="72"/>
      <c r="I146" s="72"/>
      <c r="J146" s="72"/>
      <c r="K146" s="72"/>
      <c r="L146" s="72"/>
      <c r="M146" s="72"/>
      <c r="N146" s="72"/>
      <c r="O146" s="72"/>
      <c r="P146" s="72"/>
      <c r="Q146" s="71"/>
      <c r="R146" s="71"/>
      <c r="S146" s="71"/>
      <c r="T146" s="71"/>
      <c r="U146" s="71"/>
      <c r="V146" s="71"/>
      <c r="W146" s="71"/>
      <c r="X146" s="71"/>
      <c r="Y146" s="71"/>
      <c r="Z146" s="71"/>
      <c r="AA146" s="71"/>
    </row>
    <row r="147" spans="1:27" ht="15.75" customHeight="1" x14ac:dyDescent="0.25">
      <c r="A147" s="71"/>
      <c r="B147" s="71"/>
      <c r="C147" s="71"/>
      <c r="D147" s="72"/>
      <c r="E147" s="72"/>
      <c r="F147" s="72"/>
      <c r="G147" s="72"/>
      <c r="H147" s="72"/>
      <c r="I147" s="72"/>
      <c r="J147" s="72"/>
      <c r="K147" s="72"/>
      <c r="L147" s="72"/>
      <c r="M147" s="72"/>
      <c r="N147" s="72"/>
      <c r="O147" s="72"/>
      <c r="P147" s="72"/>
      <c r="Q147" s="71"/>
      <c r="R147" s="71"/>
      <c r="S147" s="71"/>
      <c r="T147" s="71"/>
      <c r="U147" s="71"/>
      <c r="V147" s="71"/>
      <c r="W147" s="71"/>
      <c r="X147" s="71"/>
      <c r="Y147" s="71"/>
      <c r="Z147" s="71"/>
      <c r="AA147" s="71"/>
    </row>
    <row r="148" spans="1:27" ht="15.75" customHeight="1" x14ac:dyDescent="0.25">
      <c r="A148" s="71"/>
      <c r="B148" s="71"/>
      <c r="C148" s="71"/>
      <c r="D148" s="72"/>
      <c r="E148" s="72"/>
      <c r="F148" s="72"/>
      <c r="G148" s="72"/>
      <c r="H148" s="72"/>
      <c r="I148" s="72"/>
      <c r="J148" s="72"/>
      <c r="K148" s="72"/>
      <c r="L148" s="72"/>
      <c r="M148" s="72"/>
      <c r="N148" s="72"/>
      <c r="O148" s="72"/>
      <c r="P148" s="72"/>
      <c r="Q148" s="71"/>
      <c r="R148" s="71"/>
      <c r="S148" s="71"/>
      <c r="T148" s="71"/>
      <c r="U148" s="71"/>
      <c r="V148" s="71"/>
      <c r="W148" s="71"/>
      <c r="X148" s="71"/>
      <c r="Y148" s="71"/>
      <c r="Z148" s="71"/>
      <c r="AA148" s="71"/>
    </row>
    <row r="149" spans="1:27" ht="15.75" customHeight="1" x14ac:dyDescent="0.25">
      <c r="A149" s="71"/>
      <c r="B149" s="71"/>
      <c r="C149" s="71"/>
      <c r="D149" s="72"/>
      <c r="E149" s="72"/>
      <c r="F149" s="72"/>
      <c r="G149" s="72"/>
      <c r="H149" s="72"/>
      <c r="I149" s="72"/>
      <c r="J149" s="72"/>
      <c r="K149" s="72"/>
      <c r="L149" s="72"/>
      <c r="M149" s="72"/>
      <c r="N149" s="72"/>
      <c r="O149" s="72"/>
      <c r="P149" s="72"/>
      <c r="Q149" s="71"/>
      <c r="R149" s="71"/>
      <c r="S149" s="71"/>
      <c r="T149" s="71"/>
      <c r="U149" s="71"/>
      <c r="V149" s="71"/>
      <c r="W149" s="71"/>
      <c r="X149" s="71"/>
      <c r="Y149" s="71"/>
      <c r="Z149" s="71"/>
      <c r="AA149" s="71"/>
    </row>
    <row r="150" spans="1:27" ht="15.75" customHeight="1" x14ac:dyDescent="0.25">
      <c r="A150" s="71"/>
      <c r="B150" s="71"/>
      <c r="C150" s="71"/>
      <c r="D150" s="72"/>
      <c r="E150" s="72"/>
      <c r="F150" s="72"/>
      <c r="G150" s="72"/>
      <c r="H150" s="72"/>
      <c r="I150" s="72"/>
      <c r="J150" s="72"/>
      <c r="K150" s="72"/>
      <c r="L150" s="72"/>
      <c r="M150" s="72"/>
      <c r="N150" s="72"/>
      <c r="O150" s="72"/>
      <c r="P150" s="72"/>
      <c r="Q150" s="71"/>
      <c r="R150" s="71"/>
      <c r="S150" s="71"/>
      <c r="T150" s="71"/>
      <c r="U150" s="71"/>
      <c r="V150" s="71"/>
      <c r="W150" s="71"/>
      <c r="X150" s="71"/>
      <c r="Y150" s="71"/>
      <c r="Z150" s="71"/>
      <c r="AA150" s="71"/>
    </row>
    <row r="151" spans="1:27" ht="15.75" customHeight="1" x14ac:dyDescent="0.25">
      <c r="A151" s="71"/>
      <c r="B151" s="71"/>
      <c r="C151" s="71"/>
      <c r="D151" s="72"/>
      <c r="E151" s="72"/>
      <c r="F151" s="72"/>
      <c r="G151" s="72"/>
      <c r="H151" s="72"/>
      <c r="I151" s="72"/>
      <c r="J151" s="72"/>
      <c r="K151" s="72"/>
      <c r="L151" s="72"/>
      <c r="M151" s="72"/>
      <c r="N151" s="72"/>
      <c r="O151" s="72"/>
      <c r="P151" s="72"/>
      <c r="Q151" s="71"/>
      <c r="R151" s="71"/>
      <c r="S151" s="71"/>
      <c r="T151" s="71"/>
      <c r="U151" s="71"/>
      <c r="V151" s="71"/>
      <c r="W151" s="71"/>
      <c r="X151" s="71"/>
      <c r="Y151" s="71"/>
      <c r="Z151" s="71"/>
      <c r="AA151" s="71"/>
    </row>
    <row r="152" spans="1:27" ht="15.75" customHeight="1" x14ac:dyDescent="0.25">
      <c r="A152" s="71"/>
      <c r="B152" s="71"/>
      <c r="C152" s="71"/>
      <c r="D152" s="72"/>
      <c r="E152" s="72"/>
      <c r="F152" s="72"/>
      <c r="G152" s="72"/>
      <c r="H152" s="72"/>
      <c r="I152" s="72"/>
      <c r="J152" s="72"/>
      <c r="K152" s="72"/>
      <c r="L152" s="72"/>
      <c r="M152" s="72"/>
      <c r="N152" s="72"/>
      <c r="O152" s="72"/>
      <c r="P152" s="72"/>
      <c r="Q152" s="71"/>
      <c r="R152" s="71"/>
      <c r="S152" s="71"/>
      <c r="T152" s="71"/>
      <c r="U152" s="71"/>
      <c r="V152" s="71"/>
      <c r="W152" s="71"/>
      <c r="X152" s="71"/>
      <c r="Y152" s="71"/>
      <c r="Z152" s="71"/>
      <c r="AA152" s="71"/>
    </row>
    <row r="153" spans="1:27" ht="15.75" customHeight="1" x14ac:dyDescent="0.25">
      <c r="A153" s="71"/>
      <c r="B153" s="71"/>
      <c r="C153" s="71"/>
      <c r="D153" s="72"/>
      <c r="E153" s="72"/>
      <c r="F153" s="72"/>
      <c r="G153" s="72"/>
      <c r="H153" s="72"/>
      <c r="I153" s="72"/>
      <c r="J153" s="72"/>
      <c r="K153" s="72"/>
      <c r="L153" s="72"/>
      <c r="M153" s="72"/>
      <c r="N153" s="72"/>
      <c r="O153" s="72"/>
      <c r="P153" s="72"/>
      <c r="Q153" s="71"/>
      <c r="R153" s="71"/>
      <c r="S153" s="71"/>
      <c r="T153" s="71"/>
      <c r="U153" s="71"/>
      <c r="V153" s="71"/>
      <c r="W153" s="71"/>
      <c r="X153" s="71"/>
      <c r="Y153" s="71"/>
      <c r="Z153" s="71"/>
      <c r="AA153" s="71"/>
    </row>
    <row r="154" spans="1:27" ht="15.75" customHeight="1" x14ac:dyDescent="0.25">
      <c r="A154" s="71"/>
      <c r="B154" s="71"/>
      <c r="C154" s="71"/>
      <c r="D154" s="72"/>
      <c r="E154" s="72"/>
      <c r="F154" s="72"/>
      <c r="G154" s="72"/>
      <c r="H154" s="72"/>
      <c r="I154" s="72"/>
      <c r="J154" s="72"/>
      <c r="K154" s="72"/>
      <c r="L154" s="72"/>
      <c r="M154" s="72"/>
      <c r="N154" s="72"/>
      <c r="O154" s="72"/>
      <c r="P154" s="72"/>
      <c r="Q154" s="71"/>
      <c r="R154" s="71"/>
      <c r="S154" s="71"/>
      <c r="T154" s="71"/>
      <c r="U154" s="71"/>
      <c r="V154" s="71"/>
      <c r="W154" s="71"/>
      <c r="X154" s="71"/>
      <c r="Y154" s="71"/>
      <c r="Z154" s="71"/>
      <c r="AA154" s="71"/>
    </row>
    <row r="155" spans="1:27" ht="15.75" customHeight="1" x14ac:dyDescent="0.25">
      <c r="A155" s="71"/>
      <c r="B155" s="71"/>
      <c r="C155" s="71"/>
      <c r="D155" s="72"/>
      <c r="E155" s="72"/>
      <c r="F155" s="72"/>
      <c r="G155" s="72"/>
      <c r="H155" s="72"/>
      <c r="I155" s="72"/>
      <c r="J155" s="72"/>
      <c r="K155" s="72"/>
      <c r="L155" s="72"/>
      <c r="M155" s="72"/>
      <c r="N155" s="72"/>
      <c r="O155" s="72"/>
      <c r="P155" s="72"/>
      <c r="Q155" s="71"/>
      <c r="R155" s="71"/>
      <c r="S155" s="71"/>
      <c r="T155" s="71"/>
      <c r="U155" s="71"/>
      <c r="V155" s="71"/>
      <c r="W155" s="71"/>
      <c r="X155" s="71"/>
      <c r="Y155" s="71"/>
      <c r="Z155" s="71"/>
      <c r="AA155" s="71"/>
    </row>
    <row r="156" spans="1:27" ht="15.75" customHeight="1" x14ac:dyDescent="0.25">
      <c r="A156" s="71"/>
      <c r="B156" s="71"/>
      <c r="C156" s="71"/>
      <c r="D156" s="72"/>
      <c r="E156" s="72"/>
      <c r="F156" s="72"/>
      <c r="G156" s="72"/>
      <c r="H156" s="72"/>
      <c r="I156" s="72"/>
      <c r="J156" s="72"/>
      <c r="K156" s="72"/>
      <c r="L156" s="72"/>
      <c r="M156" s="72"/>
      <c r="N156" s="72"/>
      <c r="O156" s="72"/>
      <c r="P156" s="72"/>
      <c r="Q156" s="71"/>
      <c r="R156" s="71"/>
      <c r="S156" s="71"/>
      <c r="T156" s="71"/>
      <c r="U156" s="71"/>
      <c r="V156" s="71"/>
      <c r="W156" s="71"/>
      <c r="X156" s="71"/>
      <c r="Y156" s="71"/>
      <c r="Z156" s="71"/>
      <c r="AA156" s="71"/>
    </row>
    <row r="157" spans="1:27" ht="15.75" customHeight="1" x14ac:dyDescent="0.25">
      <c r="A157" s="71"/>
      <c r="B157" s="71"/>
      <c r="C157" s="71"/>
      <c r="D157" s="72"/>
      <c r="E157" s="72"/>
      <c r="F157" s="72"/>
      <c r="G157" s="72"/>
      <c r="H157" s="72"/>
      <c r="I157" s="72"/>
      <c r="J157" s="72"/>
      <c r="K157" s="72"/>
      <c r="L157" s="72"/>
      <c r="M157" s="72"/>
      <c r="N157" s="72"/>
      <c r="O157" s="72"/>
      <c r="P157" s="72"/>
      <c r="Q157" s="71"/>
      <c r="R157" s="71"/>
      <c r="S157" s="71"/>
      <c r="T157" s="71"/>
      <c r="U157" s="71"/>
      <c r="V157" s="71"/>
      <c r="W157" s="71"/>
      <c r="X157" s="71"/>
      <c r="Y157" s="71"/>
      <c r="Z157" s="71"/>
      <c r="AA157" s="71"/>
    </row>
    <row r="158" spans="1:27" ht="15.75" customHeight="1" x14ac:dyDescent="0.25">
      <c r="A158" s="71"/>
      <c r="B158" s="71"/>
      <c r="C158" s="71"/>
      <c r="D158" s="72"/>
      <c r="E158" s="72"/>
      <c r="F158" s="72"/>
      <c r="G158" s="72"/>
      <c r="H158" s="72"/>
      <c r="I158" s="72"/>
      <c r="J158" s="72"/>
      <c r="K158" s="72"/>
      <c r="L158" s="72"/>
      <c r="M158" s="72"/>
      <c r="N158" s="72"/>
      <c r="O158" s="72"/>
      <c r="P158" s="72"/>
      <c r="Q158" s="71"/>
      <c r="R158" s="71"/>
      <c r="S158" s="71"/>
      <c r="T158" s="71"/>
      <c r="U158" s="71"/>
      <c r="V158" s="71"/>
      <c r="W158" s="71"/>
      <c r="X158" s="71"/>
      <c r="Y158" s="71"/>
      <c r="Z158" s="71"/>
      <c r="AA158" s="71"/>
    </row>
    <row r="159" spans="1:27" ht="15.75" customHeight="1" x14ac:dyDescent="0.25">
      <c r="A159" s="71"/>
      <c r="B159" s="71"/>
      <c r="C159" s="71"/>
      <c r="D159" s="72"/>
      <c r="E159" s="72"/>
      <c r="F159" s="72"/>
      <c r="G159" s="72"/>
      <c r="H159" s="72"/>
      <c r="I159" s="72"/>
      <c r="J159" s="72"/>
      <c r="K159" s="72"/>
      <c r="L159" s="72"/>
      <c r="M159" s="72"/>
      <c r="N159" s="72"/>
      <c r="O159" s="72"/>
      <c r="P159" s="72"/>
      <c r="Q159" s="71"/>
      <c r="R159" s="71"/>
      <c r="S159" s="71"/>
      <c r="T159" s="71"/>
      <c r="U159" s="71"/>
      <c r="V159" s="71"/>
      <c r="W159" s="71"/>
      <c r="X159" s="71"/>
      <c r="Y159" s="71"/>
      <c r="Z159" s="71"/>
      <c r="AA159" s="71"/>
    </row>
    <row r="160" spans="1:27" ht="15.75" customHeight="1" x14ac:dyDescent="0.25">
      <c r="A160" s="71"/>
      <c r="B160" s="71"/>
      <c r="C160" s="71"/>
      <c r="D160" s="72"/>
      <c r="E160" s="72"/>
      <c r="F160" s="72"/>
      <c r="G160" s="72"/>
      <c r="H160" s="72"/>
      <c r="I160" s="72"/>
      <c r="J160" s="72"/>
      <c r="K160" s="72"/>
      <c r="L160" s="72"/>
      <c r="M160" s="72"/>
      <c r="N160" s="72"/>
      <c r="O160" s="72"/>
      <c r="P160" s="72"/>
      <c r="Q160" s="71"/>
      <c r="R160" s="71"/>
      <c r="S160" s="71"/>
      <c r="T160" s="71"/>
      <c r="U160" s="71"/>
      <c r="V160" s="71"/>
      <c r="W160" s="71"/>
      <c r="X160" s="71"/>
      <c r="Y160" s="71"/>
      <c r="Z160" s="71"/>
      <c r="AA160" s="71"/>
    </row>
    <row r="161" spans="1:27" ht="15.75" customHeight="1" x14ac:dyDescent="0.25">
      <c r="A161" s="71"/>
      <c r="B161" s="71"/>
      <c r="C161" s="71"/>
      <c r="D161" s="72"/>
      <c r="E161" s="72"/>
      <c r="F161" s="72"/>
      <c r="G161" s="72"/>
      <c r="H161" s="72"/>
      <c r="I161" s="72"/>
      <c r="J161" s="72"/>
      <c r="K161" s="72"/>
      <c r="L161" s="72"/>
      <c r="M161" s="72"/>
      <c r="N161" s="72"/>
      <c r="O161" s="72"/>
      <c r="P161" s="72"/>
      <c r="Q161" s="71"/>
      <c r="R161" s="71"/>
      <c r="S161" s="71"/>
      <c r="T161" s="71"/>
      <c r="U161" s="71"/>
      <c r="V161" s="71"/>
      <c r="W161" s="71"/>
      <c r="X161" s="71"/>
      <c r="Y161" s="71"/>
      <c r="Z161" s="71"/>
      <c r="AA161" s="71"/>
    </row>
    <row r="162" spans="1:27" ht="15.75" customHeight="1" x14ac:dyDescent="0.25">
      <c r="A162" s="71"/>
      <c r="B162" s="71"/>
      <c r="C162" s="71"/>
      <c r="D162" s="72"/>
      <c r="E162" s="72"/>
      <c r="F162" s="72"/>
      <c r="G162" s="72"/>
      <c r="H162" s="72"/>
      <c r="I162" s="72"/>
      <c r="J162" s="72"/>
      <c r="K162" s="72"/>
      <c r="L162" s="72"/>
      <c r="M162" s="72"/>
      <c r="N162" s="72"/>
      <c r="O162" s="72"/>
      <c r="P162" s="72"/>
      <c r="Q162" s="71"/>
      <c r="R162" s="71"/>
      <c r="S162" s="71"/>
      <c r="T162" s="71"/>
      <c r="U162" s="71"/>
      <c r="V162" s="71"/>
      <c r="W162" s="71"/>
      <c r="X162" s="71"/>
      <c r="Y162" s="71"/>
      <c r="Z162" s="71"/>
      <c r="AA162" s="71"/>
    </row>
    <row r="163" spans="1:27" ht="15.75" customHeight="1" x14ac:dyDescent="0.25">
      <c r="A163" s="71"/>
      <c r="B163" s="71"/>
      <c r="C163" s="71"/>
      <c r="D163" s="72"/>
      <c r="E163" s="72"/>
      <c r="F163" s="72"/>
      <c r="G163" s="72"/>
      <c r="H163" s="72"/>
      <c r="I163" s="72"/>
      <c r="J163" s="72"/>
      <c r="K163" s="72"/>
      <c r="L163" s="72"/>
      <c r="M163" s="72"/>
      <c r="N163" s="72"/>
      <c r="O163" s="72"/>
      <c r="P163" s="72"/>
      <c r="Q163" s="71"/>
      <c r="R163" s="71"/>
      <c r="S163" s="71"/>
      <c r="T163" s="71"/>
      <c r="U163" s="71"/>
      <c r="V163" s="71"/>
      <c r="W163" s="71"/>
      <c r="X163" s="71"/>
      <c r="Y163" s="71"/>
      <c r="Z163" s="71"/>
      <c r="AA163" s="71"/>
    </row>
    <row r="164" spans="1:27" ht="15.75" customHeight="1" x14ac:dyDescent="0.25">
      <c r="A164" s="71"/>
      <c r="B164" s="71"/>
      <c r="C164" s="71"/>
      <c r="D164" s="72"/>
      <c r="E164" s="72"/>
      <c r="F164" s="72"/>
      <c r="G164" s="72"/>
      <c r="H164" s="72"/>
      <c r="I164" s="72"/>
      <c r="J164" s="72"/>
      <c r="K164" s="72"/>
      <c r="L164" s="72"/>
      <c r="M164" s="72"/>
      <c r="N164" s="72"/>
      <c r="O164" s="72"/>
      <c r="P164" s="72"/>
      <c r="Q164" s="71"/>
      <c r="R164" s="71"/>
      <c r="S164" s="71"/>
      <c r="T164" s="71"/>
      <c r="U164" s="71"/>
      <c r="V164" s="71"/>
      <c r="W164" s="71"/>
      <c r="X164" s="71"/>
      <c r="Y164" s="71"/>
      <c r="Z164" s="71"/>
      <c r="AA164" s="71"/>
    </row>
    <row r="165" spans="1:27" ht="15.75" customHeight="1" x14ac:dyDescent="0.25">
      <c r="A165" s="71"/>
      <c r="B165" s="71"/>
      <c r="C165" s="71"/>
      <c r="D165" s="72"/>
      <c r="E165" s="72"/>
      <c r="F165" s="72"/>
      <c r="G165" s="72"/>
      <c r="H165" s="72"/>
      <c r="I165" s="72"/>
      <c r="J165" s="72"/>
      <c r="K165" s="72"/>
      <c r="L165" s="72"/>
      <c r="M165" s="72"/>
      <c r="N165" s="72"/>
      <c r="O165" s="72"/>
      <c r="P165" s="72"/>
      <c r="Q165" s="71"/>
      <c r="R165" s="71"/>
      <c r="S165" s="71"/>
      <c r="T165" s="71"/>
      <c r="U165" s="71"/>
      <c r="V165" s="71"/>
      <c r="W165" s="71"/>
      <c r="X165" s="71"/>
      <c r="Y165" s="71"/>
      <c r="Z165" s="71"/>
      <c r="AA165" s="71"/>
    </row>
    <row r="166" spans="1:27" ht="15.75" customHeight="1" x14ac:dyDescent="0.25">
      <c r="A166" s="71"/>
      <c r="B166" s="71"/>
      <c r="C166" s="71"/>
      <c r="D166" s="72"/>
      <c r="E166" s="72"/>
      <c r="F166" s="72"/>
      <c r="G166" s="72"/>
      <c r="H166" s="72"/>
      <c r="I166" s="72"/>
      <c r="J166" s="72"/>
      <c r="K166" s="72"/>
      <c r="L166" s="72"/>
      <c r="M166" s="72"/>
      <c r="N166" s="72"/>
      <c r="O166" s="72"/>
      <c r="P166" s="72"/>
      <c r="Q166" s="71"/>
      <c r="R166" s="71"/>
      <c r="S166" s="71"/>
      <c r="T166" s="71"/>
      <c r="U166" s="71"/>
      <c r="V166" s="71"/>
      <c r="W166" s="71"/>
      <c r="X166" s="71"/>
      <c r="Y166" s="71"/>
      <c r="Z166" s="71"/>
      <c r="AA166" s="71"/>
    </row>
    <row r="167" spans="1:27" ht="15.75" customHeight="1" x14ac:dyDescent="0.25">
      <c r="A167" s="71"/>
      <c r="B167" s="71"/>
      <c r="C167" s="71"/>
      <c r="D167" s="72"/>
      <c r="E167" s="72"/>
      <c r="F167" s="72"/>
      <c r="G167" s="72"/>
      <c r="H167" s="72"/>
      <c r="I167" s="72"/>
      <c r="J167" s="72"/>
      <c r="K167" s="72"/>
      <c r="L167" s="72"/>
      <c r="M167" s="72"/>
      <c r="N167" s="72"/>
      <c r="O167" s="72"/>
      <c r="P167" s="72"/>
      <c r="Q167" s="71"/>
      <c r="R167" s="71"/>
      <c r="S167" s="71"/>
      <c r="T167" s="71"/>
      <c r="U167" s="71"/>
      <c r="V167" s="71"/>
      <c r="W167" s="71"/>
      <c r="X167" s="71"/>
      <c r="Y167" s="71"/>
      <c r="Z167" s="71"/>
      <c r="AA167" s="71"/>
    </row>
    <row r="168" spans="1:27" ht="15.75" customHeight="1" x14ac:dyDescent="0.25">
      <c r="A168" s="71"/>
      <c r="B168" s="71"/>
      <c r="C168" s="71"/>
      <c r="D168" s="72"/>
      <c r="E168" s="72"/>
      <c r="F168" s="72"/>
      <c r="G168" s="72"/>
      <c r="H168" s="72"/>
      <c r="I168" s="72"/>
      <c r="J168" s="72"/>
      <c r="K168" s="72"/>
      <c r="L168" s="72"/>
      <c r="M168" s="72"/>
      <c r="N168" s="72"/>
      <c r="O168" s="72"/>
      <c r="P168" s="72"/>
      <c r="Q168" s="71"/>
      <c r="R168" s="71"/>
      <c r="S168" s="71"/>
      <c r="T168" s="71"/>
      <c r="U168" s="71"/>
      <c r="V168" s="71"/>
      <c r="W168" s="71"/>
      <c r="X168" s="71"/>
      <c r="Y168" s="71"/>
      <c r="Z168" s="71"/>
      <c r="AA168" s="71"/>
    </row>
    <row r="169" spans="1:27" ht="15.75" customHeight="1" x14ac:dyDescent="0.25">
      <c r="A169" s="71"/>
      <c r="B169" s="71"/>
      <c r="C169" s="71"/>
      <c r="D169" s="72"/>
      <c r="E169" s="72"/>
      <c r="F169" s="72"/>
      <c r="G169" s="72"/>
      <c r="H169" s="72"/>
      <c r="I169" s="72"/>
      <c r="J169" s="72"/>
      <c r="K169" s="72"/>
      <c r="L169" s="72"/>
      <c r="M169" s="72"/>
      <c r="N169" s="72"/>
      <c r="O169" s="72"/>
      <c r="P169" s="72"/>
      <c r="Q169" s="71"/>
      <c r="R169" s="71"/>
      <c r="S169" s="71"/>
      <c r="T169" s="71"/>
      <c r="U169" s="71"/>
      <c r="V169" s="71"/>
      <c r="W169" s="71"/>
      <c r="X169" s="71"/>
      <c r="Y169" s="71"/>
      <c r="Z169" s="71"/>
      <c r="AA169" s="71"/>
    </row>
    <row r="170" spans="1:27" ht="15.75" customHeight="1" x14ac:dyDescent="0.25">
      <c r="A170" s="71"/>
      <c r="B170" s="71"/>
      <c r="C170" s="71"/>
      <c r="D170" s="72"/>
      <c r="E170" s="72"/>
      <c r="F170" s="72"/>
      <c r="G170" s="72"/>
      <c r="H170" s="72"/>
      <c r="I170" s="72"/>
      <c r="J170" s="72"/>
      <c r="K170" s="72"/>
      <c r="L170" s="72"/>
      <c r="M170" s="72"/>
      <c r="N170" s="72"/>
      <c r="O170" s="72"/>
      <c r="P170" s="72"/>
      <c r="Q170" s="71"/>
      <c r="R170" s="71"/>
      <c r="S170" s="71"/>
      <c r="T170" s="71"/>
      <c r="U170" s="71"/>
      <c r="V170" s="71"/>
      <c r="W170" s="71"/>
      <c r="X170" s="71"/>
      <c r="Y170" s="71"/>
      <c r="Z170" s="71"/>
      <c r="AA170" s="71"/>
    </row>
    <row r="171" spans="1:27" ht="15.75" customHeight="1" x14ac:dyDescent="0.25">
      <c r="A171" s="71"/>
      <c r="B171" s="71"/>
      <c r="C171" s="71"/>
      <c r="D171" s="72"/>
      <c r="E171" s="72"/>
      <c r="F171" s="72"/>
      <c r="G171" s="72"/>
      <c r="H171" s="72"/>
      <c r="I171" s="72"/>
      <c r="J171" s="72"/>
      <c r="K171" s="72"/>
      <c r="L171" s="72"/>
      <c r="M171" s="72"/>
      <c r="N171" s="72"/>
      <c r="O171" s="72"/>
      <c r="P171" s="72"/>
      <c r="Q171" s="71"/>
      <c r="R171" s="71"/>
      <c r="S171" s="71"/>
      <c r="T171" s="71"/>
      <c r="U171" s="71"/>
      <c r="V171" s="71"/>
      <c r="W171" s="71"/>
      <c r="X171" s="71"/>
      <c r="Y171" s="71"/>
      <c r="Z171" s="71"/>
      <c r="AA171" s="71"/>
    </row>
    <row r="172" spans="1:27" ht="15.75" customHeight="1" x14ac:dyDescent="0.25">
      <c r="A172" s="71"/>
      <c r="B172" s="71"/>
      <c r="C172" s="71"/>
      <c r="D172" s="72"/>
      <c r="E172" s="72"/>
      <c r="F172" s="72"/>
      <c r="G172" s="72"/>
      <c r="H172" s="72"/>
      <c r="I172" s="72"/>
      <c r="J172" s="72"/>
      <c r="K172" s="72"/>
      <c r="L172" s="72"/>
      <c r="M172" s="72"/>
      <c r="N172" s="72"/>
      <c r="O172" s="72"/>
      <c r="P172" s="72"/>
      <c r="Q172" s="71"/>
      <c r="R172" s="71"/>
      <c r="S172" s="71"/>
      <c r="T172" s="71"/>
      <c r="U172" s="71"/>
      <c r="V172" s="71"/>
      <c r="W172" s="71"/>
      <c r="X172" s="71"/>
      <c r="Y172" s="71"/>
      <c r="Z172" s="71"/>
      <c r="AA172" s="71"/>
    </row>
    <row r="173" spans="1:27" ht="15.75" customHeight="1" x14ac:dyDescent="0.25">
      <c r="A173" s="71"/>
      <c r="B173" s="71"/>
      <c r="C173" s="71"/>
      <c r="D173" s="72"/>
      <c r="E173" s="72"/>
      <c r="F173" s="72"/>
      <c r="G173" s="72"/>
      <c r="H173" s="72"/>
      <c r="I173" s="72"/>
      <c r="J173" s="72"/>
      <c r="K173" s="72"/>
      <c r="L173" s="72"/>
      <c r="M173" s="72"/>
      <c r="N173" s="72"/>
      <c r="O173" s="72"/>
      <c r="P173" s="72"/>
      <c r="Q173" s="71"/>
      <c r="R173" s="71"/>
      <c r="S173" s="71"/>
      <c r="T173" s="71"/>
      <c r="U173" s="71"/>
      <c r="V173" s="71"/>
      <c r="W173" s="71"/>
      <c r="X173" s="71"/>
      <c r="Y173" s="71"/>
      <c r="Z173" s="71"/>
      <c r="AA173" s="71"/>
    </row>
    <row r="174" spans="1:27" ht="15.75" customHeight="1" x14ac:dyDescent="0.25">
      <c r="A174" s="71"/>
      <c r="B174" s="71"/>
      <c r="C174" s="71"/>
      <c r="D174" s="72"/>
      <c r="E174" s="72"/>
      <c r="F174" s="72"/>
      <c r="G174" s="72"/>
      <c r="H174" s="72"/>
      <c r="I174" s="72"/>
      <c r="J174" s="72"/>
      <c r="K174" s="72"/>
      <c r="L174" s="72"/>
      <c r="M174" s="72"/>
      <c r="N174" s="72"/>
      <c r="O174" s="72"/>
      <c r="P174" s="72"/>
      <c r="Q174" s="71"/>
      <c r="R174" s="71"/>
      <c r="S174" s="71"/>
      <c r="T174" s="71"/>
      <c r="U174" s="71"/>
      <c r="V174" s="71"/>
      <c r="W174" s="71"/>
      <c r="X174" s="71"/>
      <c r="Y174" s="71"/>
      <c r="Z174" s="71"/>
      <c r="AA174" s="71"/>
    </row>
    <row r="175" spans="1:27" ht="15.75" customHeight="1" x14ac:dyDescent="0.25">
      <c r="A175" s="71"/>
      <c r="B175" s="71"/>
      <c r="C175" s="71"/>
      <c r="D175" s="72"/>
      <c r="E175" s="72"/>
      <c r="F175" s="72"/>
      <c r="G175" s="72"/>
      <c r="H175" s="72"/>
      <c r="I175" s="72"/>
      <c r="J175" s="72"/>
      <c r="K175" s="72"/>
      <c r="L175" s="72"/>
      <c r="M175" s="72"/>
      <c r="N175" s="72"/>
      <c r="O175" s="72"/>
      <c r="P175" s="72"/>
      <c r="Q175" s="71"/>
      <c r="R175" s="71"/>
      <c r="S175" s="71"/>
      <c r="T175" s="71"/>
      <c r="U175" s="71"/>
      <c r="V175" s="71"/>
      <c r="W175" s="71"/>
      <c r="X175" s="71"/>
      <c r="Y175" s="71"/>
      <c r="Z175" s="71"/>
      <c r="AA175" s="71"/>
    </row>
    <row r="176" spans="1:27" ht="15.75" customHeight="1" x14ac:dyDescent="0.25">
      <c r="A176" s="71"/>
      <c r="B176" s="71"/>
      <c r="C176" s="71"/>
      <c r="D176" s="72"/>
      <c r="E176" s="72"/>
      <c r="F176" s="72"/>
      <c r="G176" s="72"/>
      <c r="H176" s="72"/>
      <c r="I176" s="72"/>
      <c r="J176" s="72"/>
      <c r="K176" s="72"/>
      <c r="L176" s="72"/>
      <c r="M176" s="72"/>
      <c r="N176" s="72"/>
      <c r="O176" s="72"/>
      <c r="P176" s="72"/>
      <c r="Q176" s="71"/>
      <c r="R176" s="71"/>
      <c r="S176" s="71"/>
      <c r="T176" s="71"/>
      <c r="U176" s="71"/>
      <c r="V176" s="71"/>
      <c r="W176" s="71"/>
      <c r="X176" s="71"/>
      <c r="Y176" s="71"/>
      <c r="Z176" s="71"/>
      <c r="AA176" s="71"/>
    </row>
    <row r="177" spans="1:27" ht="15.75" customHeight="1" x14ac:dyDescent="0.25">
      <c r="A177" s="71"/>
      <c r="B177" s="71"/>
      <c r="C177" s="71"/>
      <c r="D177" s="72"/>
      <c r="E177" s="72"/>
      <c r="F177" s="72"/>
      <c r="G177" s="72"/>
      <c r="H177" s="72"/>
      <c r="I177" s="72"/>
      <c r="J177" s="72"/>
      <c r="K177" s="72"/>
      <c r="L177" s="72"/>
      <c r="M177" s="72"/>
      <c r="N177" s="72"/>
      <c r="O177" s="72"/>
      <c r="P177" s="72"/>
      <c r="Q177" s="71"/>
      <c r="R177" s="71"/>
      <c r="S177" s="71"/>
      <c r="T177" s="71"/>
      <c r="U177" s="71"/>
      <c r="V177" s="71"/>
      <c r="W177" s="71"/>
      <c r="X177" s="71"/>
      <c r="Y177" s="71"/>
      <c r="Z177" s="71"/>
      <c r="AA177" s="71"/>
    </row>
    <row r="178" spans="1:27" ht="15.75" customHeight="1" x14ac:dyDescent="0.25">
      <c r="A178" s="71"/>
      <c r="B178" s="71"/>
      <c r="C178" s="71"/>
      <c r="D178" s="72"/>
      <c r="E178" s="72"/>
      <c r="F178" s="72"/>
      <c r="G178" s="72"/>
      <c r="H178" s="72"/>
      <c r="I178" s="72"/>
      <c r="J178" s="72"/>
      <c r="K178" s="72"/>
      <c r="L178" s="72"/>
      <c r="M178" s="72"/>
      <c r="N178" s="72"/>
      <c r="O178" s="72"/>
      <c r="P178" s="72"/>
      <c r="Q178" s="71"/>
      <c r="R178" s="71"/>
      <c r="S178" s="71"/>
      <c r="T178" s="71"/>
      <c r="U178" s="71"/>
      <c r="V178" s="71"/>
      <c r="W178" s="71"/>
      <c r="X178" s="71"/>
      <c r="Y178" s="71"/>
      <c r="Z178" s="71"/>
      <c r="AA178" s="71"/>
    </row>
    <row r="179" spans="1:27" ht="15.75" customHeight="1" x14ac:dyDescent="0.25">
      <c r="A179" s="71"/>
      <c r="B179" s="71"/>
      <c r="C179" s="71"/>
      <c r="D179" s="72"/>
      <c r="E179" s="72"/>
      <c r="F179" s="72"/>
      <c r="G179" s="72"/>
      <c r="H179" s="72"/>
      <c r="I179" s="72"/>
      <c r="J179" s="72"/>
      <c r="K179" s="72"/>
      <c r="L179" s="72"/>
      <c r="M179" s="72"/>
      <c r="N179" s="72"/>
      <c r="O179" s="72"/>
      <c r="P179" s="72"/>
      <c r="Q179" s="71"/>
      <c r="R179" s="71"/>
      <c r="S179" s="71"/>
      <c r="T179" s="71"/>
      <c r="U179" s="71"/>
      <c r="V179" s="71"/>
      <c r="W179" s="71"/>
      <c r="X179" s="71"/>
      <c r="Y179" s="71"/>
      <c r="Z179" s="71"/>
      <c r="AA179" s="71"/>
    </row>
    <row r="180" spans="1:27" ht="15.75" customHeight="1" x14ac:dyDescent="0.25">
      <c r="A180" s="71"/>
      <c r="B180" s="71"/>
      <c r="C180" s="71"/>
      <c r="D180" s="72"/>
      <c r="E180" s="72"/>
      <c r="F180" s="72"/>
      <c r="G180" s="72"/>
      <c r="H180" s="72"/>
      <c r="I180" s="72"/>
      <c r="J180" s="72"/>
      <c r="K180" s="72"/>
      <c r="L180" s="72"/>
      <c r="M180" s="72"/>
      <c r="N180" s="72"/>
      <c r="O180" s="72"/>
      <c r="P180" s="72"/>
      <c r="Q180" s="71"/>
      <c r="R180" s="71"/>
      <c r="S180" s="71"/>
      <c r="T180" s="71"/>
      <c r="U180" s="71"/>
      <c r="V180" s="71"/>
      <c r="W180" s="71"/>
      <c r="X180" s="71"/>
      <c r="Y180" s="71"/>
      <c r="Z180" s="71"/>
      <c r="AA180" s="71"/>
    </row>
    <row r="181" spans="1:27" ht="15.75" customHeight="1" x14ac:dyDescent="0.25">
      <c r="A181" s="71"/>
      <c r="B181" s="71"/>
      <c r="C181" s="71"/>
      <c r="D181" s="72"/>
      <c r="E181" s="72"/>
      <c r="F181" s="72"/>
      <c r="G181" s="72"/>
      <c r="H181" s="72"/>
      <c r="I181" s="72"/>
      <c r="J181" s="72"/>
      <c r="K181" s="72"/>
      <c r="L181" s="72"/>
      <c r="M181" s="72"/>
      <c r="N181" s="72"/>
      <c r="O181" s="72"/>
      <c r="P181" s="72"/>
      <c r="Q181" s="71"/>
      <c r="R181" s="71"/>
      <c r="S181" s="71"/>
      <c r="T181" s="71"/>
      <c r="U181" s="71"/>
      <c r="V181" s="71"/>
      <c r="W181" s="71"/>
      <c r="X181" s="71"/>
      <c r="Y181" s="71"/>
      <c r="Z181" s="71"/>
      <c r="AA181" s="71"/>
    </row>
    <row r="182" spans="1:27" ht="15.75" customHeight="1" x14ac:dyDescent="0.25">
      <c r="A182" s="71"/>
      <c r="B182" s="71"/>
      <c r="C182" s="71"/>
      <c r="D182" s="72"/>
      <c r="E182" s="72"/>
      <c r="F182" s="72"/>
      <c r="G182" s="72"/>
      <c r="H182" s="72"/>
      <c r="I182" s="72"/>
      <c r="J182" s="72"/>
      <c r="K182" s="72"/>
      <c r="L182" s="72"/>
      <c r="M182" s="72"/>
      <c r="N182" s="72"/>
      <c r="O182" s="72"/>
      <c r="P182" s="72"/>
      <c r="Q182" s="71"/>
      <c r="R182" s="71"/>
      <c r="S182" s="71"/>
      <c r="T182" s="71"/>
      <c r="U182" s="71"/>
      <c r="V182" s="71"/>
      <c r="W182" s="71"/>
      <c r="X182" s="71"/>
      <c r="Y182" s="71"/>
      <c r="Z182" s="71"/>
      <c r="AA182" s="71"/>
    </row>
    <row r="183" spans="1:27" ht="15.75" customHeight="1" x14ac:dyDescent="0.25">
      <c r="A183" s="71"/>
      <c r="B183" s="71"/>
      <c r="C183" s="71"/>
      <c r="D183" s="72"/>
      <c r="E183" s="72"/>
      <c r="F183" s="72"/>
      <c r="G183" s="72"/>
      <c r="H183" s="72"/>
      <c r="I183" s="72"/>
      <c r="J183" s="72"/>
      <c r="K183" s="72"/>
      <c r="L183" s="72"/>
      <c r="M183" s="72"/>
      <c r="N183" s="72"/>
      <c r="O183" s="72"/>
      <c r="P183" s="72"/>
      <c r="Q183" s="71"/>
      <c r="R183" s="71"/>
      <c r="S183" s="71"/>
      <c r="T183" s="71"/>
      <c r="U183" s="71"/>
      <c r="V183" s="71"/>
      <c r="W183" s="71"/>
      <c r="X183" s="71"/>
      <c r="Y183" s="71"/>
      <c r="Z183" s="71"/>
      <c r="AA183" s="71"/>
    </row>
    <row r="184" spans="1:27" ht="15.75" customHeight="1" x14ac:dyDescent="0.25">
      <c r="A184" s="71"/>
      <c r="B184" s="71"/>
      <c r="C184" s="71"/>
      <c r="D184" s="72"/>
      <c r="E184" s="72"/>
      <c r="F184" s="72"/>
      <c r="G184" s="72"/>
      <c r="H184" s="72"/>
      <c r="I184" s="72"/>
      <c r="J184" s="72"/>
      <c r="K184" s="72"/>
      <c r="L184" s="72"/>
      <c r="M184" s="72"/>
      <c r="N184" s="72"/>
      <c r="O184" s="72"/>
      <c r="P184" s="72"/>
      <c r="Q184" s="71"/>
      <c r="R184" s="71"/>
      <c r="S184" s="71"/>
      <c r="T184" s="71"/>
      <c r="U184" s="71"/>
      <c r="V184" s="71"/>
      <c r="W184" s="71"/>
      <c r="X184" s="71"/>
      <c r="Y184" s="71"/>
      <c r="Z184" s="71"/>
      <c r="AA184" s="71"/>
    </row>
    <row r="185" spans="1:27" ht="15.75" customHeight="1" x14ac:dyDescent="0.25">
      <c r="A185" s="71"/>
      <c r="B185" s="71"/>
      <c r="C185" s="71"/>
      <c r="D185" s="72"/>
      <c r="E185" s="72"/>
      <c r="F185" s="72"/>
      <c r="G185" s="72"/>
      <c r="H185" s="72"/>
      <c r="I185" s="72"/>
      <c r="J185" s="72"/>
      <c r="K185" s="72"/>
      <c r="L185" s="72"/>
      <c r="M185" s="72"/>
      <c r="N185" s="72"/>
      <c r="O185" s="72"/>
      <c r="P185" s="72"/>
      <c r="Q185" s="71"/>
      <c r="R185" s="71"/>
      <c r="S185" s="71"/>
      <c r="T185" s="71"/>
      <c r="U185" s="71"/>
      <c r="V185" s="71"/>
      <c r="W185" s="71"/>
      <c r="X185" s="71"/>
      <c r="Y185" s="71"/>
      <c r="Z185" s="71"/>
      <c r="AA185" s="71"/>
    </row>
    <row r="186" spans="1:27" ht="15.75" customHeight="1" x14ac:dyDescent="0.25">
      <c r="A186" s="71"/>
      <c r="B186" s="71"/>
      <c r="C186" s="71"/>
      <c r="D186" s="72"/>
      <c r="E186" s="72"/>
      <c r="F186" s="72"/>
      <c r="G186" s="72"/>
      <c r="H186" s="72"/>
      <c r="I186" s="72"/>
      <c r="J186" s="72"/>
      <c r="K186" s="72"/>
      <c r="L186" s="72"/>
      <c r="M186" s="72"/>
      <c r="N186" s="72"/>
      <c r="O186" s="72"/>
      <c r="P186" s="72"/>
      <c r="Q186" s="71"/>
      <c r="R186" s="71"/>
      <c r="S186" s="71"/>
      <c r="T186" s="71"/>
      <c r="U186" s="71"/>
      <c r="V186" s="71"/>
      <c r="W186" s="71"/>
      <c r="X186" s="71"/>
      <c r="Y186" s="71"/>
      <c r="Z186" s="71"/>
      <c r="AA186" s="71"/>
    </row>
    <row r="187" spans="1:27" ht="15.75" customHeight="1" x14ac:dyDescent="0.25">
      <c r="A187" s="71"/>
      <c r="B187" s="71"/>
      <c r="C187" s="71"/>
      <c r="D187" s="72"/>
      <c r="E187" s="72"/>
      <c r="F187" s="72"/>
      <c r="G187" s="72"/>
      <c r="H187" s="72"/>
      <c r="I187" s="72"/>
      <c r="J187" s="72"/>
      <c r="K187" s="72"/>
      <c r="L187" s="72"/>
      <c r="M187" s="72"/>
      <c r="N187" s="72"/>
      <c r="O187" s="72"/>
      <c r="P187" s="72"/>
      <c r="Q187" s="71"/>
      <c r="R187" s="71"/>
      <c r="S187" s="71"/>
      <c r="T187" s="71"/>
      <c r="U187" s="71"/>
      <c r="V187" s="71"/>
      <c r="W187" s="71"/>
      <c r="X187" s="71"/>
      <c r="Y187" s="71"/>
      <c r="Z187" s="71"/>
      <c r="AA187" s="71"/>
    </row>
    <row r="188" spans="1:27" ht="15.75" customHeight="1" x14ac:dyDescent="0.25">
      <c r="A188" s="71"/>
      <c r="B188" s="71"/>
      <c r="C188" s="71"/>
      <c r="D188" s="72"/>
      <c r="E188" s="72"/>
      <c r="F188" s="72"/>
      <c r="G188" s="72"/>
      <c r="H188" s="72"/>
      <c r="I188" s="72"/>
      <c r="J188" s="72"/>
      <c r="K188" s="72"/>
      <c r="L188" s="72"/>
      <c r="M188" s="72"/>
      <c r="N188" s="72"/>
      <c r="O188" s="72"/>
      <c r="P188" s="72"/>
      <c r="Q188" s="71"/>
      <c r="R188" s="71"/>
      <c r="S188" s="71"/>
      <c r="T188" s="71"/>
      <c r="U188" s="71"/>
      <c r="V188" s="71"/>
      <c r="W188" s="71"/>
      <c r="X188" s="71"/>
      <c r="Y188" s="71"/>
      <c r="Z188" s="71"/>
      <c r="AA188" s="71"/>
    </row>
    <row r="189" spans="1:27" ht="15.75" customHeight="1" x14ac:dyDescent="0.25">
      <c r="A189" s="71"/>
      <c r="B189" s="71"/>
      <c r="C189" s="71"/>
      <c r="D189" s="72"/>
      <c r="E189" s="72"/>
      <c r="F189" s="72"/>
      <c r="G189" s="72"/>
      <c r="H189" s="72"/>
      <c r="I189" s="72"/>
      <c r="J189" s="72"/>
      <c r="K189" s="72"/>
      <c r="L189" s="72"/>
      <c r="M189" s="72"/>
      <c r="N189" s="72"/>
      <c r="O189" s="72"/>
      <c r="P189" s="72"/>
      <c r="Q189" s="71"/>
      <c r="R189" s="71"/>
      <c r="S189" s="71"/>
      <c r="T189" s="71"/>
      <c r="U189" s="71"/>
      <c r="V189" s="71"/>
      <c r="W189" s="71"/>
      <c r="X189" s="71"/>
      <c r="Y189" s="71"/>
      <c r="Z189" s="71"/>
      <c r="AA189" s="71"/>
    </row>
    <row r="190" spans="1:27" ht="15.75" customHeight="1" x14ac:dyDescent="0.25">
      <c r="A190" s="71"/>
      <c r="B190" s="71"/>
      <c r="C190" s="71"/>
      <c r="D190" s="72"/>
      <c r="E190" s="72"/>
      <c r="F190" s="72"/>
      <c r="G190" s="72"/>
      <c r="H190" s="72"/>
      <c r="I190" s="72"/>
      <c r="J190" s="72"/>
      <c r="K190" s="72"/>
      <c r="L190" s="72"/>
      <c r="M190" s="72"/>
      <c r="N190" s="72"/>
      <c r="O190" s="72"/>
      <c r="P190" s="72"/>
      <c r="Q190" s="71"/>
      <c r="R190" s="71"/>
      <c r="S190" s="71"/>
      <c r="T190" s="71"/>
      <c r="U190" s="71"/>
      <c r="V190" s="71"/>
      <c r="W190" s="71"/>
      <c r="X190" s="71"/>
      <c r="Y190" s="71"/>
      <c r="Z190" s="71"/>
      <c r="AA190" s="71"/>
    </row>
    <row r="191" spans="1:27" ht="15.75" customHeight="1" x14ac:dyDescent="0.25">
      <c r="A191" s="71"/>
      <c r="B191" s="71"/>
      <c r="C191" s="71"/>
      <c r="D191" s="72"/>
      <c r="E191" s="72"/>
      <c r="F191" s="72"/>
      <c r="G191" s="72"/>
      <c r="H191" s="72"/>
      <c r="I191" s="72"/>
      <c r="J191" s="72"/>
      <c r="K191" s="72"/>
      <c r="L191" s="72"/>
      <c r="M191" s="72"/>
      <c r="N191" s="72"/>
      <c r="O191" s="72"/>
      <c r="P191" s="72"/>
      <c r="Q191" s="71"/>
      <c r="R191" s="71"/>
      <c r="S191" s="71"/>
      <c r="T191" s="71"/>
      <c r="U191" s="71"/>
      <c r="V191" s="71"/>
      <c r="W191" s="71"/>
      <c r="X191" s="71"/>
      <c r="Y191" s="71"/>
      <c r="Z191" s="71"/>
      <c r="AA191" s="71"/>
    </row>
    <row r="192" spans="1:27" ht="15.75" customHeight="1" x14ac:dyDescent="0.25">
      <c r="A192" s="71"/>
      <c r="B192" s="71"/>
      <c r="C192" s="71"/>
      <c r="D192" s="72"/>
      <c r="E192" s="72"/>
      <c r="F192" s="72"/>
      <c r="G192" s="72"/>
      <c r="H192" s="72"/>
      <c r="I192" s="72"/>
      <c r="J192" s="72"/>
      <c r="K192" s="72"/>
      <c r="L192" s="72"/>
      <c r="M192" s="72"/>
      <c r="N192" s="72"/>
      <c r="O192" s="72"/>
      <c r="P192" s="72"/>
      <c r="Q192" s="71"/>
      <c r="R192" s="71"/>
      <c r="S192" s="71"/>
      <c r="T192" s="71"/>
      <c r="U192" s="71"/>
      <c r="V192" s="71"/>
      <c r="W192" s="71"/>
      <c r="X192" s="71"/>
      <c r="Y192" s="71"/>
      <c r="Z192" s="71"/>
      <c r="AA192" s="71"/>
    </row>
    <row r="193" spans="1:27" ht="15.75" customHeight="1" x14ac:dyDescent="0.25">
      <c r="A193" s="71"/>
      <c r="B193" s="71"/>
      <c r="C193" s="71"/>
      <c r="D193" s="72"/>
      <c r="E193" s="72"/>
      <c r="F193" s="72"/>
      <c r="G193" s="72"/>
      <c r="H193" s="72"/>
      <c r="I193" s="72"/>
      <c r="J193" s="72"/>
      <c r="K193" s="72"/>
      <c r="L193" s="72"/>
      <c r="M193" s="72"/>
      <c r="N193" s="72"/>
      <c r="O193" s="72"/>
      <c r="P193" s="72"/>
      <c r="Q193" s="71"/>
      <c r="R193" s="71"/>
      <c r="S193" s="71"/>
      <c r="T193" s="71"/>
      <c r="U193" s="71"/>
      <c r="V193" s="71"/>
      <c r="W193" s="71"/>
      <c r="X193" s="71"/>
      <c r="Y193" s="71"/>
      <c r="Z193" s="71"/>
      <c r="AA193" s="71"/>
    </row>
    <row r="194" spans="1:27" ht="15.75" customHeight="1" x14ac:dyDescent="0.25">
      <c r="A194" s="71"/>
      <c r="B194" s="71"/>
      <c r="C194" s="71"/>
      <c r="D194" s="72"/>
      <c r="E194" s="72"/>
      <c r="F194" s="72"/>
      <c r="G194" s="72"/>
      <c r="H194" s="72"/>
      <c r="I194" s="72"/>
      <c r="J194" s="72"/>
      <c r="K194" s="72"/>
      <c r="L194" s="72"/>
      <c r="M194" s="72"/>
      <c r="N194" s="72"/>
      <c r="O194" s="72"/>
      <c r="P194" s="72"/>
      <c r="Q194" s="71"/>
      <c r="R194" s="71"/>
      <c r="S194" s="71"/>
      <c r="T194" s="71"/>
      <c r="U194" s="71"/>
      <c r="V194" s="71"/>
      <c r="W194" s="71"/>
      <c r="X194" s="71"/>
      <c r="Y194" s="71"/>
      <c r="Z194" s="71"/>
      <c r="AA194" s="71"/>
    </row>
    <row r="195" spans="1:27" ht="15.75" customHeight="1" x14ac:dyDescent="0.25">
      <c r="A195" s="71"/>
      <c r="B195" s="71"/>
      <c r="C195" s="71"/>
      <c r="D195" s="72"/>
      <c r="E195" s="72"/>
      <c r="F195" s="72"/>
      <c r="G195" s="72"/>
      <c r="H195" s="72"/>
      <c r="I195" s="72"/>
      <c r="J195" s="72"/>
      <c r="K195" s="72"/>
      <c r="L195" s="72"/>
      <c r="M195" s="72"/>
      <c r="N195" s="72"/>
      <c r="O195" s="72"/>
      <c r="P195" s="72"/>
      <c r="Q195" s="71"/>
      <c r="R195" s="71"/>
      <c r="S195" s="71"/>
      <c r="T195" s="71"/>
      <c r="U195" s="71"/>
      <c r="V195" s="71"/>
      <c r="W195" s="71"/>
      <c r="X195" s="71"/>
      <c r="Y195" s="71"/>
      <c r="Z195" s="71"/>
      <c r="AA195" s="71"/>
    </row>
    <row r="196" spans="1:27" ht="15.75" customHeight="1" x14ac:dyDescent="0.25">
      <c r="A196" s="71"/>
      <c r="B196" s="71"/>
      <c r="C196" s="71"/>
      <c r="D196" s="72"/>
      <c r="E196" s="72"/>
      <c r="F196" s="72"/>
      <c r="G196" s="72"/>
      <c r="H196" s="72"/>
      <c r="I196" s="72"/>
      <c r="J196" s="72"/>
      <c r="K196" s="72"/>
      <c r="L196" s="72"/>
      <c r="M196" s="72"/>
      <c r="N196" s="72"/>
      <c r="O196" s="72"/>
      <c r="P196" s="72"/>
      <c r="Q196" s="71"/>
      <c r="R196" s="71"/>
      <c r="S196" s="71"/>
      <c r="T196" s="71"/>
      <c r="U196" s="71"/>
      <c r="V196" s="71"/>
      <c r="W196" s="71"/>
      <c r="X196" s="71"/>
      <c r="Y196" s="71"/>
      <c r="Z196" s="71"/>
      <c r="AA196" s="71"/>
    </row>
    <row r="197" spans="1:27" ht="15.75" customHeight="1" x14ac:dyDescent="0.25">
      <c r="A197" s="71"/>
      <c r="B197" s="71"/>
      <c r="C197" s="71"/>
      <c r="D197" s="72"/>
      <c r="E197" s="72"/>
      <c r="F197" s="72"/>
      <c r="G197" s="72"/>
      <c r="H197" s="72"/>
      <c r="I197" s="72"/>
      <c r="J197" s="72"/>
      <c r="K197" s="72"/>
      <c r="L197" s="72"/>
      <c r="M197" s="72"/>
      <c r="N197" s="72"/>
      <c r="O197" s="72"/>
      <c r="P197" s="72"/>
      <c r="Q197" s="71"/>
      <c r="R197" s="71"/>
      <c r="S197" s="71"/>
      <c r="T197" s="71"/>
      <c r="U197" s="71"/>
      <c r="V197" s="71"/>
      <c r="W197" s="71"/>
      <c r="X197" s="71"/>
      <c r="Y197" s="71"/>
      <c r="Z197" s="71"/>
      <c r="AA197" s="71"/>
    </row>
    <row r="198" spans="1:27" ht="15.75" customHeight="1" x14ac:dyDescent="0.25">
      <c r="A198" s="71"/>
      <c r="B198" s="71"/>
      <c r="C198" s="71"/>
      <c r="D198" s="72"/>
      <c r="E198" s="72"/>
      <c r="F198" s="72"/>
      <c r="G198" s="72"/>
      <c r="H198" s="72"/>
      <c r="I198" s="72"/>
      <c r="J198" s="72"/>
      <c r="K198" s="72"/>
      <c r="L198" s="72"/>
      <c r="M198" s="72"/>
      <c r="N198" s="72"/>
      <c r="O198" s="72"/>
      <c r="P198" s="72"/>
      <c r="Q198" s="71"/>
      <c r="R198" s="71"/>
      <c r="S198" s="71"/>
      <c r="T198" s="71"/>
      <c r="U198" s="71"/>
      <c r="V198" s="71"/>
      <c r="W198" s="71"/>
      <c r="X198" s="71"/>
      <c r="Y198" s="71"/>
      <c r="Z198" s="71"/>
      <c r="AA198" s="71"/>
    </row>
    <row r="199" spans="1:27" ht="15.75" customHeight="1" x14ac:dyDescent="0.25">
      <c r="A199" s="71"/>
      <c r="B199" s="71"/>
      <c r="C199" s="71"/>
      <c r="D199" s="72"/>
      <c r="E199" s="72"/>
      <c r="F199" s="72"/>
      <c r="G199" s="72"/>
      <c r="H199" s="72"/>
      <c r="I199" s="72"/>
      <c r="J199" s="72"/>
      <c r="K199" s="72"/>
      <c r="L199" s="72"/>
      <c r="M199" s="72"/>
      <c r="N199" s="72"/>
      <c r="O199" s="72"/>
      <c r="P199" s="72"/>
      <c r="Q199" s="71"/>
      <c r="R199" s="71"/>
      <c r="S199" s="71"/>
      <c r="T199" s="71"/>
      <c r="U199" s="71"/>
      <c r="V199" s="71"/>
      <c r="W199" s="71"/>
      <c r="X199" s="71"/>
      <c r="Y199" s="71"/>
      <c r="Z199" s="71"/>
      <c r="AA199" s="71"/>
    </row>
    <row r="200" spans="1:27" ht="15.75" customHeight="1" x14ac:dyDescent="0.25">
      <c r="A200" s="71"/>
      <c r="B200" s="71"/>
      <c r="C200" s="71"/>
      <c r="D200" s="72"/>
      <c r="E200" s="72"/>
      <c r="F200" s="72"/>
      <c r="G200" s="72"/>
      <c r="H200" s="72"/>
      <c r="I200" s="72"/>
      <c r="J200" s="72"/>
      <c r="K200" s="72"/>
      <c r="L200" s="72"/>
      <c r="M200" s="72"/>
      <c r="N200" s="72"/>
      <c r="O200" s="72"/>
      <c r="P200" s="72"/>
      <c r="Q200" s="71"/>
      <c r="R200" s="71"/>
      <c r="S200" s="71"/>
      <c r="T200" s="71"/>
      <c r="U200" s="71"/>
      <c r="V200" s="71"/>
      <c r="W200" s="71"/>
      <c r="X200" s="71"/>
      <c r="Y200" s="71"/>
      <c r="Z200" s="71"/>
      <c r="AA200" s="71"/>
    </row>
    <row r="201" spans="1:27" ht="15.75" customHeight="1" x14ac:dyDescent="0.25">
      <c r="A201" s="71"/>
      <c r="B201" s="71"/>
      <c r="C201" s="71"/>
      <c r="D201" s="72"/>
      <c r="E201" s="72"/>
      <c r="F201" s="72"/>
      <c r="G201" s="72"/>
      <c r="H201" s="72"/>
      <c r="I201" s="72"/>
      <c r="J201" s="72"/>
      <c r="K201" s="72"/>
      <c r="L201" s="72"/>
      <c r="M201" s="72"/>
      <c r="N201" s="72"/>
      <c r="O201" s="72"/>
      <c r="P201" s="72"/>
      <c r="Q201" s="71"/>
      <c r="R201" s="71"/>
      <c r="S201" s="71"/>
      <c r="T201" s="71"/>
      <c r="U201" s="71"/>
      <c r="V201" s="71"/>
      <c r="W201" s="71"/>
      <c r="X201" s="71"/>
      <c r="Y201" s="71"/>
      <c r="Z201" s="71"/>
      <c r="AA201" s="71"/>
    </row>
    <row r="202" spans="1:27" ht="15.75" customHeight="1" x14ac:dyDescent="0.25">
      <c r="A202" s="71"/>
      <c r="B202" s="71"/>
      <c r="C202" s="71"/>
      <c r="D202" s="72"/>
      <c r="E202" s="72"/>
      <c r="F202" s="72"/>
      <c r="G202" s="72"/>
      <c r="H202" s="72"/>
      <c r="I202" s="72"/>
      <c r="J202" s="72"/>
      <c r="K202" s="72"/>
      <c r="L202" s="72"/>
      <c r="M202" s="72"/>
      <c r="N202" s="72"/>
      <c r="O202" s="72"/>
      <c r="P202" s="72"/>
      <c r="Q202" s="71"/>
      <c r="R202" s="71"/>
      <c r="S202" s="71"/>
      <c r="T202" s="71"/>
      <c r="U202" s="71"/>
      <c r="V202" s="71"/>
      <c r="W202" s="71"/>
      <c r="X202" s="71"/>
      <c r="Y202" s="71"/>
      <c r="Z202" s="71"/>
      <c r="AA202" s="71"/>
    </row>
    <row r="203" spans="1:27" ht="15.75" customHeight="1" x14ac:dyDescent="0.25">
      <c r="A203" s="71"/>
      <c r="B203" s="71"/>
      <c r="C203" s="71"/>
      <c r="D203" s="72"/>
      <c r="E203" s="72"/>
      <c r="F203" s="72"/>
      <c r="G203" s="72"/>
      <c r="H203" s="72"/>
      <c r="I203" s="72"/>
      <c r="J203" s="72"/>
      <c r="K203" s="72"/>
      <c r="L203" s="72"/>
      <c r="M203" s="72"/>
      <c r="N203" s="72"/>
      <c r="O203" s="72"/>
      <c r="P203" s="72"/>
      <c r="Q203" s="71"/>
      <c r="R203" s="71"/>
      <c r="S203" s="71"/>
      <c r="T203" s="71"/>
      <c r="U203" s="71"/>
      <c r="V203" s="71"/>
      <c r="W203" s="71"/>
      <c r="X203" s="71"/>
      <c r="Y203" s="71"/>
      <c r="Z203" s="71"/>
      <c r="AA203" s="71"/>
    </row>
    <row r="204" spans="1:27" ht="15.75" customHeight="1" x14ac:dyDescent="0.25">
      <c r="A204" s="71"/>
      <c r="B204" s="71"/>
      <c r="C204" s="71"/>
      <c r="D204" s="72"/>
      <c r="E204" s="72"/>
      <c r="F204" s="72"/>
      <c r="G204" s="72"/>
      <c r="H204" s="72"/>
      <c r="I204" s="72"/>
      <c r="J204" s="72"/>
      <c r="K204" s="72"/>
      <c r="L204" s="72"/>
      <c r="M204" s="72"/>
      <c r="N204" s="72"/>
      <c r="O204" s="72"/>
      <c r="P204" s="72"/>
      <c r="Q204" s="71"/>
      <c r="R204" s="71"/>
      <c r="S204" s="71"/>
      <c r="T204" s="71"/>
      <c r="U204" s="71"/>
      <c r="V204" s="71"/>
      <c r="W204" s="71"/>
      <c r="X204" s="71"/>
      <c r="Y204" s="71"/>
      <c r="Z204" s="71"/>
      <c r="AA204" s="71"/>
    </row>
    <row r="205" spans="1:27" ht="15.75" customHeight="1" x14ac:dyDescent="0.25">
      <c r="A205" s="71"/>
      <c r="B205" s="71"/>
      <c r="C205" s="71"/>
      <c r="D205" s="72"/>
      <c r="E205" s="72"/>
      <c r="F205" s="72"/>
      <c r="G205" s="72"/>
      <c r="H205" s="72"/>
      <c r="I205" s="72"/>
      <c r="J205" s="72"/>
      <c r="K205" s="72"/>
      <c r="L205" s="72"/>
      <c r="M205" s="72"/>
      <c r="N205" s="72"/>
      <c r="O205" s="72"/>
      <c r="P205" s="72"/>
      <c r="Q205" s="71"/>
      <c r="R205" s="71"/>
      <c r="S205" s="71"/>
      <c r="T205" s="71"/>
      <c r="U205" s="71"/>
      <c r="V205" s="71"/>
      <c r="W205" s="71"/>
      <c r="X205" s="71"/>
      <c r="Y205" s="71"/>
      <c r="Z205" s="71"/>
      <c r="AA205" s="71"/>
    </row>
    <row r="206" spans="1:27" ht="15.75" customHeight="1" x14ac:dyDescent="0.25">
      <c r="A206" s="71"/>
      <c r="B206" s="71"/>
      <c r="C206" s="71"/>
      <c r="D206" s="72"/>
      <c r="E206" s="72"/>
      <c r="F206" s="72"/>
      <c r="G206" s="72"/>
      <c r="H206" s="72"/>
      <c r="I206" s="72"/>
      <c r="J206" s="72"/>
      <c r="K206" s="72"/>
      <c r="L206" s="72"/>
      <c r="M206" s="72"/>
      <c r="N206" s="72"/>
      <c r="O206" s="72"/>
      <c r="P206" s="72"/>
      <c r="Q206" s="71"/>
      <c r="R206" s="71"/>
      <c r="S206" s="71"/>
      <c r="T206" s="71"/>
      <c r="U206" s="71"/>
      <c r="V206" s="71"/>
      <c r="W206" s="71"/>
      <c r="X206" s="71"/>
      <c r="Y206" s="71"/>
      <c r="Z206" s="71"/>
      <c r="AA206" s="71"/>
    </row>
    <row r="207" spans="1:27" ht="15.75" customHeight="1" x14ac:dyDescent="0.25">
      <c r="A207" s="71"/>
      <c r="B207" s="71"/>
      <c r="C207" s="71"/>
      <c r="D207" s="72"/>
      <c r="E207" s="72"/>
      <c r="F207" s="72"/>
      <c r="G207" s="72"/>
      <c r="H207" s="72"/>
      <c r="I207" s="72"/>
      <c r="J207" s="72"/>
      <c r="K207" s="72"/>
      <c r="L207" s="72"/>
      <c r="M207" s="72"/>
      <c r="N207" s="72"/>
      <c r="O207" s="72"/>
      <c r="P207" s="72"/>
      <c r="Q207" s="71"/>
      <c r="R207" s="71"/>
      <c r="S207" s="71"/>
      <c r="T207" s="71"/>
      <c r="U207" s="71"/>
      <c r="V207" s="71"/>
      <c r="W207" s="71"/>
      <c r="X207" s="71"/>
      <c r="Y207" s="71"/>
      <c r="Z207" s="71"/>
      <c r="AA207" s="71"/>
    </row>
    <row r="208" spans="1:27" ht="15.75" customHeight="1" x14ac:dyDescent="0.25">
      <c r="A208" s="71"/>
      <c r="B208" s="71"/>
      <c r="C208" s="71"/>
      <c r="D208" s="72"/>
      <c r="E208" s="72"/>
      <c r="F208" s="72"/>
      <c r="G208" s="72"/>
      <c r="H208" s="72"/>
      <c r="I208" s="72"/>
      <c r="J208" s="72"/>
      <c r="K208" s="72"/>
      <c r="L208" s="72"/>
      <c r="M208" s="72"/>
      <c r="N208" s="72"/>
      <c r="O208" s="72"/>
      <c r="P208" s="72"/>
      <c r="Q208" s="71"/>
      <c r="R208" s="71"/>
      <c r="S208" s="71"/>
      <c r="T208" s="71"/>
      <c r="U208" s="71"/>
      <c r="V208" s="71"/>
      <c r="W208" s="71"/>
      <c r="X208" s="71"/>
      <c r="Y208" s="71"/>
      <c r="Z208" s="71"/>
      <c r="AA208" s="71"/>
    </row>
    <row r="209" spans="1:27" ht="15.75" customHeight="1" x14ac:dyDescent="0.25">
      <c r="A209" s="71"/>
      <c r="B209" s="71"/>
      <c r="C209" s="71"/>
      <c r="D209" s="72"/>
      <c r="E209" s="72"/>
      <c r="F209" s="72"/>
      <c r="G209" s="72"/>
      <c r="H209" s="72"/>
      <c r="I209" s="72"/>
      <c r="J209" s="72"/>
      <c r="K209" s="72"/>
      <c r="L209" s="72"/>
      <c r="M209" s="72"/>
      <c r="N209" s="72"/>
      <c r="O209" s="72"/>
      <c r="P209" s="72"/>
      <c r="Q209" s="71"/>
      <c r="R209" s="71"/>
      <c r="S209" s="71"/>
      <c r="T209" s="71"/>
      <c r="U209" s="71"/>
      <c r="V209" s="71"/>
      <c r="W209" s="71"/>
      <c r="X209" s="71"/>
      <c r="Y209" s="71"/>
      <c r="Z209" s="71"/>
      <c r="AA209" s="71"/>
    </row>
    <row r="210" spans="1:27" ht="15.75" customHeight="1" x14ac:dyDescent="0.25">
      <c r="A210" s="71"/>
      <c r="B210" s="71"/>
      <c r="C210" s="71"/>
      <c r="D210" s="72"/>
      <c r="E210" s="72"/>
      <c r="F210" s="72"/>
      <c r="G210" s="72"/>
      <c r="H210" s="72"/>
      <c r="I210" s="72"/>
      <c r="J210" s="72"/>
      <c r="K210" s="72"/>
      <c r="L210" s="72"/>
      <c r="M210" s="72"/>
      <c r="N210" s="72"/>
      <c r="O210" s="72"/>
      <c r="P210" s="72"/>
      <c r="Q210" s="71"/>
      <c r="R210" s="71"/>
      <c r="S210" s="71"/>
      <c r="T210" s="71"/>
      <c r="U210" s="71"/>
      <c r="V210" s="71"/>
      <c r="W210" s="71"/>
      <c r="X210" s="71"/>
      <c r="Y210" s="71"/>
      <c r="Z210" s="71"/>
      <c r="AA210" s="71"/>
    </row>
    <row r="211" spans="1:27" ht="15.75" customHeight="1" x14ac:dyDescent="0.25">
      <c r="A211" s="71"/>
      <c r="B211" s="71"/>
      <c r="C211" s="71"/>
      <c r="D211" s="72"/>
      <c r="E211" s="72"/>
      <c r="F211" s="72"/>
      <c r="G211" s="72"/>
      <c r="H211" s="72"/>
      <c r="I211" s="72"/>
      <c r="J211" s="72"/>
      <c r="K211" s="72"/>
      <c r="L211" s="72"/>
      <c r="M211" s="72"/>
      <c r="N211" s="72"/>
      <c r="O211" s="72"/>
      <c r="P211" s="72"/>
      <c r="Q211" s="71"/>
      <c r="R211" s="71"/>
      <c r="S211" s="71"/>
      <c r="T211" s="71"/>
      <c r="U211" s="71"/>
      <c r="V211" s="71"/>
      <c r="W211" s="71"/>
      <c r="X211" s="71"/>
      <c r="Y211" s="71"/>
      <c r="Z211" s="71"/>
      <c r="AA211" s="71"/>
    </row>
    <row r="212" spans="1:27" ht="15.75" customHeight="1" x14ac:dyDescent="0.25">
      <c r="A212" s="71"/>
      <c r="B212" s="71"/>
      <c r="C212" s="71"/>
      <c r="D212" s="72"/>
      <c r="E212" s="72"/>
      <c r="F212" s="72"/>
      <c r="G212" s="72"/>
      <c r="H212" s="72"/>
      <c r="I212" s="72"/>
      <c r="J212" s="72"/>
      <c r="K212" s="72"/>
      <c r="L212" s="72"/>
      <c r="M212" s="72"/>
      <c r="N212" s="72"/>
      <c r="O212" s="72"/>
      <c r="P212" s="72"/>
      <c r="Q212" s="71"/>
      <c r="R212" s="71"/>
      <c r="S212" s="71"/>
      <c r="T212" s="71"/>
      <c r="U212" s="71"/>
      <c r="V212" s="71"/>
      <c r="W212" s="71"/>
      <c r="X212" s="71"/>
      <c r="Y212" s="71"/>
      <c r="Z212" s="71"/>
      <c r="AA212" s="71"/>
    </row>
    <row r="213" spans="1:27" ht="15.75" customHeight="1" x14ac:dyDescent="0.25">
      <c r="A213" s="71"/>
      <c r="B213" s="71"/>
      <c r="C213" s="71"/>
      <c r="D213" s="72"/>
      <c r="E213" s="72"/>
      <c r="F213" s="72"/>
      <c r="G213" s="72"/>
      <c r="H213" s="72"/>
      <c r="I213" s="72"/>
      <c r="J213" s="72"/>
      <c r="K213" s="72"/>
      <c r="L213" s="72"/>
      <c r="M213" s="72"/>
      <c r="N213" s="72"/>
      <c r="O213" s="72"/>
      <c r="P213" s="72"/>
      <c r="Q213" s="71"/>
      <c r="R213" s="71"/>
      <c r="S213" s="71"/>
      <c r="T213" s="71"/>
      <c r="U213" s="71"/>
      <c r="V213" s="71"/>
      <c r="W213" s="71"/>
      <c r="X213" s="71"/>
      <c r="Y213" s="71"/>
      <c r="Z213" s="71"/>
      <c r="AA213" s="71"/>
    </row>
    <row r="214" spans="1:27" ht="15.75" customHeight="1" x14ac:dyDescent="0.25">
      <c r="A214" s="71"/>
      <c r="B214" s="71"/>
      <c r="C214" s="71"/>
      <c r="D214" s="72"/>
      <c r="E214" s="72"/>
      <c r="F214" s="72"/>
      <c r="G214" s="72"/>
      <c r="H214" s="72"/>
      <c r="I214" s="72"/>
      <c r="J214" s="72"/>
      <c r="K214" s="72"/>
      <c r="L214" s="72"/>
      <c r="M214" s="72"/>
      <c r="N214" s="72"/>
      <c r="O214" s="72"/>
      <c r="P214" s="72"/>
      <c r="Q214" s="71"/>
      <c r="R214" s="71"/>
      <c r="S214" s="71"/>
      <c r="T214" s="71"/>
      <c r="U214" s="71"/>
      <c r="V214" s="71"/>
      <c r="W214" s="71"/>
      <c r="X214" s="71"/>
      <c r="Y214" s="71"/>
      <c r="Z214" s="71"/>
      <c r="AA214" s="71"/>
    </row>
    <row r="215" spans="1:27" ht="15.75" customHeight="1" x14ac:dyDescent="0.25">
      <c r="A215" s="71"/>
      <c r="B215" s="71"/>
      <c r="C215" s="71"/>
      <c r="D215" s="72"/>
      <c r="E215" s="72"/>
      <c r="F215" s="72"/>
      <c r="G215" s="72"/>
      <c r="H215" s="72"/>
      <c r="I215" s="72"/>
      <c r="J215" s="72"/>
      <c r="K215" s="72"/>
      <c r="L215" s="72"/>
      <c r="M215" s="72"/>
      <c r="N215" s="72"/>
      <c r="O215" s="72"/>
      <c r="P215" s="72"/>
      <c r="Q215" s="71"/>
      <c r="R215" s="71"/>
      <c r="S215" s="71"/>
      <c r="T215" s="71"/>
      <c r="U215" s="71"/>
      <c r="V215" s="71"/>
      <c r="W215" s="71"/>
      <c r="X215" s="71"/>
      <c r="Y215" s="71"/>
      <c r="Z215" s="71"/>
      <c r="AA215" s="71"/>
    </row>
    <row r="216" spans="1:27" ht="15.75" customHeight="1" x14ac:dyDescent="0.25">
      <c r="A216" s="71"/>
      <c r="B216" s="71"/>
      <c r="C216" s="71"/>
      <c r="D216" s="72"/>
      <c r="E216" s="72"/>
      <c r="F216" s="72"/>
      <c r="G216" s="72"/>
      <c r="H216" s="72"/>
      <c r="I216" s="72"/>
      <c r="J216" s="72"/>
      <c r="K216" s="72"/>
      <c r="L216" s="72"/>
      <c r="M216" s="72"/>
      <c r="N216" s="72"/>
      <c r="O216" s="72"/>
      <c r="P216" s="72"/>
      <c r="Q216" s="71"/>
      <c r="R216" s="71"/>
      <c r="S216" s="71"/>
      <c r="T216" s="71"/>
      <c r="U216" s="71"/>
      <c r="V216" s="71"/>
      <c r="W216" s="71"/>
      <c r="X216" s="71"/>
      <c r="Y216" s="71"/>
      <c r="Z216" s="71"/>
      <c r="AA216" s="71"/>
    </row>
    <row r="217" spans="1:27" ht="15.75" customHeight="1" x14ac:dyDescent="0.25">
      <c r="A217" s="71"/>
      <c r="B217" s="71"/>
      <c r="C217" s="71"/>
      <c r="D217" s="72"/>
      <c r="E217" s="72"/>
      <c r="F217" s="72"/>
      <c r="G217" s="72"/>
      <c r="H217" s="72"/>
      <c r="I217" s="72"/>
      <c r="J217" s="72"/>
      <c r="K217" s="72"/>
      <c r="L217" s="72"/>
      <c r="M217" s="72"/>
      <c r="N217" s="72"/>
      <c r="O217" s="72"/>
      <c r="P217" s="72"/>
      <c r="Q217" s="71"/>
      <c r="R217" s="71"/>
      <c r="S217" s="71"/>
      <c r="T217" s="71"/>
      <c r="U217" s="71"/>
      <c r="V217" s="71"/>
      <c r="W217" s="71"/>
      <c r="X217" s="71"/>
      <c r="Y217" s="71"/>
      <c r="Z217" s="71"/>
      <c r="AA217" s="71"/>
    </row>
    <row r="218" spans="1:27" ht="15.75" customHeight="1" x14ac:dyDescent="0.25">
      <c r="A218" s="71"/>
      <c r="B218" s="71"/>
      <c r="C218" s="71"/>
      <c r="D218" s="72"/>
      <c r="E218" s="72"/>
      <c r="F218" s="72"/>
      <c r="G218" s="72"/>
      <c r="H218" s="72"/>
      <c r="I218" s="72"/>
      <c r="J218" s="72"/>
      <c r="K218" s="72"/>
      <c r="L218" s="72"/>
      <c r="M218" s="72"/>
      <c r="N218" s="72"/>
      <c r="O218" s="72"/>
      <c r="P218" s="72"/>
      <c r="Q218" s="71"/>
      <c r="R218" s="71"/>
      <c r="S218" s="71"/>
      <c r="T218" s="71"/>
      <c r="U218" s="71"/>
      <c r="V218" s="71"/>
      <c r="W218" s="71"/>
      <c r="X218" s="71"/>
      <c r="Y218" s="71"/>
      <c r="Z218" s="71"/>
      <c r="AA218" s="71"/>
    </row>
    <row r="219" spans="1:27" ht="15.75" customHeight="1" x14ac:dyDescent="0.25">
      <c r="A219" s="71"/>
      <c r="B219" s="71"/>
      <c r="C219" s="71"/>
      <c r="D219" s="72"/>
      <c r="E219" s="72"/>
      <c r="F219" s="72"/>
      <c r="G219" s="72"/>
      <c r="H219" s="72"/>
      <c r="I219" s="72"/>
      <c r="J219" s="72"/>
      <c r="K219" s="72"/>
      <c r="L219" s="72"/>
      <c r="M219" s="72"/>
      <c r="N219" s="72"/>
      <c r="O219" s="72"/>
      <c r="P219" s="72"/>
      <c r="Q219" s="71"/>
      <c r="R219" s="71"/>
      <c r="S219" s="71"/>
      <c r="T219" s="71"/>
      <c r="U219" s="71"/>
      <c r="V219" s="71"/>
      <c r="W219" s="71"/>
      <c r="X219" s="71"/>
      <c r="Y219" s="71"/>
      <c r="Z219" s="71"/>
      <c r="AA219" s="71"/>
    </row>
    <row r="220" spans="1:27" ht="15.75" customHeight="1" x14ac:dyDescent="0.25">
      <c r="A220" s="71"/>
      <c r="B220" s="71"/>
      <c r="C220" s="71"/>
      <c r="D220" s="72"/>
      <c r="E220" s="72"/>
      <c r="F220" s="72"/>
      <c r="G220" s="72"/>
      <c r="H220" s="72"/>
      <c r="I220" s="72"/>
      <c r="J220" s="72"/>
      <c r="K220" s="72"/>
      <c r="L220" s="72"/>
      <c r="M220" s="72"/>
      <c r="N220" s="72"/>
      <c r="O220" s="72"/>
      <c r="P220" s="72"/>
      <c r="Q220" s="71"/>
      <c r="R220" s="71"/>
      <c r="S220" s="71"/>
      <c r="T220" s="71"/>
      <c r="U220" s="71"/>
      <c r="V220" s="71"/>
      <c r="W220" s="71"/>
      <c r="X220" s="71"/>
      <c r="Y220" s="71"/>
      <c r="Z220" s="71"/>
      <c r="AA220" s="71"/>
    </row>
    <row r="221" spans="1:27" ht="15.75" customHeight="1" x14ac:dyDescent="0.25">
      <c r="A221" s="71"/>
      <c r="B221" s="71"/>
      <c r="C221" s="71"/>
      <c r="D221" s="72"/>
      <c r="E221" s="72"/>
      <c r="F221" s="72"/>
      <c r="G221" s="72"/>
      <c r="H221" s="72"/>
      <c r="I221" s="72"/>
      <c r="J221" s="72"/>
      <c r="K221" s="72"/>
      <c r="L221" s="72"/>
      <c r="M221" s="72"/>
      <c r="N221" s="72"/>
      <c r="O221" s="72"/>
      <c r="P221" s="72"/>
      <c r="Q221" s="71"/>
      <c r="R221" s="71"/>
      <c r="S221" s="71"/>
      <c r="T221" s="71"/>
      <c r="U221" s="71"/>
      <c r="V221" s="71"/>
      <c r="W221" s="71"/>
      <c r="X221" s="71"/>
      <c r="Y221" s="71"/>
      <c r="Z221" s="71"/>
      <c r="AA221" s="71"/>
    </row>
    <row r="222" spans="1:27" ht="15.75" customHeight="1" x14ac:dyDescent="0.25">
      <c r="A222" s="71"/>
      <c r="B222" s="71"/>
      <c r="C222" s="71"/>
      <c r="D222" s="72"/>
      <c r="E222" s="72"/>
      <c r="F222" s="72"/>
      <c r="G222" s="72"/>
      <c r="H222" s="72"/>
      <c r="I222" s="72"/>
      <c r="J222" s="72"/>
      <c r="K222" s="72"/>
      <c r="L222" s="72"/>
      <c r="M222" s="72"/>
      <c r="N222" s="72"/>
      <c r="O222" s="72"/>
      <c r="P222" s="72"/>
      <c r="Q222" s="71"/>
      <c r="R222" s="71"/>
      <c r="S222" s="71"/>
      <c r="T222" s="71"/>
      <c r="U222" s="71"/>
      <c r="V222" s="71"/>
      <c r="W222" s="71"/>
      <c r="X222" s="71"/>
      <c r="Y222" s="71"/>
      <c r="Z222" s="71"/>
      <c r="AA222" s="71"/>
    </row>
    <row r="223" spans="1:27" ht="15.75" customHeight="1" x14ac:dyDescent="0.25">
      <c r="A223" s="71"/>
      <c r="B223" s="71"/>
      <c r="C223" s="71"/>
      <c r="D223" s="72"/>
      <c r="E223" s="72"/>
      <c r="F223" s="72"/>
      <c r="G223" s="72"/>
      <c r="H223" s="72"/>
      <c r="I223" s="72"/>
      <c r="J223" s="72"/>
      <c r="K223" s="72"/>
      <c r="L223" s="72"/>
      <c r="M223" s="72"/>
      <c r="N223" s="72"/>
      <c r="O223" s="72"/>
      <c r="P223" s="72"/>
      <c r="Q223" s="71"/>
      <c r="R223" s="71"/>
      <c r="S223" s="71"/>
      <c r="T223" s="71"/>
      <c r="U223" s="71"/>
      <c r="V223" s="71"/>
      <c r="W223" s="71"/>
      <c r="X223" s="71"/>
      <c r="Y223" s="71"/>
      <c r="Z223" s="71"/>
      <c r="AA223" s="71"/>
    </row>
    <row r="224" spans="1:27" ht="15.75" customHeight="1" x14ac:dyDescent="0.25">
      <c r="A224" s="71"/>
      <c r="B224" s="71"/>
      <c r="C224" s="71"/>
      <c r="D224" s="72"/>
      <c r="E224" s="72"/>
      <c r="F224" s="72"/>
      <c r="G224" s="72"/>
      <c r="H224" s="72"/>
      <c r="I224" s="72"/>
      <c r="J224" s="72"/>
      <c r="K224" s="72"/>
      <c r="L224" s="72"/>
      <c r="M224" s="72"/>
      <c r="N224" s="72"/>
      <c r="O224" s="72"/>
      <c r="P224" s="72"/>
      <c r="Q224" s="71"/>
      <c r="R224" s="71"/>
      <c r="S224" s="71"/>
      <c r="T224" s="71"/>
      <c r="U224" s="71"/>
      <c r="V224" s="71"/>
      <c r="W224" s="71"/>
      <c r="X224" s="71"/>
      <c r="Y224" s="71"/>
      <c r="Z224" s="71"/>
      <c r="AA224" s="71"/>
    </row>
    <row r="225" spans="1:27" ht="15.75" customHeight="1" x14ac:dyDescent="0.25">
      <c r="A225" s="71"/>
      <c r="B225" s="71"/>
      <c r="C225" s="71"/>
      <c r="D225" s="72"/>
      <c r="E225" s="72"/>
      <c r="F225" s="72"/>
      <c r="G225" s="72"/>
      <c r="H225" s="72"/>
      <c r="I225" s="72"/>
      <c r="J225" s="72"/>
      <c r="K225" s="72"/>
      <c r="L225" s="72"/>
      <c r="M225" s="72"/>
      <c r="N225" s="72"/>
      <c r="O225" s="72"/>
      <c r="P225" s="72"/>
      <c r="Q225" s="71"/>
      <c r="R225" s="71"/>
      <c r="S225" s="71"/>
      <c r="T225" s="71"/>
      <c r="U225" s="71"/>
      <c r="V225" s="71"/>
      <c r="W225" s="71"/>
      <c r="X225" s="71"/>
      <c r="Y225" s="71"/>
      <c r="Z225" s="71"/>
      <c r="AA225" s="71"/>
    </row>
    <row r="226" spans="1:27" ht="15.75" customHeight="1" x14ac:dyDescent="0.25">
      <c r="A226" s="71"/>
      <c r="B226" s="71"/>
      <c r="C226" s="71"/>
      <c r="D226" s="72"/>
      <c r="E226" s="72"/>
      <c r="F226" s="72"/>
      <c r="G226" s="72"/>
      <c r="H226" s="72"/>
      <c r="I226" s="72"/>
      <c r="J226" s="72"/>
      <c r="K226" s="72"/>
      <c r="L226" s="72"/>
      <c r="M226" s="72"/>
      <c r="N226" s="72"/>
      <c r="O226" s="72"/>
      <c r="P226" s="72"/>
      <c r="Q226" s="71"/>
      <c r="R226" s="71"/>
      <c r="S226" s="71"/>
      <c r="T226" s="71"/>
      <c r="U226" s="71"/>
      <c r="V226" s="71"/>
      <c r="W226" s="71"/>
      <c r="X226" s="71"/>
      <c r="Y226" s="71"/>
      <c r="Z226" s="71"/>
      <c r="AA226" s="71"/>
    </row>
    <row r="227" spans="1:27" ht="15.75" customHeight="1" x14ac:dyDescent="0.25">
      <c r="A227" s="71"/>
      <c r="B227" s="71"/>
      <c r="C227" s="71"/>
      <c r="D227" s="72"/>
      <c r="E227" s="72"/>
      <c r="F227" s="72"/>
      <c r="G227" s="72"/>
      <c r="H227" s="72"/>
      <c r="I227" s="72"/>
      <c r="J227" s="72"/>
      <c r="K227" s="72"/>
      <c r="L227" s="72"/>
      <c r="M227" s="72"/>
      <c r="N227" s="72"/>
      <c r="O227" s="72"/>
      <c r="P227" s="72"/>
      <c r="Q227" s="71"/>
      <c r="R227" s="71"/>
      <c r="S227" s="71"/>
      <c r="T227" s="71"/>
      <c r="U227" s="71"/>
      <c r="V227" s="71"/>
      <c r="W227" s="71"/>
      <c r="X227" s="71"/>
      <c r="Y227" s="71"/>
      <c r="Z227" s="71"/>
      <c r="AA227" s="71"/>
    </row>
    <row r="228" spans="1:27" ht="15.75" customHeight="1" x14ac:dyDescent="0.25">
      <c r="A228" s="71"/>
      <c r="B228" s="71"/>
      <c r="C228" s="71"/>
      <c r="D228" s="72"/>
      <c r="E228" s="72"/>
      <c r="F228" s="72"/>
      <c r="G228" s="72"/>
      <c r="H228" s="72"/>
      <c r="I228" s="72"/>
      <c r="J228" s="72"/>
      <c r="K228" s="72"/>
      <c r="L228" s="72"/>
      <c r="M228" s="72"/>
      <c r="N228" s="72"/>
      <c r="O228" s="72"/>
      <c r="P228" s="72"/>
      <c r="Q228" s="71"/>
      <c r="R228" s="71"/>
      <c r="S228" s="71"/>
      <c r="T228" s="71"/>
      <c r="U228" s="71"/>
      <c r="V228" s="71"/>
      <c r="W228" s="71"/>
      <c r="X228" s="71"/>
      <c r="Y228" s="71"/>
      <c r="Z228" s="71"/>
      <c r="AA228" s="71"/>
    </row>
    <row r="229" spans="1:27" ht="15.75" customHeight="1" x14ac:dyDescent="0.25">
      <c r="A229" s="71"/>
      <c r="B229" s="71"/>
      <c r="C229" s="71"/>
      <c r="D229" s="72"/>
      <c r="E229" s="72"/>
      <c r="F229" s="72"/>
      <c r="G229" s="72"/>
      <c r="H229" s="72"/>
      <c r="I229" s="72"/>
      <c r="J229" s="72"/>
      <c r="K229" s="72"/>
      <c r="L229" s="72"/>
      <c r="M229" s="72"/>
      <c r="N229" s="72"/>
      <c r="O229" s="72"/>
      <c r="P229" s="72"/>
      <c r="Q229" s="71"/>
      <c r="R229" s="71"/>
      <c r="S229" s="71"/>
      <c r="T229" s="71"/>
      <c r="U229" s="71"/>
      <c r="V229" s="71"/>
      <c r="W229" s="71"/>
      <c r="X229" s="71"/>
      <c r="Y229" s="71"/>
      <c r="Z229" s="71"/>
      <c r="AA229" s="71"/>
    </row>
    <row r="230" spans="1:27" ht="15.75" customHeight="1" x14ac:dyDescent="0.25">
      <c r="A230" s="71"/>
      <c r="B230" s="71"/>
      <c r="C230" s="71"/>
      <c r="D230" s="72"/>
      <c r="E230" s="72"/>
      <c r="F230" s="72"/>
      <c r="G230" s="72"/>
      <c r="H230" s="72"/>
      <c r="I230" s="72"/>
      <c r="J230" s="72"/>
      <c r="K230" s="72"/>
      <c r="L230" s="72"/>
      <c r="M230" s="72"/>
      <c r="N230" s="72"/>
      <c r="O230" s="72"/>
      <c r="P230" s="72"/>
      <c r="Q230" s="71"/>
      <c r="R230" s="71"/>
      <c r="S230" s="71"/>
      <c r="T230" s="71"/>
      <c r="U230" s="71"/>
      <c r="V230" s="71"/>
      <c r="W230" s="71"/>
      <c r="X230" s="71"/>
      <c r="Y230" s="71"/>
      <c r="Z230" s="71"/>
      <c r="AA230" s="71"/>
    </row>
    <row r="231" spans="1:27" ht="15.75" customHeight="1" x14ac:dyDescent="0.25">
      <c r="A231" s="71"/>
      <c r="B231" s="71"/>
      <c r="C231" s="71"/>
      <c r="D231" s="72"/>
      <c r="E231" s="72"/>
      <c r="F231" s="72"/>
      <c r="G231" s="72"/>
      <c r="H231" s="72"/>
      <c r="I231" s="72"/>
      <c r="J231" s="72"/>
      <c r="K231" s="72"/>
      <c r="L231" s="72"/>
      <c r="M231" s="72"/>
      <c r="N231" s="72"/>
      <c r="O231" s="72"/>
      <c r="P231" s="72"/>
      <c r="Q231" s="71"/>
      <c r="R231" s="71"/>
      <c r="S231" s="71"/>
      <c r="T231" s="71"/>
      <c r="U231" s="71"/>
      <c r="V231" s="71"/>
      <c r="W231" s="71"/>
      <c r="X231" s="71"/>
      <c r="Y231" s="71"/>
      <c r="Z231" s="71"/>
      <c r="AA231" s="71"/>
    </row>
    <row r="232" spans="1:27" ht="15.75" customHeight="1" x14ac:dyDescent="0.25">
      <c r="A232" s="71"/>
      <c r="B232" s="71"/>
      <c r="C232" s="71"/>
      <c r="D232" s="72"/>
      <c r="E232" s="72"/>
      <c r="F232" s="72"/>
      <c r="G232" s="72"/>
      <c r="H232" s="72"/>
      <c r="I232" s="72"/>
      <c r="J232" s="72"/>
      <c r="K232" s="72"/>
      <c r="L232" s="72"/>
      <c r="M232" s="72"/>
      <c r="N232" s="72"/>
      <c r="O232" s="72"/>
      <c r="P232" s="72"/>
      <c r="Q232" s="71"/>
      <c r="R232" s="71"/>
      <c r="S232" s="71"/>
      <c r="T232" s="71"/>
      <c r="U232" s="71"/>
      <c r="V232" s="71"/>
      <c r="W232" s="71"/>
      <c r="X232" s="71"/>
      <c r="Y232" s="71"/>
      <c r="Z232" s="71"/>
      <c r="AA232" s="71"/>
    </row>
    <row r="233" spans="1:27" ht="15.75" customHeight="1" x14ac:dyDescent="0.25">
      <c r="A233" s="71"/>
      <c r="B233" s="71"/>
      <c r="C233" s="71"/>
      <c r="D233" s="72"/>
      <c r="E233" s="72"/>
      <c r="F233" s="72"/>
      <c r="G233" s="72"/>
      <c r="H233" s="72"/>
      <c r="I233" s="72"/>
      <c r="J233" s="72"/>
      <c r="K233" s="72"/>
      <c r="L233" s="72"/>
      <c r="M233" s="72"/>
      <c r="N233" s="72"/>
      <c r="O233" s="72"/>
      <c r="P233" s="72"/>
      <c r="Q233" s="71"/>
      <c r="R233" s="71"/>
      <c r="S233" s="71"/>
      <c r="T233" s="71"/>
      <c r="U233" s="71"/>
      <c r="V233" s="71"/>
      <c r="W233" s="71"/>
      <c r="X233" s="71"/>
      <c r="Y233" s="71"/>
      <c r="Z233" s="71"/>
      <c r="AA233" s="71"/>
    </row>
    <row r="234" spans="1:27" ht="15.75" customHeight="1" x14ac:dyDescent="0.25">
      <c r="A234" s="71"/>
      <c r="B234" s="71"/>
      <c r="C234" s="71"/>
      <c r="D234" s="72"/>
      <c r="E234" s="72"/>
      <c r="F234" s="72"/>
      <c r="G234" s="72"/>
      <c r="H234" s="72"/>
      <c r="I234" s="72"/>
      <c r="J234" s="72"/>
      <c r="K234" s="72"/>
      <c r="L234" s="72"/>
      <c r="M234" s="72"/>
      <c r="N234" s="72"/>
      <c r="O234" s="72"/>
      <c r="P234" s="72"/>
      <c r="Q234" s="71"/>
      <c r="R234" s="71"/>
      <c r="S234" s="71"/>
      <c r="T234" s="71"/>
      <c r="U234" s="71"/>
      <c r="V234" s="71"/>
      <c r="W234" s="71"/>
      <c r="X234" s="71"/>
      <c r="Y234" s="71"/>
      <c r="Z234" s="71"/>
      <c r="AA234" s="71"/>
    </row>
    <row r="235" spans="1:27" ht="15.75" customHeight="1" x14ac:dyDescent="0.25">
      <c r="A235" s="71"/>
      <c r="B235" s="71"/>
      <c r="C235" s="71"/>
      <c r="D235" s="72"/>
      <c r="E235" s="72"/>
      <c r="F235" s="72"/>
      <c r="G235" s="72"/>
      <c r="H235" s="72"/>
      <c r="I235" s="72"/>
      <c r="J235" s="72"/>
      <c r="K235" s="72"/>
      <c r="L235" s="72"/>
      <c r="M235" s="72"/>
      <c r="N235" s="72"/>
      <c r="O235" s="72"/>
      <c r="P235" s="72"/>
      <c r="Q235" s="71"/>
      <c r="R235" s="71"/>
      <c r="S235" s="71"/>
      <c r="T235" s="71"/>
      <c r="U235" s="71"/>
      <c r="V235" s="71"/>
      <c r="W235" s="71"/>
      <c r="X235" s="71"/>
      <c r="Y235" s="71"/>
      <c r="Z235" s="71"/>
      <c r="AA235" s="71"/>
    </row>
    <row r="236" spans="1:27" ht="15.75" customHeight="1" x14ac:dyDescent="0.25">
      <c r="A236" s="71"/>
      <c r="B236" s="71"/>
      <c r="C236" s="71"/>
      <c r="D236" s="72"/>
      <c r="E236" s="72"/>
      <c r="F236" s="72"/>
      <c r="G236" s="72"/>
      <c r="H236" s="72"/>
      <c r="I236" s="72"/>
      <c r="J236" s="72"/>
      <c r="K236" s="72"/>
      <c r="L236" s="72"/>
      <c r="M236" s="72"/>
      <c r="N236" s="72"/>
      <c r="O236" s="72"/>
      <c r="P236" s="72"/>
      <c r="Q236" s="71"/>
      <c r="R236" s="71"/>
      <c r="S236" s="71"/>
      <c r="T236" s="71"/>
      <c r="U236" s="71"/>
      <c r="V236" s="71"/>
      <c r="W236" s="71"/>
      <c r="X236" s="71"/>
      <c r="Y236" s="71"/>
      <c r="Z236" s="71"/>
      <c r="AA236" s="71"/>
    </row>
    <row r="237" spans="1:27" ht="15.75" customHeight="1" x14ac:dyDescent="0.25">
      <c r="A237" s="71"/>
      <c r="B237" s="71"/>
      <c r="C237" s="71"/>
      <c r="D237" s="72"/>
      <c r="E237" s="72"/>
      <c r="F237" s="72"/>
      <c r="G237" s="72"/>
      <c r="H237" s="72"/>
      <c r="I237" s="72"/>
      <c r="J237" s="72"/>
      <c r="K237" s="72"/>
      <c r="L237" s="72"/>
      <c r="M237" s="72"/>
      <c r="N237" s="72"/>
      <c r="O237" s="72"/>
      <c r="P237" s="72"/>
      <c r="Q237" s="71"/>
      <c r="R237" s="71"/>
      <c r="S237" s="71"/>
      <c r="T237" s="71"/>
      <c r="U237" s="71"/>
      <c r="V237" s="71"/>
      <c r="W237" s="71"/>
      <c r="X237" s="71"/>
      <c r="Y237" s="71"/>
      <c r="Z237" s="71"/>
      <c r="AA237" s="71"/>
    </row>
    <row r="238" spans="1:27" ht="15.75" customHeight="1" x14ac:dyDescent="0.25">
      <c r="A238" s="71"/>
      <c r="B238" s="71"/>
      <c r="C238" s="71"/>
      <c r="D238" s="72"/>
      <c r="E238" s="72"/>
      <c r="F238" s="72"/>
      <c r="G238" s="72"/>
      <c r="H238" s="72"/>
      <c r="I238" s="72"/>
      <c r="J238" s="72"/>
      <c r="K238" s="72"/>
      <c r="L238" s="72"/>
      <c r="M238" s="72"/>
      <c r="N238" s="72"/>
      <c r="O238" s="72"/>
      <c r="P238" s="72"/>
      <c r="Q238" s="71"/>
      <c r="R238" s="71"/>
      <c r="S238" s="71"/>
      <c r="T238" s="71"/>
      <c r="U238" s="71"/>
      <c r="V238" s="71"/>
      <c r="W238" s="71"/>
      <c r="X238" s="71"/>
      <c r="Y238" s="71"/>
      <c r="Z238" s="71"/>
      <c r="AA238" s="71"/>
    </row>
    <row r="239" spans="1:27" ht="15.75" customHeight="1" x14ac:dyDescent="0.25">
      <c r="A239" s="71"/>
      <c r="B239" s="71"/>
      <c r="C239" s="71"/>
      <c r="D239" s="72"/>
      <c r="E239" s="72"/>
      <c r="F239" s="72"/>
      <c r="G239" s="72"/>
      <c r="H239" s="72"/>
      <c r="I239" s="72"/>
      <c r="J239" s="72"/>
      <c r="K239" s="72"/>
      <c r="L239" s="72"/>
      <c r="M239" s="72"/>
      <c r="N239" s="72"/>
      <c r="O239" s="72"/>
      <c r="P239" s="72"/>
      <c r="Q239" s="71"/>
      <c r="R239" s="71"/>
      <c r="S239" s="71"/>
      <c r="T239" s="71"/>
      <c r="U239" s="71"/>
      <c r="V239" s="71"/>
      <c r="W239" s="71"/>
      <c r="X239" s="71"/>
      <c r="Y239" s="71"/>
      <c r="Z239" s="71"/>
      <c r="AA239" s="71"/>
    </row>
    <row r="240" spans="1:27" ht="15.75" customHeight="1" x14ac:dyDescent="0.25">
      <c r="A240" s="71"/>
      <c r="B240" s="71"/>
      <c r="C240" s="71"/>
      <c r="D240" s="72"/>
      <c r="E240" s="72"/>
      <c r="F240" s="72"/>
      <c r="G240" s="72"/>
      <c r="H240" s="72"/>
      <c r="I240" s="72"/>
      <c r="J240" s="72"/>
      <c r="K240" s="72"/>
      <c r="L240" s="72"/>
      <c r="M240" s="72"/>
      <c r="N240" s="72"/>
      <c r="O240" s="72"/>
      <c r="P240" s="72"/>
      <c r="Q240" s="71"/>
      <c r="R240" s="71"/>
      <c r="S240" s="71"/>
      <c r="T240" s="71"/>
      <c r="U240" s="71"/>
      <c r="V240" s="71"/>
      <c r="W240" s="71"/>
      <c r="X240" s="71"/>
      <c r="Y240" s="71"/>
      <c r="Z240" s="71"/>
      <c r="AA240" s="71"/>
    </row>
    <row r="241" spans="1:27" ht="15.75" customHeight="1" x14ac:dyDescent="0.25">
      <c r="A241" s="71"/>
      <c r="B241" s="71"/>
      <c r="C241" s="71"/>
      <c r="D241" s="72"/>
      <c r="E241" s="72"/>
      <c r="F241" s="72"/>
      <c r="G241" s="72"/>
      <c r="H241" s="72"/>
      <c r="I241" s="72"/>
      <c r="J241" s="72"/>
      <c r="K241" s="72"/>
      <c r="L241" s="72"/>
      <c r="M241" s="72"/>
      <c r="N241" s="72"/>
      <c r="O241" s="72"/>
      <c r="P241" s="72"/>
      <c r="Q241" s="71"/>
      <c r="R241" s="71"/>
      <c r="S241" s="71"/>
      <c r="T241" s="71"/>
      <c r="U241" s="71"/>
      <c r="V241" s="71"/>
      <c r="W241" s="71"/>
      <c r="X241" s="71"/>
      <c r="Y241" s="71"/>
      <c r="Z241" s="71"/>
      <c r="AA241" s="71"/>
    </row>
    <row r="242" spans="1:27" ht="15.75" customHeight="1" x14ac:dyDescent="0.25">
      <c r="A242" s="71"/>
      <c r="B242" s="71"/>
      <c r="C242" s="71"/>
      <c r="D242" s="72"/>
      <c r="E242" s="72"/>
      <c r="F242" s="72"/>
      <c r="G242" s="72"/>
      <c r="H242" s="72"/>
      <c r="I242" s="72"/>
      <c r="J242" s="72"/>
      <c r="K242" s="72"/>
      <c r="L242" s="72"/>
      <c r="M242" s="72"/>
      <c r="N242" s="72"/>
      <c r="O242" s="72"/>
      <c r="P242" s="72"/>
      <c r="Q242" s="71"/>
      <c r="R242" s="71"/>
      <c r="S242" s="71"/>
      <c r="T242" s="71"/>
      <c r="U242" s="71"/>
      <c r="V242" s="71"/>
      <c r="W242" s="71"/>
      <c r="X242" s="71"/>
      <c r="Y242" s="71"/>
      <c r="Z242" s="71"/>
      <c r="AA242" s="71"/>
    </row>
    <row r="243" spans="1:27" ht="15.75" customHeight="1" x14ac:dyDescent="0.25">
      <c r="A243" s="71"/>
      <c r="B243" s="71"/>
      <c r="C243" s="71"/>
      <c r="D243" s="72"/>
      <c r="E243" s="72"/>
      <c r="F243" s="72"/>
      <c r="G243" s="72"/>
      <c r="H243" s="72"/>
      <c r="I243" s="72"/>
      <c r="J243" s="72"/>
      <c r="K243" s="72"/>
      <c r="L243" s="72"/>
      <c r="M243" s="72"/>
      <c r="N243" s="72"/>
      <c r="O243" s="72"/>
      <c r="P243" s="72"/>
      <c r="Q243" s="71"/>
      <c r="R243" s="71"/>
      <c r="S243" s="71"/>
      <c r="T243" s="71"/>
      <c r="U243" s="71"/>
      <c r="V243" s="71"/>
      <c r="W243" s="71"/>
      <c r="X243" s="71"/>
      <c r="Y243" s="71"/>
      <c r="Z243" s="71"/>
      <c r="AA243" s="71"/>
    </row>
    <row r="244" spans="1:27" ht="15.75" customHeight="1" x14ac:dyDescent="0.25">
      <c r="A244" s="71"/>
      <c r="B244" s="71"/>
      <c r="C244" s="71"/>
      <c r="D244" s="72"/>
      <c r="E244" s="72"/>
      <c r="F244" s="72"/>
      <c r="G244" s="72"/>
      <c r="H244" s="72"/>
      <c r="I244" s="72"/>
      <c r="J244" s="72"/>
      <c r="K244" s="72"/>
      <c r="L244" s="72"/>
      <c r="M244" s="72"/>
      <c r="N244" s="72"/>
      <c r="O244" s="72"/>
      <c r="P244" s="72"/>
      <c r="Q244" s="71"/>
      <c r="R244" s="71"/>
      <c r="S244" s="71"/>
      <c r="T244" s="71"/>
      <c r="U244" s="71"/>
      <c r="V244" s="71"/>
      <c r="W244" s="71"/>
      <c r="X244" s="71"/>
      <c r="Y244" s="71"/>
      <c r="Z244" s="71"/>
      <c r="AA244" s="71"/>
    </row>
    <row r="245" spans="1:27" ht="15.75" customHeight="1" x14ac:dyDescent="0.25">
      <c r="A245" s="71"/>
      <c r="B245" s="71"/>
      <c r="C245" s="71"/>
      <c r="D245" s="72"/>
      <c r="E245" s="72"/>
      <c r="F245" s="72"/>
      <c r="G245" s="72"/>
      <c r="H245" s="72"/>
      <c r="I245" s="72"/>
      <c r="J245" s="72"/>
      <c r="K245" s="72"/>
      <c r="L245" s="72"/>
      <c r="M245" s="72"/>
      <c r="N245" s="72"/>
      <c r="O245" s="72"/>
      <c r="P245" s="72"/>
      <c r="Q245" s="71"/>
      <c r="R245" s="71"/>
      <c r="S245" s="71"/>
      <c r="T245" s="71"/>
      <c r="U245" s="71"/>
      <c r="V245" s="71"/>
      <c r="W245" s="71"/>
      <c r="X245" s="71"/>
      <c r="Y245" s="71"/>
      <c r="Z245" s="71"/>
      <c r="AA245" s="71"/>
    </row>
    <row r="246" spans="1:27" ht="15.75" customHeight="1" x14ac:dyDescent="0.25">
      <c r="A246" s="71"/>
      <c r="B246" s="71"/>
      <c r="C246" s="71"/>
      <c r="D246" s="72"/>
      <c r="E246" s="72"/>
      <c r="F246" s="72"/>
      <c r="G246" s="72"/>
      <c r="H246" s="72"/>
      <c r="I246" s="72"/>
      <c r="J246" s="72"/>
      <c r="K246" s="72"/>
      <c r="L246" s="72"/>
      <c r="M246" s="72"/>
      <c r="N246" s="72"/>
      <c r="O246" s="72"/>
      <c r="P246" s="72"/>
      <c r="Q246" s="71"/>
      <c r="R246" s="71"/>
      <c r="S246" s="71"/>
      <c r="T246" s="71"/>
      <c r="U246" s="71"/>
      <c r="V246" s="71"/>
      <c r="W246" s="71"/>
      <c r="X246" s="71"/>
      <c r="Y246" s="71"/>
      <c r="Z246" s="71"/>
      <c r="AA246" s="71"/>
    </row>
    <row r="247" spans="1:27" ht="15.75" customHeight="1" x14ac:dyDescent="0.25">
      <c r="A247" s="71"/>
      <c r="B247" s="71"/>
      <c r="C247" s="71"/>
      <c r="D247" s="72"/>
      <c r="E247" s="72"/>
      <c r="F247" s="72"/>
      <c r="G247" s="72"/>
      <c r="H247" s="72"/>
      <c r="I247" s="72"/>
      <c r="J247" s="72"/>
      <c r="K247" s="72"/>
      <c r="L247" s="72"/>
      <c r="M247" s="72"/>
      <c r="N247" s="72"/>
      <c r="O247" s="72"/>
      <c r="P247" s="72"/>
      <c r="Q247" s="71"/>
      <c r="R247" s="71"/>
      <c r="S247" s="71"/>
      <c r="T247" s="71"/>
      <c r="U247" s="71"/>
      <c r="V247" s="71"/>
      <c r="W247" s="71"/>
      <c r="X247" s="71"/>
      <c r="Y247" s="71"/>
      <c r="Z247" s="71"/>
      <c r="AA247" s="71"/>
    </row>
    <row r="248" spans="1:27" ht="15.75" customHeight="1" x14ac:dyDescent="0.25">
      <c r="A248" s="71"/>
      <c r="B248" s="71"/>
      <c r="C248" s="71"/>
      <c r="D248" s="72"/>
      <c r="E248" s="72"/>
      <c r="F248" s="72"/>
      <c r="G248" s="72"/>
      <c r="H248" s="72"/>
      <c r="I248" s="72"/>
      <c r="J248" s="72"/>
      <c r="K248" s="72"/>
      <c r="L248" s="72"/>
      <c r="M248" s="72"/>
      <c r="N248" s="72"/>
      <c r="O248" s="72"/>
      <c r="P248" s="72"/>
      <c r="Q248" s="71"/>
      <c r="R248" s="71"/>
      <c r="S248" s="71"/>
      <c r="T248" s="71"/>
      <c r="U248" s="71"/>
      <c r="V248" s="71"/>
      <c r="W248" s="71"/>
      <c r="X248" s="71"/>
      <c r="Y248" s="71"/>
      <c r="Z248" s="71"/>
      <c r="AA248" s="71"/>
    </row>
    <row r="249" spans="1:27" ht="15.75" customHeight="1" x14ac:dyDescent="0.25">
      <c r="A249" s="71"/>
      <c r="B249" s="71"/>
      <c r="C249" s="71"/>
      <c r="D249" s="72"/>
      <c r="E249" s="72"/>
      <c r="F249" s="72"/>
      <c r="G249" s="72"/>
      <c r="H249" s="72"/>
      <c r="I249" s="72"/>
      <c r="J249" s="72"/>
      <c r="K249" s="72"/>
      <c r="L249" s="72"/>
      <c r="M249" s="72"/>
      <c r="N249" s="72"/>
      <c r="O249" s="72"/>
      <c r="P249" s="72"/>
      <c r="Q249" s="71"/>
      <c r="R249" s="71"/>
      <c r="S249" s="71"/>
      <c r="T249" s="71"/>
      <c r="U249" s="71"/>
      <c r="V249" s="71"/>
      <c r="W249" s="71"/>
      <c r="X249" s="71"/>
      <c r="Y249" s="71"/>
      <c r="Z249" s="71"/>
      <c r="AA249" s="71"/>
    </row>
    <row r="250" spans="1:27" ht="15.75" customHeight="1" x14ac:dyDescent="0.25">
      <c r="A250" s="71"/>
      <c r="B250" s="71"/>
      <c r="C250" s="71"/>
      <c r="D250" s="72"/>
      <c r="E250" s="72"/>
      <c r="F250" s="72"/>
      <c r="G250" s="72"/>
      <c r="H250" s="72"/>
      <c r="I250" s="72"/>
      <c r="J250" s="72"/>
      <c r="K250" s="72"/>
      <c r="L250" s="72"/>
      <c r="M250" s="72"/>
      <c r="N250" s="72"/>
      <c r="O250" s="72"/>
      <c r="P250" s="72"/>
      <c r="Q250" s="71"/>
      <c r="R250" s="71"/>
      <c r="S250" s="71"/>
      <c r="T250" s="71"/>
      <c r="U250" s="71"/>
      <c r="V250" s="71"/>
      <c r="W250" s="71"/>
      <c r="X250" s="71"/>
      <c r="Y250" s="71"/>
      <c r="Z250" s="71"/>
      <c r="AA250" s="71"/>
    </row>
    <row r="251" spans="1:27" ht="15.75" customHeight="1" x14ac:dyDescent="0.25">
      <c r="A251" s="71"/>
      <c r="B251" s="71"/>
      <c r="C251" s="71"/>
      <c r="D251" s="72"/>
      <c r="E251" s="72"/>
      <c r="F251" s="72"/>
      <c r="G251" s="72"/>
      <c r="H251" s="72"/>
      <c r="I251" s="72"/>
      <c r="J251" s="72"/>
      <c r="K251" s="72"/>
      <c r="L251" s="72"/>
      <c r="M251" s="72"/>
      <c r="N251" s="72"/>
      <c r="O251" s="72"/>
      <c r="P251" s="72"/>
      <c r="Q251" s="71"/>
      <c r="R251" s="71"/>
      <c r="S251" s="71"/>
      <c r="T251" s="71"/>
      <c r="U251" s="71"/>
      <c r="V251" s="71"/>
      <c r="W251" s="71"/>
      <c r="X251" s="71"/>
      <c r="Y251" s="71"/>
      <c r="Z251" s="71"/>
      <c r="AA251" s="71"/>
    </row>
    <row r="252" spans="1:27" ht="15.75" customHeight="1" x14ac:dyDescent="0.25">
      <c r="A252" s="71"/>
      <c r="B252" s="71"/>
      <c r="C252" s="71"/>
      <c r="D252" s="72"/>
      <c r="E252" s="72"/>
      <c r="F252" s="72"/>
      <c r="G252" s="72"/>
      <c r="H252" s="72"/>
      <c r="I252" s="72"/>
      <c r="J252" s="72"/>
      <c r="K252" s="72"/>
      <c r="L252" s="72"/>
      <c r="M252" s="72"/>
      <c r="N252" s="72"/>
      <c r="O252" s="72"/>
      <c r="P252" s="72"/>
      <c r="Q252" s="71"/>
      <c r="R252" s="71"/>
      <c r="S252" s="71"/>
      <c r="T252" s="71"/>
      <c r="U252" s="71"/>
      <c r="V252" s="71"/>
      <c r="W252" s="71"/>
      <c r="X252" s="71"/>
      <c r="Y252" s="71"/>
      <c r="Z252" s="71"/>
      <c r="AA252" s="71"/>
    </row>
    <row r="253" spans="1:27" ht="15.75" customHeight="1" x14ac:dyDescent="0.25">
      <c r="A253" s="71"/>
      <c r="B253" s="71"/>
      <c r="C253" s="71"/>
      <c r="D253" s="72"/>
      <c r="E253" s="72"/>
      <c r="F253" s="72"/>
      <c r="G253" s="72"/>
      <c r="H253" s="72"/>
      <c r="I253" s="72"/>
      <c r="J253" s="72"/>
      <c r="K253" s="72"/>
      <c r="L253" s="72"/>
      <c r="M253" s="72"/>
      <c r="N253" s="72"/>
      <c r="O253" s="72"/>
      <c r="P253" s="72"/>
      <c r="Q253" s="71"/>
      <c r="R253" s="71"/>
      <c r="S253" s="71"/>
      <c r="T253" s="71"/>
      <c r="U253" s="71"/>
      <c r="V253" s="71"/>
      <c r="W253" s="71"/>
      <c r="X253" s="71"/>
      <c r="Y253" s="71"/>
      <c r="Z253" s="71"/>
      <c r="AA253" s="71"/>
    </row>
    <row r="254" spans="1:27" ht="15.75" customHeight="1" x14ac:dyDescent="0.25">
      <c r="A254" s="71"/>
      <c r="B254" s="71"/>
      <c r="C254" s="71"/>
      <c r="D254" s="72"/>
      <c r="E254" s="72"/>
      <c r="F254" s="72"/>
      <c r="G254" s="72"/>
      <c r="H254" s="72"/>
      <c r="I254" s="72"/>
      <c r="J254" s="72"/>
      <c r="K254" s="72"/>
      <c r="L254" s="72"/>
      <c r="M254" s="72"/>
      <c r="N254" s="72"/>
      <c r="O254" s="72"/>
      <c r="P254" s="72"/>
      <c r="Q254" s="71"/>
      <c r="R254" s="71"/>
      <c r="S254" s="71"/>
      <c r="T254" s="71"/>
      <c r="U254" s="71"/>
      <c r="V254" s="71"/>
      <c r="W254" s="71"/>
      <c r="X254" s="71"/>
      <c r="Y254" s="71"/>
      <c r="Z254" s="71"/>
      <c r="AA254" s="71"/>
    </row>
    <row r="255" spans="1:27" ht="15.75" customHeight="1" x14ac:dyDescent="0.25">
      <c r="A255" s="71"/>
      <c r="B255" s="71"/>
      <c r="C255" s="71"/>
      <c r="D255" s="72"/>
      <c r="E255" s="72"/>
      <c r="F255" s="72"/>
      <c r="G255" s="72"/>
      <c r="H255" s="72"/>
      <c r="I255" s="72"/>
      <c r="J255" s="72"/>
      <c r="K255" s="72"/>
      <c r="L255" s="72"/>
      <c r="M255" s="72"/>
      <c r="N255" s="72"/>
      <c r="O255" s="72"/>
      <c r="P255" s="72"/>
      <c r="Q255" s="71"/>
      <c r="R255" s="71"/>
      <c r="S255" s="71"/>
      <c r="T255" s="71"/>
      <c r="U255" s="71"/>
      <c r="V255" s="71"/>
      <c r="W255" s="71"/>
      <c r="X255" s="71"/>
      <c r="Y255" s="71"/>
      <c r="Z255" s="71"/>
      <c r="AA255" s="71"/>
    </row>
    <row r="256" spans="1:27" ht="15.75" customHeight="1" x14ac:dyDescent="0.25">
      <c r="A256" s="71"/>
      <c r="B256" s="71"/>
      <c r="C256" s="71"/>
      <c r="D256" s="72"/>
      <c r="E256" s="72"/>
      <c r="F256" s="72"/>
      <c r="G256" s="72"/>
      <c r="H256" s="72"/>
      <c r="I256" s="72"/>
      <c r="J256" s="72"/>
      <c r="K256" s="72"/>
      <c r="L256" s="72"/>
      <c r="M256" s="72"/>
      <c r="N256" s="72"/>
      <c r="O256" s="72"/>
      <c r="P256" s="72"/>
      <c r="Q256" s="71"/>
      <c r="R256" s="71"/>
      <c r="S256" s="71"/>
      <c r="T256" s="71"/>
      <c r="U256" s="71"/>
      <c r="V256" s="71"/>
      <c r="W256" s="71"/>
      <c r="X256" s="71"/>
      <c r="Y256" s="71"/>
      <c r="Z256" s="71"/>
      <c r="AA256" s="71"/>
    </row>
    <row r="257" spans="1:27" ht="15.75" customHeight="1" x14ac:dyDescent="0.25">
      <c r="A257" s="71"/>
      <c r="B257" s="71"/>
      <c r="C257" s="71"/>
      <c r="D257" s="72"/>
      <c r="E257" s="72"/>
      <c r="F257" s="72"/>
      <c r="G257" s="72"/>
      <c r="H257" s="72"/>
      <c r="I257" s="72"/>
      <c r="J257" s="72"/>
      <c r="K257" s="72"/>
      <c r="L257" s="72"/>
      <c r="M257" s="72"/>
      <c r="N257" s="72"/>
      <c r="O257" s="72"/>
      <c r="P257" s="72"/>
      <c r="Q257" s="71"/>
      <c r="R257" s="71"/>
      <c r="S257" s="71"/>
      <c r="T257" s="71"/>
      <c r="U257" s="71"/>
      <c r="V257" s="71"/>
      <c r="W257" s="71"/>
      <c r="X257" s="71"/>
      <c r="Y257" s="71"/>
      <c r="Z257" s="71"/>
      <c r="AA257" s="71"/>
    </row>
    <row r="258" spans="1:27" ht="15.75" customHeight="1" x14ac:dyDescent="0.25">
      <c r="A258" s="71"/>
      <c r="B258" s="71"/>
      <c r="C258" s="71"/>
      <c r="D258" s="72"/>
      <c r="E258" s="72"/>
      <c r="F258" s="72"/>
      <c r="G258" s="72"/>
      <c r="H258" s="72"/>
      <c r="I258" s="72"/>
      <c r="J258" s="72"/>
      <c r="K258" s="72"/>
      <c r="L258" s="72"/>
      <c r="M258" s="72"/>
      <c r="N258" s="72"/>
      <c r="O258" s="72"/>
      <c r="P258" s="72"/>
      <c r="Q258" s="71"/>
      <c r="R258" s="71"/>
      <c r="S258" s="71"/>
      <c r="T258" s="71"/>
      <c r="U258" s="71"/>
      <c r="V258" s="71"/>
      <c r="W258" s="71"/>
      <c r="X258" s="71"/>
      <c r="Y258" s="71"/>
      <c r="Z258" s="71"/>
      <c r="AA258" s="71"/>
    </row>
    <row r="259" spans="1:27" ht="15.75" customHeight="1" x14ac:dyDescent="0.25">
      <c r="A259" s="71"/>
      <c r="B259" s="71"/>
      <c r="C259" s="71"/>
      <c r="D259" s="72"/>
      <c r="E259" s="72"/>
      <c r="F259" s="72"/>
      <c r="G259" s="72"/>
      <c r="H259" s="72"/>
      <c r="I259" s="72"/>
      <c r="J259" s="72"/>
      <c r="K259" s="72"/>
      <c r="L259" s="72"/>
      <c r="M259" s="72"/>
      <c r="N259" s="72"/>
      <c r="O259" s="72"/>
      <c r="P259" s="72"/>
      <c r="Q259" s="71"/>
      <c r="R259" s="71"/>
      <c r="S259" s="71"/>
      <c r="T259" s="71"/>
      <c r="U259" s="71"/>
      <c r="V259" s="71"/>
      <c r="W259" s="71"/>
      <c r="X259" s="71"/>
      <c r="Y259" s="71"/>
      <c r="Z259" s="71"/>
      <c r="AA259" s="71"/>
    </row>
    <row r="260" spans="1:27" ht="15.75" customHeight="1" x14ac:dyDescent="0.25">
      <c r="A260" s="71"/>
      <c r="B260" s="71"/>
      <c r="C260" s="71"/>
      <c r="D260" s="72"/>
      <c r="E260" s="72"/>
      <c r="F260" s="72"/>
      <c r="G260" s="72"/>
      <c r="H260" s="72"/>
      <c r="I260" s="72"/>
      <c r="J260" s="72"/>
      <c r="K260" s="72"/>
      <c r="L260" s="72"/>
      <c r="M260" s="72"/>
      <c r="N260" s="72"/>
      <c r="O260" s="72"/>
      <c r="P260" s="72"/>
      <c r="Q260" s="71"/>
      <c r="R260" s="71"/>
      <c r="S260" s="71"/>
      <c r="T260" s="71"/>
      <c r="U260" s="71"/>
      <c r="V260" s="71"/>
      <c r="W260" s="71"/>
      <c r="X260" s="71"/>
      <c r="Y260" s="71"/>
      <c r="Z260" s="71"/>
      <c r="AA260" s="71"/>
    </row>
    <row r="261" spans="1:27" ht="15.75" customHeight="1" x14ac:dyDescent="0.25">
      <c r="A261" s="71"/>
      <c r="B261" s="71"/>
      <c r="C261" s="71"/>
      <c r="D261" s="72"/>
      <c r="E261" s="72"/>
      <c r="F261" s="72"/>
      <c r="G261" s="72"/>
      <c r="H261" s="72"/>
      <c r="I261" s="72"/>
      <c r="J261" s="72"/>
      <c r="K261" s="72"/>
      <c r="L261" s="72"/>
      <c r="M261" s="72"/>
      <c r="N261" s="72"/>
      <c r="O261" s="72"/>
      <c r="P261" s="72"/>
      <c r="Q261" s="71"/>
      <c r="R261" s="71"/>
      <c r="S261" s="71"/>
      <c r="T261" s="71"/>
      <c r="U261" s="71"/>
      <c r="V261" s="71"/>
      <c r="W261" s="71"/>
      <c r="X261" s="71"/>
      <c r="Y261" s="71"/>
      <c r="Z261" s="71"/>
      <c r="AA261" s="71"/>
    </row>
    <row r="262" spans="1:27" ht="15.75" customHeight="1" x14ac:dyDescent="0.25">
      <c r="A262" s="71"/>
      <c r="B262" s="71"/>
      <c r="C262" s="71"/>
      <c r="D262" s="72"/>
      <c r="E262" s="72"/>
      <c r="F262" s="72"/>
      <c r="G262" s="72"/>
      <c r="H262" s="72"/>
      <c r="I262" s="72"/>
      <c r="J262" s="72"/>
      <c r="K262" s="72"/>
      <c r="L262" s="72"/>
      <c r="M262" s="72"/>
      <c r="N262" s="72"/>
      <c r="O262" s="72"/>
      <c r="P262" s="72"/>
      <c r="Q262" s="71"/>
      <c r="R262" s="71"/>
      <c r="S262" s="71"/>
      <c r="T262" s="71"/>
      <c r="U262" s="71"/>
      <c r="V262" s="71"/>
      <c r="W262" s="71"/>
      <c r="X262" s="71"/>
      <c r="Y262" s="71"/>
      <c r="Z262" s="71"/>
      <c r="AA262" s="71"/>
    </row>
    <row r="263" spans="1:27" ht="15.75" customHeight="1" x14ac:dyDescent="0.25">
      <c r="A263" s="71"/>
      <c r="B263" s="71"/>
      <c r="C263" s="71"/>
      <c r="D263" s="72"/>
      <c r="E263" s="72"/>
      <c r="F263" s="72"/>
      <c r="G263" s="72"/>
      <c r="H263" s="72"/>
      <c r="I263" s="72"/>
      <c r="J263" s="72"/>
      <c r="K263" s="72"/>
      <c r="L263" s="72"/>
      <c r="M263" s="72"/>
      <c r="N263" s="72"/>
      <c r="O263" s="72"/>
      <c r="P263" s="72"/>
      <c r="Q263" s="71"/>
      <c r="R263" s="71"/>
      <c r="S263" s="71"/>
      <c r="T263" s="71"/>
      <c r="U263" s="71"/>
      <c r="V263" s="71"/>
      <c r="W263" s="71"/>
      <c r="X263" s="71"/>
      <c r="Y263" s="71"/>
      <c r="Z263" s="71"/>
      <c r="AA263" s="71"/>
    </row>
    <row r="264" spans="1:27" ht="15.75" customHeight="1" x14ac:dyDescent="0.25">
      <c r="A264" s="71"/>
      <c r="B264" s="71"/>
      <c r="C264" s="71"/>
      <c r="D264" s="72"/>
      <c r="E264" s="72"/>
      <c r="F264" s="72"/>
      <c r="G264" s="72"/>
      <c r="H264" s="72"/>
      <c r="I264" s="72"/>
      <c r="J264" s="72"/>
      <c r="K264" s="72"/>
      <c r="L264" s="72"/>
      <c r="M264" s="72"/>
      <c r="N264" s="72"/>
      <c r="O264" s="72"/>
      <c r="P264" s="72"/>
      <c r="Q264" s="71"/>
      <c r="R264" s="71"/>
      <c r="S264" s="71"/>
      <c r="T264" s="71"/>
      <c r="U264" s="71"/>
      <c r="V264" s="71"/>
      <c r="W264" s="71"/>
      <c r="X264" s="71"/>
      <c r="Y264" s="71"/>
      <c r="Z264" s="71"/>
      <c r="AA264" s="71"/>
    </row>
    <row r="265" spans="1:27" ht="15.75" customHeight="1" x14ac:dyDescent="0.25">
      <c r="A265" s="71"/>
      <c r="B265" s="71"/>
      <c r="C265" s="71"/>
      <c r="D265" s="72"/>
      <c r="E265" s="72"/>
      <c r="F265" s="72"/>
      <c r="G265" s="72"/>
      <c r="H265" s="72"/>
      <c r="I265" s="72"/>
      <c r="J265" s="72"/>
      <c r="K265" s="72"/>
      <c r="L265" s="72"/>
      <c r="M265" s="72"/>
      <c r="N265" s="72"/>
      <c r="O265" s="72"/>
      <c r="P265" s="72"/>
      <c r="Q265" s="71"/>
      <c r="R265" s="71"/>
      <c r="S265" s="71"/>
      <c r="T265" s="71"/>
      <c r="U265" s="71"/>
      <c r="V265" s="71"/>
      <c r="W265" s="71"/>
      <c r="X265" s="71"/>
      <c r="Y265" s="71"/>
      <c r="Z265" s="71"/>
      <c r="AA265" s="71"/>
    </row>
    <row r="266" spans="1:27" ht="15.75" customHeight="1" x14ac:dyDescent="0.25">
      <c r="A266" s="71"/>
      <c r="B266" s="71"/>
      <c r="C266" s="71"/>
      <c r="D266" s="72"/>
      <c r="E266" s="72"/>
      <c r="F266" s="72"/>
      <c r="G266" s="72"/>
      <c r="H266" s="72"/>
      <c r="I266" s="72"/>
      <c r="J266" s="72"/>
      <c r="K266" s="72"/>
      <c r="L266" s="72"/>
      <c r="M266" s="72"/>
      <c r="N266" s="72"/>
      <c r="O266" s="72"/>
      <c r="P266" s="72"/>
      <c r="Q266" s="71"/>
      <c r="R266" s="71"/>
      <c r="S266" s="71"/>
      <c r="T266" s="71"/>
      <c r="U266" s="71"/>
      <c r="V266" s="71"/>
      <c r="W266" s="71"/>
      <c r="X266" s="71"/>
      <c r="Y266" s="71"/>
      <c r="Z266" s="71"/>
      <c r="AA266" s="71"/>
    </row>
    <row r="267" spans="1:27" ht="15.75" customHeight="1" x14ac:dyDescent="0.25">
      <c r="A267" s="71"/>
      <c r="B267" s="71"/>
      <c r="C267" s="71"/>
      <c r="D267" s="72"/>
      <c r="E267" s="72"/>
      <c r="F267" s="72"/>
      <c r="G267" s="72"/>
      <c r="H267" s="72"/>
      <c r="I267" s="72"/>
      <c r="J267" s="72"/>
      <c r="K267" s="72"/>
      <c r="L267" s="72"/>
      <c r="M267" s="72"/>
      <c r="N267" s="72"/>
      <c r="O267" s="72"/>
      <c r="P267" s="72"/>
      <c r="Q267" s="71"/>
      <c r="R267" s="71"/>
      <c r="S267" s="71"/>
      <c r="T267" s="71"/>
      <c r="U267" s="71"/>
      <c r="V267" s="71"/>
      <c r="W267" s="71"/>
      <c r="X267" s="71"/>
      <c r="Y267" s="71"/>
      <c r="Z267" s="71"/>
      <c r="AA267" s="71"/>
    </row>
    <row r="268" spans="1:27" ht="15.75" customHeight="1" x14ac:dyDescent="0.25">
      <c r="A268" s="71"/>
      <c r="B268" s="71"/>
      <c r="C268" s="71"/>
      <c r="D268" s="72"/>
      <c r="E268" s="72"/>
      <c r="F268" s="72"/>
      <c r="G268" s="72"/>
      <c r="H268" s="72"/>
      <c r="I268" s="72"/>
      <c r="J268" s="72"/>
      <c r="K268" s="72"/>
      <c r="L268" s="72"/>
      <c r="M268" s="72"/>
      <c r="N268" s="72"/>
      <c r="O268" s="72"/>
      <c r="P268" s="72"/>
      <c r="Q268" s="71"/>
      <c r="R268" s="71"/>
      <c r="S268" s="71"/>
      <c r="T268" s="71"/>
      <c r="U268" s="71"/>
      <c r="V268" s="71"/>
      <c r="W268" s="71"/>
      <c r="X268" s="71"/>
      <c r="Y268" s="71"/>
      <c r="Z268" s="71"/>
      <c r="AA268" s="71"/>
    </row>
    <row r="269" spans="1:27" ht="15.75" customHeight="1" x14ac:dyDescent="0.25">
      <c r="A269" s="71"/>
      <c r="B269" s="71"/>
      <c r="C269" s="71"/>
      <c r="D269" s="72"/>
      <c r="E269" s="72"/>
      <c r="F269" s="72"/>
      <c r="G269" s="72"/>
      <c r="H269" s="72"/>
      <c r="I269" s="72"/>
      <c r="J269" s="72"/>
      <c r="K269" s="72"/>
      <c r="L269" s="72"/>
      <c r="M269" s="72"/>
      <c r="N269" s="72"/>
      <c r="O269" s="72"/>
      <c r="P269" s="72"/>
      <c r="Q269" s="71"/>
      <c r="R269" s="71"/>
      <c r="S269" s="71"/>
      <c r="T269" s="71"/>
      <c r="U269" s="71"/>
      <c r="V269" s="71"/>
      <c r="W269" s="71"/>
      <c r="X269" s="71"/>
      <c r="Y269" s="71"/>
      <c r="Z269" s="71"/>
      <c r="AA269" s="71"/>
    </row>
    <row r="270" spans="1:27" ht="15.75" customHeight="1" x14ac:dyDescent="0.25">
      <c r="A270" s="71"/>
      <c r="B270" s="71"/>
      <c r="C270" s="71"/>
      <c r="D270" s="72"/>
      <c r="E270" s="72"/>
      <c r="F270" s="72"/>
      <c r="G270" s="72"/>
      <c r="H270" s="72"/>
      <c r="I270" s="72"/>
      <c r="J270" s="72"/>
      <c r="K270" s="72"/>
      <c r="L270" s="72"/>
      <c r="M270" s="72"/>
      <c r="N270" s="72"/>
      <c r="O270" s="72"/>
      <c r="P270" s="72"/>
      <c r="Q270" s="71"/>
      <c r="R270" s="71"/>
      <c r="S270" s="71"/>
      <c r="T270" s="71"/>
      <c r="U270" s="71"/>
      <c r="V270" s="71"/>
      <c r="W270" s="71"/>
      <c r="X270" s="71"/>
      <c r="Y270" s="71"/>
      <c r="Z270" s="71"/>
      <c r="AA270" s="71"/>
    </row>
    <row r="271" spans="1:27" ht="15.75" customHeight="1" x14ac:dyDescent="0.25">
      <c r="A271" s="71"/>
      <c r="B271" s="71"/>
      <c r="C271" s="71"/>
      <c r="D271" s="72"/>
      <c r="E271" s="72"/>
      <c r="F271" s="72"/>
      <c r="G271" s="72"/>
      <c r="H271" s="72"/>
      <c r="I271" s="72"/>
      <c r="J271" s="72"/>
      <c r="K271" s="72"/>
      <c r="L271" s="72"/>
      <c r="M271" s="72"/>
      <c r="N271" s="72"/>
      <c r="O271" s="72"/>
      <c r="P271" s="72"/>
      <c r="Q271" s="71"/>
      <c r="R271" s="71"/>
      <c r="S271" s="71"/>
      <c r="T271" s="71"/>
      <c r="U271" s="71"/>
      <c r="V271" s="71"/>
      <c r="W271" s="71"/>
      <c r="X271" s="71"/>
      <c r="Y271" s="71"/>
      <c r="Z271" s="71"/>
      <c r="AA271" s="71"/>
    </row>
    <row r="272" spans="1:27" ht="15.75" customHeight="1" x14ac:dyDescent="0.25">
      <c r="A272" s="71"/>
      <c r="B272" s="71"/>
      <c r="C272" s="71"/>
      <c r="D272" s="72"/>
      <c r="E272" s="72"/>
      <c r="F272" s="72"/>
      <c r="G272" s="72"/>
      <c r="H272" s="72"/>
      <c r="I272" s="72"/>
      <c r="J272" s="72"/>
      <c r="K272" s="72"/>
      <c r="L272" s="72"/>
      <c r="M272" s="72"/>
      <c r="N272" s="72"/>
      <c r="O272" s="72"/>
      <c r="P272" s="72"/>
      <c r="Q272" s="71"/>
      <c r="R272" s="71"/>
      <c r="S272" s="71"/>
      <c r="T272" s="71"/>
      <c r="U272" s="71"/>
      <c r="V272" s="71"/>
      <c r="W272" s="71"/>
      <c r="X272" s="71"/>
      <c r="Y272" s="71"/>
      <c r="Z272" s="71"/>
      <c r="AA272" s="71"/>
    </row>
    <row r="273" spans="1:27" ht="15.75" customHeight="1" x14ac:dyDescent="0.25">
      <c r="A273" s="71"/>
      <c r="B273" s="71"/>
      <c r="C273" s="71"/>
      <c r="D273" s="72"/>
      <c r="E273" s="72"/>
      <c r="F273" s="72"/>
      <c r="G273" s="72"/>
      <c r="H273" s="72"/>
      <c r="I273" s="72"/>
      <c r="J273" s="72"/>
      <c r="K273" s="72"/>
      <c r="L273" s="72"/>
      <c r="M273" s="72"/>
      <c r="N273" s="72"/>
      <c r="O273" s="72"/>
      <c r="P273" s="72"/>
      <c r="Q273" s="71"/>
      <c r="R273" s="71"/>
      <c r="S273" s="71"/>
      <c r="T273" s="71"/>
      <c r="U273" s="71"/>
      <c r="V273" s="71"/>
      <c r="W273" s="71"/>
      <c r="X273" s="71"/>
      <c r="Y273" s="71"/>
      <c r="Z273" s="71"/>
      <c r="AA273" s="71"/>
    </row>
    <row r="274" spans="1:27" ht="15.75" customHeight="1" x14ac:dyDescent="0.25">
      <c r="A274" s="71"/>
      <c r="B274" s="71"/>
      <c r="C274" s="71"/>
      <c r="D274" s="72"/>
      <c r="E274" s="72"/>
      <c r="F274" s="72"/>
      <c r="G274" s="72"/>
      <c r="H274" s="72"/>
      <c r="I274" s="72"/>
      <c r="J274" s="72"/>
      <c r="K274" s="72"/>
      <c r="L274" s="72"/>
      <c r="M274" s="72"/>
      <c r="N274" s="72"/>
      <c r="O274" s="72"/>
      <c r="P274" s="72"/>
      <c r="Q274" s="71"/>
      <c r="R274" s="71"/>
      <c r="S274" s="71"/>
      <c r="T274" s="71"/>
      <c r="U274" s="71"/>
      <c r="V274" s="71"/>
      <c r="W274" s="71"/>
      <c r="X274" s="71"/>
      <c r="Y274" s="71"/>
      <c r="Z274" s="71"/>
      <c r="AA274" s="71"/>
    </row>
    <row r="275" spans="1:27" ht="15.75" customHeight="1" x14ac:dyDescent="0.25">
      <c r="A275" s="71"/>
      <c r="B275" s="71"/>
      <c r="C275" s="71"/>
      <c r="D275" s="72"/>
      <c r="E275" s="72"/>
      <c r="F275" s="72"/>
      <c r="G275" s="72"/>
      <c r="H275" s="72"/>
      <c r="I275" s="72"/>
      <c r="J275" s="72"/>
      <c r="K275" s="72"/>
      <c r="L275" s="72"/>
      <c r="M275" s="72"/>
      <c r="N275" s="72"/>
      <c r="O275" s="72"/>
      <c r="P275" s="72"/>
      <c r="Q275" s="71"/>
      <c r="R275" s="71"/>
      <c r="S275" s="71"/>
      <c r="T275" s="71"/>
      <c r="U275" s="71"/>
      <c r="V275" s="71"/>
      <c r="W275" s="71"/>
      <c r="X275" s="71"/>
      <c r="Y275" s="71"/>
      <c r="Z275" s="71"/>
      <c r="AA275" s="71"/>
    </row>
    <row r="276" spans="1:27" ht="15.75" customHeight="1" x14ac:dyDescent="0.25">
      <c r="A276" s="71"/>
      <c r="B276" s="71"/>
      <c r="C276" s="71"/>
      <c r="D276" s="72"/>
      <c r="E276" s="72"/>
      <c r="F276" s="72"/>
      <c r="G276" s="72"/>
      <c r="H276" s="72"/>
      <c r="I276" s="72"/>
      <c r="J276" s="72"/>
      <c r="K276" s="72"/>
      <c r="L276" s="72"/>
      <c r="M276" s="72"/>
      <c r="N276" s="72"/>
      <c r="O276" s="72"/>
      <c r="P276" s="72"/>
      <c r="Q276" s="71"/>
      <c r="R276" s="71"/>
      <c r="S276" s="71"/>
      <c r="T276" s="71"/>
      <c r="U276" s="71"/>
      <c r="V276" s="71"/>
      <c r="W276" s="71"/>
      <c r="X276" s="71"/>
      <c r="Y276" s="71"/>
      <c r="Z276" s="71"/>
      <c r="AA276" s="71"/>
    </row>
    <row r="277" spans="1:27" ht="15.75" customHeight="1" x14ac:dyDescent="0.25">
      <c r="A277" s="71"/>
      <c r="B277" s="71"/>
      <c r="C277" s="71"/>
      <c r="D277" s="72"/>
      <c r="E277" s="72"/>
      <c r="F277" s="72"/>
      <c r="G277" s="72"/>
      <c r="H277" s="72"/>
      <c r="I277" s="72"/>
      <c r="J277" s="72"/>
      <c r="K277" s="72"/>
      <c r="L277" s="72"/>
      <c r="M277" s="72"/>
      <c r="N277" s="72"/>
      <c r="O277" s="72"/>
      <c r="P277" s="72"/>
      <c r="Q277" s="71"/>
      <c r="R277" s="71"/>
      <c r="S277" s="71"/>
      <c r="T277" s="71"/>
      <c r="U277" s="71"/>
      <c r="V277" s="71"/>
      <c r="W277" s="71"/>
      <c r="X277" s="71"/>
      <c r="Y277" s="71"/>
      <c r="Z277" s="71"/>
      <c r="AA277" s="71"/>
    </row>
    <row r="278" spans="1:27" ht="15.75" customHeight="1" x14ac:dyDescent="0.25">
      <c r="A278" s="71"/>
      <c r="B278" s="71"/>
      <c r="C278" s="71"/>
      <c r="D278" s="72"/>
      <c r="E278" s="72"/>
      <c r="F278" s="72"/>
      <c r="G278" s="72"/>
      <c r="H278" s="72"/>
      <c r="I278" s="72"/>
      <c r="J278" s="72"/>
      <c r="K278" s="72"/>
      <c r="L278" s="72"/>
      <c r="M278" s="72"/>
      <c r="N278" s="72"/>
      <c r="O278" s="72"/>
      <c r="P278" s="72"/>
      <c r="Q278" s="71"/>
      <c r="R278" s="71"/>
      <c r="S278" s="71"/>
      <c r="T278" s="71"/>
      <c r="U278" s="71"/>
      <c r="V278" s="71"/>
      <c r="W278" s="71"/>
      <c r="X278" s="71"/>
      <c r="Y278" s="71"/>
      <c r="Z278" s="71"/>
      <c r="AA278" s="71"/>
    </row>
    <row r="279" spans="1:27" ht="15.75" customHeight="1" x14ac:dyDescent="0.25">
      <c r="A279" s="71"/>
      <c r="B279" s="71"/>
      <c r="C279" s="71"/>
      <c r="D279" s="72"/>
      <c r="E279" s="72"/>
      <c r="F279" s="72"/>
      <c r="G279" s="72"/>
      <c r="H279" s="72"/>
      <c r="I279" s="72"/>
      <c r="J279" s="72"/>
      <c r="K279" s="72"/>
      <c r="L279" s="72"/>
      <c r="M279" s="72"/>
      <c r="N279" s="72"/>
      <c r="O279" s="72"/>
      <c r="P279" s="72"/>
      <c r="Q279" s="71"/>
      <c r="R279" s="71"/>
      <c r="S279" s="71"/>
      <c r="T279" s="71"/>
      <c r="U279" s="71"/>
      <c r="V279" s="71"/>
      <c r="W279" s="71"/>
      <c r="X279" s="71"/>
      <c r="Y279" s="71"/>
      <c r="Z279" s="71"/>
      <c r="AA279" s="71"/>
    </row>
    <row r="280" spans="1:27" ht="15.75" customHeight="1" x14ac:dyDescent="0.25">
      <c r="A280" s="71"/>
      <c r="B280" s="71"/>
      <c r="C280" s="71"/>
      <c r="D280" s="72"/>
      <c r="E280" s="72"/>
      <c r="F280" s="72"/>
      <c r="G280" s="72"/>
      <c r="H280" s="72"/>
      <c r="I280" s="72"/>
      <c r="J280" s="72"/>
      <c r="K280" s="72"/>
      <c r="L280" s="72"/>
      <c r="M280" s="72"/>
      <c r="N280" s="72"/>
      <c r="O280" s="72"/>
      <c r="P280" s="72"/>
      <c r="Q280" s="71"/>
      <c r="R280" s="71"/>
      <c r="S280" s="71"/>
      <c r="T280" s="71"/>
      <c r="U280" s="71"/>
      <c r="V280" s="71"/>
      <c r="W280" s="71"/>
      <c r="X280" s="71"/>
      <c r="Y280" s="71"/>
      <c r="Z280" s="71"/>
      <c r="AA280" s="71"/>
    </row>
    <row r="281" spans="1:27" ht="15.75" customHeight="1" x14ac:dyDescent="0.25">
      <c r="A281" s="71"/>
      <c r="B281" s="71"/>
      <c r="C281" s="71"/>
      <c r="D281" s="72"/>
      <c r="E281" s="72"/>
      <c r="F281" s="72"/>
      <c r="G281" s="72"/>
      <c r="H281" s="72"/>
      <c r="I281" s="72"/>
      <c r="J281" s="72"/>
      <c r="K281" s="72"/>
      <c r="L281" s="72"/>
      <c r="M281" s="72"/>
      <c r="N281" s="72"/>
      <c r="O281" s="72"/>
      <c r="P281" s="72"/>
      <c r="Q281" s="71"/>
      <c r="R281" s="71"/>
      <c r="S281" s="71"/>
      <c r="T281" s="71"/>
      <c r="U281" s="71"/>
      <c r="V281" s="71"/>
      <c r="W281" s="71"/>
      <c r="X281" s="71"/>
      <c r="Y281" s="71"/>
      <c r="Z281" s="71"/>
      <c r="AA281" s="71"/>
    </row>
    <row r="282" spans="1:27" ht="15.75" customHeight="1" x14ac:dyDescent="0.25">
      <c r="A282" s="71"/>
      <c r="B282" s="71"/>
      <c r="C282" s="71"/>
      <c r="D282" s="72"/>
      <c r="E282" s="72"/>
      <c r="F282" s="72"/>
      <c r="G282" s="72"/>
      <c r="H282" s="72"/>
      <c r="I282" s="72"/>
      <c r="J282" s="72"/>
      <c r="K282" s="72"/>
      <c r="L282" s="72"/>
      <c r="M282" s="72"/>
      <c r="N282" s="72"/>
      <c r="O282" s="72"/>
      <c r="P282" s="72"/>
      <c r="Q282" s="71"/>
      <c r="R282" s="71"/>
      <c r="S282" s="71"/>
      <c r="T282" s="71"/>
      <c r="U282" s="71"/>
      <c r="V282" s="71"/>
      <c r="W282" s="71"/>
      <c r="X282" s="71"/>
      <c r="Y282" s="71"/>
      <c r="Z282" s="71"/>
      <c r="AA282" s="71"/>
    </row>
    <row r="283" spans="1:27" ht="15.75" customHeight="1" x14ac:dyDescent="0.25">
      <c r="A283" s="71"/>
      <c r="B283" s="71"/>
      <c r="C283" s="71"/>
      <c r="D283" s="72"/>
      <c r="E283" s="72"/>
      <c r="F283" s="72"/>
      <c r="G283" s="72"/>
      <c r="H283" s="72"/>
      <c r="I283" s="72"/>
      <c r="J283" s="72"/>
      <c r="K283" s="72"/>
      <c r="L283" s="72"/>
      <c r="M283" s="72"/>
      <c r="N283" s="72"/>
      <c r="O283" s="72"/>
      <c r="P283" s="72"/>
      <c r="Q283" s="71"/>
      <c r="R283" s="71"/>
      <c r="S283" s="71"/>
      <c r="T283" s="71"/>
      <c r="U283" s="71"/>
      <c r="V283" s="71"/>
      <c r="W283" s="71"/>
      <c r="X283" s="71"/>
      <c r="Y283" s="71"/>
      <c r="Z283" s="71"/>
      <c r="AA283" s="71"/>
    </row>
    <row r="284" spans="1:27" ht="15.75" customHeight="1" x14ac:dyDescent="0.25">
      <c r="A284" s="71"/>
      <c r="B284" s="71"/>
      <c r="C284" s="71"/>
      <c r="D284" s="72"/>
      <c r="E284" s="72"/>
      <c r="F284" s="72"/>
      <c r="G284" s="72"/>
      <c r="H284" s="72"/>
      <c r="I284" s="72"/>
      <c r="J284" s="72"/>
      <c r="K284" s="72"/>
      <c r="L284" s="72"/>
      <c r="M284" s="72"/>
      <c r="N284" s="72"/>
      <c r="O284" s="72"/>
      <c r="P284" s="72"/>
      <c r="Q284" s="71"/>
      <c r="R284" s="71"/>
      <c r="S284" s="71"/>
      <c r="T284" s="71"/>
      <c r="U284" s="71"/>
      <c r="V284" s="71"/>
      <c r="W284" s="71"/>
      <c r="X284" s="71"/>
      <c r="Y284" s="71"/>
      <c r="Z284" s="71"/>
      <c r="AA284" s="71"/>
    </row>
    <row r="285" spans="1:27" ht="15.75" customHeight="1" x14ac:dyDescent="0.25">
      <c r="A285" s="71"/>
      <c r="B285" s="71"/>
      <c r="C285" s="71"/>
      <c r="D285" s="72"/>
      <c r="E285" s="72"/>
      <c r="F285" s="72"/>
      <c r="G285" s="72"/>
      <c r="H285" s="72"/>
      <c r="I285" s="72"/>
      <c r="J285" s="72"/>
      <c r="K285" s="72"/>
      <c r="L285" s="72"/>
      <c r="M285" s="72"/>
      <c r="N285" s="72"/>
      <c r="O285" s="72"/>
      <c r="P285" s="72"/>
      <c r="Q285" s="71"/>
      <c r="R285" s="71"/>
      <c r="S285" s="71"/>
      <c r="T285" s="71"/>
      <c r="U285" s="71"/>
      <c r="V285" s="71"/>
      <c r="W285" s="71"/>
      <c r="X285" s="71"/>
      <c r="Y285" s="71"/>
      <c r="Z285" s="71"/>
      <c r="AA285" s="71"/>
    </row>
    <row r="286" spans="1:27" ht="15.75" customHeight="1" x14ac:dyDescent="0.25">
      <c r="A286" s="71"/>
      <c r="B286" s="71"/>
      <c r="C286" s="71"/>
      <c r="D286" s="72"/>
      <c r="E286" s="72"/>
      <c r="F286" s="72"/>
      <c r="G286" s="72"/>
      <c r="H286" s="72"/>
      <c r="I286" s="72"/>
      <c r="J286" s="72"/>
      <c r="K286" s="72"/>
      <c r="L286" s="72"/>
      <c r="M286" s="72"/>
      <c r="N286" s="72"/>
      <c r="O286" s="72"/>
      <c r="P286" s="72"/>
      <c r="Q286" s="71"/>
      <c r="R286" s="71"/>
      <c r="S286" s="71"/>
      <c r="T286" s="71"/>
      <c r="U286" s="71"/>
      <c r="V286" s="71"/>
      <c r="W286" s="71"/>
      <c r="X286" s="71"/>
      <c r="Y286" s="71"/>
      <c r="Z286" s="71"/>
      <c r="AA286" s="71"/>
    </row>
    <row r="287" spans="1:27" ht="15.75" customHeight="1" x14ac:dyDescent="0.25">
      <c r="A287" s="71"/>
      <c r="B287" s="71"/>
      <c r="C287" s="71"/>
      <c r="D287" s="72"/>
      <c r="E287" s="72"/>
      <c r="F287" s="72"/>
      <c r="G287" s="72"/>
      <c r="H287" s="72"/>
      <c r="I287" s="72"/>
      <c r="J287" s="72"/>
      <c r="K287" s="72"/>
      <c r="L287" s="72"/>
      <c r="M287" s="72"/>
      <c r="N287" s="72"/>
      <c r="O287" s="72"/>
      <c r="P287" s="72"/>
      <c r="Q287" s="71"/>
      <c r="R287" s="71"/>
      <c r="S287" s="71"/>
      <c r="T287" s="71"/>
      <c r="U287" s="71"/>
      <c r="V287" s="71"/>
      <c r="W287" s="71"/>
      <c r="X287" s="71"/>
      <c r="Y287" s="71"/>
      <c r="Z287" s="71"/>
      <c r="AA287" s="71"/>
    </row>
    <row r="288" spans="1:27" ht="15.75" customHeight="1" x14ac:dyDescent="0.25">
      <c r="A288" s="71"/>
      <c r="B288" s="71"/>
      <c r="C288" s="71"/>
      <c r="D288" s="72"/>
      <c r="E288" s="72"/>
      <c r="F288" s="72"/>
      <c r="G288" s="72"/>
      <c r="H288" s="72"/>
      <c r="I288" s="72"/>
      <c r="J288" s="72"/>
      <c r="K288" s="72"/>
      <c r="L288" s="72"/>
      <c r="M288" s="72"/>
      <c r="N288" s="72"/>
      <c r="O288" s="72"/>
      <c r="P288" s="72"/>
      <c r="Q288" s="71"/>
      <c r="R288" s="71"/>
      <c r="S288" s="71"/>
      <c r="T288" s="71"/>
      <c r="U288" s="71"/>
      <c r="V288" s="71"/>
      <c r="W288" s="71"/>
      <c r="X288" s="71"/>
      <c r="Y288" s="71"/>
      <c r="Z288" s="71"/>
      <c r="AA288" s="71"/>
    </row>
    <row r="289" spans="1:27" ht="15.75" customHeight="1" x14ac:dyDescent="0.25">
      <c r="A289" s="71"/>
      <c r="B289" s="71"/>
      <c r="C289" s="71"/>
      <c r="D289" s="72"/>
      <c r="E289" s="72"/>
      <c r="F289" s="72"/>
      <c r="G289" s="72"/>
      <c r="H289" s="72"/>
      <c r="I289" s="72"/>
      <c r="J289" s="72"/>
      <c r="K289" s="72"/>
      <c r="L289" s="72"/>
      <c r="M289" s="72"/>
      <c r="N289" s="72"/>
      <c r="O289" s="72"/>
      <c r="P289" s="72"/>
      <c r="Q289" s="71"/>
      <c r="R289" s="71"/>
      <c r="S289" s="71"/>
      <c r="T289" s="71"/>
      <c r="U289" s="71"/>
      <c r="V289" s="71"/>
      <c r="W289" s="71"/>
      <c r="X289" s="71"/>
      <c r="Y289" s="71"/>
      <c r="Z289" s="71"/>
      <c r="AA289" s="71"/>
    </row>
    <row r="290" spans="1:27" ht="15.75" customHeight="1" x14ac:dyDescent="0.25">
      <c r="A290" s="71"/>
      <c r="B290" s="71"/>
      <c r="C290" s="71"/>
      <c r="D290" s="72"/>
      <c r="E290" s="72"/>
      <c r="F290" s="72"/>
      <c r="G290" s="72"/>
      <c r="H290" s="72"/>
      <c r="I290" s="72"/>
      <c r="J290" s="72"/>
      <c r="K290" s="72"/>
      <c r="L290" s="72"/>
      <c r="M290" s="72"/>
      <c r="N290" s="72"/>
      <c r="O290" s="72"/>
      <c r="P290" s="72"/>
      <c r="Q290" s="71"/>
      <c r="R290" s="71"/>
      <c r="S290" s="71"/>
      <c r="T290" s="71"/>
      <c r="U290" s="71"/>
      <c r="V290" s="71"/>
      <c r="W290" s="71"/>
      <c r="X290" s="71"/>
      <c r="Y290" s="71"/>
      <c r="Z290" s="71"/>
      <c r="AA290" s="71"/>
    </row>
    <row r="291" spans="1:27" ht="15.75" customHeight="1" x14ac:dyDescent="0.25">
      <c r="A291" s="71"/>
      <c r="B291" s="71"/>
      <c r="C291" s="71"/>
      <c r="D291" s="72"/>
      <c r="E291" s="72"/>
      <c r="F291" s="72"/>
      <c r="G291" s="72"/>
      <c r="H291" s="72"/>
      <c r="I291" s="72"/>
      <c r="J291" s="72"/>
      <c r="K291" s="72"/>
      <c r="L291" s="72"/>
      <c r="M291" s="72"/>
      <c r="N291" s="72"/>
      <c r="O291" s="72"/>
      <c r="P291" s="72"/>
      <c r="Q291" s="71"/>
      <c r="R291" s="71"/>
      <c r="S291" s="71"/>
      <c r="T291" s="71"/>
      <c r="U291" s="71"/>
      <c r="V291" s="71"/>
      <c r="W291" s="71"/>
      <c r="X291" s="71"/>
      <c r="Y291" s="71"/>
      <c r="Z291" s="71"/>
      <c r="AA291" s="71"/>
    </row>
    <row r="292" spans="1:27" ht="15.75" customHeight="1" x14ac:dyDescent="0.25">
      <c r="A292" s="71"/>
      <c r="B292" s="71"/>
      <c r="C292" s="71"/>
      <c r="D292" s="72"/>
      <c r="E292" s="72"/>
      <c r="F292" s="72"/>
      <c r="G292" s="72"/>
      <c r="H292" s="72"/>
      <c r="I292" s="72"/>
      <c r="J292" s="72"/>
      <c r="K292" s="72"/>
      <c r="L292" s="72"/>
      <c r="M292" s="72"/>
      <c r="N292" s="72"/>
      <c r="O292" s="72"/>
      <c r="P292" s="72"/>
      <c r="Q292" s="71"/>
      <c r="R292" s="71"/>
      <c r="S292" s="71"/>
      <c r="T292" s="71"/>
      <c r="U292" s="71"/>
      <c r="V292" s="71"/>
      <c r="W292" s="71"/>
      <c r="X292" s="71"/>
      <c r="Y292" s="71"/>
      <c r="Z292" s="71"/>
      <c r="AA292" s="71"/>
    </row>
    <row r="293" spans="1:27" ht="15.75" customHeight="1" x14ac:dyDescent="0.25">
      <c r="A293" s="71"/>
      <c r="B293" s="71"/>
      <c r="C293" s="71"/>
      <c r="D293" s="72"/>
      <c r="E293" s="72"/>
      <c r="F293" s="72"/>
      <c r="G293" s="72"/>
      <c r="H293" s="72"/>
      <c r="I293" s="72"/>
      <c r="J293" s="72"/>
      <c r="K293" s="72"/>
      <c r="L293" s="72"/>
      <c r="M293" s="72"/>
      <c r="N293" s="72"/>
      <c r="O293" s="72"/>
      <c r="P293" s="72"/>
      <c r="Q293" s="71"/>
      <c r="R293" s="71"/>
      <c r="S293" s="71"/>
      <c r="T293" s="71"/>
      <c r="U293" s="71"/>
      <c r="V293" s="71"/>
      <c r="W293" s="71"/>
      <c r="X293" s="71"/>
      <c r="Y293" s="71"/>
      <c r="Z293" s="71"/>
      <c r="AA293" s="71"/>
    </row>
    <row r="294" spans="1:27" ht="15.75" customHeight="1" x14ac:dyDescent="0.25">
      <c r="A294" s="71"/>
      <c r="B294" s="71"/>
      <c r="C294" s="71"/>
      <c r="D294" s="72"/>
      <c r="E294" s="72"/>
      <c r="F294" s="72"/>
      <c r="G294" s="72"/>
      <c r="H294" s="72"/>
      <c r="I294" s="72"/>
      <c r="J294" s="72"/>
      <c r="K294" s="72"/>
      <c r="L294" s="72"/>
      <c r="M294" s="72"/>
      <c r="N294" s="72"/>
      <c r="O294" s="72"/>
      <c r="P294" s="72"/>
      <c r="Q294" s="71"/>
      <c r="R294" s="71"/>
      <c r="S294" s="71"/>
      <c r="T294" s="71"/>
      <c r="U294" s="71"/>
      <c r="V294" s="71"/>
      <c r="W294" s="71"/>
      <c r="X294" s="71"/>
      <c r="Y294" s="71"/>
      <c r="Z294" s="71"/>
      <c r="AA294" s="71"/>
    </row>
    <row r="295" spans="1:27" ht="15.75" customHeight="1" x14ac:dyDescent="0.25">
      <c r="A295" s="71"/>
      <c r="B295" s="71"/>
      <c r="C295" s="71"/>
      <c r="D295" s="72"/>
      <c r="E295" s="72"/>
      <c r="F295" s="72"/>
      <c r="G295" s="72"/>
      <c r="H295" s="72"/>
      <c r="I295" s="72"/>
      <c r="J295" s="72"/>
      <c r="K295" s="72"/>
      <c r="L295" s="72"/>
      <c r="M295" s="72"/>
      <c r="N295" s="72"/>
      <c r="O295" s="72"/>
      <c r="P295" s="72"/>
      <c r="Q295" s="71"/>
      <c r="R295" s="71"/>
      <c r="S295" s="71"/>
      <c r="T295" s="71"/>
      <c r="U295" s="71"/>
      <c r="V295" s="71"/>
      <c r="W295" s="71"/>
      <c r="X295" s="71"/>
      <c r="Y295" s="71"/>
      <c r="Z295" s="71"/>
      <c r="AA295" s="71"/>
    </row>
    <row r="296" spans="1:27" ht="15.75" customHeight="1" x14ac:dyDescent="0.25">
      <c r="A296" s="71"/>
      <c r="B296" s="71"/>
      <c r="C296" s="71"/>
      <c r="D296" s="72"/>
      <c r="E296" s="72"/>
      <c r="F296" s="72"/>
      <c r="G296" s="72"/>
      <c r="H296" s="72"/>
      <c r="I296" s="72"/>
      <c r="J296" s="72"/>
      <c r="K296" s="72"/>
      <c r="L296" s="72"/>
      <c r="M296" s="72"/>
      <c r="N296" s="72"/>
      <c r="O296" s="72"/>
      <c r="P296" s="72"/>
      <c r="Q296" s="71"/>
      <c r="R296" s="71"/>
      <c r="S296" s="71"/>
      <c r="T296" s="71"/>
      <c r="U296" s="71"/>
      <c r="V296" s="71"/>
      <c r="W296" s="71"/>
      <c r="X296" s="71"/>
      <c r="Y296" s="71"/>
      <c r="Z296" s="71"/>
      <c r="AA296" s="71"/>
    </row>
    <row r="297" spans="1:27" ht="15.75" customHeight="1" x14ac:dyDescent="0.25">
      <c r="A297" s="71"/>
      <c r="B297" s="71"/>
      <c r="C297" s="71"/>
      <c r="D297" s="72"/>
      <c r="E297" s="72"/>
      <c r="F297" s="72"/>
      <c r="G297" s="72"/>
      <c r="H297" s="72"/>
      <c r="I297" s="72"/>
      <c r="J297" s="72"/>
      <c r="K297" s="72"/>
      <c r="L297" s="72"/>
      <c r="M297" s="72"/>
      <c r="N297" s="72"/>
      <c r="O297" s="72"/>
      <c r="P297" s="72"/>
      <c r="Q297" s="71"/>
      <c r="R297" s="71"/>
      <c r="S297" s="71"/>
      <c r="T297" s="71"/>
      <c r="U297" s="71"/>
      <c r="V297" s="71"/>
      <c r="W297" s="71"/>
      <c r="X297" s="71"/>
      <c r="Y297" s="71"/>
      <c r="Z297" s="71"/>
      <c r="AA297" s="71"/>
    </row>
    <row r="298" spans="1:27" ht="15.75" customHeight="1" x14ac:dyDescent="0.25">
      <c r="A298" s="71"/>
      <c r="B298" s="71"/>
      <c r="C298" s="71"/>
      <c r="D298" s="72"/>
      <c r="E298" s="72"/>
      <c r="F298" s="72"/>
      <c r="G298" s="72"/>
      <c r="H298" s="72"/>
      <c r="I298" s="72"/>
      <c r="J298" s="72"/>
      <c r="K298" s="72"/>
      <c r="L298" s="72"/>
      <c r="M298" s="72"/>
      <c r="N298" s="72"/>
      <c r="O298" s="72"/>
      <c r="P298" s="72"/>
      <c r="Q298" s="71"/>
      <c r="R298" s="71"/>
      <c r="S298" s="71"/>
      <c r="T298" s="71"/>
      <c r="U298" s="71"/>
      <c r="V298" s="71"/>
      <c r="W298" s="71"/>
      <c r="X298" s="71"/>
      <c r="Y298" s="71"/>
      <c r="Z298" s="71"/>
      <c r="AA298" s="71"/>
    </row>
    <row r="299" spans="1:27" ht="15.75" customHeight="1" x14ac:dyDescent="0.25">
      <c r="A299" s="71"/>
      <c r="B299" s="71"/>
      <c r="C299" s="71"/>
      <c r="D299" s="72"/>
      <c r="E299" s="72"/>
      <c r="F299" s="72"/>
      <c r="G299" s="72"/>
      <c r="H299" s="72"/>
      <c r="I299" s="72"/>
      <c r="J299" s="72"/>
      <c r="K299" s="72"/>
      <c r="L299" s="72"/>
      <c r="M299" s="72"/>
      <c r="N299" s="72"/>
      <c r="O299" s="72"/>
      <c r="P299" s="72"/>
      <c r="Q299" s="71"/>
      <c r="R299" s="71"/>
      <c r="S299" s="71"/>
      <c r="T299" s="71"/>
      <c r="U299" s="71"/>
      <c r="V299" s="71"/>
      <c r="W299" s="71"/>
      <c r="X299" s="71"/>
      <c r="Y299" s="71"/>
      <c r="Z299" s="71"/>
      <c r="AA299" s="71"/>
    </row>
    <row r="300" spans="1:27" ht="15.75" customHeight="1" x14ac:dyDescent="0.25">
      <c r="A300" s="71"/>
      <c r="B300" s="71"/>
      <c r="C300" s="71"/>
      <c r="D300" s="72"/>
      <c r="E300" s="72"/>
      <c r="F300" s="72"/>
      <c r="G300" s="72"/>
      <c r="H300" s="72"/>
      <c r="I300" s="72"/>
      <c r="J300" s="72"/>
      <c r="K300" s="72"/>
      <c r="L300" s="72"/>
      <c r="M300" s="72"/>
      <c r="N300" s="72"/>
      <c r="O300" s="72"/>
      <c r="P300" s="72"/>
      <c r="Q300" s="71"/>
      <c r="R300" s="71"/>
      <c r="S300" s="71"/>
      <c r="T300" s="71"/>
      <c r="U300" s="71"/>
      <c r="V300" s="71"/>
      <c r="W300" s="71"/>
      <c r="X300" s="71"/>
      <c r="Y300" s="71"/>
      <c r="Z300" s="71"/>
      <c r="AA300" s="71"/>
    </row>
    <row r="301" spans="1:27" ht="15.75" customHeight="1" x14ac:dyDescent="0.25">
      <c r="A301" s="71"/>
      <c r="B301" s="71"/>
      <c r="C301" s="71"/>
      <c r="D301" s="72"/>
      <c r="E301" s="72"/>
      <c r="F301" s="72"/>
      <c r="G301" s="72"/>
      <c r="H301" s="72"/>
      <c r="I301" s="72"/>
      <c r="J301" s="72"/>
      <c r="K301" s="72"/>
      <c r="L301" s="72"/>
      <c r="M301" s="72"/>
      <c r="N301" s="72"/>
      <c r="O301" s="72"/>
      <c r="P301" s="72"/>
      <c r="Q301" s="71"/>
      <c r="R301" s="71"/>
      <c r="S301" s="71"/>
      <c r="T301" s="71"/>
      <c r="U301" s="71"/>
      <c r="V301" s="71"/>
      <c r="W301" s="71"/>
      <c r="X301" s="71"/>
      <c r="Y301" s="71"/>
      <c r="Z301" s="71"/>
      <c r="AA301" s="71"/>
    </row>
    <row r="302" spans="1:27" ht="15.75" customHeight="1" x14ac:dyDescent="0.25">
      <c r="A302" s="71"/>
      <c r="B302" s="71"/>
      <c r="C302" s="71"/>
      <c r="D302" s="72"/>
      <c r="E302" s="72"/>
      <c r="F302" s="72"/>
      <c r="G302" s="72"/>
      <c r="H302" s="72"/>
      <c r="I302" s="72"/>
      <c r="J302" s="72"/>
      <c r="K302" s="72"/>
      <c r="L302" s="72"/>
      <c r="M302" s="72"/>
      <c r="N302" s="72"/>
      <c r="O302" s="72"/>
      <c r="P302" s="72"/>
      <c r="Q302" s="71"/>
      <c r="R302" s="71"/>
      <c r="S302" s="71"/>
      <c r="T302" s="71"/>
      <c r="U302" s="71"/>
      <c r="V302" s="71"/>
      <c r="W302" s="71"/>
      <c r="X302" s="71"/>
      <c r="Y302" s="71"/>
      <c r="Z302" s="71"/>
      <c r="AA302" s="71"/>
    </row>
    <row r="303" spans="1:27" ht="15.75" customHeight="1" x14ac:dyDescent="0.25">
      <c r="A303" s="71"/>
      <c r="B303" s="71"/>
      <c r="C303" s="71"/>
      <c r="D303" s="72"/>
      <c r="E303" s="72"/>
      <c r="F303" s="72"/>
      <c r="G303" s="72"/>
      <c r="H303" s="72"/>
      <c r="I303" s="72"/>
      <c r="J303" s="72"/>
      <c r="K303" s="72"/>
      <c r="L303" s="72"/>
      <c r="M303" s="72"/>
      <c r="N303" s="72"/>
      <c r="O303" s="72"/>
      <c r="P303" s="72"/>
      <c r="Q303" s="71"/>
      <c r="R303" s="71"/>
      <c r="S303" s="71"/>
      <c r="T303" s="71"/>
      <c r="U303" s="71"/>
      <c r="V303" s="71"/>
      <c r="W303" s="71"/>
      <c r="X303" s="71"/>
      <c r="Y303" s="71"/>
      <c r="Z303" s="71"/>
      <c r="AA303" s="71"/>
    </row>
    <row r="304" spans="1:27" ht="15.75" customHeight="1" x14ac:dyDescent="0.25">
      <c r="A304" s="71"/>
      <c r="B304" s="71"/>
      <c r="C304" s="71"/>
      <c r="D304" s="72"/>
      <c r="E304" s="72"/>
      <c r="F304" s="72"/>
      <c r="G304" s="72"/>
      <c r="H304" s="72"/>
      <c r="I304" s="72"/>
      <c r="J304" s="72"/>
      <c r="K304" s="72"/>
      <c r="L304" s="72"/>
      <c r="M304" s="72"/>
      <c r="N304" s="72"/>
      <c r="O304" s="72"/>
      <c r="P304" s="72"/>
      <c r="Q304" s="71"/>
      <c r="R304" s="71"/>
      <c r="S304" s="71"/>
      <c r="T304" s="71"/>
      <c r="U304" s="71"/>
      <c r="V304" s="71"/>
      <c r="W304" s="71"/>
      <c r="X304" s="71"/>
      <c r="Y304" s="71"/>
      <c r="Z304" s="71"/>
      <c r="AA304" s="71"/>
    </row>
    <row r="305" spans="1:27" ht="15.75" customHeight="1" x14ac:dyDescent="0.25">
      <c r="A305" s="71"/>
      <c r="B305" s="71"/>
      <c r="C305" s="71"/>
      <c r="D305" s="72"/>
      <c r="E305" s="72"/>
      <c r="F305" s="72"/>
      <c r="G305" s="72"/>
      <c r="H305" s="72"/>
      <c r="I305" s="72"/>
      <c r="J305" s="72"/>
      <c r="K305" s="72"/>
      <c r="L305" s="72"/>
      <c r="M305" s="72"/>
      <c r="N305" s="72"/>
      <c r="O305" s="72"/>
      <c r="P305" s="72"/>
      <c r="Q305" s="71"/>
      <c r="R305" s="71"/>
      <c r="S305" s="71"/>
      <c r="T305" s="71"/>
      <c r="U305" s="71"/>
      <c r="V305" s="71"/>
      <c r="W305" s="71"/>
      <c r="X305" s="71"/>
      <c r="Y305" s="71"/>
      <c r="Z305" s="71"/>
      <c r="AA305" s="71"/>
    </row>
    <row r="306" spans="1:27" ht="15.75" customHeight="1" x14ac:dyDescent="0.25">
      <c r="A306" s="71"/>
      <c r="B306" s="71"/>
      <c r="C306" s="71"/>
      <c r="D306" s="72"/>
      <c r="E306" s="72"/>
      <c r="F306" s="72"/>
      <c r="G306" s="72"/>
      <c r="H306" s="72"/>
      <c r="I306" s="72"/>
      <c r="J306" s="72"/>
      <c r="K306" s="72"/>
      <c r="L306" s="72"/>
      <c r="M306" s="72"/>
      <c r="N306" s="72"/>
      <c r="O306" s="72"/>
      <c r="P306" s="72"/>
      <c r="Q306" s="71"/>
      <c r="R306" s="71"/>
      <c r="S306" s="71"/>
      <c r="T306" s="71"/>
      <c r="U306" s="71"/>
      <c r="V306" s="71"/>
      <c r="W306" s="71"/>
      <c r="X306" s="71"/>
      <c r="Y306" s="71"/>
      <c r="Z306" s="71"/>
      <c r="AA306" s="71"/>
    </row>
    <row r="307" spans="1:27" ht="15.75" customHeight="1" x14ac:dyDescent="0.25">
      <c r="A307" s="71"/>
      <c r="B307" s="71"/>
      <c r="C307" s="71"/>
      <c r="D307" s="72"/>
      <c r="E307" s="72"/>
      <c r="F307" s="72"/>
      <c r="G307" s="72"/>
      <c r="H307" s="72"/>
      <c r="I307" s="72"/>
      <c r="J307" s="72"/>
      <c r="K307" s="72"/>
      <c r="L307" s="72"/>
      <c r="M307" s="72"/>
      <c r="N307" s="72"/>
      <c r="O307" s="72"/>
      <c r="P307" s="72"/>
      <c r="Q307" s="71"/>
      <c r="R307" s="71"/>
      <c r="S307" s="71"/>
      <c r="T307" s="71"/>
      <c r="U307" s="71"/>
      <c r="V307" s="71"/>
      <c r="W307" s="71"/>
      <c r="X307" s="71"/>
      <c r="Y307" s="71"/>
      <c r="Z307" s="71"/>
      <c r="AA307" s="71"/>
    </row>
    <row r="308" spans="1:27" ht="15.75" customHeight="1" x14ac:dyDescent="0.25">
      <c r="A308" s="71"/>
      <c r="B308" s="71"/>
      <c r="C308" s="71"/>
      <c r="D308" s="72"/>
      <c r="E308" s="72"/>
      <c r="F308" s="72"/>
      <c r="G308" s="72"/>
      <c r="H308" s="72"/>
      <c r="I308" s="72"/>
      <c r="J308" s="72"/>
      <c r="K308" s="72"/>
      <c r="L308" s="72"/>
      <c r="M308" s="72"/>
      <c r="N308" s="72"/>
      <c r="O308" s="72"/>
      <c r="P308" s="72"/>
      <c r="Q308" s="71"/>
      <c r="R308" s="71"/>
      <c r="S308" s="71"/>
      <c r="T308" s="71"/>
      <c r="U308" s="71"/>
      <c r="V308" s="71"/>
      <c r="W308" s="71"/>
      <c r="X308" s="71"/>
      <c r="Y308" s="71"/>
      <c r="Z308" s="71"/>
      <c r="AA308" s="71"/>
    </row>
    <row r="309" spans="1:27" ht="15.75" customHeight="1" x14ac:dyDescent="0.25">
      <c r="A309" s="71"/>
      <c r="B309" s="71"/>
      <c r="C309" s="71"/>
      <c r="D309" s="72"/>
      <c r="E309" s="72"/>
      <c r="F309" s="72"/>
      <c r="G309" s="72"/>
      <c r="H309" s="72"/>
      <c r="I309" s="72"/>
      <c r="J309" s="72"/>
      <c r="K309" s="72"/>
      <c r="L309" s="72"/>
      <c r="M309" s="72"/>
      <c r="N309" s="72"/>
      <c r="O309" s="72"/>
      <c r="P309" s="72"/>
      <c r="Q309" s="71"/>
      <c r="R309" s="71"/>
      <c r="S309" s="71"/>
      <c r="T309" s="71"/>
      <c r="U309" s="71"/>
      <c r="V309" s="71"/>
      <c r="W309" s="71"/>
      <c r="X309" s="71"/>
      <c r="Y309" s="71"/>
      <c r="Z309" s="71"/>
      <c r="AA309" s="71"/>
    </row>
    <row r="310" spans="1:27" ht="15.75" customHeight="1" x14ac:dyDescent="0.25">
      <c r="A310" s="71"/>
      <c r="B310" s="71"/>
      <c r="C310" s="71"/>
      <c r="D310" s="72"/>
      <c r="E310" s="72"/>
      <c r="F310" s="72"/>
      <c r="G310" s="72"/>
      <c r="H310" s="72"/>
      <c r="I310" s="72"/>
      <c r="J310" s="72"/>
      <c r="K310" s="72"/>
      <c r="L310" s="72"/>
      <c r="M310" s="72"/>
      <c r="N310" s="72"/>
      <c r="O310" s="72"/>
      <c r="P310" s="72"/>
      <c r="Q310" s="71"/>
      <c r="R310" s="71"/>
      <c r="S310" s="71"/>
      <c r="T310" s="71"/>
      <c r="U310" s="71"/>
      <c r="V310" s="71"/>
      <c r="W310" s="71"/>
      <c r="X310" s="71"/>
      <c r="Y310" s="71"/>
      <c r="Z310" s="71"/>
      <c r="AA310" s="71"/>
    </row>
    <row r="311" spans="1:27" ht="15.75" customHeight="1" x14ac:dyDescent="0.25">
      <c r="A311" s="71"/>
      <c r="B311" s="71"/>
      <c r="C311" s="71"/>
      <c r="D311" s="72"/>
      <c r="E311" s="72"/>
      <c r="F311" s="72"/>
      <c r="G311" s="72"/>
      <c r="H311" s="72"/>
      <c r="I311" s="72"/>
      <c r="J311" s="72"/>
      <c r="K311" s="72"/>
      <c r="L311" s="72"/>
      <c r="M311" s="72"/>
      <c r="N311" s="72"/>
      <c r="O311" s="72"/>
      <c r="P311" s="72"/>
      <c r="Q311" s="71"/>
      <c r="R311" s="71"/>
      <c r="S311" s="71"/>
      <c r="T311" s="71"/>
      <c r="U311" s="71"/>
      <c r="V311" s="71"/>
      <c r="W311" s="71"/>
      <c r="X311" s="71"/>
      <c r="Y311" s="71"/>
      <c r="Z311" s="71"/>
      <c r="AA311" s="71"/>
    </row>
    <row r="312" spans="1:27" ht="15.75" customHeight="1" x14ac:dyDescent="0.25">
      <c r="A312" s="71"/>
      <c r="B312" s="71"/>
      <c r="C312" s="71"/>
      <c r="D312" s="72"/>
      <c r="E312" s="72"/>
      <c r="F312" s="72"/>
      <c r="G312" s="72"/>
      <c r="H312" s="72"/>
      <c r="I312" s="72"/>
      <c r="J312" s="72"/>
      <c r="K312" s="72"/>
      <c r="L312" s="72"/>
      <c r="M312" s="72"/>
      <c r="N312" s="72"/>
      <c r="O312" s="72"/>
      <c r="P312" s="72"/>
      <c r="Q312" s="71"/>
      <c r="R312" s="71"/>
      <c r="S312" s="71"/>
      <c r="T312" s="71"/>
      <c r="U312" s="71"/>
      <c r="V312" s="71"/>
      <c r="W312" s="71"/>
      <c r="X312" s="71"/>
      <c r="Y312" s="71"/>
      <c r="Z312" s="71"/>
      <c r="AA312" s="71"/>
    </row>
    <row r="313" spans="1:27" ht="15.75" customHeight="1" x14ac:dyDescent="0.25">
      <c r="A313" s="71"/>
      <c r="B313" s="71"/>
      <c r="C313" s="71"/>
      <c r="D313" s="72"/>
      <c r="E313" s="72"/>
      <c r="F313" s="72"/>
      <c r="G313" s="72"/>
      <c r="H313" s="72"/>
      <c r="I313" s="72"/>
      <c r="J313" s="72"/>
      <c r="K313" s="72"/>
      <c r="L313" s="72"/>
      <c r="M313" s="72"/>
      <c r="N313" s="72"/>
      <c r="O313" s="72"/>
      <c r="P313" s="72"/>
      <c r="Q313" s="71"/>
      <c r="R313" s="71"/>
      <c r="S313" s="71"/>
      <c r="T313" s="71"/>
      <c r="U313" s="71"/>
      <c r="V313" s="71"/>
      <c r="W313" s="71"/>
      <c r="X313" s="71"/>
      <c r="Y313" s="71"/>
      <c r="Z313" s="71"/>
      <c r="AA313" s="71"/>
    </row>
    <row r="314" spans="1:27" ht="15.75" customHeight="1" x14ac:dyDescent="0.25">
      <c r="A314" s="71"/>
      <c r="B314" s="71"/>
      <c r="C314" s="71"/>
      <c r="D314" s="72"/>
      <c r="E314" s="72"/>
      <c r="F314" s="72"/>
      <c r="G314" s="72"/>
      <c r="H314" s="72"/>
      <c r="I314" s="72"/>
      <c r="J314" s="72"/>
      <c r="K314" s="72"/>
      <c r="L314" s="72"/>
      <c r="M314" s="72"/>
      <c r="N314" s="72"/>
      <c r="O314" s="72"/>
      <c r="P314" s="72"/>
      <c r="Q314" s="71"/>
      <c r="R314" s="71"/>
      <c r="S314" s="71"/>
      <c r="T314" s="71"/>
      <c r="U314" s="71"/>
      <c r="V314" s="71"/>
      <c r="W314" s="71"/>
      <c r="X314" s="71"/>
      <c r="Y314" s="71"/>
      <c r="Z314" s="71"/>
      <c r="AA314" s="71"/>
    </row>
    <row r="315" spans="1:27" ht="15.75" customHeight="1" x14ac:dyDescent="0.25">
      <c r="A315" s="71"/>
      <c r="B315" s="71"/>
      <c r="C315" s="71"/>
      <c r="D315" s="72"/>
      <c r="E315" s="72"/>
      <c r="F315" s="72"/>
      <c r="G315" s="72"/>
      <c r="H315" s="72"/>
      <c r="I315" s="72"/>
      <c r="J315" s="72"/>
      <c r="K315" s="72"/>
      <c r="L315" s="72"/>
      <c r="M315" s="72"/>
      <c r="N315" s="72"/>
      <c r="O315" s="72"/>
      <c r="P315" s="72"/>
      <c r="Q315" s="71"/>
      <c r="R315" s="71"/>
      <c r="S315" s="71"/>
      <c r="T315" s="71"/>
      <c r="U315" s="71"/>
      <c r="V315" s="71"/>
      <c r="W315" s="71"/>
      <c r="X315" s="71"/>
      <c r="Y315" s="71"/>
      <c r="Z315" s="71"/>
      <c r="AA315" s="71"/>
    </row>
    <row r="316" spans="1:27" ht="15.75" customHeight="1" x14ac:dyDescent="0.25">
      <c r="A316" s="71"/>
      <c r="B316" s="71"/>
      <c r="C316" s="71"/>
      <c r="D316" s="72"/>
      <c r="E316" s="72"/>
      <c r="F316" s="72"/>
      <c r="G316" s="72"/>
      <c r="H316" s="72"/>
      <c r="I316" s="72"/>
      <c r="J316" s="72"/>
      <c r="K316" s="72"/>
      <c r="L316" s="72"/>
      <c r="M316" s="72"/>
      <c r="N316" s="72"/>
      <c r="O316" s="72"/>
      <c r="P316" s="72"/>
      <c r="Q316" s="71"/>
      <c r="R316" s="71"/>
      <c r="S316" s="71"/>
      <c r="T316" s="71"/>
      <c r="U316" s="71"/>
      <c r="V316" s="71"/>
      <c r="W316" s="71"/>
      <c r="X316" s="71"/>
      <c r="Y316" s="71"/>
      <c r="Z316" s="71"/>
      <c r="AA316" s="71"/>
    </row>
    <row r="317" spans="1:27" ht="15.75" customHeight="1" x14ac:dyDescent="0.25">
      <c r="A317" s="71"/>
      <c r="B317" s="71"/>
      <c r="C317" s="71"/>
      <c r="D317" s="72"/>
      <c r="E317" s="72"/>
      <c r="F317" s="72"/>
      <c r="G317" s="72"/>
      <c r="H317" s="72"/>
      <c r="I317" s="72"/>
      <c r="J317" s="72"/>
      <c r="K317" s="72"/>
      <c r="L317" s="72"/>
      <c r="M317" s="72"/>
      <c r="N317" s="72"/>
      <c r="O317" s="72"/>
      <c r="P317" s="72"/>
      <c r="Q317" s="71"/>
      <c r="R317" s="71"/>
      <c r="S317" s="71"/>
      <c r="T317" s="71"/>
      <c r="U317" s="71"/>
      <c r="V317" s="71"/>
      <c r="W317" s="71"/>
      <c r="X317" s="71"/>
      <c r="Y317" s="71"/>
      <c r="Z317" s="71"/>
      <c r="AA317" s="71"/>
    </row>
    <row r="318" spans="1:27" ht="15.75" customHeight="1" x14ac:dyDescent="0.25">
      <c r="A318" s="71"/>
      <c r="B318" s="71"/>
      <c r="C318" s="71"/>
      <c r="D318" s="72"/>
      <c r="E318" s="72"/>
      <c r="F318" s="72"/>
      <c r="G318" s="72"/>
      <c r="H318" s="72"/>
      <c r="I318" s="72"/>
      <c r="J318" s="72"/>
      <c r="K318" s="72"/>
      <c r="L318" s="72"/>
      <c r="M318" s="72"/>
      <c r="N318" s="72"/>
      <c r="O318" s="72"/>
      <c r="P318" s="72"/>
      <c r="Q318" s="71"/>
      <c r="R318" s="71"/>
      <c r="S318" s="71"/>
      <c r="T318" s="71"/>
      <c r="U318" s="71"/>
      <c r="V318" s="71"/>
      <c r="W318" s="71"/>
      <c r="X318" s="71"/>
      <c r="Y318" s="71"/>
      <c r="Z318" s="71"/>
      <c r="AA318" s="71"/>
    </row>
    <row r="319" spans="1:27" ht="15.75" customHeight="1" x14ac:dyDescent="0.25">
      <c r="A319" s="71"/>
      <c r="B319" s="71"/>
      <c r="C319" s="71"/>
      <c r="D319" s="72"/>
      <c r="E319" s="72"/>
      <c r="F319" s="72"/>
      <c r="G319" s="72"/>
      <c r="H319" s="72"/>
      <c r="I319" s="72"/>
      <c r="J319" s="72"/>
      <c r="K319" s="72"/>
      <c r="L319" s="72"/>
      <c r="M319" s="72"/>
      <c r="N319" s="72"/>
      <c r="O319" s="72"/>
      <c r="P319" s="72"/>
      <c r="Q319" s="71"/>
      <c r="R319" s="71"/>
      <c r="S319" s="71"/>
      <c r="T319" s="71"/>
      <c r="U319" s="71"/>
      <c r="V319" s="71"/>
      <c r="W319" s="71"/>
      <c r="X319" s="71"/>
      <c r="Y319" s="71"/>
      <c r="Z319" s="71"/>
      <c r="AA319" s="71"/>
    </row>
    <row r="320" spans="1:27" ht="15.75" customHeight="1" x14ac:dyDescent="0.25">
      <c r="A320" s="71"/>
      <c r="B320" s="71"/>
      <c r="C320" s="71"/>
      <c r="D320" s="72"/>
      <c r="E320" s="72"/>
      <c r="F320" s="72"/>
      <c r="G320" s="72"/>
      <c r="H320" s="72"/>
      <c r="I320" s="72"/>
      <c r="J320" s="72"/>
      <c r="K320" s="72"/>
      <c r="L320" s="72"/>
      <c r="M320" s="72"/>
      <c r="N320" s="72"/>
      <c r="O320" s="72"/>
      <c r="P320" s="72"/>
      <c r="Q320" s="71"/>
      <c r="R320" s="71"/>
      <c r="S320" s="71"/>
      <c r="T320" s="71"/>
      <c r="U320" s="71"/>
      <c r="V320" s="71"/>
      <c r="W320" s="71"/>
      <c r="X320" s="71"/>
      <c r="Y320" s="71"/>
      <c r="Z320" s="71"/>
      <c r="AA320" s="71"/>
    </row>
    <row r="321" spans="1:27" ht="15.75" customHeight="1" x14ac:dyDescent="0.25">
      <c r="A321" s="71"/>
      <c r="B321" s="71"/>
      <c r="C321" s="71"/>
      <c r="D321" s="72"/>
      <c r="E321" s="72"/>
      <c r="F321" s="72"/>
      <c r="G321" s="72"/>
      <c r="H321" s="72"/>
      <c r="I321" s="72"/>
      <c r="J321" s="72"/>
      <c r="K321" s="72"/>
      <c r="L321" s="72"/>
      <c r="M321" s="72"/>
      <c r="N321" s="72"/>
      <c r="O321" s="72"/>
      <c r="P321" s="72"/>
      <c r="Q321" s="71"/>
      <c r="R321" s="71"/>
      <c r="S321" s="71"/>
      <c r="T321" s="71"/>
      <c r="U321" s="71"/>
      <c r="V321" s="71"/>
      <c r="W321" s="71"/>
      <c r="X321" s="71"/>
      <c r="Y321" s="71"/>
      <c r="Z321" s="71"/>
      <c r="AA321" s="71"/>
    </row>
    <row r="322" spans="1:27" ht="15.75" customHeight="1" x14ac:dyDescent="0.25">
      <c r="A322" s="71"/>
      <c r="B322" s="71"/>
      <c r="C322" s="71"/>
      <c r="D322" s="72"/>
      <c r="E322" s="72"/>
      <c r="F322" s="72"/>
      <c r="G322" s="72"/>
      <c r="H322" s="72"/>
      <c r="I322" s="72"/>
      <c r="J322" s="72"/>
      <c r="K322" s="72"/>
      <c r="L322" s="72"/>
      <c r="M322" s="72"/>
      <c r="N322" s="72"/>
      <c r="O322" s="72"/>
      <c r="P322" s="72"/>
      <c r="Q322" s="71"/>
      <c r="R322" s="71"/>
      <c r="S322" s="71"/>
      <c r="T322" s="71"/>
      <c r="U322" s="71"/>
      <c r="V322" s="71"/>
      <c r="W322" s="71"/>
      <c r="X322" s="71"/>
      <c r="Y322" s="71"/>
      <c r="Z322" s="71"/>
      <c r="AA322" s="71"/>
    </row>
    <row r="323" spans="1:27" ht="15.75" customHeight="1" x14ac:dyDescent="0.25">
      <c r="A323" s="71"/>
      <c r="B323" s="71"/>
      <c r="C323" s="71"/>
      <c r="D323" s="72"/>
      <c r="E323" s="72"/>
      <c r="F323" s="72"/>
      <c r="G323" s="72"/>
      <c r="H323" s="72"/>
      <c r="I323" s="72"/>
      <c r="J323" s="72"/>
      <c r="K323" s="72"/>
      <c r="L323" s="72"/>
      <c r="M323" s="72"/>
      <c r="N323" s="72"/>
      <c r="O323" s="72"/>
      <c r="P323" s="72"/>
      <c r="Q323" s="71"/>
      <c r="R323" s="71"/>
      <c r="S323" s="71"/>
      <c r="T323" s="71"/>
      <c r="U323" s="71"/>
      <c r="V323" s="71"/>
      <c r="W323" s="71"/>
      <c r="X323" s="71"/>
      <c r="Y323" s="71"/>
      <c r="Z323" s="71"/>
      <c r="AA323" s="71"/>
    </row>
    <row r="324" spans="1:27" ht="15.75" customHeight="1" x14ac:dyDescent="0.25">
      <c r="A324" s="71"/>
      <c r="B324" s="71"/>
      <c r="C324" s="71"/>
      <c r="D324" s="72"/>
      <c r="E324" s="72"/>
      <c r="F324" s="72"/>
      <c r="G324" s="72"/>
      <c r="H324" s="72"/>
      <c r="I324" s="72"/>
      <c r="J324" s="72"/>
      <c r="K324" s="72"/>
      <c r="L324" s="72"/>
      <c r="M324" s="72"/>
      <c r="N324" s="72"/>
      <c r="O324" s="72"/>
      <c r="P324" s="72"/>
      <c r="Q324" s="71"/>
      <c r="R324" s="71"/>
      <c r="S324" s="71"/>
      <c r="T324" s="71"/>
      <c r="U324" s="71"/>
      <c r="V324" s="71"/>
      <c r="W324" s="71"/>
      <c r="X324" s="71"/>
      <c r="Y324" s="71"/>
      <c r="Z324" s="71"/>
      <c r="AA324" s="71"/>
    </row>
    <row r="325" spans="1:27" ht="15.75" customHeight="1" x14ac:dyDescent="0.25">
      <c r="A325" s="71"/>
      <c r="B325" s="71"/>
      <c r="C325" s="71"/>
      <c r="D325" s="72"/>
      <c r="E325" s="72"/>
      <c r="F325" s="72"/>
      <c r="G325" s="72"/>
      <c r="H325" s="72"/>
      <c r="I325" s="72"/>
      <c r="J325" s="72"/>
      <c r="K325" s="72"/>
      <c r="L325" s="72"/>
      <c r="M325" s="72"/>
      <c r="N325" s="72"/>
      <c r="O325" s="72"/>
      <c r="P325" s="72"/>
      <c r="Q325" s="71"/>
      <c r="R325" s="71"/>
      <c r="S325" s="71"/>
      <c r="T325" s="71"/>
      <c r="U325" s="71"/>
      <c r="V325" s="71"/>
      <c r="W325" s="71"/>
      <c r="X325" s="71"/>
      <c r="Y325" s="71"/>
      <c r="Z325" s="71"/>
      <c r="AA325" s="71"/>
    </row>
    <row r="326" spans="1:27" ht="15.75" customHeight="1" x14ac:dyDescent="0.25">
      <c r="A326" s="71"/>
      <c r="B326" s="71"/>
      <c r="C326" s="71"/>
      <c r="D326" s="72"/>
      <c r="E326" s="72"/>
      <c r="F326" s="72"/>
      <c r="G326" s="72"/>
      <c r="H326" s="72"/>
      <c r="I326" s="72"/>
      <c r="J326" s="72"/>
      <c r="K326" s="72"/>
      <c r="L326" s="72"/>
      <c r="M326" s="72"/>
      <c r="N326" s="72"/>
      <c r="O326" s="72"/>
      <c r="P326" s="72"/>
      <c r="Q326" s="71"/>
      <c r="R326" s="71"/>
      <c r="S326" s="71"/>
      <c r="T326" s="71"/>
      <c r="U326" s="71"/>
      <c r="V326" s="71"/>
      <c r="W326" s="71"/>
      <c r="X326" s="71"/>
      <c r="Y326" s="71"/>
      <c r="Z326" s="71"/>
      <c r="AA326" s="71"/>
    </row>
    <row r="327" spans="1:27" ht="15.75" customHeight="1" x14ac:dyDescent="0.25">
      <c r="A327" s="71"/>
      <c r="B327" s="71"/>
      <c r="C327" s="71"/>
      <c r="D327" s="72"/>
      <c r="E327" s="72"/>
      <c r="F327" s="72"/>
      <c r="G327" s="72"/>
      <c r="H327" s="72"/>
      <c r="I327" s="72"/>
      <c r="J327" s="72"/>
      <c r="K327" s="72"/>
      <c r="L327" s="72"/>
      <c r="M327" s="72"/>
      <c r="N327" s="72"/>
      <c r="O327" s="72"/>
      <c r="P327" s="72"/>
      <c r="Q327" s="71"/>
      <c r="R327" s="71"/>
      <c r="S327" s="71"/>
      <c r="T327" s="71"/>
      <c r="U327" s="71"/>
      <c r="V327" s="71"/>
      <c r="W327" s="71"/>
      <c r="X327" s="71"/>
      <c r="Y327" s="71"/>
      <c r="Z327" s="71"/>
      <c r="AA327" s="71"/>
    </row>
    <row r="328" spans="1:27" ht="15.75" customHeight="1" x14ac:dyDescent="0.25">
      <c r="A328" s="71"/>
      <c r="B328" s="71"/>
      <c r="C328" s="71"/>
      <c r="D328" s="72"/>
      <c r="E328" s="72"/>
      <c r="F328" s="72"/>
      <c r="G328" s="72"/>
      <c r="H328" s="72"/>
      <c r="I328" s="72"/>
      <c r="J328" s="72"/>
      <c r="K328" s="72"/>
      <c r="L328" s="72"/>
      <c r="M328" s="72"/>
      <c r="N328" s="72"/>
      <c r="O328" s="72"/>
      <c r="P328" s="72"/>
      <c r="Q328" s="71"/>
      <c r="R328" s="71"/>
      <c r="S328" s="71"/>
      <c r="T328" s="71"/>
      <c r="U328" s="71"/>
      <c r="V328" s="71"/>
      <c r="W328" s="71"/>
      <c r="X328" s="71"/>
      <c r="Y328" s="71"/>
      <c r="Z328" s="71"/>
      <c r="AA328" s="71"/>
    </row>
    <row r="329" spans="1:27" ht="15.75" customHeight="1" x14ac:dyDescent="0.25">
      <c r="A329" s="71"/>
      <c r="B329" s="71"/>
      <c r="C329" s="71"/>
      <c r="D329" s="72"/>
      <c r="E329" s="72"/>
      <c r="F329" s="72"/>
      <c r="G329" s="72"/>
      <c r="H329" s="72"/>
      <c r="I329" s="72"/>
      <c r="J329" s="72"/>
      <c r="K329" s="72"/>
      <c r="L329" s="72"/>
      <c r="M329" s="72"/>
      <c r="N329" s="72"/>
      <c r="O329" s="72"/>
      <c r="P329" s="72"/>
      <c r="Q329" s="71"/>
      <c r="R329" s="71"/>
      <c r="S329" s="71"/>
      <c r="T329" s="71"/>
      <c r="U329" s="71"/>
      <c r="V329" s="71"/>
      <c r="W329" s="71"/>
      <c r="X329" s="71"/>
      <c r="Y329" s="71"/>
      <c r="Z329" s="71"/>
      <c r="AA329" s="71"/>
    </row>
    <row r="330" spans="1:27" ht="15.75" customHeight="1" x14ac:dyDescent="0.25">
      <c r="A330" s="71"/>
      <c r="B330" s="71"/>
      <c r="C330" s="71"/>
      <c r="D330" s="72"/>
      <c r="E330" s="72"/>
      <c r="F330" s="72"/>
      <c r="G330" s="72"/>
      <c r="H330" s="72"/>
      <c r="I330" s="72"/>
      <c r="J330" s="72"/>
      <c r="K330" s="72"/>
      <c r="L330" s="72"/>
      <c r="M330" s="72"/>
      <c r="N330" s="72"/>
      <c r="O330" s="72"/>
      <c r="P330" s="72"/>
      <c r="Q330" s="71"/>
      <c r="R330" s="71"/>
      <c r="S330" s="71"/>
      <c r="T330" s="71"/>
      <c r="U330" s="71"/>
      <c r="V330" s="71"/>
      <c r="W330" s="71"/>
      <c r="X330" s="71"/>
      <c r="Y330" s="71"/>
      <c r="Z330" s="71"/>
      <c r="AA330" s="71"/>
    </row>
    <row r="331" spans="1:27" ht="15.75" customHeight="1" x14ac:dyDescent="0.25">
      <c r="A331" s="71"/>
      <c r="B331" s="71"/>
      <c r="C331" s="71"/>
      <c r="D331" s="72"/>
      <c r="E331" s="72"/>
      <c r="F331" s="72"/>
      <c r="G331" s="72"/>
      <c r="H331" s="72"/>
      <c r="I331" s="72"/>
      <c r="J331" s="72"/>
      <c r="K331" s="72"/>
      <c r="L331" s="72"/>
      <c r="M331" s="72"/>
      <c r="N331" s="72"/>
      <c r="O331" s="72"/>
      <c r="P331" s="72"/>
      <c r="Q331" s="71"/>
      <c r="R331" s="71"/>
      <c r="S331" s="71"/>
      <c r="T331" s="71"/>
      <c r="U331" s="71"/>
      <c r="V331" s="71"/>
      <c r="W331" s="71"/>
      <c r="X331" s="71"/>
      <c r="Y331" s="71"/>
      <c r="Z331" s="71"/>
      <c r="AA331" s="71"/>
    </row>
    <row r="332" spans="1:27" ht="15.75" customHeight="1" x14ac:dyDescent="0.25">
      <c r="A332" s="71"/>
      <c r="B332" s="71"/>
      <c r="C332" s="71"/>
      <c r="D332" s="72"/>
      <c r="E332" s="72"/>
      <c r="F332" s="72"/>
      <c r="G332" s="72"/>
      <c r="H332" s="72"/>
      <c r="I332" s="72"/>
      <c r="J332" s="72"/>
      <c r="K332" s="72"/>
      <c r="L332" s="72"/>
      <c r="M332" s="72"/>
      <c r="N332" s="72"/>
      <c r="O332" s="72"/>
      <c r="P332" s="72"/>
      <c r="Q332" s="71"/>
      <c r="R332" s="71"/>
      <c r="S332" s="71"/>
      <c r="T332" s="71"/>
      <c r="U332" s="71"/>
      <c r="V332" s="71"/>
      <c r="W332" s="71"/>
      <c r="X332" s="71"/>
      <c r="Y332" s="71"/>
      <c r="Z332" s="71"/>
      <c r="AA332" s="71"/>
    </row>
    <row r="333" spans="1:27" ht="15.75" customHeight="1" x14ac:dyDescent="0.25">
      <c r="A333" s="71"/>
      <c r="B333" s="71"/>
      <c r="C333" s="71"/>
      <c r="D333" s="72"/>
      <c r="E333" s="72"/>
      <c r="F333" s="72"/>
      <c r="G333" s="72"/>
      <c r="H333" s="72"/>
      <c r="I333" s="72"/>
      <c r="J333" s="72"/>
      <c r="K333" s="72"/>
      <c r="L333" s="72"/>
      <c r="M333" s="72"/>
      <c r="N333" s="72"/>
      <c r="O333" s="72"/>
      <c r="P333" s="72"/>
      <c r="Q333" s="71"/>
      <c r="R333" s="71"/>
      <c r="S333" s="71"/>
      <c r="T333" s="71"/>
      <c r="U333" s="71"/>
      <c r="V333" s="71"/>
      <c r="W333" s="71"/>
      <c r="X333" s="71"/>
      <c r="Y333" s="71"/>
      <c r="Z333" s="71"/>
      <c r="AA333" s="71"/>
    </row>
    <row r="334" spans="1:27" ht="15.75" customHeight="1" x14ac:dyDescent="0.25">
      <c r="A334" s="71"/>
      <c r="B334" s="71"/>
      <c r="C334" s="71"/>
      <c r="D334" s="72"/>
      <c r="E334" s="72"/>
      <c r="F334" s="72"/>
      <c r="G334" s="72"/>
      <c r="H334" s="72"/>
      <c r="I334" s="72"/>
      <c r="J334" s="72"/>
      <c r="K334" s="72"/>
      <c r="L334" s="72"/>
      <c r="M334" s="72"/>
      <c r="N334" s="72"/>
      <c r="O334" s="72"/>
      <c r="P334" s="72"/>
      <c r="Q334" s="71"/>
      <c r="R334" s="71"/>
      <c r="S334" s="71"/>
      <c r="T334" s="71"/>
      <c r="U334" s="71"/>
      <c r="V334" s="71"/>
      <c r="W334" s="71"/>
      <c r="X334" s="71"/>
      <c r="Y334" s="71"/>
      <c r="Z334" s="71"/>
      <c r="AA334" s="71"/>
    </row>
    <row r="335" spans="1:27" ht="15.75" customHeight="1" x14ac:dyDescent="0.25">
      <c r="A335" s="71"/>
      <c r="B335" s="71"/>
      <c r="C335" s="71"/>
      <c r="D335" s="72"/>
      <c r="E335" s="72"/>
      <c r="F335" s="72"/>
      <c r="G335" s="72"/>
      <c r="H335" s="72"/>
      <c r="I335" s="72"/>
      <c r="J335" s="72"/>
      <c r="K335" s="72"/>
      <c r="L335" s="72"/>
      <c r="M335" s="72"/>
      <c r="N335" s="72"/>
      <c r="O335" s="72"/>
      <c r="P335" s="72"/>
      <c r="Q335" s="71"/>
      <c r="R335" s="71"/>
      <c r="S335" s="71"/>
      <c r="T335" s="71"/>
      <c r="U335" s="71"/>
      <c r="V335" s="71"/>
      <c r="W335" s="71"/>
      <c r="X335" s="71"/>
      <c r="Y335" s="71"/>
      <c r="Z335" s="71"/>
      <c r="AA335" s="71"/>
    </row>
    <row r="336" spans="1:27" ht="15.75" customHeight="1" x14ac:dyDescent="0.25">
      <c r="A336" s="71"/>
      <c r="B336" s="71"/>
      <c r="C336" s="71"/>
      <c r="D336" s="72"/>
      <c r="E336" s="72"/>
      <c r="F336" s="72"/>
      <c r="G336" s="72"/>
      <c r="H336" s="72"/>
      <c r="I336" s="72"/>
      <c r="J336" s="72"/>
      <c r="K336" s="72"/>
      <c r="L336" s="72"/>
      <c r="M336" s="72"/>
      <c r="N336" s="72"/>
      <c r="O336" s="72"/>
      <c r="P336" s="72"/>
      <c r="Q336" s="71"/>
      <c r="R336" s="71"/>
      <c r="S336" s="71"/>
      <c r="T336" s="71"/>
      <c r="U336" s="71"/>
      <c r="V336" s="71"/>
      <c r="W336" s="71"/>
      <c r="X336" s="71"/>
      <c r="Y336" s="71"/>
      <c r="Z336" s="71"/>
      <c r="AA336" s="71"/>
    </row>
    <row r="337" spans="1:27" ht="15.75" customHeight="1" x14ac:dyDescent="0.25">
      <c r="A337" s="71"/>
      <c r="B337" s="71"/>
      <c r="C337" s="71"/>
      <c r="D337" s="72"/>
      <c r="E337" s="72"/>
      <c r="F337" s="72"/>
      <c r="G337" s="72"/>
      <c r="H337" s="72"/>
      <c r="I337" s="72"/>
      <c r="J337" s="72"/>
      <c r="K337" s="72"/>
      <c r="L337" s="72"/>
      <c r="M337" s="72"/>
      <c r="N337" s="72"/>
      <c r="O337" s="72"/>
      <c r="P337" s="72"/>
      <c r="Q337" s="71"/>
      <c r="R337" s="71"/>
      <c r="S337" s="71"/>
      <c r="T337" s="71"/>
      <c r="U337" s="71"/>
      <c r="V337" s="71"/>
      <c r="W337" s="71"/>
      <c r="X337" s="71"/>
      <c r="Y337" s="71"/>
      <c r="Z337" s="71"/>
      <c r="AA337" s="71"/>
    </row>
    <row r="338" spans="1:27" ht="15.75" customHeight="1" x14ac:dyDescent="0.25">
      <c r="A338" s="71"/>
      <c r="B338" s="71"/>
      <c r="C338" s="71"/>
      <c r="D338" s="72"/>
      <c r="E338" s="72"/>
      <c r="F338" s="72"/>
      <c r="G338" s="72"/>
      <c r="H338" s="72"/>
      <c r="I338" s="72"/>
      <c r="J338" s="72"/>
      <c r="K338" s="72"/>
      <c r="L338" s="72"/>
      <c r="M338" s="72"/>
      <c r="N338" s="72"/>
      <c r="O338" s="72"/>
      <c r="P338" s="72"/>
      <c r="Q338" s="71"/>
      <c r="R338" s="71"/>
      <c r="S338" s="71"/>
      <c r="T338" s="71"/>
      <c r="U338" s="71"/>
      <c r="V338" s="71"/>
      <c r="W338" s="71"/>
      <c r="X338" s="71"/>
      <c r="Y338" s="71"/>
      <c r="Z338" s="71"/>
      <c r="AA338" s="71"/>
    </row>
    <row r="339" spans="1:27" ht="15.75" customHeight="1" x14ac:dyDescent="0.25">
      <c r="A339" s="71"/>
      <c r="B339" s="71"/>
      <c r="C339" s="71"/>
      <c r="D339" s="72"/>
      <c r="E339" s="72"/>
      <c r="F339" s="72"/>
      <c r="G339" s="72"/>
      <c r="H339" s="72"/>
      <c r="I339" s="72"/>
      <c r="J339" s="72"/>
      <c r="K339" s="72"/>
      <c r="L339" s="72"/>
      <c r="M339" s="72"/>
      <c r="N339" s="72"/>
      <c r="O339" s="72"/>
      <c r="P339" s="72"/>
      <c r="Q339" s="71"/>
      <c r="R339" s="71"/>
      <c r="S339" s="71"/>
      <c r="T339" s="71"/>
      <c r="U339" s="71"/>
      <c r="V339" s="71"/>
      <c r="W339" s="71"/>
      <c r="X339" s="71"/>
      <c r="Y339" s="71"/>
      <c r="Z339" s="71"/>
      <c r="AA339" s="71"/>
    </row>
    <row r="340" spans="1:27" ht="15.75" customHeight="1" x14ac:dyDescent="0.25">
      <c r="A340" s="71"/>
      <c r="B340" s="71"/>
      <c r="C340" s="71"/>
      <c r="D340" s="72"/>
      <c r="E340" s="72"/>
      <c r="F340" s="72"/>
      <c r="G340" s="72"/>
      <c r="H340" s="72"/>
      <c r="I340" s="72"/>
      <c r="J340" s="72"/>
      <c r="K340" s="72"/>
      <c r="L340" s="72"/>
      <c r="M340" s="72"/>
      <c r="N340" s="72"/>
      <c r="O340" s="72"/>
      <c r="P340" s="72"/>
      <c r="Q340" s="71"/>
      <c r="R340" s="71"/>
      <c r="S340" s="71"/>
      <c r="T340" s="71"/>
      <c r="U340" s="71"/>
      <c r="V340" s="71"/>
      <c r="W340" s="71"/>
      <c r="X340" s="71"/>
      <c r="Y340" s="71"/>
      <c r="Z340" s="71"/>
      <c r="AA340" s="71"/>
    </row>
    <row r="341" spans="1:27" ht="15.75" customHeight="1" x14ac:dyDescent="0.25">
      <c r="A341" s="71"/>
      <c r="B341" s="71"/>
      <c r="C341" s="71"/>
      <c r="D341" s="72"/>
      <c r="E341" s="72"/>
      <c r="F341" s="72"/>
      <c r="G341" s="72"/>
      <c r="H341" s="72"/>
      <c r="I341" s="72"/>
      <c r="J341" s="72"/>
      <c r="K341" s="72"/>
      <c r="L341" s="72"/>
      <c r="M341" s="72"/>
      <c r="N341" s="72"/>
      <c r="O341" s="72"/>
      <c r="P341" s="72"/>
      <c r="Q341" s="71"/>
      <c r="R341" s="71"/>
      <c r="S341" s="71"/>
      <c r="T341" s="71"/>
      <c r="U341" s="71"/>
      <c r="V341" s="71"/>
      <c r="W341" s="71"/>
      <c r="X341" s="71"/>
      <c r="Y341" s="71"/>
      <c r="Z341" s="71"/>
      <c r="AA341" s="71"/>
    </row>
    <row r="342" spans="1:27" ht="15.75" customHeight="1" x14ac:dyDescent="0.25">
      <c r="A342" s="71"/>
      <c r="B342" s="71"/>
      <c r="C342" s="71"/>
      <c r="D342" s="72"/>
      <c r="E342" s="72"/>
      <c r="F342" s="72"/>
      <c r="G342" s="72"/>
      <c r="H342" s="72"/>
      <c r="I342" s="72"/>
      <c r="J342" s="72"/>
      <c r="K342" s="72"/>
      <c r="L342" s="72"/>
      <c r="M342" s="72"/>
      <c r="N342" s="72"/>
      <c r="O342" s="72"/>
      <c r="P342" s="72"/>
      <c r="Q342" s="71"/>
      <c r="R342" s="71"/>
      <c r="S342" s="71"/>
      <c r="T342" s="71"/>
      <c r="U342" s="71"/>
      <c r="V342" s="71"/>
      <c r="W342" s="71"/>
      <c r="X342" s="71"/>
      <c r="Y342" s="71"/>
      <c r="Z342" s="71"/>
      <c r="AA342" s="71"/>
    </row>
    <row r="343" spans="1:27" ht="15.75" customHeight="1" x14ac:dyDescent="0.25">
      <c r="A343" s="71"/>
      <c r="B343" s="71"/>
      <c r="C343" s="71"/>
      <c r="D343" s="72"/>
      <c r="E343" s="72"/>
      <c r="F343" s="72"/>
      <c r="G343" s="72"/>
      <c r="H343" s="72"/>
      <c r="I343" s="72"/>
      <c r="J343" s="72"/>
      <c r="K343" s="72"/>
      <c r="L343" s="72"/>
      <c r="M343" s="72"/>
      <c r="N343" s="72"/>
      <c r="O343" s="72"/>
      <c r="P343" s="72"/>
      <c r="Q343" s="71"/>
      <c r="R343" s="71"/>
      <c r="S343" s="71"/>
      <c r="T343" s="71"/>
      <c r="U343" s="71"/>
      <c r="V343" s="71"/>
      <c r="W343" s="71"/>
      <c r="X343" s="71"/>
      <c r="Y343" s="71"/>
      <c r="Z343" s="71"/>
      <c r="AA343" s="71"/>
    </row>
    <row r="344" spans="1:27" ht="15.75" customHeight="1" x14ac:dyDescent="0.25">
      <c r="A344" s="71"/>
      <c r="B344" s="71"/>
      <c r="C344" s="71"/>
      <c r="D344" s="72"/>
      <c r="E344" s="72"/>
      <c r="F344" s="72"/>
      <c r="G344" s="72"/>
      <c r="H344" s="72"/>
      <c r="I344" s="72"/>
      <c r="J344" s="72"/>
      <c r="K344" s="72"/>
      <c r="L344" s="72"/>
      <c r="M344" s="72"/>
      <c r="N344" s="72"/>
      <c r="O344" s="72"/>
      <c r="P344" s="72"/>
      <c r="Q344" s="71"/>
      <c r="R344" s="71"/>
      <c r="S344" s="71"/>
      <c r="T344" s="71"/>
      <c r="U344" s="71"/>
      <c r="V344" s="71"/>
      <c r="W344" s="71"/>
      <c r="X344" s="71"/>
      <c r="Y344" s="71"/>
      <c r="Z344" s="71"/>
      <c r="AA344" s="71"/>
    </row>
    <row r="345" spans="1:27" ht="15.75" customHeight="1" x14ac:dyDescent="0.25">
      <c r="A345" s="71"/>
      <c r="B345" s="71"/>
      <c r="C345" s="71"/>
      <c r="D345" s="72"/>
      <c r="E345" s="72"/>
      <c r="F345" s="72"/>
      <c r="G345" s="72"/>
      <c r="H345" s="72"/>
      <c r="I345" s="72"/>
      <c r="J345" s="72"/>
      <c r="K345" s="72"/>
      <c r="L345" s="72"/>
      <c r="M345" s="72"/>
      <c r="N345" s="72"/>
      <c r="O345" s="72"/>
      <c r="P345" s="72"/>
      <c r="Q345" s="71"/>
      <c r="R345" s="71"/>
      <c r="S345" s="71"/>
      <c r="T345" s="71"/>
      <c r="U345" s="71"/>
      <c r="V345" s="71"/>
      <c r="W345" s="71"/>
      <c r="X345" s="71"/>
      <c r="Y345" s="71"/>
      <c r="Z345" s="71"/>
      <c r="AA345" s="71"/>
    </row>
    <row r="346" spans="1:27" ht="15.75" customHeight="1" x14ac:dyDescent="0.25">
      <c r="A346" s="71"/>
      <c r="B346" s="71"/>
      <c r="C346" s="71"/>
      <c r="D346" s="72"/>
      <c r="E346" s="72"/>
      <c r="F346" s="72"/>
      <c r="G346" s="72"/>
      <c r="H346" s="72"/>
      <c r="I346" s="72"/>
      <c r="J346" s="72"/>
      <c r="K346" s="72"/>
      <c r="L346" s="72"/>
      <c r="M346" s="72"/>
      <c r="N346" s="72"/>
      <c r="O346" s="72"/>
      <c r="P346" s="72"/>
      <c r="Q346" s="71"/>
      <c r="R346" s="71"/>
      <c r="S346" s="71"/>
      <c r="T346" s="71"/>
      <c r="U346" s="71"/>
      <c r="V346" s="71"/>
      <c r="W346" s="71"/>
      <c r="X346" s="71"/>
      <c r="Y346" s="71"/>
      <c r="Z346" s="71"/>
      <c r="AA346" s="71"/>
    </row>
    <row r="347" spans="1:27" ht="15.75" customHeight="1" x14ac:dyDescent="0.25">
      <c r="A347" s="71"/>
      <c r="B347" s="71"/>
      <c r="C347" s="71"/>
      <c r="D347" s="72"/>
      <c r="E347" s="72"/>
      <c r="F347" s="72"/>
      <c r="G347" s="72"/>
      <c r="H347" s="72"/>
      <c r="I347" s="72"/>
      <c r="J347" s="72"/>
      <c r="K347" s="72"/>
      <c r="L347" s="72"/>
      <c r="M347" s="72"/>
      <c r="N347" s="72"/>
      <c r="O347" s="72"/>
      <c r="P347" s="72"/>
      <c r="Q347" s="71"/>
      <c r="R347" s="71"/>
      <c r="S347" s="71"/>
      <c r="T347" s="71"/>
      <c r="U347" s="71"/>
      <c r="V347" s="71"/>
      <c r="W347" s="71"/>
      <c r="X347" s="71"/>
      <c r="Y347" s="71"/>
      <c r="Z347" s="71"/>
      <c r="AA347" s="71"/>
    </row>
    <row r="348" spans="1:27" ht="15.75" customHeight="1" x14ac:dyDescent="0.25">
      <c r="A348" s="71"/>
      <c r="B348" s="71"/>
      <c r="C348" s="71"/>
      <c r="D348" s="72"/>
      <c r="E348" s="72"/>
      <c r="F348" s="72"/>
      <c r="G348" s="72"/>
      <c r="H348" s="72"/>
      <c r="I348" s="72"/>
      <c r="J348" s="72"/>
      <c r="K348" s="72"/>
      <c r="L348" s="72"/>
      <c r="M348" s="72"/>
      <c r="N348" s="72"/>
      <c r="O348" s="72"/>
      <c r="P348" s="72"/>
      <c r="Q348" s="71"/>
      <c r="R348" s="71"/>
      <c r="S348" s="71"/>
      <c r="T348" s="71"/>
      <c r="U348" s="71"/>
      <c r="V348" s="71"/>
      <c r="W348" s="71"/>
      <c r="X348" s="71"/>
      <c r="Y348" s="71"/>
      <c r="Z348" s="71"/>
      <c r="AA348" s="71"/>
    </row>
    <row r="349" spans="1:27" ht="15.75" customHeight="1" x14ac:dyDescent="0.25">
      <c r="A349" s="71"/>
      <c r="B349" s="71"/>
      <c r="C349" s="71"/>
      <c r="D349" s="72"/>
      <c r="E349" s="72"/>
      <c r="F349" s="72"/>
      <c r="G349" s="72"/>
      <c r="H349" s="72"/>
      <c r="I349" s="72"/>
      <c r="J349" s="72"/>
      <c r="K349" s="72"/>
      <c r="L349" s="72"/>
      <c r="M349" s="72"/>
      <c r="N349" s="72"/>
      <c r="O349" s="72"/>
      <c r="P349" s="72"/>
      <c r="Q349" s="71"/>
      <c r="R349" s="71"/>
      <c r="S349" s="71"/>
      <c r="T349" s="71"/>
      <c r="U349" s="71"/>
      <c r="V349" s="71"/>
      <c r="W349" s="71"/>
      <c r="X349" s="71"/>
      <c r="Y349" s="71"/>
      <c r="Z349" s="71"/>
      <c r="AA349" s="71"/>
    </row>
    <row r="350" spans="1:27" ht="15.75" customHeight="1" x14ac:dyDescent="0.25">
      <c r="A350" s="71"/>
      <c r="B350" s="71"/>
      <c r="C350" s="71"/>
      <c r="D350" s="72"/>
      <c r="E350" s="72"/>
      <c r="F350" s="72"/>
      <c r="G350" s="72"/>
      <c r="H350" s="72"/>
      <c r="I350" s="72"/>
      <c r="J350" s="72"/>
      <c r="K350" s="72"/>
      <c r="L350" s="72"/>
      <c r="M350" s="72"/>
      <c r="N350" s="72"/>
      <c r="O350" s="72"/>
      <c r="P350" s="72"/>
      <c r="Q350" s="71"/>
      <c r="R350" s="71"/>
      <c r="S350" s="71"/>
      <c r="T350" s="71"/>
      <c r="U350" s="71"/>
      <c r="V350" s="71"/>
      <c r="W350" s="71"/>
      <c r="X350" s="71"/>
      <c r="Y350" s="71"/>
      <c r="Z350" s="71"/>
      <c r="AA350" s="71"/>
    </row>
    <row r="351" spans="1:27" ht="15.75" customHeight="1" x14ac:dyDescent="0.25">
      <c r="A351" s="71"/>
      <c r="B351" s="71"/>
      <c r="C351" s="71"/>
      <c r="D351" s="72"/>
      <c r="E351" s="72"/>
      <c r="F351" s="72"/>
      <c r="G351" s="72"/>
      <c r="H351" s="72"/>
      <c r="I351" s="72"/>
      <c r="J351" s="72"/>
      <c r="K351" s="72"/>
      <c r="L351" s="72"/>
      <c r="M351" s="72"/>
      <c r="N351" s="72"/>
      <c r="O351" s="72"/>
      <c r="P351" s="72"/>
      <c r="Q351" s="71"/>
      <c r="R351" s="71"/>
      <c r="S351" s="71"/>
      <c r="T351" s="71"/>
      <c r="U351" s="71"/>
      <c r="V351" s="71"/>
      <c r="W351" s="71"/>
      <c r="X351" s="71"/>
      <c r="Y351" s="71"/>
      <c r="Z351" s="71"/>
      <c r="AA351" s="71"/>
    </row>
    <row r="352" spans="1:27" ht="15.75" customHeight="1" x14ac:dyDescent="0.25">
      <c r="A352" s="71"/>
      <c r="B352" s="71"/>
      <c r="C352" s="71"/>
      <c r="D352" s="72"/>
      <c r="E352" s="72"/>
      <c r="F352" s="72"/>
      <c r="G352" s="72"/>
      <c r="H352" s="72"/>
      <c r="I352" s="72"/>
      <c r="J352" s="72"/>
      <c r="K352" s="72"/>
      <c r="L352" s="72"/>
      <c r="M352" s="72"/>
      <c r="N352" s="72"/>
      <c r="O352" s="72"/>
      <c r="P352" s="72"/>
      <c r="Q352" s="71"/>
      <c r="R352" s="71"/>
      <c r="S352" s="71"/>
      <c r="T352" s="71"/>
      <c r="U352" s="71"/>
      <c r="V352" s="71"/>
      <c r="W352" s="71"/>
      <c r="X352" s="71"/>
      <c r="Y352" s="71"/>
      <c r="Z352" s="71"/>
      <c r="AA352" s="71"/>
    </row>
    <row r="353" spans="1:27" ht="15.75" customHeight="1" x14ac:dyDescent="0.25">
      <c r="A353" s="71"/>
      <c r="B353" s="71"/>
      <c r="C353" s="71"/>
      <c r="D353" s="72"/>
      <c r="E353" s="72"/>
      <c r="F353" s="72"/>
      <c r="G353" s="72"/>
      <c r="H353" s="72"/>
      <c r="I353" s="72"/>
      <c r="J353" s="72"/>
      <c r="K353" s="72"/>
      <c r="L353" s="72"/>
      <c r="M353" s="72"/>
      <c r="N353" s="72"/>
      <c r="O353" s="72"/>
      <c r="P353" s="72"/>
      <c r="Q353" s="71"/>
      <c r="R353" s="71"/>
      <c r="S353" s="71"/>
      <c r="T353" s="71"/>
      <c r="U353" s="71"/>
      <c r="V353" s="71"/>
      <c r="W353" s="71"/>
      <c r="X353" s="71"/>
      <c r="Y353" s="71"/>
      <c r="Z353" s="71"/>
      <c r="AA353" s="71"/>
    </row>
    <row r="354" spans="1:27" ht="15.75" customHeight="1" x14ac:dyDescent="0.25">
      <c r="A354" s="71"/>
      <c r="B354" s="71"/>
      <c r="C354" s="71"/>
      <c r="D354" s="72"/>
      <c r="E354" s="72"/>
      <c r="F354" s="72"/>
      <c r="G354" s="72"/>
      <c r="H354" s="72"/>
      <c r="I354" s="72"/>
      <c r="J354" s="72"/>
      <c r="K354" s="72"/>
      <c r="L354" s="72"/>
      <c r="M354" s="72"/>
      <c r="N354" s="72"/>
      <c r="O354" s="72"/>
      <c r="P354" s="72"/>
      <c r="Q354" s="71"/>
      <c r="R354" s="71"/>
      <c r="S354" s="71"/>
      <c r="T354" s="71"/>
      <c r="U354" s="71"/>
      <c r="V354" s="71"/>
      <c r="W354" s="71"/>
      <c r="X354" s="71"/>
      <c r="Y354" s="71"/>
      <c r="Z354" s="71"/>
      <c r="AA354" s="71"/>
    </row>
    <row r="355" spans="1:27" ht="15.75" customHeight="1" x14ac:dyDescent="0.25">
      <c r="A355" s="71"/>
      <c r="B355" s="71"/>
      <c r="C355" s="71"/>
      <c r="D355" s="72"/>
      <c r="E355" s="72"/>
      <c r="F355" s="72"/>
      <c r="G355" s="72"/>
      <c r="H355" s="72"/>
      <c r="I355" s="72"/>
      <c r="J355" s="72"/>
      <c r="K355" s="72"/>
      <c r="L355" s="72"/>
      <c r="M355" s="72"/>
      <c r="N355" s="72"/>
      <c r="O355" s="72"/>
      <c r="P355" s="72"/>
      <c r="Q355" s="71"/>
      <c r="R355" s="71"/>
      <c r="S355" s="71"/>
      <c r="T355" s="71"/>
      <c r="U355" s="71"/>
      <c r="V355" s="71"/>
      <c r="W355" s="71"/>
      <c r="X355" s="71"/>
      <c r="Y355" s="71"/>
      <c r="Z355" s="71"/>
      <c r="AA355" s="71"/>
    </row>
    <row r="356" spans="1:27" ht="15.75" customHeight="1" x14ac:dyDescent="0.25">
      <c r="A356" s="71"/>
      <c r="B356" s="71"/>
      <c r="C356" s="71"/>
      <c r="D356" s="72"/>
      <c r="E356" s="72"/>
      <c r="F356" s="72"/>
      <c r="G356" s="72"/>
      <c r="H356" s="72"/>
      <c r="I356" s="72"/>
      <c r="J356" s="72"/>
      <c r="K356" s="72"/>
      <c r="L356" s="72"/>
      <c r="M356" s="72"/>
      <c r="N356" s="72"/>
      <c r="O356" s="72"/>
      <c r="P356" s="72"/>
      <c r="Q356" s="71"/>
      <c r="R356" s="71"/>
      <c r="S356" s="71"/>
      <c r="T356" s="71"/>
      <c r="U356" s="71"/>
      <c r="V356" s="71"/>
      <c r="W356" s="71"/>
      <c r="X356" s="71"/>
      <c r="Y356" s="71"/>
      <c r="Z356" s="71"/>
      <c r="AA356" s="71"/>
    </row>
    <row r="357" spans="1:27" ht="15.75" customHeight="1" x14ac:dyDescent="0.25">
      <c r="A357" s="71"/>
      <c r="B357" s="71"/>
      <c r="C357" s="71"/>
      <c r="D357" s="72"/>
      <c r="E357" s="72"/>
      <c r="F357" s="72"/>
      <c r="G357" s="72"/>
      <c r="H357" s="72"/>
      <c r="I357" s="72"/>
      <c r="J357" s="72"/>
      <c r="K357" s="72"/>
      <c r="L357" s="72"/>
      <c r="M357" s="72"/>
      <c r="N357" s="72"/>
      <c r="O357" s="72"/>
      <c r="P357" s="72"/>
      <c r="Q357" s="71"/>
      <c r="R357" s="71"/>
      <c r="S357" s="71"/>
      <c r="T357" s="71"/>
      <c r="U357" s="71"/>
      <c r="V357" s="71"/>
      <c r="W357" s="71"/>
      <c r="X357" s="71"/>
      <c r="Y357" s="71"/>
      <c r="Z357" s="71"/>
      <c r="AA357" s="71"/>
    </row>
    <row r="358" spans="1:27" ht="15.75" customHeight="1" x14ac:dyDescent="0.25">
      <c r="A358" s="71"/>
      <c r="B358" s="71"/>
      <c r="C358" s="71"/>
      <c r="D358" s="72"/>
      <c r="E358" s="72"/>
      <c r="F358" s="72"/>
      <c r="G358" s="72"/>
      <c r="H358" s="72"/>
      <c r="I358" s="72"/>
      <c r="J358" s="72"/>
      <c r="K358" s="72"/>
      <c r="L358" s="72"/>
      <c r="M358" s="72"/>
      <c r="N358" s="72"/>
      <c r="O358" s="72"/>
      <c r="P358" s="72"/>
      <c r="Q358" s="71"/>
      <c r="R358" s="71"/>
      <c r="S358" s="71"/>
      <c r="T358" s="71"/>
      <c r="U358" s="71"/>
      <c r="V358" s="71"/>
      <c r="W358" s="71"/>
      <c r="X358" s="71"/>
      <c r="Y358" s="71"/>
      <c r="Z358" s="71"/>
      <c r="AA358" s="71"/>
    </row>
    <row r="359" spans="1:27" ht="15.75" customHeight="1" x14ac:dyDescent="0.25">
      <c r="A359" s="71"/>
      <c r="B359" s="71"/>
      <c r="C359" s="71"/>
      <c r="D359" s="72"/>
      <c r="E359" s="72"/>
      <c r="F359" s="72"/>
      <c r="G359" s="72"/>
      <c r="H359" s="72"/>
      <c r="I359" s="72"/>
      <c r="J359" s="72"/>
      <c r="K359" s="72"/>
      <c r="L359" s="72"/>
      <c r="M359" s="72"/>
      <c r="N359" s="72"/>
      <c r="O359" s="72"/>
      <c r="P359" s="72"/>
      <c r="Q359" s="71"/>
      <c r="R359" s="71"/>
      <c r="S359" s="71"/>
      <c r="T359" s="71"/>
      <c r="U359" s="71"/>
      <c r="V359" s="71"/>
      <c r="W359" s="71"/>
      <c r="X359" s="71"/>
      <c r="Y359" s="71"/>
      <c r="Z359" s="71"/>
      <c r="AA359" s="71"/>
    </row>
    <row r="360" spans="1:27" ht="15.75" customHeight="1" x14ac:dyDescent="0.25">
      <c r="A360" s="71"/>
      <c r="B360" s="71"/>
      <c r="C360" s="71"/>
      <c r="D360" s="72"/>
      <c r="E360" s="72"/>
      <c r="F360" s="72"/>
      <c r="G360" s="72"/>
      <c r="H360" s="72"/>
      <c r="I360" s="72"/>
      <c r="J360" s="72"/>
      <c r="K360" s="72"/>
      <c r="L360" s="72"/>
      <c r="M360" s="72"/>
      <c r="N360" s="72"/>
      <c r="O360" s="72"/>
      <c r="P360" s="72"/>
      <c r="Q360" s="71"/>
      <c r="R360" s="71"/>
      <c r="S360" s="71"/>
      <c r="T360" s="71"/>
      <c r="U360" s="71"/>
      <c r="V360" s="71"/>
      <c r="W360" s="71"/>
      <c r="X360" s="71"/>
      <c r="Y360" s="71"/>
      <c r="Z360" s="71"/>
      <c r="AA360" s="71"/>
    </row>
    <row r="361" spans="1:27" ht="15.75" customHeight="1" x14ac:dyDescent="0.25">
      <c r="A361" s="71"/>
      <c r="B361" s="71"/>
      <c r="C361" s="71"/>
      <c r="D361" s="72"/>
      <c r="E361" s="72"/>
      <c r="F361" s="72"/>
      <c r="G361" s="72"/>
      <c r="H361" s="72"/>
      <c r="I361" s="72"/>
      <c r="J361" s="72"/>
      <c r="K361" s="72"/>
      <c r="L361" s="72"/>
      <c r="M361" s="72"/>
      <c r="N361" s="72"/>
      <c r="O361" s="72"/>
      <c r="P361" s="72"/>
      <c r="Q361" s="71"/>
      <c r="R361" s="71"/>
      <c r="S361" s="71"/>
      <c r="T361" s="71"/>
      <c r="U361" s="71"/>
      <c r="V361" s="71"/>
      <c r="W361" s="71"/>
      <c r="X361" s="71"/>
      <c r="Y361" s="71"/>
      <c r="Z361" s="71"/>
      <c r="AA361" s="71"/>
    </row>
    <row r="362" spans="1:27" ht="15.75" customHeight="1" x14ac:dyDescent="0.25">
      <c r="A362" s="71"/>
      <c r="B362" s="71"/>
      <c r="C362" s="71"/>
      <c r="D362" s="72"/>
      <c r="E362" s="72"/>
      <c r="F362" s="72"/>
      <c r="G362" s="72"/>
      <c r="H362" s="72"/>
      <c r="I362" s="72"/>
      <c r="J362" s="72"/>
      <c r="K362" s="72"/>
      <c r="L362" s="72"/>
      <c r="M362" s="72"/>
      <c r="N362" s="72"/>
      <c r="O362" s="72"/>
      <c r="P362" s="72"/>
      <c r="Q362" s="71"/>
      <c r="R362" s="71"/>
      <c r="S362" s="71"/>
      <c r="T362" s="71"/>
      <c r="U362" s="71"/>
      <c r="V362" s="71"/>
      <c r="W362" s="71"/>
      <c r="X362" s="71"/>
      <c r="Y362" s="71"/>
      <c r="Z362" s="71"/>
      <c r="AA362" s="71"/>
    </row>
    <row r="363" spans="1:27" ht="15.75" customHeight="1" x14ac:dyDescent="0.25">
      <c r="A363" s="71"/>
      <c r="B363" s="71"/>
      <c r="C363" s="71"/>
      <c r="D363" s="72"/>
      <c r="E363" s="72"/>
      <c r="F363" s="72"/>
      <c r="G363" s="72"/>
      <c r="H363" s="72"/>
      <c r="I363" s="72"/>
      <c r="J363" s="72"/>
      <c r="K363" s="72"/>
      <c r="L363" s="72"/>
      <c r="M363" s="72"/>
      <c r="N363" s="72"/>
      <c r="O363" s="72"/>
      <c r="P363" s="72"/>
      <c r="Q363" s="71"/>
      <c r="R363" s="71"/>
      <c r="S363" s="71"/>
      <c r="T363" s="71"/>
      <c r="U363" s="71"/>
      <c r="V363" s="71"/>
      <c r="W363" s="71"/>
      <c r="X363" s="71"/>
      <c r="Y363" s="71"/>
      <c r="Z363" s="71"/>
      <c r="AA363" s="71"/>
    </row>
    <row r="364" spans="1:27" ht="15.75" customHeight="1" x14ac:dyDescent="0.25">
      <c r="A364" s="71"/>
      <c r="B364" s="71"/>
      <c r="C364" s="71"/>
      <c r="D364" s="72"/>
      <c r="E364" s="72"/>
      <c r="F364" s="72"/>
      <c r="G364" s="72"/>
      <c r="H364" s="72"/>
      <c r="I364" s="72"/>
      <c r="J364" s="72"/>
      <c r="K364" s="72"/>
      <c r="L364" s="72"/>
      <c r="M364" s="72"/>
      <c r="N364" s="72"/>
      <c r="O364" s="72"/>
      <c r="P364" s="72"/>
      <c r="Q364" s="71"/>
      <c r="R364" s="71"/>
      <c r="S364" s="71"/>
      <c r="T364" s="71"/>
      <c r="U364" s="71"/>
      <c r="V364" s="71"/>
      <c r="W364" s="71"/>
      <c r="X364" s="71"/>
      <c r="Y364" s="71"/>
      <c r="Z364" s="71"/>
      <c r="AA364" s="71"/>
    </row>
    <row r="365" spans="1:27" ht="15.75" customHeight="1" x14ac:dyDescent="0.25">
      <c r="A365" s="71"/>
      <c r="B365" s="71"/>
      <c r="C365" s="71"/>
      <c r="D365" s="72"/>
      <c r="E365" s="72"/>
      <c r="F365" s="72"/>
      <c r="G365" s="72"/>
      <c r="H365" s="72"/>
      <c r="I365" s="72"/>
      <c r="J365" s="72"/>
      <c r="K365" s="72"/>
      <c r="L365" s="72"/>
      <c r="M365" s="72"/>
      <c r="N365" s="72"/>
      <c r="O365" s="72"/>
      <c r="P365" s="72"/>
      <c r="Q365" s="71"/>
      <c r="R365" s="71"/>
      <c r="S365" s="71"/>
      <c r="T365" s="71"/>
      <c r="U365" s="71"/>
      <c r="V365" s="71"/>
      <c r="W365" s="71"/>
      <c r="X365" s="71"/>
      <c r="Y365" s="71"/>
      <c r="Z365" s="71"/>
      <c r="AA365" s="71"/>
    </row>
    <row r="366" spans="1:27" ht="15.75" customHeight="1" x14ac:dyDescent="0.25">
      <c r="A366" s="71"/>
      <c r="B366" s="71"/>
      <c r="C366" s="71"/>
      <c r="D366" s="72"/>
      <c r="E366" s="72"/>
      <c r="F366" s="72"/>
      <c r="G366" s="72"/>
      <c r="H366" s="72"/>
      <c r="I366" s="72"/>
      <c r="J366" s="72"/>
      <c r="K366" s="72"/>
      <c r="L366" s="72"/>
      <c r="M366" s="72"/>
      <c r="N366" s="72"/>
      <c r="O366" s="72"/>
      <c r="P366" s="72"/>
      <c r="Q366" s="71"/>
      <c r="R366" s="71"/>
      <c r="S366" s="71"/>
      <c r="T366" s="71"/>
      <c r="U366" s="71"/>
      <c r="V366" s="71"/>
      <c r="W366" s="71"/>
      <c r="X366" s="71"/>
      <c r="Y366" s="71"/>
      <c r="Z366" s="71"/>
      <c r="AA366" s="71"/>
    </row>
    <row r="367" spans="1:27" ht="15.75" customHeight="1" x14ac:dyDescent="0.25">
      <c r="A367" s="71"/>
      <c r="B367" s="71"/>
      <c r="C367" s="71"/>
      <c r="D367" s="72"/>
      <c r="E367" s="72"/>
      <c r="F367" s="72"/>
      <c r="G367" s="72"/>
      <c r="H367" s="72"/>
      <c r="I367" s="72"/>
      <c r="J367" s="72"/>
      <c r="K367" s="72"/>
      <c r="L367" s="72"/>
      <c r="M367" s="72"/>
      <c r="N367" s="72"/>
      <c r="O367" s="72"/>
      <c r="P367" s="72"/>
      <c r="Q367" s="71"/>
      <c r="R367" s="71"/>
      <c r="S367" s="71"/>
      <c r="T367" s="71"/>
      <c r="U367" s="71"/>
      <c r="V367" s="71"/>
      <c r="W367" s="71"/>
      <c r="X367" s="71"/>
      <c r="Y367" s="71"/>
      <c r="Z367" s="71"/>
      <c r="AA367" s="71"/>
    </row>
    <row r="368" spans="1:27" ht="15.75" customHeight="1" x14ac:dyDescent="0.25">
      <c r="A368" s="71"/>
      <c r="B368" s="71"/>
      <c r="C368" s="71"/>
      <c r="D368" s="72"/>
      <c r="E368" s="72"/>
      <c r="F368" s="72"/>
      <c r="G368" s="72"/>
      <c r="H368" s="72"/>
      <c r="I368" s="72"/>
      <c r="J368" s="72"/>
      <c r="K368" s="72"/>
      <c r="L368" s="72"/>
      <c r="M368" s="72"/>
      <c r="N368" s="72"/>
      <c r="O368" s="72"/>
      <c r="P368" s="72"/>
      <c r="Q368" s="71"/>
      <c r="R368" s="71"/>
      <c r="S368" s="71"/>
      <c r="T368" s="71"/>
      <c r="U368" s="71"/>
      <c r="V368" s="71"/>
      <c r="W368" s="71"/>
      <c r="X368" s="71"/>
      <c r="Y368" s="71"/>
      <c r="Z368" s="71"/>
      <c r="AA368" s="71"/>
    </row>
    <row r="369" spans="1:27" ht="15.75" customHeight="1" x14ac:dyDescent="0.25">
      <c r="A369" s="71"/>
      <c r="B369" s="71"/>
      <c r="C369" s="71"/>
      <c r="D369" s="72"/>
      <c r="E369" s="72"/>
      <c r="F369" s="72"/>
      <c r="G369" s="72"/>
      <c r="H369" s="72"/>
      <c r="I369" s="72"/>
      <c r="J369" s="72"/>
      <c r="K369" s="72"/>
      <c r="L369" s="72"/>
      <c r="M369" s="72"/>
      <c r="N369" s="72"/>
      <c r="O369" s="72"/>
      <c r="P369" s="72"/>
      <c r="Q369" s="71"/>
      <c r="R369" s="71"/>
      <c r="S369" s="71"/>
      <c r="T369" s="71"/>
      <c r="U369" s="71"/>
      <c r="V369" s="71"/>
      <c r="W369" s="71"/>
      <c r="X369" s="71"/>
      <c r="Y369" s="71"/>
      <c r="Z369" s="71"/>
      <c r="AA369" s="71"/>
    </row>
    <row r="370" spans="1:27" ht="15.75" customHeight="1" x14ac:dyDescent="0.25">
      <c r="A370" s="71"/>
      <c r="B370" s="71"/>
      <c r="C370" s="71"/>
      <c r="D370" s="72"/>
      <c r="E370" s="72"/>
      <c r="F370" s="72"/>
      <c r="G370" s="72"/>
      <c r="H370" s="72"/>
      <c r="I370" s="72"/>
      <c r="J370" s="72"/>
      <c r="K370" s="72"/>
      <c r="L370" s="72"/>
      <c r="M370" s="72"/>
      <c r="N370" s="72"/>
      <c r="O370" s="72"/>
      <c r="P370" s="72"/>
      <c r="Q370" s="71"/>
      <c r="R370" s="71"/>
      <c r="S370" s="71"/>
      <c r="T370" s="71"/>
      <c r="U370" s="71"/>
      <c r="V370" s="71"/>
      <c r="W370" s="71"/>
      <c r="X370" s="71"/>
      <c r="Y370" s="71"/>
      <c r="Z370" s="71"/>
      <c r="AA370" s="71"/>
    </row>
    <row r="371" spans="1:27" ht="15.75" customHeight="1" x14ac:dyDescent="0.25">
      <c r="A371" s="71"/>
      <c r="B371" s="71"/>
      <c r="C371" s="71"/>
      <c r="D371" s="72"/>
      <c r="E371" s="72"/>
      <c r="F371" s="72"/>
      <c r="G371" s="72"/>
      <c r="H371" s="72"/>
      <c r="I371" s="72"/>
      <c r="J371" s="72"/>
      <c r="K371" s="72"/>
      <c r="L371" s="72"/>
      <c r="M371" s="72"/>
      <c r="N371" s="72"/>
      <c r="O371" s="72"/>
      <c r="P371" s="72"/>
      <c r="Q371" s="71"/>
      <c r="R371" s="71"/>
      <c r="S371" s="71"/>
      <c r="T371" s="71"/>
      <c r="U371" s="71"/>
      <c r="V371" s="71"/>
      <c r="W371" s="71"/>
      <c r="X371" s="71"/>
      <c r="Y371" s="71"/>
      <c r="Z371" s="71"/>
      <c r="AA371" s="71"/>
    </row>
    <row r="372" spans="1:27" ht="15.75" customHeight="1" x14ac:dyDescent="0.25">
      <c r="A372" s="71"/>
      <c r="B372" s="71"/>
      <c r="C372" s="71"/>
      <c r="D372" s="72"/>
      <c r="E372" s="72"/>
      <c r="F372" s="72"/>
      <c r="G372" s="72"/>
      <c r="H372" s="72"/>
      <c r="I372" s="72"/>
      <c r="J372" s="72"/>
      <c r="K372" s="72"/>
      <c r="L372" s="72"/>
      <c r="M372" s="72"/>
      <c r="N372" s="72"/>
      <c r="O372" s="72"/>
      <c r="P372" s="72"/>
      <c r="Q372" s="71"/>
      <c r="R372" s="71"/>
      <c r="S372" s="71"/>
      <c r="T372" s="71"/>
      <c r="U372" s="71"/>
      <c r="V372" s="71"/>
      <c r="W372" s="71"/>
      <c r="X372" s="71"/>
      <c r="Y372" s="71"/>
      <c r="Z372" s="71"/>
      <c r="AA372" s="71"/>
    </row>
    <row r="373" spans="1:27" ht="15.75" customHeight="1" x14ac:dyDescent="0.25">
      <c r="A373" s="71"/>
      <c r="B373" s="71"/>
      <c r="C373" s="71"/>
      <c r="D373" s="72"/>
      <c r="E373" s="72"/>
      <c r="F373" s="72"/>
      <c r="G373" s="72"/>
      <c r="H373" s="72"/>
      <c r="I373" s="72"/>
      <c r="J373" s="72"/>
      <c r="K373" s="72"/>
      <c r="L373" s="72"/>
      <c r="M373" s="72"/>
      <c r="N373" s="72"/>
      <c r="O373" s="72"/>
      <c r="P373" s="72"/>
      <c r="Q373" s="71"/>
      <c r="R373" s="71"/>
      <c r="S373" s="71"/>
      <c r="T373" s="71"/>
      <c r="U373" s="71"/>
      <c r="V373" s="71"/>
      <c r="W373" s="71"/>
      <c r="X373" s="71"/>
      <c r="Y373" s="71"/>
      <c r="Z373" s="71"/>
      <c r="AA373" s="71"/>
    </row>
    <row r="374" spans="1:27" ht="15.75" customHeight="1" x14ac:dyDescent="0.25">
      <c r="A374" s="71"/>
      <c r="B374" s="71"/>
      <c r="C374" s="71"/>
      <c r="D374" s="72"/>
      <c r="E374" s="72"/>
      <c r="F374" s="72"/>
      <c r="G374" s="72"/>
      <c r="H374" s="72"/>
      <c r="I374" s="72"/>
      <c r="J374" s="72"/>
      <c r="K374" s="72"/>
      <c r="L374" s="72"/>
      <c r="M374" s="72"/>
      <c r="N374" s="72"/>
      <c r="O374" s="72"/>
      <c r="P374" s="72"/>
      <c r="Q374" s="71"/>
      <c r="R374" s="71"/>
      <c r="S374" s="71"/>
      <c r="T374" s="71"/>
      <c r="U374" s="71"/>
      <c r="V374" s="71"/>
      <c r="W374" s="71"/>
      <c r="X374" s="71"/>
      <c r="Y374" s="71"/>
      <c r="Z374" s="71"/>
      <c r="AA374" s="71"/>
    </row>
    <row r="375" spans="1:27" ht="15.75" customHeight="1" x14ac:dyDescent="0.25">
      <c r="A375" s="71"/>
      <c r="B375" s="71"/>
      <c r="C375" s="71"/>
      <c r="D375" s="72"/>
      <c r="E375" s="72"/>
      <c r="F375" s="72"/>
      <c r="G375" s="72"/>
      <c r="H375" s="72"/>
      <c r="I375" s="72"/>
      <c r="J375" s="72"/>
      <c r="K375" s="72"/>
      <c r="L375" s="72"/>
      <c r="M375" s="72"/>
      <c r="N375" s="72"/>
      <c r="O375" s="72"/>
      <c r="P375" s="72"/>
      <c r="Q375" s="71"/>
      <c r="R375" s="71"/>
      <c r="S375" s="71"/>
      <c r="T375" s="71"/>
      <c r="U375" s="71"/>
      <c r="V375" s="71"/>
      <c r="W375" s="71"/>
      <c r="X375" s="71"/>
      <c r="Y375" s="71"/>
      <c r="Z375" s="71"/>
      <c r="AA375" s="71"/>
    </row>
    <row r="376" spans="1:27" ht="15.75" customHeight="1" x14ac:dyDescent="0.25">
      <c r="A376" s="71"/>
      <c r="B376" s="71"/>
      <c r="C376" s="71"/>
      <c r="D376" s="72"/>
      <c r="E376" s="72"/>
      <c r="F376" s="72"/>
      <c r="G376" s="72"/>
      <c r="H376" s="72"/>
      <c r="I376" s="72"/>
      <c r="J376" s="72"/>
      <c r="K376" s="72"/>
      <c r="L376" s="72"/>
      <c r="M376" s="72"/>
      <c r="N376" s="72"/>
      <c r="O376" s="72"/>
      <c r="P376" s="72"/>
      <c r="Q376" s="71"/>
      <c r="R376" s="71"/>
      <c r="S376" s="71"/>
      <c r="T376" s="71"/>
      <c r="U376" s="71"/>
      <c r="V376" s="71"/>
      <c r="W376" s="71"/>
      <c r="X376" s="71"/>
      <c r="Y376" s="71"/>
      <c r="Z376" s="71"/>
      <c r="AA376" s="71"/>
    </row>
    <row r="377" spans="1:27" ht="15.75" customHeight="1" x14ac:dyDescent="0.25">
      <c r="A377" s="71"/>
      <c r="B377" s="71"/>
      <c r="C377" s="71"/>
      <c r="D377" s="72"/>
      <c r="E377" s="72"/>
      <c r="F377" s="72"/>
      <c r="G377" s="72"/>
      <c r="H377" s="72"/>
      <c r="I377" s="72"/>
      <c r="J377" s="72"/>
      <c r="K377" s="72"/>
      <c r="L377" s="72"/>
      <c r="M377" s="72"/>
      <c r="N377" s="72"/>
      <c r="O377" s="72"/>
      <c r="P377" s="72"/>
      <c r="Q377" s="71"/>
      <c r="R377" s="71"/>
      <c r="S377" s="71"/>
      <c r="T377" s="71"/>
      <c r="U377" s="71"/>
      <c r="V377" s="71"/>
      <c r="W377" s="71"/>
      <c r="X377" s="71"/>
      <c r="Y377" s="71"/>
      <c r="Z377" s="71"/>
      <c r="AA377" s="71"/>
    </row>
    <row r="378" spans="1:27" ht="15.75" customHeight="1" x14ac:dyDescent="0.25">
      <c r="A378" s="71"/>
      <c r="B378" s="71"/>
      <c r="C378" s="71"/>
      <c r="D378" s="72"/>
      <c r="E378" s="72"/>
      <c r="F378" s="72"/>
      <c r="G378" s="72"/>
      <c r="H378" s="72"/>
      <c r="I378" s="72"/>
      <c r="J378" s="72"/>
      <c r="K378" s="72"/>
      <c r="L378" s="72"/>
      <c r="M378" s="72"/>
      <c r="N378" s="72"/>
      <c r="O378" s="72"/>
      <c r="P378" s="72"/>
      <c r="Q378" s="71"/>
      <c r="R378" s="71"/>
      <c r="S378" s="71"/>
      <c r="T378" s="71"/>
      <c r="U378" s="71"/>
      <c r="V378" s="71"/>
      <c r="W378" s="71"/>
      <c r="X378" s="71"/>
      <c r="Y378" s="71"/>
      <c r="Z378" s="71"/>
      <c r="AA378" s="71"/>
    </row>
    <row r="379" spans="1:27" ht="15.75" customHeight="1" x14ac:dyDescent="0.25">
      <c r="A379" s="71"/>
      <c r="B379" s="71"/>
      <c r="C379" s="71"/>
      <c r="D379" s="72"/>
      <c r="E379" s="72"/>
      <c r="F379" s="72"/>
      <c r="G379" s="72"/>
      <c r="H379" s="72"/>
      <c r="I379" s="72"/>
      <c r="J379" s="72"/>
      <c r="K379" s="72"/>
      <c r="L379" s="72"/>
      <c r="M379" s="72"/>
      <c r="N379" s="72"/>
      <c r="O379" s="72"/>
      <c r="P379" s="72"/>
      <c r="Q379" s="71"/>
      <c r="R379" s="71"/>
      <c r="S379" s="71"/>
      <c r="T379" s="71"/>
      <c r="U379" s="71"/>
      <c r="V379" s="71"/>
      <c r="W379" s="71"/>
      <c r="X379" s="71"/>
      <c r="Y379" s="71"/>
      <c r="Z379" s="71"/>
      <c r="AA379" s="71"/>
    </row>
    <row r="380" spans="1:27" ht="15.75" customHeight="1" x14ac:dyDescent="0.25">
      <c r="A380" s="71"/>
      <c r="B380" s="71"/>
      <c r="C380" s="71"/>
      <c r="D380" s="72"/>
      <c r="E380" s="72"/>
      <c r="F380" s="72"/>
      <c r="G380" s="72"/>
      <c r="H380" s="72"/>
      <c r="I380" s="72"/>
      <c r="J380" s="72"/>
      <c r="K380" s="72"/>
      <c r="L380" s="72"/>
      <c r="M380" s="72"/>
      <c r="N380" s="72"/>
      <c r="O380" s="72"/>
      <c r="P380" s="72"/>
      <c r="Q380" s="71"/>
      <c r="R380" s="71"/>
      <c r="S380" s="71"/>
      <c r="T380" s="71"/>
      <c r="U380" s="71"/>
      <c r="V380" s="71"/>
      <c r="W380" s="71"/>
      <c r="X380" s="71"/>
      <c r="Y380" s="71"/>
      <c r="Z380" s="71"/>
      <c r="AA380" s="71"/>
    </row>
    <row r="381" spans="1:27" ht="15.75" customHeight="1" x14ac:dyDescent="0.25">
      <c r="A381" s="71"/>
      <c r="B381" s="71"/>
      <c r="C381" s="71"/>
      <c r="D381" s="72"/>
      <c r="E381" s="72"/>
      <c r="F381" s="72"/>
      <c r="G381" s="72"/>
      <c r="H381" s="72"/>
      <c r="I381" s="72"/>
      <c r="J381" s="72"/>
      <c r="K381" s="72"/>
      <c r="L381" s="72"/>
      <c r="M381" s="72"/>
      <c r="N381" s="72"/>
      <c r="O381" s="72"/>
      <c r="P381" s="72"/>
      <c r="Q381" s="71"/>
      <c r="R381" s="71"/>
      <c r="S381" s="71"/>
      <c r="T381" s="71"/>
      <c r="U381" s="71"/>
      <c r="V381" s="71"/>
      <c r="W381" s="71"/>
      <c r="X381" s="71"/>
      <c r="Y381" s="71"/>
      <c r="Z381" s="71"/>
      <c r="AA381" s="71"/>
    </row>
    <row r="382" spans="1:27" ht="15.75" customHeight="1" x14ac:dyDescent="0.25">
      <c r="A382" s="71"/>
      <c r="B382" s="71"/>
      <c r="C382" s="71"/>
      <c r="D382" s="72"/>
      <c r="E382" s="72"/>
      <c r="F382" s="72"/>
      <c r="G382" s="72"/>
      <c r="H382" s="72"/>
      <c r="I382" s="72"/>
      <c r="J382" s="72"/>
      <c r="K382" s="72"/>
      <c r="L382" s="72"/>
      <c r="M382" s="72"/>
      <c r="N382" s="72"/>
      <c r="O382" s="72"/>
      <c r="P382" s="72"/>
      <c r="Q382" s="71"/>
      <c r="R382" s="71"/>
      <c r="S382" s="71"/>
      <c r="T382" s="71"/>
      <c r="U382" s="71"/>
      <c r="V382" s="71"/>
      <c r="W382" s="71"/>
      <c r="X382" s="71"/>
      <c r="Y382" s="71"/>
      <c r="Z382" s="71"/>
      <c r="AA382" s="71"/>
    </row>
    <row r="383" spans="1:27" ht="15.75" customHeight="1" x14ac:dyDescent="0.25">
      <c r="A383" s="71"/>
      <c r="B383" s="71"/>
      <c r="C383" s="71"/>
      <c r="D383" s="72"/>
      <c r="E383" s="72"/>
      <c r="F383" s="72"/>
      <c r="G383" s="72"/>
      <c r="H383" s="72"/>
      <c r="I383" s="72"/>
      <c r="J383" s="72"/>
      <c r="K383" s="72"/>
      <c r="L383" s="72"/>
      <c r="M383" s="72"/>
      <c r="N383" s="72"/>
      <c r="O383" s="72"/>
      <c r="P383" s="72"/>
      <c r="Q383" s="71"/>
      <c r="R383" s="71"/>
      <c r="S383" s="71"/>
      <c r="T383" s="71"/>
      <c r="U383" s="71"/>
      <c r="V383" s="71"/>
      <c r="W383" s="71"/>
      <c r="X383" s="71"/>
      <c r="Y383" s="71"/>
      <c r="Z383" s="71"/>
      <c r="AA383" s="71"/>
    </row>
    <row r="384" spans="1:27" ht="15.75" customHeight="1" x14ac:dyDescent="0.25">
      <c r="A384" s="71"/>
      <c r="B384" s="71"/>
      <c r="C384" s="71"/>
      <c r="D384" s="72"/>
      <c r="E384" s="72"/>
      <c r="F384" s="72"/>
      <c r="G384" s="72"/>
      <c r="H384" s="72"/>
      <c r="I384" s="72"/>
      <c r="J384" s="72"/>
      <c r="K384" s="72"/>
      <c r="L384" s="72"/>
      <c r="M384" s="72"/>
      <c r="N384" s="72"/>
      <c r="O384" s="72"/>
      <c r="P384" s="72"/>
      <c r="Q384" s="71"/>
      <c r="R384" s="71"/>
      <c r="S384" s="71"/>
      <c r="T384" s="71"/>
      <c r="U384" s="71"/>
      <c r="V384" s="71"/>
      <c r="W384" s="71"/>
      <c r="X384" s="71"/>
      <c r="Y384" s="71"/>
      <c r="Z384" s="71"/>
      <c r="AA384" s="71"/>
    </row>
    <row r="385" spans="1:27" ht="15.75" customHeight="1" x14ac:dyDescent="0.25">
      <c r="A385" s="71"/>
      <c r="B385" s="71"/>
      <c r="C385" s="71"/>
      <c r="D385" s="72"/>
      <c r="E385" s="72"/>
      <c r="F385" s="72"/>
      <c r="G385" s="72"/>
      <c r="H385" s="72"/>
      <c r="I385" s="72"/>
      <c r="J385" s="72"/>
      <c r="K385" s="72"/>
      <c r="L385" s="72"/>
      <c r="M385" s="72"/>
      <c r="N385" s="72"/>
      <c r="O385" s="72"/>
      <c r="P385" s="72"/>
      <c r="Q385" s="71"/>
      <c r="R385" s="71"/>
      <c r="S385" s="71"/>
      <c r="T385" s="71"/>
      <c r="U385" s="71"/>
      <c r="V385" s="71"/>
      <c r="W385" s="71"/>
      <c r="X385" s="71"/>
      <c r="Y385" s="71"/>
      <c r="Z385" s="71"/>
      <c r="AA385" s="71"/>
    </row>
    <row r="386" spans="1:27" ht="15.75" customHeight="1" x14ac:dyDescent="0.25">
      <c r="A386" s="71"/>
      <c r="B386" s="71"/>
      <c r="C386" s="71"/>
      <c r="D386" s="72"/>
      <c r="E386" s="72"/>
      <c r="F386" s="72"/>
      <c r="G386" s="72"/>
      <c r="H386" s="72"/>
      <c r="I386" s="72"/>
      <c r="J386" s="72"/>
      <c r="K386" s="72"/>
      <c r="L386" s="72"/>
      <c r="M386" s="72"/>
      <c r="N386" s="72"/>
      <c r="O386" s="72"/>
      <c r="P386" s="72"/>
      <c r="Q386" s="71"/>
      <c r="R386" s="71"/>
      <c r="S386" s="71"/>
      <c r="T386" s="71"/>
      <c r="U386" s="71"/>
      <c r="V386" s="71"/>
      <c r="W386" s="71"/>
      <c r="X386" s="71"/>
      <c r="Y386" s="71"/>
      <c r="Z386" s="71"/>
      <c r="AA386" s="71"/>
    </row>
    <row r="387" spans="1:27" ht="15.75" customHeight="1" x14ac:dyDescent="0.25">
      <c r="A387" s="71"/>
      <c r="B387" s="71"/>
      <c r="C387" s="71"/>
      <c r="D387" s="72"/>
      <c r="E387" s="72"/>
      <c r="F387" s="72"/>
      <c r="G387" s="72"/>
      <c r="H387" s="72"/>
      <c r="I387" s="72"/>
      <c r="J387" s="72"/>
      <c r="K387" s="72"/>
      <c r="L387" s="72"/>
      <c r="M387" s="72"/>
      <c r="N387" s="72"/>
      <c r="O387" s="72"/>
      <c r="P387" s="72"/>
      <c r="Q387" s="71"/>
      <c r="R387" s="71"/>
      <c r="S387" s="71"/>
      <c r="T387" s="71"/>
      <c r="U387" s="71"/>
      <c r="V387" s="71"/>
      <c r="W387" s="71"/>
      <c r="X387" s="71"/>
      <c r="Y387" s="71"/>
      <c r="Z387" s="71"/>
      <c r="AA387" s="71"/>
    </row>
    <row r="388" spans="1:27" ht="15.75" customHeight="1" x14ac:dyDescent="0.25">
      <c r="A388" s="71"/>
      <c r="B388" s="71"/>
      <c r="C388" s="71"/>
      <c r="D388" s="72"/>
      <c r="E388" s="72"/>
      <c r="F388" s="72"/>
      <c r="G388" s="72"/>
      <c r="H388" s="72"/>
      <c r="I388" s="72"/>
      <c r="J388" s="72"/>
      <c r="K388" s="72"/>
      <c r="L388" s="72"/>
      <c r="M388" s="72"/>
      <c r="N388" s="72"/>
      <c r="O388" s="72"/>
      <c r="P388" s="72"/>
      <c r="Q388" s="71"/>
      <c r="R388" s="71"/>
      <c r="S388" s="71"/>
      <c r="T388" s="71"/>
      <c r="U388" s="71"/>
      <c r="V388" s="71"/>
      <c r="W388" s="71"/>
      <c r="X388" s="71"/>
      <c r="Y388" s="71"/>
      <c r="Z388" s="71"/>
      <c r="AA388" s="71"/>
    </row>
    <row r="389" spans="1:27" ht="15.75" customHeight="1" x14ac:dyDescent="0.25">
      <c r="A389" s="71"/>
      <c r="B389" s="71"/>
      <c r="C389" s="71"/>
      <c r="D389" s="72"/>
      <c r="E389" s="72"/>
      <c r="F389" s="72"/>
      <c r="G389" s="72"/>
      <c r="H389" s="72"/>
      <c r="I389" s="72"/>
      <c r="J389" s="72"/>
      <c r="K389" s="72"/>
      <c r="L389" s="72"/>
      <c r="M389" s="72"/>
      <c r="N389" s="72"/>
      <c r="O389" s="72"/>
      <c r="P389" s="72"/>
      <c r="Q389" s="71"/>
      <c r="R389" s="71"/>
      <c r="S389" s="71"/>
      <c r="T389" s="71"/>
      <c r="U389" s="71"/>
      <c r="V389" s="71"/>
      <c r="W389" s="71"/>
      <c r="X389" s="71"/>
      <c r="Y389" s="71"/>
      <c r="Z389" s="71"/>
      <c r="AA389" s="71"/>
    </row>
    <row r="390" spans="1:27" ht="15.75" customHeight="1" x14ac:dyDescent="0.25">
      <c r="A390" s="71"/>
      <c r="B390" s="71"/>
      <c r="C390" s="71"/>
      <c r="D390" s="72"/>
      <c r="E390" s="72"/>
      <c r="F390" s="72"/>
      <c r="G390" s="72"/>
      <c r="H390" s="72"/>
      <c r="I390" s="72"/>
      <c r="J390" s="72"/>
      <c r="K390" s="72"/>
      <c r="L390" s="72"/>
      <c r="M390" s="72"/>
      <c r="N390" s="72"/>
      <c r="O390" s="72"/>
      <c r="P390" s="72"/>
      <c r="Q390" s="71"/>
      <c r="R390" s="71"/>
      <c r="S390" s="71"/>
      <c r="T390" s="71"/>
      <c r="U390" s="71"/>
      <c r="V390" s="71"/>
      <c r="W390" s="71"/>
      <c r="X390" s="71"/>
      <c r="Y390" s="71"/>
      <c r="Z390" s="71"/>
      <c r="AA390" s="71"/>
    </row>
    <row r="391" spans="1:27" ht="15.75" customHeight="1" x14ac:dyDescent="0.25">
      <c r="A391" s="71"/>
      <c r="B391" s="71"/>
      <c r="C391" s="71"/>
      <c r="D391" s="72"/>
      <c r="E391" s="72"/>
      <c r="F391" s="72"/>
      <c r="G391" s="72"/>
      <c r="H391" s="72"/>
      <c r="I391" s="72"/>
      <c r="J391" s="72"/>
      <c r="K391" s="72"/>
      <c r="L391" s="72"/>
      <c r="M391" s="72"/>
      <c r="N391" s="72"/>
      <c r="O391" s="72"/>
      <c r="P391" s="72"/>
      <c r="Q391" s="71"/>
      <c r="R391" s="71"/>
      <c r="S391" s="71"/>
      <c r="T391" s="71"/>
      <c r="U391" s="71"/>
      <c r="V391" s="71"/>
      <c r="W391" s="71"/>
      <c r="X391" s="71"/>
      <c r="Y391" s="71"/>
      <c r="Z391" s="71"/>
      <c r="AA391" s="71"/>
    </row>
    <row r="392" spans="1:27" ht="15.75" customHeight="1" x14ac:dyDescent="0.25">
      <c r="A392" s="71"/>
      <c r="B392" s="71"/>
      <c r="C392" s="71"/>
      <c r="D392" s="72"/>
      <c r="E392" s="72"/>
      <c r="F392" s="72"/>
      <c r="G392" s="72"/>
      <c r="H392" s="72"/>
      <c r="I392" s="72"/>
      <c r="J392" s="72"/>
      <c r="K392" s="72"/>
      <c r="L392" s="72"/>
      <c r="M392" s="72"/>
      <c r="N392" s="72"/>
      <c r="O392" s="72"/>
      <c r="P392" s="72"/>
      <c r="Q392" s="71"/>
      <c r="R392" s="71"/>
      <c r="S392" s="71"/>
      <c r="T392" s="71"/>
      <c r="U392" s="71"/>
      <c r="V392" s="71"/>
      <c r="W392" s="71"/>
      <c r="X392" s="71"/>
      <c r="Y392" s="71"/>
      <c r="Z392" s="71"/>
      <c r="AA392" s="71"/>
    </row>
    <row r="393" spans="1:27" ht="15.75" customHeight="1" x14ac:dyDescent="0.25">
      <c r="A393" s="71"/>
      <c r="B393" s="71"/>
      <c r="C393" s="71"/>
      <c r="D393" s="72"/>
      <c r="E393" s="72"/>
      <c r="F393" s="72"/>
      <c r="G393" s="72"/>
      <c r="H393" s="72"/>
      <c r="I393" s="72"/>
      <c r="J393" s="72"/>
      <c r="K393" s="72"/>
      <c r="L393" s="72"/>
      <c r="M393" s="72"/>
      <c r="N393" s="72"/>
      <c r="O393" s="72"/>
      <c r="P393" s="72"/>
      <c r="Q393" s="71"/>
      <c r="R393" s="71"/>
      <c r="S393" s="71"/>
      <c r="T393" s="71"/>
      <c r="U393" s="71"/>
      <c r="V393" s="71"/>
      <c r="W393" s="71"/>
      <c r="X393" s="71"/>
      <c r="Y393" s="71"/>
      <c r="Z393" s="71"/>
      <c r="AA393" s="71"/>
    </row>
    <row r="394" spans="1:27" ht="15.75" customHeight="1" x14ac:dyDescent="0.25">
      <c r="A394" s="71"/>
      <c r="B394" s="71"/>
      <c r="C394" s="71"/>
      <c r="D394" s="72"/>
      <c r="E394" s="72"/>
      <c r="F394" s="72"/>
      <c r="G394" s="72"/>
      <c r="H394" s="72"/>
      <c r="I394" s="72"/>
      <c r="J394" s="72"/>
      <c r="K394" s="72"/>
      <c r="L394" s="72"/>
      <c r="M394" s="72"/>
      <c r="N394" s="72"/>
      <c r="O394" s="72"/>
      <c r="P394" s="72"/>
      <c r="Q394" s="71"/>
      <c r="R394" s="71"/>
      <c r="S394" s="71"/>
      <c r="T394" s="71"/>
      <c r="U394" s="71"/>
      <c r="V394" s="71"/>
      <c r="W394" s="71"/>
      <c r="X394" s="71"/>
      <c r="Y394" s="71"/>
      <c r="Z394" s="71"/>
      <c r="AA394" s="71"/>
    </row>
    <row r="395" spans="1:27" ht="15.75" customHeight="1" x14ac:dyDescent="0.25">
      <c r="A395" s="71"/>
      <c r="B395" s="71"/>
      <c r="C395" s="71"/>
      <c r="D395" s="72"/>
      <c r="E395" s="72"/>
      <c r="F395" s="72"/>
      <c r="G395" s="72"/>
      <c r="H395" s="72"/>
      <c r="I395" s="72"/>
      <c r="J395" s="72"/>
      <c r="K395" s="72"/>
      <c r="L395" s="72"/>
      <c r="M395" s="72"/>
      <c r="N395" s="72"/>
      <c r="O395" s="72"/>
      <c r="P395" s="72"/>
      <c r="Q395" s="71"/>
      <c r="R395" s="71"/>
      <c r="S395" s="71"/>
      <c r="T395" s="71"/>
      <c r="U395" s="71"/>
      <c r="V395" s="71"/>
      <c r="W395" s="71"/>
      <c r="X395" s="71"/>
      <c r="Y395" s="71"/>
      <c r="Z395" s="71"/>
      <c r="AA395" s="71"/>
    </row>
    <row r="396" spans="1:27" ht="15.75" customHeight="1" x14ac:dyDescent="0.25">
      <c r="A396" s="71"/>
      <c r="B396" s="71"/>
      <c r="C396" s="71"/>
      <c r="D396" s="72"/>
      <c r="E396" s="72"/>
      <c r="F396" s="72"/>
      <c r="G396" s="72"/>
      <c r="H396" s="72"/>
      <c r="I396" s="72"/>
      <c r="J396" s="72"/>
      <c r="K396" s="72"/>
      <c r="L396" s="72"/>
      <c r="M396" s="72"/>
      <c r="N396" s="72"/>
      <c r="O396" s="72"/>
      <c r="P396" s="72"/>
      <c r="Q396" s="71"/>
      <c r="R396" s="71"/>
      <c r="S396" s="71"/>
      <c r="T396" s="71"/>
      <c r="U396" s="71"/>
      <c r="V396" s="71"/>
      <c r="W396" s="71"/>
      <c r="X396" s="71"/>
      <c r="Y396" s="71"/>
      <c r="Z396" s="71"/>
      <c r="AA396" s="71"/>
    </row>
    <row r="397" spans="1:27" ht="15.75" customHeight="1" x14ac:dyDescent="0.25">
      <c r="A397" s="71"/>
      <c r="B397" s="71"/>
      <c r="C397" s="71"/>
      <c r="D397" s="72"/>
      <c r="E397" s="72"/>
      <c r="F397" s="72"/>
      <c r="G397" s="72"/>
      <c r="H397" s="72"/>
      <c r="I397" s="72"/>
      <c r="J397" s="72"/>
      <c r="K397" s="72"/>
      <c r="L397" s="72"/>
      <c r="M397" s="72"/>
      <c r="N397" s="72"/>
      <c r="O397" s="72"/>
      <c r="P397" s="72"/>
      <c r="Q397" s="71"/>
      <c r="R397" s="71"/>
      <c r="S397" s="71"/>
      <c r="T397" s="71"/>
      <c r="U397" s="71"/>
      <c r="V397" s="71"/>
      <c r="W397" s="71"/>
      <c r="X397" s="71"/>
      <c r="Y397" s="71"/>
      <c r="Z397" s="71"/>
      <c r="AA397" s="71"/>
    </row>
    <row r="398" spans="1:27" ht="15.75" customHeight="1" x14ac:dyDescent="0.25">
      <c r="A398" s="71"/>
      <c r="B398" s="71"/>
      <c r="C398" s="71"/>
      <c r="D398" s="72"/>
      <c r="E398" s="72"/>
      <c r="F398" s="72"/>
      <c r="G398" s="72"/>
      <c r="H398" s="72"/>
      <c r="I398" s="72"/>
      <c r="J398" s="72"/>
      <c r="K398" s="72"/>
      <c r="L398" s="72"/>
      <c r="M398" s="72"/>
      <c r="N398" s="72"/>
      <c r="O398" s="72"/>
      <c r="P398" s="72"/>
      <c r="Q398" s="71"/>
      <c r="R398" s="71"/>
      <c r="S398" s="71"/>
      <c r="T398" s="71"/>
      <c r="U398" s="71"/>
      <c r="V398" s="71"/>
      <c r="W398" s="71"/>
      <c r="X398" s="71"/>
      <c r="Y398" s="71"/>
      <c r="Z398" s="71"/>
      <c r="AA398" s="71"/>
    </row>
    <row r="399" spans="1:27" ht="15.75" customHeight="1" x14ac:dyDescent="0.25">
      <c r="A399" s="71"/>
      <c r="B399" s="71"/>
      <c r="C399" s="71"/>
      <c r="D399" s="72"/>
      <c r="E399" s="72"/>
      <c r="F399" s="72"/>
      <c r="G399" s="72"/>
      <c r="H399" s="72"/>
      <c r="I399" s="72"/>
      <c r="J399" s="72"/>
      <c r="K399" s="72"/>
      <c r="L399" s="72"/>
      <c r="M399" s="72"/>
      <c r="N399" s="72"/>
      <c r="O399" s="72"/>
      <c r="P399" s="72"/>
      <c r="Q399" s="71"/>
      <c r="R399" s="71"/>
      <c r="S399" s="71"/>
      <c r="T399" s="71"/>
      <c r="U399" s="71"/>
      <c r="V399" s="71"/>
      <c r="W399" s="71"/>
      <c r="X399" s="71"/>
      <c r="Y399" s="71"/>
      <c r="Z399" s="71"/>
      <c r="AA399" s="71"/>
    </row>
    <row r="400" spans="1:27" ht="15.75" customHeight="1" x14ac:dyDescent="0.25">
      <c r="A400" s="71"/>
      <c r="B400" s="71"/>
      <c r="C400" s="71"/>
      <c r="D400" s="72"/>
      <c r="E400" s="72"/>
      <c r="F400" s="72"/>
      <c r="G400" s="72"/>
      <c r="H400" s="72"/>
      <c r="I400" s="72"/>
      <c r="J400" s="72"/>
      <c r="K400" s="72"/>
      <c r="L400" s="72"/>
      <c r="M400" s="72"/>
      <c r="N400" s="72"/>
      <c r="O400" s="72"/>
      <c r="P400" s="72"/>
      <c r="Q400" s="71"/>
      <c r="R400" s="71"/>
      <c r="S400" s="71"/>
      <c r="T400" s="71"/>
      <c r="U400" s="71"/>
      <c r="V400" s="71"/>
      <c r="W400" s="71"/>
      <c r="X400" s="71"/>
      <c r="Y400" s="71"/>
      <c r="Z400" s="71"/>
      <c r="AA400" s="71"/>
    </row>
    <row r="401" spans="1:27" ht="15.75" customHeight="1" x14ac:dyDescent="0.25">
      <c r="A401" s="71"/>
      <c r="B401" s="71"/>
      <c r="C401" s="71"/>
      <c r="D401" s="72"/>
      <c r="E401" s="72"/>
      <c r="F401" s="72"/>
      <c r="G401" s="72"/>
      <c r="H401" s="72"/>
      <c r="I401" s="72"/>
      <c r="J401" s="72"/>
      <c r="K401" s="72"/>
      <c r="L401" s="72"/>
      <c r="M401" s="72"/>
      <c r="N401" s="72"/>
      <c r="O401" s="72"/>
      <c r="P401" s="72"/>
      <c r="Q401" s="71"/>
      <c r="R401" s="71"/>
      <c r="S401" s="71"/>
      <c r="T401" s="71"/>
      <c r="U401" s="71"/>
      <c r="V401" s="71"/>
      <c r="W401" s="71"/>
      <c r="X401" s="71"/>
      <c r="Y401" s="71"/>
      <c r="Z401" s="71"/>
      <c r="AA401" s="71"/>
    </row>
    <row r="402" spans="1:27" ht="15.75" customHeight="1" x14ac:dyDescent="0.25">
      <c r="A402" s="71"/>
      <c r="B402" s="71"/>
      <c r="C402" s="71"/>
      <c r="D402" s="72"/>
      <c r="E402" s="72"/>
      <c r="F402" s="72"/>
      <c r="G402" s="72"/>
      <c r="H402" s="72"/>
      <c r="I402" s="72"/>
      <c r="J402" s="72"/>
      <c r="K402" s="72"/>
      <c r="L402" s="72"/>
      <c r="M402" s="72"/>
      <c r="N402" s="72"/>
      <c r="O402" s="72"/>
      <c r="P402" s="72"/>
      <c r="Q402" s="71"/>
      <c r="R402" s="71"/>
      <c r="S402" s="71"/>
      <c r="T402" s="71"/>
      <c r="U402" s="71"/>
      <c r="V402" s="71"/>
      <c r="W402" s="71"/>
      <c r="X402" s="71"/>
      <c r="Y402" s="71"/>
      <c r="Z402" s="71"/>
      <c r="AA402" s="71"/>
    </row>
    <row r="403" spans="1:27" ht="15.75" customHeight="1" x14ac:dyDescent="0.25">
      <c r="A403" s="71"/>
      <c r="B403" s="71"/>
      <c r="C403" s="71"/>
      <c r="D403" s="72"/>
      <c r="E403" s="72"/>
      <c r="F403" s="72"/>
      <c r="G403" s="72"/>
      <c r="H403" s="72"/>
      <c r="I403" s="72"/>
      <c r="J403" s="72"/>
      <c r="K403" s="72"/>
      <c r="L403" s="72"/>
      <c r="M403" s="72"/>
      <c r="N403" s="72"/>
      <c r="O403" s="72"/>
      <c r="P403" s="72"/>
      <c r="Q403" s="71"/>
      <c r="R403" s="71"/>
      <c r="S403" s="71"/>
      <c r="T403" s="71"/>
      <c r="U403" s="71"/>
      <c r="V403" s="71"/>
      <c r="W403" s="71"/>
      <c r="X403" s="71"/>
      <c r="Y403" s="71"/>
      <c r="Z403" s="71"/>
      <c r="AA403" s="71"/>
    </row>
    <row r="404" spans="1:27" ht="15.75" customHeight="1" x14ac:dyDescent="0.25">
      <c r="A404" s="71"/>
      <c r="B404" s="71"/>
      <c r="C404" s="71"/>
      <c r="D404" s="72"/>
      <c r="E404" s="72"/>
      <c r="F404" s="72"/>
      <c r="G404" s="72"/>
      <c r="H404" s="72"/>
      <c r="I404" s="72"/>
      <c r="J404" s="72"/>
      <c r="K404" s="72"/>
      <c r="L404" s="72"/>
      <c r="M404" s="72"/>
      <c r="N404" s="72"/>
      <c r="O404" s="72"/>
      <c r="P404" s="72"/>
      <c r="Q404" s="71"/>
      <c r="R404" s="71"/>
      <c r="S404" s="71"/>
      <c r="T404" s="71"/>
      <c r="U404" s="71"/>
      <c r="V404" s="71"/>
      <c r="W404" s="71"/>
      <c r="X404" s="71"/>
      <c r="Y404" s="71"/>
      <c r="Z404" s="71"/>
      <c r="AA404" s="71"/>
    </row>
    <row r="405" spans="1:27" ht="15.75" customHeight="1" x14ac:dyDescent="0.25">
      <c r="A405" s="71"/>
      <c r="B405" s="71"/>
      <c r="C405" s="71"/>
      <c r="D405" s="72"/>
      <c r="E405" s="72"/>
      <c r="F405" s="72"/>
      <c r="G405" s="72"/>
      <c r="H405" s="72"/>
      <c r="I405" s="72"/>
      <c r="J405" s="72"/>
      <c r="K405" s="72"/>
      <c r="L405" s="72"/>
      <c r="M405" s="72"/>
      <c r="N405" s="72"/>
      <c r="O405" s="72"/>
      <c r="P405" s="72"/>
      <c r="Q405" s="71"/>
      <c r="R405" s="71"/>
      <c r="S405" s="71"/>
      <c r="T405" s="71"/>
      <c r="U405" s="71"/>
      <c r="V405" s="71"/>
      <c r="W405" s="71"/>
      <c r="X405" s="71"/>
      <c r="Y405" s="71"/>
      <c r="Z405" s="71"/>
      <c r="AA405" s="71"/>
    </row>
    <row r="406" spans="1:27" ht="15.75" customHeight="1" x14ac:dyDescent="0.25">
      <c r="A406" s="71"/>
      <c r="B406" s="71"/>
      <c r="C406" s="71"/>
      <c r="D406" s="72"/>
      <c r="E406" s="72"/>
      <c r="F406" s="72"/>
      <c r="G406" s="72"/>
      <c r="H406" s="72"/>
      <c r="I406" s="72"/>
      <c r="J406" s="72"/>
      <c r="K406" s="72"/>
      <c r="L406" s="72"/>
      <c r="M406" s="72"/>
      <c r="N406" s="72"/>
      <c r="O406" s="72"/>
      <c r="P406" s="72"/>
      <c r="Q406" s="71"/>
      <c r="R406" s="71"/>
      <c r="S406" s="71"/>
      <c r="T406" s="71"/>
      <c r="U406" s="71"/>
      <c r="V406" s="71"/>
      <c r="W406" s="71"/>
      <c r="X406" s="71"/>
      <c r="Y406" s="71"/>
      <c r="Z406" s="71"/>
      <c r="AA406" s="71"/>
    </row>
    <row r="407" spans="1:27" ht="15.75" customHeight="1" x14ac:dyDescent="0.25">
      <c r="A407" s="71"/>
      <c r="B407" s="71"/>
      <c r="C407" s="71"/>
      <c r="D407" s="72"/>
      <c r="E407" s="72"/>
      <c r="F407" s="72"/>
      <c r="G407" s="72"/>
      <c r="H407" s="72"/>
      <c r="I407" s="72"/>
      <c r="J407" s="72"/>
      <c r="K407" s="72"/>
      <c r="L407" s="72"/>
      <c r="M407" s="72"/>
      <c r="N407" s="72"/>
      <c r="O407" s="72"/>
      <c r="P407" s="72"/>
      <c r="Q407" s="71"/>
      <c r="R407" s="71"/>
      <c r="S407" s="71"/>
      <c r="T407" s="71"/>
      <c r="U407" s="71"/>
      <c r="V407" s="71"/>
      <c r="W407" s="71"/>
      <c r="X407" s="71"/>
      <c r="Y407" s="71"/>
      <c r="Z407" s="71"/>
      <c r="AA407" s="71"/>
    </row>
    <row r="408" spans="1:27" ht="15.75" customHeight="1" x14ac:dyDescent="0.25">
      <c r="A408" s="71"/>
      <c r="B408" s="71"/>
      <c r="C408" s="71"/>
      <c r="D408" s="72"/>
      <c r="E408" s="72"/>
      <c r="F408" s="72"/>
      <c r="G408" s="72"/>
      <c r="H408" s="72"/>
      <c r="I408" s="72"/>
      <c r="J408" s="72"/>
      <c r="K408" s="72"/>
      <c r="L408" s="72"/>
      <c r="M408" s="72"/>
      <c r="N408" s="72"/>
      <c r="O408" s="72"/>
      <c r="P408" s="72"/>
      <c r="Q408" s="71"/>
      <c r="R408" s="71"/>
      <c r="S408" s="71"/>
      <c r="T408" s="71"/>
      <c r="U408" s="71"/>
      <c r="V408" s="71"/>
      <c r="W408" s="71"/>
      <c r="X408" s="71"/>
      <c r="Y408" s="71"/>
      <c r="Z408" s="71"/>
      <c r="AA408" s="71"/>
    </row>
    <row r="409" spans="1:27" ht="15.75" customHeight="1" x14ac:dyDescent="0.25">
      <c r="A409" s="71"/>
      <c r="B409" s="71"/>
      <c r="C409" s="71"/>
      <c r="D409" s="72"/>
      <c r="E409" s="72"/>
      <c r="F409" s="72"/>
      <c r="G409" s="72"/>
      <c r="H409" s="72"/>
      <c r="I409" s="72"/>
      <c r="J409" s="72"/>
      <c r="K409" s="72"/>
      <c r="L409" s="72"/>
      <c r="M409" s="72"/>
      <c r="N409" s="72"/>
      <c r="O409" s="72"/>
      <c r="P409" s="72"/>
      <c r="Q409" s="71"/>
      <c r="R409" s="71"/>
      <c r="S409" s="71"/>
      <c r="T409" s="71"/>
      <c r="U409" s="71"/>
      <c r="V409" s="71"/>
      <c r="W409" s="71"/>
      <c r="X409" s="71"/>
      <c r="Y409" s="71"/>
      <c r="Z409" s="71"/>
      <c r="AA409" s="71"/>
    </row>
    <row r="410" spans="1:27" ht="15.75" customHeight="1" x14ac:dyDescent="0.25">
      <c r="A410" s="71"/>
      <c r="B410" s="71"/>
      <c r="C410" s="71"/>
      <c r="D410" s="72"/>
      <c r="E410" s="72"/>
      <c r="F410" s="72"/>
      <c r="G410" s="72"/>
      <c r="H410" s="72"/>
      <c r="I410" s="72"/>
      <c r="J410" s="72"/>
      <c r="K410" s="72"/>
      <c r="L410" s="72"/>
      <c r="M410" s="72"/>
      <c r="N410" s="72"/>
      <c r="O410" s="72"/>
      <c r="P410" s="72"/>
      <c r="Q410" s="71"/>
      <c r="R410" s="71"/>
      <c r="S410" s="71"/>
      <c r="T410" s="71"/>
      <c r="U410" s="71"/>
      <c r="V410" s="71"/>
      <c r="W410" s="71"/>
      <c r="X410" s="71"/>
      <c r="Y410" s="71"/>
      <c r="Z410" s="71"/>
      <c r="AA410" s="71"/>
    </row>
    <row r="411" spans="1:27" ht="15.75" customHeight="1" x14ac:dyDescent="0.25">
      <c r="A411" s="71"/>
      <c r="B411" s="71"/>
      <c r="C411" s="71"/>
      <c r="D411" s="72"/>
      <c r="E411" s="72"/>
      <c r="F411" s="72"/>
      <c r="G411" s="72"/>
      <c r="H411" s="72"/>
      <c r="I411" s="72"/>
      <c r="J411" s="72"/>
      <c r="K411" s="72"/>
      <c r="L411" s="72"/>
      <c r="M411" s="72"/>
      <c r="N411" s="72"/>
      <c r="O411" s="72"/>
      <c r="P411" s="72"/>
      <c r="Q411" s="71"/>
      <c r="R411" s="71"/>
      <c r="S411" s="71"/>
      <c r="T411" s="71"/>
      <c r="U411" s="71"/>
      <c r="V411" s="71"/>
      <c r="W411" s="71"/>
      <c r="X411" s="71"/>
      <c r="Y411" s="71"/>
      <c r="Z411" s="71"/>
      <c r="AA411" s="71"/>
    </row>
    <row r="412" spans="1:27" ht="15.75" customHeight="1" x14ac:dyDescent="0.25">
      <c r="A412" s="71"/>
      <c r="B412" s="71"/>
      <c r="C412" s="71"/>
      <c r="D412" s="72"/>
      <c r="E412" s="72"/>
      <c r="F412" s="72"/>
      <c r="G412" s="72"/>
      <c r="H412" s="72"/>
      <c r="I412" s="72"/>
      <c r="J412" s="72"/>
      <c r="K412" s="72"/>
      <c r="L412" s="72"/>
      <c r="M412" s="72"/>
      <c r="N412" s="72"/>
      <c r="O412" s="72"/>
      <c r="P412" s="72"/>
      <c r="Q412" s="71"/>
      <c r="R412" s="71"/>
      <c r="S412" s="71"/>
      <c r="T412" s="71"/>
      <c r="U412" s="71"/>
      <c r="V412" s="71"/>
      <c r="W412" s="71"/>
      <c r="X412" s="71"/>
      <c r="Y412" s="71"/>
      <c r="Z412" s="71"/>
      <c r="AA412" s="71"/>
    </row>
    <row r="413" spans="1:27" ht="15.75" customHeight="1" x14ac:dyDescent="0.25">
      <c r="A413" s="71"/>
      <c r="B413" s="71"/>
      <c r="C413" s="71"/>
      <c r="D413" s="72"/>
      <c r="E413" s="72"/>
      <c r="F413" s="72"/>
      <c r="G413" s="72"/>
      <c r="H413" s="72"/>
      <c r="I413" s="72"/>
      <c r="J413" s="72"/>
      <c r="K413" s="72"/>
      <c r="L413" s="72"/>
      <c r="M413" s="72"/>
      <c r="N413" s="72"/>
      <c r="O413" s="72"/>
      <c r="P413" s="72"/>
      <c r="Q413" s="71"/>
      <c r="R413" s="71"/>
      <c r="S413" s="71"/>
      <c r="T413" s="71"/>
      <c r="U413" s="71"/>
      <c r="V413" s="71"/>
      <c r="W413" s="71"/>
      <c r="X413" s="71"/>
      <c r="Y413" s="71"/>
      <c r="Z413" s="71"/>
      <c r="AA413" s="71"/>
    </row>
    <row r="414" spans="1:27" ht="15.75" customHeight="1" x14ac:dyDescent="0.25">
      <c r="A414" s="71"/>
      <c r="B414" s="71"/>
      <c r="C414" s="71"/>
      <c r="D414" s="72"/>
      <c r="E414" s="72"/>
      <c r="F414" s="72"/>
      <c r="G414" s="72"/>
      <c r="H414" s="72"/>
      <c r="I414" s="72"/>
      <c r="J414" s="72"/>
      <c r="K414" s="72"/>
      <c r="L414" s="72"/>
      <c r="M414" s="72"/>
      <c r="N414" s="72"/>
      <c r="O414" s="72"/>
      <c r="P414" s="72"/>
      <c r="Q414" s="71"/>
      <c r="R414" s="71"/>
      <c r="S414" s="71"/>
      <c r="T414" s="71"/>
      <c r="U414" s="71"/>
      <c r="V414" s="71"/>
      <c r="W414" s="71"/>
      <c r="X414" s="71"/>
      <c r="Y414" s="71"/>
      <c r="Z414" s="71"/>
      <c r="AA414" s="71"/>
    </row>
    <row r="415" spans="1:27" ht="15.75" customHeight="1" x14ac:dyDescent="0.25">
      <c r="A415" s="71"/>
      <c r="B415" s="71"/>
      <c r="C415" s="71"/>
      <c r="D415" s="72"/>
      <c r="E415" s="72"/>
      <c r="F415" s="72"/>
      <c r="G415" s="72"/>
      <c r="H415" s="72"/>
      <c r="I415" s="72"/>
      <c r="J415" s="72"/>
      <c r="K415" s="72"/>
      <c r="L415" s="72"/>
      <c r="M415" s="72"/>
      <c r="N415" s="72"/>
      <c r="O415" s="72"/>
      <c r="P415" s="72"/>
      <c r="Q415" s="71"/>
      <c r="R415" s="71"/>
      <c r="S415" s="71"/>
      <c r="T415" s="71"/>
      <c r="U415" s="71"/>
      <c r="V415" s="71"/>
      <c r="W415" s="71"/>
      <c r="X415" s="71"/>
      <c r="Y415" s="71"/>
      <c r="Z415" s="71"/>
      <c r="AA415" s="71"/>
    </row>
    <row r="416" spans="1:27" ht="15.75" customHeight="1" x14ac:dyDescent="0.25">
      <c r="A416" s="71"/>
      <c r="B416" s="71"/>
      <c r="C416" s="71"/>
      <c r="D416" s="72"/>
      <c r="E416" s="72"/>
      <c r="F416" s="72"/>
      <c r="G416" s="72"/>
      <c r="H416" s="72"/>
      <c r="I416" s="72"/>
      <c r="J416" s="72"/>
      <c r="K416" s="72"/>
      <c r="L416" s="72"/>
      <c r="M416" s="72"/>
      <c r="N416" s="72"/>
      <c r="O416" s="72"/>
      <c r="P416" s="72"/>
      <c r="Q416" s="71"/>
      <c r="R416" s="71"/>
      <c r="S416" s="71"/>
      <c r="T416" s="71"/>
      <c r="U416" s="71"/>
      <c r="V416" s="71"/>
      <c r="W416" s="71"/>
      <c r="X416" s="71"/>
      <c r="Y416" s="71"/>
      <c r="Z416" s="71"/>
      <c r="AA416" s="71"/>
    </row>
    <row r="417" spans="1:27" ht="15.75" customHeight="1" x14ac:dyDescent="0.25">
      <c r="A417" s="71"/>
      <c r="B417" s="71"/>
      <c r="C417" s="71"/>
      <c r="D417" s="72"/>
      <c r="E417" s="72"/>
      <c r="F417" s="72"/>
      <c r="G417" s="72"/>
      <c r="H417" s="72"/>
      <c r="I417" s="72"/>
      <c r="J417" s="72"/>
      <c r="K417" s="72"/>
      <c r="L417" s="72"/>
      <c r="M417" s="72"/>
      <c r="N417" s="72"/>
      <c r="O417" s="72"/>
      <c r="P417" s="72"/>
      <c r="Q417" s="71"/>
      <c r="R417" s="71"/>
      <c r="S417" s="71"/>
      <c r="T417" s="71"/>
      <c r="U417" s="71"/>
      <c r="V417" s="71"/>
      <c r="W417" s="71"/>
      <c r="X417" s="71"/>
      <c r="Y417" s="71"/>
      <c r="Z417" s="71"/>
      <c r="AA417" s="71"/>
    </row>
    <row r="418" spans="1:27" ht="15.75" customHeight="1" x14ac:dyDescent="0.25">
      <c r="A418" s="71"/>
      <c r="B418" s="71"/>
      <c r="C418" s="71"/>
      <c r="D418" s="72"/>
      <c r="E418" s="72"/>
      <c r="F418" s="72"/>
      <c r="G418" s="72"/>
      <c r="H418" s="72"/>
      <c r="I418" s="72"/>
      <c r="J418" s="72"/>
      <c r="K418" s="72"/>
      <c r="L418" s="72"/>
      <c r="M418" s="72"/>
      <c r="N418" s="72"/>
      <c r="O418" s="72"/>
      <c r="P418" s="72"/>
      <c r="Q418" s="71"/>
      <c r="R418" s="71"/>
      <c r="S418" s="71"/>
      <c r="T418" s="71"/>
      <c r="U418" s="71"/>
      <c r="V418" s="71"/>
      <c r="W418" s="71"/>
      <c r="X418" s="71"/>
      <c r="Y418" s="71"/>
      <c r="Z418" s="71"/>
      <c r="AA418" s="71"/>
    </row>
    <row r="419" spans="1:27" ht="15.75" customHeight="1" x14ac:dyDescent="0.25">
      <c r="A419" s="71"/>
      <c r="B419" s="71"/>
      <c r="C419" s="71"/>
      <c r="D419" s="72"/>
      <c r="E419" s="72"/>
      <c r="F419" s="72"/>
      <c r="G419" s="72"/>
      <c r="H419" s="72"/>
      <c r="I419" s="72"/>
      <c r="J419" s="72"/>
      <c r="K419" s="72"/>
      <c r="L419" s="72"/>
      <c r="M419" s="72"/>
      <c r="N419" s="72"/>
      <c r="O419" s="72"/>
      <c r="P419" s="72"/>
      <c r="Q419" s="71"/>
      <c r="R419" s="71"/>
      <c r="S419" s="71"/>
      <c r="T419" s="71"/>
      <c r="U419" s="71"/>
      <c r="V419" s="71"/>
      <c r="W419" s="71"/>
      <c r="X419" s="71"/>
      <c r="Y419" s="71"/>
      <c r="Z419" s="71"/>
      <c r="AA419" s="71"/>
    </row>
    <row r="420" spans="1:27" ht="15.75" customHeight="1" x14ac:dyDescent="0.25">
      <c r="A420" s="71"/>
      <c r="B420" s="71"/>
      <c r="C420" s="71"/>
      <c r="D420" s="72"/>
      <c r="E420" s="72"/>
      <c r="F420" s="72"/>
      <c r="G420" s="72"/>
      <c r="H420" s="72"/>
      <c r="I420" s="72"/>
      <c r="J420" s="72"/>
      <c r="K420" s="72"/>
      <c r="L420" s="72"/>
      <c r="M420" s="72"/>
      <c r="N420" s="72"/>
      <c r="O420" s="72"/>
      <c r="P420" s="72"/>
      <c r="Q420" s="71"/>
      <c r="R420" s="71"/>
      <c r="S420" s="71"/>
      <c r="T420" s="71"/>
      <c r="U420" s="71"/>
      <c r="V420" s="71"/>
      <c r="W420" s="71"/>
      <c r="X420" s="71"/>
      <c r="Y420" s="71"/>
      <c r="Z420" s="71"/>
      <c r="AA420" s="71"/>
    </row>
    <row r="421" spans="1:27" ht="15.75" customHeight="1" x14ac:dyDescent="0.25">
      <c r="A421" s="71"/>
      <c r="B421" s="71"/>
      <c r="C421" s="71"/>
      <c r="D421" s="72"/>
      <c r="E421" s="72"/>
      <c r="F421" s="72"/>
      <c r="G421" s="72"/>
      <c r="H421" s="72"/>
      <c r="I421" s="72"/>
      <c r="J421" s="72"/>
      <c r="K421" s="72"/>
      <c r="L421" s="72"/>
      <c r="M421" s="72"/>
      <c r="N421" s="72"/>
      <c r="O421" s="72"/>
      <c r="P421" s="72"/>
      <c r="Q421" s="71"/>
      <c r="R421" s="71"/>
      <c r="S421" s="71"/>
      <c r="T421" s="71"/>
      <c r="U421" s="71"/>
      <c r="V421" s="71"/>
      <c r="W421" s="71"/>
      <c r="X421" s="71"/>
      <c r="Y421" s="71"/>
      <c r="Z421" s="71"/>
      <c r="AA421" s="71"/>
    </row>
    <row r="422" spans="1:27" ht="15.75" customHeight="1" x14ac:dyDescent="0.25">
      <c r="A422" s="71"/>
      <c r="B422" s="71"/>
      <c r="C422" s="71"/>
      <c r="D422" s="72"/>
      <c r="E422" s="72"/>
      <c r="F422" s="72"/>
      <c r="G422" s="72"/>
      <c r="H422" s="72"/>
      <c r="I422" s="72"/>
      <c r="J422" s="72"/>
      <c r="K422" s="72"/>
      <c r="L422" s="72"/>
      <c r="M422" s="72"/>
      <c r="N422" s="72"/>
      <c r="O422" s="72"/>
      <c r="P422" s="72"/>
      <c r="Q422" s="71"/>
      <c r="R422" s="71"/>
      <c r="S422" s="71"/>
      <c r="T422" s="71"/>
      <c r="U422" s="71"/>
      <c r="V422" s="71"/>
      <c r="W422" s="71"/>
      <c r="X422" s="71"/>
      <c r="Y422" s="71"/>
      <c r="Z422" s="71"/>
      <c r="AA422" s="71"/>
    </row>
    <row r="423" spans="1:27" ht="15.75" customHeight="1" x14ac:dyDescent="0.25">
      <c r="A423" s="71"/>
      <c r="B423" s="71"/>
      <c r="C423" s="71"/>
      <c r="D423" s="72"/>
      <c r="E423" s="72"/>
      <c r="F423" s="72"/>
      <c r="G423" s="72"/>
      <c r="H423" s="72"/>
      <c r="I423" s="72"/>
      <c r="J423" s="72"/>
      <c r="K423" s="72"/>
      <c r="L423" s="72"/>
      <c r="M423" s="72"/>
      <c r="N423" s="72"/>
      <c r="O423" s="72"/>
      <c r="P423" s="72"/>
      <c r="Q423" s="71"/>
      <c r="R423" s="71"/>
      <c r="S423" s="71"/>
      <c r="T423" s="71"/>
      <c r="U423" s="71"/>
      <c r="V423" s="71"/>
      <c r="W423" s="71"/>
      <c r="X423" s="71"/>
      <c r="Y423" s="71"/>
      <c r="Z423" s="71"/>
      <c r="AA423" s="71"/>
    </row>
    <row r="424" spans="1:27" ht="15.75" customHeight="1" x14ac:dyDescent="0.25">
      <c r="A424" s="71"/>
      <c r="B424" s="71"/>
      <c r="C424" s="71"/>
      <c r="D424" s="72"/>
      <c r="E424" s="72"/>
      <c r="F424" s="72"/>
      <c r="G424" s="72"/>
      <c r="H424" s="72"/>
      <c r="I424" s="72"/>
      <c r="J424" s="72"/>
      <c r="K424" s="72"/>
      <c r="L424" s="72"/>
      <c r="M424" s="72"/>
      <c r="N424" s="72"/>
      <c r="O424" s="72"/>
      <c r="P424" s="72"/>
      <c r="Q424" s="71"/>
      <c r="R424" s="71"/>
      <c r="S424" s="71"/>
      <c r="T424" s="71"/>
      <c r="U424" s="71"/>
      <c r="V424" s="71"/>
      <c r="W424" s="71"/>
      <c r="X424" s="71"/>
      <c r="Y424" s="71"/>
      <c r="Z424" s="71"/>
      <c r="AA424" s="71"/>
    </row>
    <row r="425" spans="1:27" ht="15.75" customHeight="1" x14ac:dyDescent="0.25">
      <c r="A425" s="71"/>
      <c r="B425" s="71"/>
      <c r="C425" s="71"/>
      <c r="D425" s="72"/>
      <c r="E425" s="72"/>
      <c r="F425" s="72"/>
      <c r="G425" s="72"/>
      <c r="H425" s="72"/>
      <c r="I425" s="72"/>
      <c r="J425" s="72"/>
      <c r="K425" s="72"/>
      <c r="L425" s="72"/>
      <c r="M425" s="72"/>
      <c r="N425" s="72"/>
      <c r="O425" s="72"/>
      <c r="P425" s="72"/>
      <c r="Q425" s="71"/>
      <c r="R425" s="71"/>
      <c r="S425" s="71"/>
      <c r="T425" s="71"/>
      <c r="U425" s="71"/>
      <c r="V425" s="71"/>
      <c r="W425" s="71"/>
      <c r="X425" s="71"/>
      <c r="Y425" s="71"/>
      <c r="Z425" s="71"/>
      <c r="AA425" s="71"/>
    </row>
    <row r="426" spans="1:27" ht="15.75" customHeight="1" x14ac:dyDescent="0.25">
      <c r="A426" s="71"/>
      <c r="B426" s="71"/>
      <c r="C426" s="71"/>
      <c r="D426" s="72"/>
      <c r="E426" s="72"/>
      <c r="F426" s="72"/>
      <c r="G426" s="72"/>
      <c r="H426" s="72"/>
      <c r="I426" s="72"/>
      <c r="J426" s="72"/>
      <c r="K426" s="72"/>
      <c r="L426" s="72"/>
      <c r="M426" s="72"/>
      <c r="N426" s="72"/>
      <c r="O426" s="72"/>
      <c r="P426" s="72"/>
      <c r="Q426" s="71"/>
      <c r="R426" s="71"/>
      <c r="S426" s="71"/>
      <c r="T426" s="71"/>
      <c r="U426" s="71"/>
      <c r="V426" s="71"/>
      <c r="W426" s="71"/>
      <c r="X426" s="71"/>
      <c r="Y426" s="71"/>
      <c r="Z426" s="71"/>
      <c r="AA426" s="71"/>
    </row>
    <row r="427" spans="1:27" ht="15.75" customHeight="1" x14ac:dyDescent="0.25">
      <c r="A427" s="71"/>
      <c r="B427" s="71"/>
      <c r="C427" s="71"/>
      <c r="D427" s="72"/>
      <c r="E427" s="72"/>
      <c r="F427" s="72"/>
      <c r="G427" s="72"/>
      <c r="H427" s="72"/>
      <c r="I427" s="72"/>
      <c r="J427" s="72"/>
      <c r="K427" s="72"/>
      <c r="L427" s="72"/>
      <c r="M427" s="72"/>
      <c r="N427" s="72"/>
      <c r="O427" s="72"/>
      <c r="P427" s="72"/>
      <c r="Q427" s="71"/>
      <c r="R427" s="71"/>
      <c r="S427" s="71"/>
      <c r="T427" s="71"/>
      <c r="U427" s="71"/>
      <c r="V427" s="71"/>
      <c r="W427" s="71"/>
      <c r="X427" s="71"/>
      <c r="Y427" s="71"/>
      <c r="Z427" s="71"/>
      <c r="AA427" s="71"/>
    </row>
    <row r="428" spans="1:27" ht="15.75" customHeight="1" x14ac:dyDescent="0.25">
      <c r="A428" s="71"/>
      <c r="B428" s="71"/>
      <c r="C428" s="71"/>
      <c r="D428" s="72"/>
      <c r="E428" s="72"/>
      <c r="F428" s="72"/>
      <c r="G428" s="72"/>
      <c r="H428" s="72"/>
      <c r="I428" s="72"/>
      <c r="J428" s="72"/>
      <c r="K428" s="72"/>
      <c r="L428" s="72"/>
      <c r="M428" s="72"/>
      <c r="N428" s="72"/>
      <c r="O428" s="72"/>
      <c r="P428" s="72"/>
      <c r="Q428" s="71"/>
      <c r="R428" s="71"/>
      <c r="S428" s="71"/>
      <c r="T428" s="71"/>
      <c r="U428" s="71"/>
      <c r="V428" s="71"/>
      <c r="W428" s="71"/>
      <c r="X428" s="71"/>
      <c r="Y428" s="71"/>
      <c r="Z428" s="71"/>
      <c r="AA428" s="71"/>
    </row>
    <row r="429" spans="1:27" ht="15.75" customHeight="1" x14ac:dyDescent="0.25">
      <c r="A429" s="71"/>
      <c r="B429" s="71"/>
      <c r="C429" s="71"/>
      <c r="D429" s="72"/>
      <c r="E429" s="72"/>
      <c r="F429" s="72"/>
      <c r="G429" s="72"/>
      <c r="H429" s="72"/>
      <c r="I429" s="72"/>
      <c r="J429" s="72"/>
      <c r="K429" s="72"/>
      <c r="L429" s="72"/>
      <c r="M429" s="72"/>
      <c r="N429" s="72"/>
      <c r="O429" s="72"/>
      <c r="P429" s="72"/>
      <c r="Q429" s="71"/>
      <c r="R429" s="71"/>
      <c r="S429" s="71"/>
      <c r="T429" s="71"/>
      <c r="U429" s="71"/>
      <c r="V429" s="71"/>
      <c r="W429" s="71"/>
      <c r="X429" s="71"/>
      <c r="Y429" s="71"/>
      <c r="Z429" s="71"/>
      <c r="AA429" s="71"/>
    </row>
    <row r="430" spans="1:27" ht="15.75" customHeight="1" x14ac:dyDescent="0.25">
      <c r="A430" s="71"/>
      <c r="B430" s="71"/>
      <c r="C430" s="71"/>
      <c r="D430" s="72"/>
      <c r="E430" s="72"/>
      <c r="F430" s="72"/>
      <c r="G430" s="72"/>
      <c r="H430" s="72"/>
      <c r="I430" s="72"/>
      <c r="J430" s="72"/>
      <c r="K430" s="72"/>
      <c r="L430" s="72"/>
      <c r="M430" s="72"/>
      <c r="N430" s="72"/>
      <c r="O430" s="72"/>
      <c r="P430" s="72"/>
      <c r="Q430" s="71"/>
      <c r="R430" s="71"/>
      <c r="S430" s="71"/>
      <c r="T430" s="71"/>
      <c r="U430" s="71"/>
      <c r="V430" s="71"/>
      <c r="W430" s="71"/>
      <c r="X430" s="71"/>
      <c r="Y430" s="71"/>
      <c r="Z430" s="71"/>
      <c r="AA430" s="71"/>
    </row>
    <row r="431" spans="1:27" ht="15.75" customHeight="1" x14ac:dyDescent="0.25">
      <c r="A431" s="71"/>
      <c r="B431" s="71"/>
      <c r="C431" s="71"/>
      <c r="D431" s="72"/>
      <c r="E431" s="72"/>
      <c r="F431" s="72"/>
      <c r="G431" s="72"/>
      <c r="H431" s="72"/>
      <c r="I431" s="72"/>
      <c r="J431" s="72"/>
      <c r="K431" s="72"/>
      <c r="L431" s="72"/>
      <c r="M431" s="72"/>
      <c r="N431" s="72"/>
      <c r="O431" s="72"/>
      <c r="P431" s="72"/>
      <c r="Q431" s="71"/>
      <c r="R431" s="71"/>
      <c r="S431" s="71"/>
      <c r="T431" s="71"/>
      <c r="U431" s="71"/>
      <c r="V431" s="71"/>
      <c r="W431" s="71"/>
      <c r="X431" s="71"/>
      <c r="Y431" s="71"/>
      <c r="Z431" s="71"/>
      <c r="AA431" s="71"/>
    </row>
    <row r="432" spans="1:27" ht="15.75" customHeight="1" x14ac:dyDescent="0.25">
      <c r="A432" s="71"/>
      <c r="B432" s="71"/>
      <c r="C432" s="71"/>
      <c r="D432" s="72"/>
      <c r="E432" s="72"/>
      <c r="F432" s="72"/>
      <c r="G432" s="72"/>
      <c r="H432" s="72"/>
      <c r="I432" s="72"/>
      <c r="J432" s="72"/>
      <c r="K432" s="72"/>
      <c r="L432" s="72"/>
      <c r="M432" s="72"/>
      <c r="N432" s="72"/>
      <c r="O432" s="72"/>
      <c r="P432" s="72"/>
      <c r="Q432" s="71"/>
      <c r="R432" s="71"/>
      <c r="S432" s="71"/>
      <c r="T432" s="71"/>
      <c r="U432" s="71"/>
      <c r="V432" s="71"/>
      <c r="W432" s="71"/>
      <c r="X432" s="71"/>
      <c r="Y432" s="71"/>
      <c r="Z432" s="71"/>
      <c r="AA432" s="71"/>
    </row>
    <row r="433" spans="1:27" ht="15.75" customHeight="1" x14ac:dyDescent="0.25">
      <c r="A433" s="71"/>
      <c r="B433" s="71"/>
      <c r="C433" s="71"/>
      <c r="D433" s="72"/>
      <c r="E433" s="72"/>
      <c r="F433" s="72"/>
      <c r="G433" s="72"/>
      <c r="H433" s="72"/>
      <c r="I433" s="72"/>
      <c r="J433" s="72"/>
      <c r="K433" s="72"/>
      <c r="L433" s="72"/>
      <c r="M433" s="72"/>
      <c r="N433" s="72"/>
      <c r="O433" s="72"/>
      <c r="P433" s="72"/>
      <c r="Q433" s="71"/>
      <c r="R433" s="71"/>
      <c r="S433" s="71"/>
      <c r="T433" s="71"/>
      <c r="U433" s="71"/>
      <c r="V433" s="71"/>
      <c r="W433" s="71"/>
      <c r="X433" s="71"/>
      <c r="Y433" s="71"/>
      <c r="Z433" s="71"/>
      <c r="AA433" s="71"/>
    </row>
    <row r="434" spans="1:27" ht="15.75" customHeight="1" x14ac:dyDescent="0.25">
      <c r="A434" s="71"/>
      <c r="B434" s="71"/>
      <c r="C434" s="71"/>
      <c r="D434" s="72"/>
      <c r="E434" s="72"/>
      <c r="F434" s="72"/>
      <c r="G434" s="72"/>
      <c r="H434" s="72"/>
      <c r="I434" s="72"/>
      <c r="J434" s="72"/>
      <c r="K434" s="72"/>
      <c r="L434" s="72"/>
      <c r="M434" s="72"/>
      <c r="N434" s="72"/>
      <c r="O434" s="72"/>
      <c r="P434" s="72"/>
      <c r="Q434" s="71"/>
      <c r="R434" s="71"/>
      <c r="S434" s="71"/>
      <c r="T434" s="71"/>
      <c r="U434" s="71"/>
      <c r="V434" s="71"/>
      <c r="W434" s="71"/>
      <c r="X434" s="71"/>
      <c r="Y434" s="71"/>
      <c r="Z434" s="71"/>
      <c r="AA434" s="71"/>
    </row>
    <row r="435" spans="1:27" ht="15.75" customHeight="1" x14ac:dyDescent="0.25">
      <c r="A435" s="71"/>
      <c r="B435" s="71"/>
      <c r="C435" s="71"/>
      <c r="D435" s="72"/>
      <c r="E435" s="72"/>
      <c r="F435" s="72"/>
      <c r="G435" s="72"/>
      <c r="H435" s="72"/>
      <c r="I435" s="72"/>
      <c r="J435" s="72"/>
      <c r="K435" s="72"/>
      <c r="L435" s="72"/>
      <c r="M435" s="72"/>
      <c r="N435" s="72"/>
      <c r="O435" s="72"/>
      <c r="P435" s="72"/>
      <c r="Q435" s="71"/>
      <c r="R435" s="71"/>
      <c r="S435" s="71"/>
      <c r="T435" s="71"/>
      <c r="U435" s="71"/>
      <c r="V435" s="71"/>
      <c r="W435" s="71"/>
      <c r="X435" s="71"/>
      <c r="Y435" s="71"/>
      <c r="Z435" s="71"/>
      <c r="AA435" s="71"/>
    </row>
    <row r="436" spans="1:27" ht="15.75" customHeight="1" x14ac:dyDescent="0.25">
      <c r="A436" s="71"/>
      <c r="B436" s="71"/>
      <c r="C436" s="71"/>
      <c r="D436" s="72"/>
      <c r="E436" s="72"/>
      <c r="F436" s="72"/>
      <c r="G436" s="72"/>
      <c r="H436" s="72"/>
      <c r="I436" s="72"/>
      <c r="J436" s="72"/>
      <c r="K436" s="72"/>
      <c r="L436" s="72"/>
      <c r="M436" s="72"/>
      <c r="N436" s="72"/>
      <c r="O436" s="72"/>
      <c r="P436" s="72"/>
      <c r="Q436" s="71"/>
      <c r="R436" s="71"/>
      <c r="S436" s="71"/>
      <c r="T436" s="71"/>
      <c r="U436" s="71"/>
      <c r="V436" s="71"/>
      <c r="W436" s="71"/>
      <c r="X436" s="71"/>
      <c r="Y436" s="71"/>
      <c r="Z436" s="71"/>
      <c r="AA436" s="71"/>
    </row>
    <row r="437" spans="1:27" ht="15.75" customHeight="1" x14ac:dyDescent="0.25">
      <c r="A437" s="71"/>
      <c r="B437" s="71"/>
      <c r="C437" s="71"/>
      <c r="D437" s="72"/>
      <c r="E437" s="72"/>
      <c r="F437" s="72"/>
      <c r="G437" s="72"/>
      <c r="H437" s="72"/>
      <c r="I437" s="72"/>
      <c r="J437" s="72"/>
      <c r="K437" s="72"/>
      <c r="L437" s="72"/>
      <c r="M437" s="72"/>
      <c r="N437" s="72"/>
      <c r="O437" s="72"/>
      <c r="P437" s="72"/>
      <c r="Q437" s="71"/>
      <c r="R437" s="71"/>
      <c r="S437" s="71"/>
      <c r="T437" s="71"/>
      <c r="U437" s="71"/>
      <c r="V437" s="71"/>
      <c r="W437" s="71"/>
      <c r="X437" s="71"/>
      <c r="Y437" s="71"/>
      <c r="Z437" s="71"/>
      <c r="AA437" s="71"/>
    </row>
    <row r="438" spans="1:27" ht="15.75" customHeight="1" x14ac:dyDescent="0.25">
      <c r="A438" s="71"/>
      <c r="B438" s="71"/>
      <c r="C438" s="71"/>
      <c r="D438" s="72"/>
      <c r="E438" s="72"/>
      <c r="F438" s="72"/>
      <c r="G438" s="72"/>
      <c r="H438" s="72"/>
      <c r="I438" s="72"/>
      <c r="J438" s="72"/>
      <c r="K438" s="72"/>
      <c r="L438" s="72"/>
      <c r="M438" s="72"/>
      <c r="N438" s="72"/>
      <c r="O438" s="72"/>
      <c r="P438" s="72"/>
      <c r="Q438" s="71"/>
      <c r="R438" s="71"/>
      <c r="S438" s="71"/>
      <c r="T438" s="71"/>
      <c r="U438" s="71"/>
      <c r="V438" s="71"/>
      <c r="W438" s="71"/>
      <c r="X438" s="71"/>
      <c r="Y438" s="71"/>
      <c r="Z438" s="71"/>
      <c r="AA438" s="71"/>
    </row>
    <row r="439" spans="1:27" ht="15.75" customHeight="1" x14ac:dyDescent="0.25">
      <c r="A439" s="71"/>
      <c r="B439" s="71"/>
      <c r="C439" s="71"/>
      <c r="D439" s="72"/>
      <c r="E439" s="72"/>
      <c r="F439" s="72"/>
      <c r="G439" s="72"/>
      <c r="H439" s="72"/>
      <c r="I439" s="72"/>
      <c r="J439" s="72"/>
      <c r="K439" s="72"/>
      <c r="L439" s="72"/>
      <c r="M439" s="72"/>
      <c r="N439" s="72"/>
      <c r="O439" s="72"/>
      <c r="P439" s="72"/>
      <c r="Q439" s="71"/>
      <c r="R439" s="71"/>
      <c r="S439" s="71"/>
      <c r="T439" s="71"/>
      <c r="U439" s="71"/>
      <c r="V439" s="71"/>
      <c r="W439" s="71"/>
      <c r="X439" s="71"/>
      <c r="Y439" s="71"/>
      <c r="Z439" s="71"/>
      <c r="AA439" s="71"/>
    </row>
    <row r="440" spans="1:27" ht="15.75" customHeight="1" x14ac:dyDescent="0.25">
      <c r="A440" s="71"/>
      <c r="B440" s="71"/>
      <c r="C440" s="71"/>
      <c r="D440" s="72"/>
      <c r="E440" s="72"/>
      <c r="F440" s="72"/>
      <c r="G440" s="72"/>
      <c r="H440" s="72"/>
      <c r="I440" s="72"/>
      <c r="J440" s="72"/>
      <c r="K440" s="72"/>
      <c r="L440" s="72"/>
      <c r="M440" s="72"/>
      <c r="N440" s="72"/>
      <c r="O440" s="72"/>
      <c r="P440" s="72"/>
      <c r="Q440" s="71"/>
      <c r="R440" s="71"/>
      <c r="S440" s="71"/>
      <c r="T440" s="71"/>
      <c r="U440" s="71"/>
      <c r="V440" s="71"/>
      <c r="W440" s="71"/>
      <c r="X440" s="71"/>
      <c r="Y440" s="71"/>
      <c r="Z440" s="71"/>
      <c r="AA440" s="71"/>
    </row>
    <row r="441" spans="1:27" ht="15.75" customHeight="1" x14ac:dyDescent="0.25">
      <c r="A441" s="71"/>
      <c r="B441" s="71"/>
      <c r="C441" s="71"/>
      <c r="D441" s="72"/>
      <c r="E441" s="72"/>
      <c r="F441" s="72"/>
      <c r="G441" s="72"/>
      <c r="H441" s="72"/>
      <c r="I441" s="72"/>
      <c r="J441" s="72"/>
      <c r="K441" s="72"/>
      <c r="L441" s="72"/>
      <c r="M441" s="72"/>
      <c r="N441" s="72"/>
      <c r="O441" s="72"/>
      <c r="P441" s="72"/>
      <c r="Q441" s="71"/>
      <c r="R441" s="71"/>
      <c r="S441" s="71"/>
      <c r="T441" s="71"/>
      <c r="U441" s="71"/>
      <c r="V441" s="71"/>
      <c r="W441" s="71"/>
      <c r="X441" s="71"/>
      <c r="Y441" s="71"/>
      <c r="Z441" s="71"/>
      <c r="AA441" s="71"/>
    </row>
    <row r="442" spans="1:27" ht="15.75" customHeight="1" x14ac:dyDescent="0.25">
      <c r="A442" s="71"/>
      <c r="B442" s="71"/>
      <c r="C442" s="71"/>
      <c r="D442" s="72"/>
      <c r="E442" s="72"/>
      <c r="F442" s="72"/>
      <c r="G442" s="72"/>
      <c r="H442" s="72"/>
      <c r="I442" s="72"/>
      <c r="J442" s="72"/>
      <c r="K442" s="72"/>
      <c r="L442" s="72"/>
      <c r="M442" s="72"/>
      <c r="N442" s="72"/>
      <c r="O442" s="72"/>
      <c r="P442" s="72"/>
      <c r="Q442" s="71"/>
      <c r="R442" s="71"/>
      <c r="S442" s="71"/>
      <c r="T442" s="71"/>
      <c r="U442" s="71"/>
      <c r="V442" s="71"/>
      <c r="W442" s="71"/>
      <c r="X442" s="71"/>
      <c r="Y442" s="71"/>
      <c r="Z442" s="71"/>
      <c r="AA442" s="71"/>
    </row>
    <row r="443" spans="1:27" ht="15.75" customHeight="1" x14ac:dyDescent="0.25">
      <c r="A443" s="71"/>
      <c r="B443" s="71"/>
      <c r="C443" s="71"/>
      <c r="D443" s="72"/>
      <c r="E443" s="72"/>
      <c r="F443" s="72"/>
      <c r="G443" s="72"/>
      <c r="H443" s="72"/>
      <c r="I443" s="72"/>
      <c r="J443" s="72"/>
      <c r="K443" s="72"/>
      <c r="L443" s="72"/>
      <c r="M443" s="72"/>
      <c r="N443" s="72"/>
      <c r="O443" s="72"/>
      <c r="P443" s="72"/>
      <c r="Q443" s="71"/>
      <c r="R443" s="71"/>
      <c r="S443" s="71"/>
      <c r="T443" s="71"/>
      <c r="U443" s="71"/>
      <c r="V443" s="71"/>
      <c r="W443" s="71"/>
      <c r="X443" s="71"/>
      <c r="Y443" s="71"/>
      <c r="Z443" s="71"/>
      <c r="AA443" s="71"/>
    </row>
    <row r="444" spans="1:27" ht="15.75" customHeight="1" x14ac:dyDescent="0.25">
      <c r="A444" s="71"/>
      <c r="B444" s="71"/>
      <c r="C444" s="71"/>
      <c r="D444" s="72"/>
      <c r="E444" s="72"/>
      <c r="F444" s="72"/>
      <c r="G444" s="72"/>
      <c r="H444" s="72"/>
      <c r="I444" s="72"/>
      <c r="J444" s="72"/>
      <c r="K444" s="72"/>
      <c r="L444" s="72"/>
      <c r="M444" s="72"/>
      <c r="N444" s="72"/>
      <c r="O444" s="72"/>
      <c r="P444" s="72"/>
      <c r="Q444" s="71"/>
      <c r="R444" s="71"/>
      <c r="S444" s="71"/>
      <c r="T444" s="71"/>
      <c r="U444" s="71"/>
      <c r="V444" s="71"/>
      <c r="W444" s="71"/>
      <c r="X444" s="71"/>
      <c r="Y444" s="71"/>
      <c r="Z444" s="71"/>
      <c r="AA444" s="71"/>
    </row>
    <row r="445" spans="1:27" ht="15.75" customHeight="1" x14ac:dyDescent="0.25">
      <c r="A445" s="71"/>
      <c r="B445" s="71"/>
      <c r="C445" s="71"/>
      <c r="D445" s="72"/>
      <c r="E445" s="72"/>
      <c r="F445" s="72"/>
      <c r="G445" s="72"/>
      <c r="H445" s="72"/>
      <c r="I445" s="72"/>
      <c r="J445" s="72"/>
      <c r="K445" s="72"/>
      <c r="L445" s="72"/>
      <c r="M445" s="72"/>
      <c r="N445" s="72"/>
      <c r="O445" s="72"/>
      <c r="P445" s="72"/>
      <c r="Q445" s="71"/>
      <c r="R445" s="71"/>
      <c r="S445" s="71"/>
      <c r="T445" s="71"/>
      <c r="U445" s="71"/>
      <c r="V445" s="71"/>
      <c r="W445" s="71"/>
      <c r="X445" s="71"/>
      <c r="Y445" s="71"/>
      <c r="Z445" s="71"/>
      <c r="AA445" s="71"/>
    </row>
    <row r="446" spans="1:27" ht="15.75" customHeight="1" x14ac:dyDescent="0.25">
      <c r="A446" s="71"/>
      <c r="B446" s="71"/>
      <c r="C446" s="71"/>
      <c r="D446" s="72"/>
      <c r="E446" s="72"/>
      <c r="F446" s="72"/>
      <c r="G446" s="72"/>
      <c r="H446" s="72"/>
      <c r="I446" s="72"/>
      <c r="J446" s="72"/>
      <c r="K446" s="72"/>
      <c r="L446" s="72"/>
      <c r="M446" s="72"/>
      <c r="N446" s="72"/>
      <c r="O446" s="72"/>
      <c r="P446" s="72"/>
      <c r="Q446" s="71"/>
      <c r="R446" s="71"/>
      <c r="S446" s="71"/>
      <c r="T446" s="71"/>
      <c r="U446" s="71"/>
      <c r="V446" s="71"/>
      <c r="W446" s="71"/>
      <c r="X446" s="71"/>
      <c r="Y446" s="71"/>
      <c r="Z446" s="71"/>
      <c r="AA446" s="71"/>
    </row>
    <row r="447" spans="1:27" ht="15.75" customHeight="1" x14ac:dyDescent="0.25">
      <c r="A447" s="71"/>
      <c r="B447" s="71"/>
      <c r="C447" s="71"/>
      <c r="D447" s="72"/>
      <c r="E447" s="72"/>
      <c r="F447" s="72"/>
      <c r="G447" s="72"/>
      <c r="H447" s="72"/>
      <c r="I447" s="72"/>
      <c r="J447" s="72"/>
      <c r="K447" s="72"/>
      <c r="L447" s="72"/>
      <c r="M447" s="72"/>
      <c r="N447" s="72"/>
      <c r="O447" s="72"/>
      <c r="P447" s="72"/>
      <c r="Q447" s="71"/>
      <c r="R447" s="71"/>
      <c r="S447" s="71"/>
      <c r="T447" s="71"/>
      <c r="U447" s="71"/>
      <c r="V447" s="71"/>
      <c r="W447" s="71"/>
      <c r="X447" s="71"/>
      <c r="Y447" s="71"/>
      <c r="Z447" s="71"/>
      <c r="AA447" s="71"/>
    </row>
    <row r="448" spans="1:27" ht="15.75" customHeight="1" x14ac:dyDescent="0.25">
      <c r="A448" s="71"/>
      <c r="B448" s="71"/>
      <c r="C448" s="71"/>
      <c r="D448" s="72"/>
      <c r="E448" s="72"/>
      <c r="F448" s="72"/>
      <c r="G448" s="72"/>
      <c r="H448" s="72"/>
      <c r="I448" s="72"/>
      <c r="J448" s="72"/>
      <c r="K448" s="72"/>
      <c r="L448" s="72"/>
      <c r="M448" s="72"/>
      <c r="N448" s="72"/>
      <c r="O448" s="72"/>
      <c r="P448" s="72"/>
      <c r="Q448" s="71"/>
      <c r="R448" s="71"/>
      <c r="S448" s="71"/>
      <c r="T448" s="71"/>
      <c r="U448" s="71"/>
      <c r="V448" s="71"/>
      <c r="W448" s="71"/>
      <c r="X448" s="71"/>
      <c r="Y448" s="71"/>
      <c r="Z448" s="71"/>
      <c r="AA448" s="71"/>
    </row>
    <row r="449" spans="1:27" ht="15.75" customHeight="1" x14ac:dyDescent="0.25">
      <c r="A449" s="71"/>
      <c r="B449" s="71"/>
      <c r="C449" s="71"/>
      <c r="D449" s="72"/>
      <c r="E449" s="72"/>
      <c r="F449" s="72"/>
      <c r="G449" s="72"/>
      <c r="H449" s="72"/>
      <c r="I449" s="72"/>
      <c r="J449" s="72"/>
      <c r="K449" s="72"/>
      <c r="L449" s="72"/>
      <c r="M449" s="72"/>
      <c r="N449" s="72"/>
      <c r="O449" s="72"/>
      <c r="P449" s="72"/>
      <c r="Q449" s="71"/>
      <c r="R449" s="71"/>
      <c r="S449" s="71"/>
      <c r="T449" s="71"/>
      <c r="U449" s="71"/>
      <c r="V449" s="71"/>
      <c r="W449" s="71"/>
      <c r="X449" s="71"/>
      <c r="Y449" s="71"/>
      <c r="Z449" s="71"/>
      <c r="AA449" s="71"/>
    </row>
    <row r="450" spans="1:27" ht="15.75" customHeight="1" x14ac:dyDescent="0.25">
      <c r="A450" s="71"/>
      <c r="B450" s="71"/>
      <c r="C450" s="71"/>
      <c r="D450" s="72"/>
      <c r="E450" s="72"/>
      <c r="F450" s="72"/>
      <c r="G450" s="72"/>
      <c r="H450" s="72"/>
      <c r="I450" s="72"/>
      <c r="J450" s="72"/>
      <c r="K450" s="72"/>
      <c r="L450" s="72"/>
      <c r="M450" s="72"/>
      <c r="N450" s="72"/>
      <c r="O450" s="72"/>
      <c r="P450" s="72"/>
      <c r="Q450" s="71"/>
      <c r="R450" s="71"/>
      <c r="S450" s="71"/>
      <c r="T450" s="71"/>
      <c r="U450" s="71"/>
      <c r="V450" s="71"/>
      <c r="W450" s="71"/>
      <c r="X450" s="71"/>
      <c r="Y450" s="71"/>
      <c r="Z450" s="71"/>
      <c r="AA450" s="71"/>
    </row>
    <row r="451" spans="1:27" ht="15.75" customHeight="1" x14ac:dyDescent="0.25">
      <c r="A451" s="71"/>
      <c r="B451" s="71"/>
      <c r="C451" s="71"/>
      <c r="D451" s="72"/>
      <c r="E451" s="72"/>
      <c r="F451" s="72"/>
      <c r="G451" s="72"/>
      <c r="H451" s="72"/>
      <c r="I451" s="72"/>
      <c r="J451" s="72"/>
      <c r="K451" s="72"/>
      <c r="L451" s="72"/>
      <c r="M451" s="72"/>
      <c r="N451" s="72"/>
      <c r="O451" s="72"/>
      <c r="P451" s="72"/>
      <c r="Q451" s="71"/>
      <c r="R451" s="71"/>
      <c r="S451" s="71"/>
      <c r="T451" s="71"/>
      <c r="U451" s="71"/>
      <c r="V451" s="71"/>
      <c r="W451" s="71"/>
      <c r="X451" s="71"/>
      <c r="Y451" s="71"/>
      <c r="Z451" s="71"/>
      <c r="AA451" s="71"/>
    </row>
    <row r="452" spans="1:27" ht="15.75" customHeight="1" x14ac:dyDescent="0.25">
      <c r="A452" s="71"/>
      <c r="B452" s="71"/>
      <c r="C452" s="71"/>
      <c r="D452" s="72"/>
      <c r="E452" s="72"/>
      <c r="F452" s="72"/>
      <c r="G452" s="72"/>
      <c r="H452" s="72"/>
      <c r="I452" s="72"/>
      <c r="J452" s="72"/>
      <c r="K452" s="72"/>
      <c r="L452" s="72"/>
      <c r="M452" s="72"/>
      <c r="N452" s="72"/>
      <c r="O452" s="72"/>
      <c r="P452" s="72"/>
      <c r="Q452" s="71"/>
      <c r="R452" s="71"/>
      <c r="S452" s="71"/>
      <c r="T452" s="71"/>
      <c r="U452" s="71"/>
      <c r="V452" s="71"/>
      <c r="W452" s="71"/>
      <c r="X452" s="71"/>
      <c r="Y452" s="71"/>
      <c r="Z452" s="71"/>
      <c r="AA452" s="71"/>
    </row>
    <row r="453" spans="1:27" ht="15.75" customHeight="1" x14ac:dyDescent="0.25">
      <c r="A453" s="71"/>
      <c r="B453" s="71"/>
      <c r="C453" s="71"/>
      <c r="D453" s="72"/>
      <c r="E453" s="72"/>
      <c r="F453" s="72"/>
      <c r="G453" s="72"/>
      <c r="H453" s="72"/>
      <c r="I453" s="72"/>
      <c r="J453" s="72"/>
      <c r="K453" s="72"/>
      <c r="L453" s="72"/>
      <c r="M453" s="72"/>
      <c r="N453" s="72"/>
      <c r="O453" s="72"/>
      <c r="P453" s="72"/>
      <c r="Q453" s="71"/>
      <c r="R453" s="71"/>
      <c r="S453" s="71"/>
      <c r="T453" s="71"/>
      <c r="U453" s="71"/>
      <c r="V453" s="71"/>
      <c r="W453" s="71"/>
      <c r="X453" s="71"/>
      <c r="Y453" s="71"/>
      <c r="Z453" s="71"/>
      <c r="AA453" s="71"/>
    </row>
    <row r="454" spans="1:27" ht="15.75" customHeight="1" x14ac:dyDescent="0.25">
      <c r="A454" s="71"/>
      <c r="B454" s="71"/>
      <c r="C454" s="71"/>
      <c r="D454" s="72"/>
      <c r="E454" s="72"/>
      <c r="F454" s="72"/>
      <c r="G454" s="72"/>
      <c r="H454" s="72"/>
      <c r="I454" s="72"/>
      <c r="J454" s="72"/>
      <c r="K454" s="72"/>
      <c r="L454" s="72"/>
      <c r="M454" s="72"/>
      <c r="N454" s="72"/>
      <c r="O454" s="72"/>
      <c r="P454" s="72"/>
      <c r="Q454" s="71"/>
      <c r="R454" s="71"/>
      <c r="S454" s="71"/>
      <c r="T454" s="71"/>
      <c r="U454" s="71"/>
      <c r="V454" s="71"/>
      <c r="W454" s="71"/>
      <c r="X454" s="71"/>
      <c r="Y454" s="71"/>
      <c r="Z454" s="71"/>
      <c r="AA454" s="71"/>
    </row>
    <row r="455" spans="1:27" ht="15.75" customHeight="1" x14ac:dyDescent="0.25">
      <c r="A455" s="71"/>
      <c r="B455" s="71"/>
      <c r="C455" s="71"/>
      <c r="D455" s="72"/>
      <c r="E455" s="72"/>
      <c r="F455" s="72"/>
      <c r="G455" s="72"/>
      <c r="H455" s="72"/>
      <c r="I455" s="72"/>
      <c r="J455" s="72"/>
      <c r="K455" s="72"/>
      <c r="L455" s="72"/>
      <c r="M455" s="72"/>
      <c r="N455" s="72"/>
      <c r="O455" s="72"/>
      <c r="P455" s="72"/>
      <c r="Q455" s="71"/>
      <c r="R455" s="71"/>
      <c r="S455" s="71"/>
      <c r="T455" s="71"/>
      <c r="U455" s="71"/>
      <c r="V455" s="71"/>
      <c r="W455" s="71"/>
      <c r="X455" s="71"/>
      <c r="Y455" s="71"/>
      <c r="Z455" s="71"/>
      <c r="AA455" s="71"/>
    </row>
    <row r="456" spans="1:27" ht="15.75" customHeight="1" x14ac:dyDescent="0.25">
      <c r="A456" s="71"/>
      <c r="B456" s="71"/>
      <c r="C456" s="71"/>
      <c r="D456" s="72"/>
      <c r="E456" s="72"/>
      <c r="F456" s="72"/>
      <c r="G456" s="72"/>
      <c r="H456" s="72"/>
      <c r="I456" s="72"/>
      <c r="J456" s="72"/>
      <c r="K456" s="72"/>
      <c r="L456" s="72"/>
      <c r="M456" s="72"/>
      <c r="N456" s="72"/>
      <c r="O456" s="72"/>
      <c r="P456" s="72"/>
      <c r="Q456" s="71"/>
      <c r="R456" s="71"/>
      <c r="S456" s="71"/>
      <c r="T456" s="71"/>
      <c r="U456" s="71"/>
      <c r="V456" s="71"/>
      <c r="W456" s="71"/>
      <c r="X456" s="71"/>
      <c r="Y456" s="71"/>
      <c r="Z456" s="71"/>
      <c r="AA456" s="71"/>
    </row>
    <row r="457" spans="1:27" ht="15.75" customHeight="1" x14ac:dyDescent="0.25">
      <c r="A457" s="71"/>
      <c r="B457" s="71"/>
      <c r="C457" s="71"/>
      <c r="D457" s="72"/>
      <c r="E457" s="72"/>
      <c r="F457" s="72"/>
      <c r="G457" s="72"/>
      <c r="H457" s="72"/>
      <c r="I457" s="72"/>
      <c r="J457" s="72"/>
      <c r="K457" s="72"/>
      <c r="L457" s="72"/>
      <c r="M457" s="72"/>
      <c r="N457" s="72"/>
      <c r="O457" s="72"/>
      <c r="P457" s="72"/>
      <c r="Q457" s="71"/>
      <c r="R457" s="71"/>
      <c r="S457" s="71"/>
      <c r="T457" s="71"/>
      <c r="U457" s="71"/>
      <c r="V457" s="71"/>
      <c r="W457" s="71"/>
      <c r="X457" s="71"/>
      <c r="Y457" s="71"/>
      <c r="Z457" s="71"/>
      <c r="AA457" s="71"/>
    </row>
    <row r="458" spans="1:27" ht="15.75" customHeight="1" x14ac:dyDescent="0.25">
      <c r="A458" s="71"/>
      <c r="B458" s="71"/>
      <c r="C458" s="71"/>
      <c r="D458" s="72"/>
      <c r="E458" s="72"/>
      <c r="F458" s="72"/>
      <c r="G458" s="72"/>
      <c r="H458" s="72"/>
      <c r="I458" s="72"/>
      <c r="J458" s="72"/>
      <c r="K458" s="72"/>
      <c r="L458" s="72"/>
      <c r="M458" s="72"/>
      <c r="N458" s="72"/>
      <c r="O458" s="72"/>
      <c r="P458" s="72"/>
      <c r="Q458" s="71"/>
      <c r="R458" s="71"/>
      <c r="S458" s="71"/>
      <c r="T458" s="71"/>
      <c r="U458" s="71"/>
      <c r="V458" s="71"/>
      <c r="W458" s="71"/>
      <c r="X458" s="71"/>
      <c r="Y458" s="71"/>
      <c r="Z458" s="71"/>
      <c r="AA458" s="71"/>
    </row>
    <row r="459" spans="1:27" ht="15.75" customHeight="1" x14ac:dyDescent="0.25">
      <c r="A459" s="71"/>
      <c r="B459" s="71"/>
      <c r="C459" s="71"/>
      <c r="D459" s="72"/>
      <c r="E459" s="72"/>
      <c r="F459" s="72"/>
      <c r="G459" s="72"/>
      <c r="H459" s="72"/>
      <c r="I459" s="72"/>
      <c r="J459" s="72"/>
      <c r="K459" s="72"/>
      <c r="L459" s="72"/>
      <c r="M459" s="72"/>
      <c r="N459" s="72"/>
      <c r="O459" s="72"/>
      <c r="P459" s="72"/>
      <c r="Q459" s="71"/>
      <c r="R459" s="71"/>
      <c r="S459" s="71"/>
      <c r="T459" s="71"/>
      <c r="U459" s="71"/>
      <c r="V459" s="71"/>
      <c r="W459" s="71"/>
      <c r="X459" s="71"/>
      <c r="Y459" s="71"/>
      <c r="Z459" s="71"/>
      <c r="AA459" s="71"/>
    </row>
    <row r="460" spans="1:27" ht="15.75" customHeight="1" x14ac:dyDescent="0.25">
      <c r="A460" s="71"/>
      <c r="B460" s="71"/>
      <c r="C460" s="71"/>
      <c r="D460" s="72"/>
      <c r="E460" s="72"/>
      <c r="F460" s="72"/>
      <c r="G460" s="72"/>
      <c r="H460" s="72"/>
      <c r="I460" s="72"/>
      <c r="J460" s="72"/>
      <c r="K460" s="72"/>
      <c r="L460" s="72"/>
      <c r="M460" s="72"/>
      <c r="N460" s="72"/>
      <c r="O460" s="72"/>
      <c r="P460" s="72"/>
      <c r="Q460" s="71"/>
      <c r="R460" s="71"/>
      <c r="S460" s="71"/>
      <c r="T460" s="71"/>
      <c r="U460" s="71"/>
      <c r="V460" s="71"/>
      <c r="W460" s="71"/>
      <c r="X460" s="71"/>
      <c r="Y460" s="71"/>
      <c r="Z460" s="71"/>
      <c r="AA460" s="71"/>
    </row>
    <row r="461" spans="1:27" ht="15.75" customHeight="1" x14ac:dyDescent="0.25">
      <c r="A461" s="71"/>
      <c r="B461" s="71"/>
      <c r="C461" s="71"/>
      <c r="D461" s="72"/>
      <c r="E461" s="72"/>
      <c r="F461" s="72"/>
      <c r="G461" s="72"/>
      <c r="H461" s="72"/>
      <c r="I461" s="72"/>
      <c r="J461" s="72"/>
      <c r="K461" s="72"/>
      <c r="L461" s="72"/>
      <c r="M461" s="72"/>
      <c r="N461" s="72"/>
      <c r="O461" s="72"/>
      <c r="P461" s="72"/>
      <c r="Q461" s="71"/>
      <c r="R461" s="71"/>
      <c r="S461" s="71"/>
      <c r="T461" s="71"/>
      <c r="U461" s="71"/>
      <c r="V461" s="71"/>
      <c r="W461" s="71"/>
      <c r="X461" s="71"/>
      <c r="Y461" s="71"/>
      <c r="Z461" s="71"/>
      <c r="AA461" s="71"/>
    </row>
    <row r="462" spans="1:27" ht="15.75" customHeight="1" x14ac:dyDescent="0.25">
      <c r="A462" s="71"/>
      <c r="B462" s="71"/>
      <c r="C462" s="71"/>
      <c r="D462" s="72"/>
      <c r="E462" s="72"/>
      <c r="F462" s="72"/>
      <c r="G462" s="72"/>
      <c r="H462" s="72"/>
      <c r="I462" s="72"/>
      <c r="J462" s="72"/>
      <c r="K462" s="72"/>
      <c r="L462" s="72"/>
      <c r="M462" s="72"/>
      <c r="N462" s="72"/>
      <c r="O462" s="72"/>
      <c r="P462" s="72"/>
      <c r="Q462" s="71"/>
      <c r="R462" s="71"/>
      <c r="S462" s="71"/>
      <c r="T462" s="71"/>
      <c r="U462" s="71"/>
      <c r="V462" s="71"/>
      <c r="W462" s="71"/>
      <c r="X462" s="71"/>
      <c r="Y462" s="71"/>
      <c r="Z462" s="71"/>
      <c r="AA462" s="71"/>
    </row>
    <row r="463" spans="1:27" ht="15.75" customHeight="1" x14ac:dyDescent="0.25">
      <c r="A463" s="71"/>
      <c r="B463" s="71"/>
      <c r="C463" s="71"/>
      <c r="D463" s="72"/>
      <c r="E463" s="72"/>
      <c r="F463" s="72"/>
      <c r="G463" s="72"/>
      <c r="H463" s="72"/>
      <c r="I463" s="72"/>
      <c r="J463" s="72"/>
      <c r="K463" s="72"/>
      <c r="L463" s="72"/>
      <c r="M463" s="72"/>
      <c r="N463" s="72"/>
      <c r="O463" s="72"/>
      <c r="P463" s="72"/>
      <c r="Q463" s="71"/>
      <c r="R463" s="71"/>
      <c r="S463" s="71"/>
      <c r="T463" s="71"/>
      <c r="U463" s="71"/>
      <c r="V463" s="71"/>
      <c r="W463" s="71"/>
      <c r="X463" s="71"/>
      <c r="Y463" s="71"/>
      <c r="Z463" s="71"/>
      <c r="AA463" s="71"/>
    </row>
    <row r="464" spans="1:27" ht="15.75" customHeight="1" x14ac:dyDescent="0.25">
      <c r="A464" s="71"/>
      <c r="B464" s="71"/>
      <c r="C464" s="71"/>
      <c r="D464" s="72"/>
      <c r="E464" s="72"/>
      <c r="F464" s="72"/>
      <c r="G464" s="72"/>
      <c r="H464" s="72"/>
      <c r="I464" s="72"/>
      <c r="J464" s="72"/>
      <c r="K464" s="72"/>
      <c r="L464" s="72"/>
      <c r="M464" s="72"/>
      <c r="N464" s="72"/>
      <c r="O464" s="72"/>
      <c r="P464" s="72"/>
      <c r="Q464" s="71"/>
      <c r="R464" s="71"/>
      <c r="S464" s="71"/>
      <c r="T464" s="71"/>
      <c r="U464" s="71"/>
      <c r="V464" s="71"/>
      <c r="W464" s="71"/>
      <c r="X464" s="71"/>
      <c r="Y464" s="71"/>
      <c r="Z464" s="71"/>
      <c r="AA464" s="71"/>
    </row>
    <row r="465" spans="1:27" ht="15.75" customHeight="1" x14ac:dyDescent="0.25">
      <c r="A465" s="71"/>
      <c r="B465" s="71"/>
      <c r="C465" s="71"/>
      <c r="D465" s="72"/>
      <c r="E465" s="72"/>
      <c r="F465" s="72"/>
      <c r="G465" s="72"/>
      <c r="H465" s="72"/>
      <c r="I465" s="72"/>
      <c r="J465" s="72"/>
      <c r="K465" s="72"/>
      <c r="L465" s="72"/>
      <c r="M465" s="72"/>
      <c r="N465" s="72"/>
      <c r="O465" s="72"/>
      <c r="P465" s="72"/>
      <c r="Q465" s="71"/>
      <c r="R465" s="71"/>
      <c r="S465" s="71"/>
      <c r="T465" s="71"/>
      <c r="U465" s="71"/>
      <c r="V465" s="71"/>
      <c r="W465" s="71"/>
      <c r="X465" s="71"/>
      <c r="Y465" s="71"/>
      <c r="Z465" s="71"/>
      <c r="AA465" s="71"/>
    </row>
    <row r="466" spans="1:27" ht="15.75" customHeight="1" x14ac:dyDescent="0.25">
      <c r="A466" s="71"/>
      <c r="B466" s="71"/>
      <c r="C466" s="71"/>
      <c r="D466" s="72"/>
      <c r="E466" s="72"/>
      <c r="F466" s="72"/>
      <c r="G466" s="72"/>
      <c r="H466" s="72"/>
      <c r="I466" s="72"/>
      <c r="J466" s="72"/>
      <c r="K466" s="72"/>
      <c r="L466" s="72"/>
      <c r="M466" s="72"/>
      <c r="N466" s="72"/>
      <c r="O466" s="72"/>
      <c r="P466" s="72"/>
      <c r="Q466" s="71"/>
      <c r="R466" s="71"/>
      <c r="S466" s="71"/>
      <c r="T466" s="71"/>
      <c r="U466" s="71"/>
      <c r="V466" s="71"/>
      <c r="W466" s="71"/>
      <c r="X466" s="71"/>
      <c r="Y466" s="71"/>
      <c r="Z466" s="71"/>
      <c r="AA466" s="71"/>
    </row>
    <row r="467" spans="1:27" ht="15.75" customHeight="1" x14ac:dyDescent="0.25">
      <c r="A467" s="71"/>
      <c r="B467" s="71"/>
      <c r="C467" s="71"/>
      <c r="D467" s="72"/>
      <c r="E467" s="72"/>
      <c r="F467" s="72"/>
      <c r="G467" s="72"/>
      <c r="H467" s="72"/>
      <c r="I467" s="72"/>
      <c r="J467" s="72"/>
      <c r="K467" s="72"/>
      <c r="L467" s="72"/>
      <c r="M467" s="72"/>
      <c r="N467" s="72"/>
      <c r="O467" s="72"/>
      <c r="P467" s="72"/>
      <c r="Q467" s="71"/>
      <c r="R467" s="71"/>
      <c r="S467" s="71"/>
      <c r="T467" s="71"/>
      <c r="U467" s="71"/>
      <c r="V467" s="71"/>
      <c r="W467" s="71"/>
      <c r="X467" s="71"/>
      <c r="Y467" s="71"/>
      <c r="Z467" s="71"/>
      <c r="AA467" s="71"/>
    </row>
    <row r="468" spans="1:27" ht="15.75" customHeight="1" x14ac:dyDescent="0.25">
      <c r="A468" s="71"/>
      <c r="B468" s="71"/>
      <c r="C468" s="71"/>
      <c r="D468" s="72"/>
      <c r="E468" s="72"/>
      <c r="F468" s="72"/>
      <c r="G468" s="72"/>
      <c r="H468" s="72"/>
      <c r="I468" s="72"/>
      <c r="J468" s="72"/>
      <c r="K468" s="72"/>
      <c r="L468" s="72"/>
      <c r="M468" s="72"/>
      <c r="N468" s="72"/>
      <c r="O468" s="72"/>
      <c r="P468" s="72"/>
      <c r="Q468" s="71"/>
      <c r="R468" s="71"/>
      <c r="S468" s="71"/>
      <c r="T468" s="71"/>
      <c r="U468" s="71"/>
      <c r="V468" s="71"/>
      <c r="W468" s="71"/>
      <c r="X468" s="71"/>
      <c r="Y468" s="71"/>
      <c r="Z468" s="71"/>
      <c r="AA468" s="71"/>
    </row>
    <row r="469" spans="1:27" ht="15.75" customHeight="1" x14ac:dyDescent="0.25">
      <c r="A469" s="71"/>
      <c r="B469" s="71"/>
      <c r="C469" s="71"/>
      <c r="D469" s="72"/>
      <c r="E469" s="72"/>
      <c r="F469" s="72"/>
      <c r="G469" s="72"/>
      <c r="H469" s="72"/>
      <c r="I469" s="72"/>
      <c r="J469" s="72"/>
      <c r="K469" s="72"/>
      <c r="L469" s="72"/>
      <c r="M469" s="72"/>
      <c r="N469" s="72"/>
      <c r="O469" s="72"/>
      <c r="P469" s="72"/>
      <c r="Q469" s="71"/>
      <c r="R469" s="71"/>
      <c r="S469" s="71"/>
      <c r="T469" s="71"/>
      <c r="U469" s="71"/>
      <c r="V469" s="71"/>
      <c r="W469" s="71"/>
      <c r="X469" s="71"/>
      <c r="Y469" s="71"/>
      <c r="Z469" s="71"/>
      <c r="AA469" s="71"/>
    </row>
    <row r="470" spans="1:27" ht="15.75" customHeight="1" x14ac:dyDescent="0.25">
      <c r="A470" s="71"/>
      <c r="B470" s="71"/>
      <c r="C470" s="71"/>
      <c r="D470" s="72"/>
      <c r="E470" s="72"/>
      <c r="F470" s="72"/>
      <c r="G470" s="72"/>
      <c r="H470" s="72"/>
      <c r="I470" s="72"/>
      <c r="J470" s="72"/>
      <c r="K470" s="72"/>
      <c r="L470" s="72"/>
      <c r="M470" s="72"/>
      <c r="N470" s="72"/>
      <c r="O470" s="72"/>
      <c r="P470" s="72"/>
      <c r="Q470" s="71"/>
      <c r="R470" s="71"/>
      <c r="S470" s="71"/>
      <c r="T470" s="71"/>
      <c r="U470" s="71"/>
      <c r="V470" s="71"/>
      <c r="W470" s="71"/>
      <c r="X470" s="71"/>
      <c r="Y470" s="71"/>
      <c r="Z470" s="71"/>
      <c r="AA470" s="71"/>
    </row>
    <row r="471" spans="1:27" ht="15.75" customHeight="1" x14ac:dyDescent="0.25">
      <c r="A471" s="71"/>
      <c r="B471" s="71"/>
      <c r="C471" s="71"/>
      <c r="D471" s="72"/>
      <c r="E471" s="72"/>
      <c r="F471" s="72"/>
      <c r="G471" s="72"/>
      <c r="H471" s="72"/>
      <c r="I471" s="72"/>
      <c r="J471" s="72"/>
      <c r="K471" s="72"/>
      <c r="L471" s="72"/>
      <c r="M471" s="72"/>
      <c r="N471" s="72"/>
      <c r="O471" s="72"/>
      <c r="P471" s="72"/>
      <c r="Q471" s="71"/>
      <c r="R471" s="71"/>
      <c r="S471" s="71"/>
      <c r="T471" s="71"/>
      <c r="U471" s="71"/>
      <c r="V471" s="71"/>
      <c r="W471" s="71"/>
      <c r="X471" s="71"/>
      <c r="Y471" s="71"/>
      <c r="Z471" s="71"/>
      <c r="AA471" s="71"/>
    </row>
    <row r="472" spans="1:27" ht="15.75" customHeight="1" x14ac:dyDescent="0.25">
      <c r="A472" s="71"/>
      <c r="B472" s="71"/>
      <c r="C472" s="71"/>
      <c r="D472" s="72"/>
      <c r="E472" s="72"/>
      <c r="F472" s="72"/>
      <c r="G472" s="72"/>
      <c r="H472" s="72"/>
      <c r="I472" s="72"/>
      <c r="J472" s="72"/>
      <c r="K472" s="72"/>
      <c r="L472" s="72"/>
      <c r="M472" s="72"/>
      <c r="N472" s="72"/>
      <c r="O472" s="72"/>
      <c r="P472" s="72"/>
      <c r="Q472" s="71"/>
      <c r="R472" s="71"/>
      <c r="S472" s="71"/>
      <c r="T472" s="71"/>
      <c r="U472" s="71"/>
      <c r="V472" s="71"/>
      <c r="W472" s="71"/>
      <c r="X472" s="71"/>
      <c r="Y472" s="71"/>
      <c r="Z472" s="71"/>
      <c r="AA472" s="71"/>
    </row>
    <row r="473" spans="1:27" ht="15.75" customHeight="1" x14ac:dyDescent="0.25">
      <c r="A473" s="71"/>
      <c r="B473" s="71"/>
      <c r="C473" s="71"/>
      <c r="D473" s="72"/>
      <c r="E473" s="72"/>
      <c r="F473" s="72"/>
      <c r="G473" s="72"/>
      <c r="H473" s="72"/>
      <c r="I473" s="72"/>
      <c r="J473" s="72"/>
      <c r="K473" s="72"/>
      <c r="L473" s="72"/>
      <c r="M473" s="72"/>
      <c r="N473" s="72"/>
      <c r="O473" s="72"/>
      <c r="P473" s="72"/>
      <c r="Q473" s="71"/>
      <c r="R473" s="71"/>
      <c r="S473" s="71"/>
      <c r="T473" s="71"/>
      <c r="U473" s="71"/>
      <c r="V473" s="71"/>
      <c r="W473" s="71"/>
      <c r="X473" s="71"/>
      <c r="Y473" s="71"/>
      <c r="Z473" s="71"/>
      <c r="AA473" s="71"/>
    </row>
    <row r="474" spans="1:27" ht="15.75" customHeight="1" x14ac:dyDescent="0.25">
      <c r="A474" s="71"/>
      <c r="B474" s="71"/>
      <c r="C474" s="71"/>
      <c r="D474" s="72"/>
      <c r="E474" s="72"/>
      <c r="F474" s="72"/>
      <c r="G474" s="72"/>
      <c r="H474" s="72"/>
      <c r="I474" s="72"/>
      <c r="J474" s="72"/>
      <c r="K474" s="72"/>
      <c r="L474" s="72"/>
      <c r="M474" s="72"/>
      <c r="N474" s="72"/>
      <c r="O474" s="72"/>
      <c r="P474" s="72"/>
      <c r="Q474" s="71"/>
      <c r="R474" s="71"/>
      <c r="S474" s="71"/>
      <c r="T474" s="71"/>
      <c r="U474" s="71"/>
      <c r="V474" s="71"/>
      <c r="W474" s="71"/>
      <c r="X474" s="71"/>
      <c r="Y474" s="71"/>
      <c r="Z474" s="71"/>
      <c r="AA474" s="71"/>
    </row>
    <row r="475" spans="1:27" ht="15.75" customHeight="1" x14ac:dyDescent="0.25">
      <c r="A475" s="71"/>
      <c r="B475" s="71"/>
      <c r="C475" s="71"/>
      <c r="D475" s="72"/>
      <c r="E475" s="72"/>
      <c r="F475" s="72"/>
      <c r="G475" s="72"/>
      <c r="H475" s="72"/>
      <c r="I475" s="72"/>
      <c r="J475" s="72"/>
      <c r="K475" s="72"/>
      <c r="L475" s="72"/>
      <c r="M475" s="72"/>
      <c r="N475" s="72"/>
      <c r="O475" s="72"/>
      <c r="P475" s="72"/>
      <c r="Q475" s="71"/>
      <c r="R475" s="71"/>
      <c r="S475" s="71"/>
      <c r="T475" s="71"/>
      <c r="U475" s="71"/>
      <c r="V475" s="71"/>
      <c r="W475" s="71"/>
      <c r="X475" s="71"/>
      <c r="Y475" s="71"/>
      <c r="Z475" s="71"/>
      <c r="AA475" s="71"/>
    </row>
    <row r="476" spans="1:27" ht="15.75" customHeight="1" x14ac:dyDescent="0.25">
      <c r="A476" s="71"/>
      <c r="B476" s="71"/>
      <c r="C476" s="71"/>
      <c r="D476" s="72"/>
      <c r="E476" s="72"/>
      <c r="F476" s="72"/>
      <c r="G476" s="72"/>
      <c r="H476" s="72"/>
      <c r="I476" s="72"/>
      <c r="J476" s="72"/>
      <c r="K476" s="72"/>
      <c r="L476" s="72"/>
      <c r="M476" s="72"/>
      <c r="N476" s="72"/>
      <c r="O476" s="72"/>
      <c r="P476" s="72"/>
      <c r="Q476" s="71"/>
      <c r="R476" s="71"/>
      <c r="S476" s="71"/>
      <c r="T476" s="71"/>
      <c r="U476" s="71"/>
      <c r="V476" s="71"/>
      <c r="W476" s="71"/>
      <c r="X476" s="71"/>
      <c r="Y476" s="71"/>
      <c r="Z476" s="71"/>
      <c r="AA476" s="71"/>
    </row>
    <row r="477" spans="1:27" ht="15.75" customHeight="1" x14ac:dyDescent="0.25">
      <c r="A477" s="71"/>
      <c r="B477" s="71"/>
      <c r="C477" s="71"/>
      <c r="D477" s="72"/>
      <c r="E477" s="72"/>
      <c r="F477" s="72"/>
      <c r="G477" s="72"/>
      <c r="H477" s="72"/>
      <c r="I477" s="72"/>
      <c r="J477" s="72"/>
      <c r="K477" s="72"/>
      <c r="L477" s="72"/>
      <c r="M477" s="72"/>
      <c r="N477" s="72"/>
      <c r="O477" s="72"/>
      <c r="P477" s="72"/>
      <c r="Q477" s="71"/>
      <c r="R477" s="71"/>
      <c r="S477" s="71"/>
      <c r="T477" s="71"/>
      <c r="U477" s="71"/>
      <c r="V477" s="71"/>
      <c r="W477" s="71"/>
      <c r="X477" s="71"/>
      <c r="Y477" s="71"/>
      <c r="Z477" s="71"/>
      <c r="AA477" s="71"/>
    </row>
    <row r="478" spans="1:27" ht="15.75" customHeight="1" x14ac:dyDescent="0.25">
      <c r="A478" s="71"/>
      <c r="B478" s="71"/>
      <c r="C478" s="71"/>
      <c r="D478" s="72"/>
      <c r="E478" s="72"/>
      <c r="F478" s="72"/>
      <c r="G478" s="72"/>
      <c r="H478" s="72"/>
      <c r="I478" s="72"/>
      <c r="J478" s="72"/>
      <c r="K478" s="72"/>
      <c r="L478" s="72"/>
      <c r="M478" s="72"/>
      <c r="N478" s="72"/>
      <c r="O478" s="72"/>
      <c r="P478" s="72"/>
      <c r="Q478" s="71"/>
      <c r="R478" s="71"/>
      <c r="S478" s="71"/>
      <c r="T478" s="71"/>
      <c r="U478" s="71"/>
      <c r="V478" s="71"/>
      <c r="W478" s="71"/>
      <c r="X478" s="71"/>
      <c r="Y478" s="71"/>
      <c r="Z478" s="71"/>
      <c r="AA478" s="71"/>
    </row>
    <row r="479" spans="1:27" ht="15.75" customHeight="1" x14ac:dyDescent="0.25">
      <c r="A479" s="71"/>
      <c r="B479" s="71"/>
      <c r="C479" s="71"/>
      <c r="D479" s="72"/>
      <c r="E479" s="72"/>
      <c r="F479" s="72"/>
      <c r="G479" s="72"/>
      <c r="H479" s="72"/>
      <c r="I479" s="72"/>
      <c r="J479" s="72"/>
      <c r="K479" s="72"/>
      <c r="L479" s="72"/>
      <c r="M479" s="72"/>
      <c r="N479" s="72"/>
      <c r="O479" s="72"/>
      <c r="P479" s="72"/>
      <c r="Q479" s="71"/>
      <c r="R479" s="71"/>
      <c r="S479" s="71"/>
      <c r="T479" s="71"/>
      <c r="U479" s="71"/>
      <c r="V479" s="71"/>
      <c r="W479" s="71"/>
      <c r="X479" s="71"/>
      <c r="Y479" s="71"/>
      <c r="Z479" s="71"/>
      <c r="AA479" s="71"/>
    </row>
    <row r="480" spans="1:27" ht="15.75" customHeight="1" x14ac:dyDescent="0.25">
      <c r="A480" s="71"/>
      <c r="B480" s="71"/>
      <c r="C480" s="71"/>
      <c r="D480" s="72"/>
      <c r="E480" s="72"/>
      <c r="F480" s="72"/>
      <c r="G480" s="72"/>
      <c r="H480" s="72"/>
      <c r="I480" s="72"/>
      <c r="J480" s="72"/>
      <c r="K480" s="72"/>
      <c r="L480" s="72"/>
      <c r="M480" s="72"/>
      <c r="N480" s="72"/>
      <c r="O480" s="72"/>
      <c r="P480" s="72"/>
      <c r="Q480" s="71"/>
      <c r="R480" s="71"/>
      <c r="S480" s="71"/>
      <c r="T480" s="71"/>
      <c r="U480" s="71"/>
      <c r="V480" s="71"/>
      <c r="W480" s="71"/>
      <c r="X480" s="71"/>
      <c r="Y480" s="71"/>
      <c r="Z480" s="71"/>
      <c r="AA480" s="71"/>
    </row>
    <row r="481" spans="1:27" ht="15.75" customHeight="1" x14ac:dyDescent="0.25">
      <c r="A481" s="71"/>
      <c r="B481" s="71"/>
      <c r="C481" s="71"/>
      <c r="D481" s="72"/>
      <c r="E481" s="72"/>
      <c r="F481" s="72"/>
      <c r="G481" s="72"/>
      <c r="H481" s="72"/>
      <c r="I481" s="72"/>
      <c r="J481" s="72"/>
      <c r="K481" s="72"/>
      <c r="L481" s="72"/>
      <c r="M481" s="72"/>
      <c r="N481" s="72"/>
      <c r="O481" s="72"/>
      <c r="P481" s="72"/>
      <c r="Q481" s="71"/>
      <c r="R481" s="71"/>
      <c r="S481" s="71"/>
      <c r="T481" s="71"/>
      <c r="U481" s="71"/>
      <c r="V481" s="71"/>
      <c r="W481" s="71"/>
      <c r="X481" s="71"/>
      <c r="Y481" s="71"/>
      <c r="Z481" s="71"/>
      <c r="AA481" s="71"/>
    </row>
    <row r="482" spans="1:27" ht="15.75" customHeight="1" x14ac:dyDescent="0.25">
      <c r="A482" s="71"/>
      <c r="B482" s="71"/>
      <c r="C482" s="71"/>
      <c r="D482" s="72"/>
      <c r="E482" s="72"/>
      <c r="F482" s="72"/>
      <c r="G482" s="72"/>
      <c r="H482" s="72"/>
      <c r="I482" s="72"/>
      <c r="J482" s="72"/>
      <c r="K482" s="72"/>
      <c r="L482" s="72"/>
      <c r="M482" s="72"/>
      <c r="N482" s="72"/>
      <c r="O482" s="72"/>
      <c r="P482" s="72"/>
      <c r="Q482" s="71"/>
      <c r="R482" s="71"/>
      <c r="S482" s="71"/>
      <c r="T482" s="71"/>
      <c r="U482" s="71"/>
      <c r="V482" s="71"/>
      <c r="W482" s="71"/>
      <c r="X482" s="71"/>
      <c r="Y482" s="71"/>
      <c r="Z482" s="71"/>
      <c r="AA482" s="71"/>
    </row>
    <row r="483" spans="1:27" ht="15.75" customHeight="1" x14ac:dyDescent="0.25">
      <c r="A483" s="71"/>
      <c r="B483" s="71"/>
      <c r="C483" s="71"/>
      <c r="D483" s="72"/>
      <c r="E483" s="72"/>
      <c r="F483" s="72"/>
      <c r="G483" s="72"/>
      <c r="H483" s="72"/>
      <c r="I483" s="72"/>
      <c r="J483" s="72"/>
      <c r="K483" s="72"/>
      <c r="L483" s="72"/>
      <c r="M483" s="72"/>
      <c r="N483" s="72"/>
      <c r="O483" s="72"/>
      <c r="P483" s="72"/>
      <c r="Q483" s="71"/>
      <c r="R483" s="71"/>
      <c r="S483" s="71"/>
      <c r="T483" s="71"/>
      <c r="U483" s="71"/>
      <c r="V483" s="71"/>
      <c r="W483" s="71"/>
      <c r="X483" s="71"/>
      <c r="Y483" s="71"/>
      <c r="Z483" s="71"/>
      <c r="AA483" s="71"/>
    </row>
    <row r="484" spans="1:27" ht="15.75" customHeight="1" x14ac:dyDescent="0.25">
      <c r="A484" s="71"/>
      <c r="B484" s="71"/>
      <c r="C484" s="71"/>
      <c r="D484" s="72"/>
      <c r="E484" s="72"/>
      <c r="F484" s="72"/>
      <c r="G484" s="72"/>
      <c r="H484" s="72"/>
      <c r="I484" s="72"/>
      <c r="J484" s="72"/>
      <c r="K484" s="72"/>
      <c r="L484" s="72"/>
      <c r="M484" s="72"/>
      <c r="N484" s="72"/>
      <c r="O484" s="72"/>
      <c r="P484" s="72"/>
      <c r="Q484" s="71"/>
      <c r="R484" s="71"/>
      <c r="S484" s="71"/>
      <c r="T484" s="71"/>
      <c r="U484" s="71"/>
      <c r="V484" s="71"/>
      <c r="W484" s="71"/>
      <c r="X484" s="71"/>
      <c r="Y484" s="71"/>
      <c r="Z484" s="71"/>
      <c r="AA484" s="71"/>
    </row>
    <row r="485" spans="1:27" ht="15.75" customHeight="1" x14ac:dyDescent="0.25">
      <c r="A485" s="71"/>
      <c r="B485" s="71"/>
      <c r="C485" s="71"/>
      <c r="D485" s="72"/>
      <c r="E485" s="72"/>
      <c r="F485" s="72"/>
      <c r="G485" s="72"/>
      <c r="H485" s="72"/>
      <c r="I485" s="72"/>
      <c r="J485" s="72"/>
      <c r="K485" s="72"/>
      <c r="L485" s="72"/>
      <c r="M485" s="72"/>
      <c r="N485" s="72"/>
      <c r="O485" s="72"/>
      <c r="P485" s="72"/>
      <c r="Q485" s="71"/>
      <c r="R485" s="71"/>
      <c r="S485" s="71"/>
      <c r="T485" s="71"/>
      <c r="U485" s="71"/>
      <c r="V485" s="71"/>
      <c r="W485" s="71"/>
      <c r="X485" s="71"/>
      <c r="Y485" s="71"/>
      <c r="Z485" s="71"/>
      <c r="AA485" s="71"/>
    </row>
    <row r="486" spans="1:27" ht="15.75" customHeight="1" x14ac:dyDescent="0.25">
      <c r="A486" s="71"/>
      <c r="B486" s="71"/>
      <c r="C486" s="71"/>
      <c r="D486" s="72"/>
      <c r="E486" s="72"/>
      <c r="F486" s="72"/>
      <c r="G486" s="72"/>
      <c r="H486" s="72"/>
      <c r="I486" s="72"/>
      <c r="J486" s="72"/>
      <c r="K486" s="72"/>
      <c r="L486" s="72"/>
      <c r="M486" s="72"/>
      <c r="N486" s="72"/>
      <c r="O486" s="72"/>
      <c r="P486" s="72"/>
      <c r="Q486" s="71"/>
      <c r="R486" s="71"/>
      <c r="S486" s="71"/>
      <c r="T486" s="71"/>
      <c r="U486" s="71"/>
      <c r="V486" s="71"/>
      <c r="W486" s="71"/>
      <c r="X486" s="71"/>
      <c r="Y486" s="71"/>
      <c r="Z486" s="71"/>
      <c r="AA486" s="71"/>
    </row>
    <row r="487" spans="1:27" ht="15.75" customHeight="1" x14ac:dyDescent="0.25">
      <c r="A487" s="71"/>
      <c r="B487" s="71"/>
      <c r="C487" s="71"/>
      <c r="D487" s="72"/>
      <c r="E487" s="72"/>
      <c r="F487" s="72"/>
      <c r="G487" s="72"/>
      <c r="H487" s="72"/>
      <c r="I487" s="72"/>
      <c r="J487" s="72"/>
      <c r="K487" s="72"/>
      <c r="L487" s="72"/>
      <c r="M487" s="72"/>
      <c r="N487" s="72"/>
      <c r="O487" s="72"/>
      <c r="P487" s="72"/>
      <c r="Q487" s="71"/>
      <c r="R487" s="71"/>
      <c r="S487" s="71"/>
      <c r="T487" s="71"/>
      <c r="U487" s="71"/>
      <c r="V487" s="71"/>
      <c r="W487" s="71"/>
      <c r="X487" s="71"/>
      <c r="Y487" s="71"/>
      <c r="Z487" s="71"/>
      <c r="AA487" s="71"/>
    </row>
    <row r="488" spans="1:27" ht="15.75" customHeight="1" x14ac:dyDescent="0.25">
      <c r="A488" s="71"/>
      <c r="B488" s="71"/>
      <c r="C488" s="71"/>
      <c r="D488" s="72"/>
      <c r="E488" s="72"/>
      <c r="F488" s="72"/>
      <c r="G488" s="72"/>
      <c r="H488" s="72"/>
      <c r="I488" s="72"/>
      <c r="J488" s="72"/>
      <c r="K488" s="72"/>
      <c r="L488" s="72"/>
      <c r="M488" s="72"/>
      <c r="N488" s="72"/>
      <c r="O488" s="72"/>
      <c r="P488" s="72"/>
      <c r="Q488" s="71"/>
      <c r="R488" s="71"/>
      <c r="S488" s="71"/>
      <c r="T488" s="71"/>
      <c r="U488" s="71"/>
      <c r="V488" s="71"/>
      <c r="W488" s="71"/>
      <c r="X488" s="71"/>
      <c r="Y488" s="71"/>
      <c r="Z488" s="71"/>
      <c r="AA488" s="71"/>
    </row>
    <row r="489" spans="1:27" ht="15.75" customHeight="1" x14ac:dyDescent="0.25">
      <c r="A489" s="71"/>
      <c r="B489" s="71"/>
      <c r="C489" s="71"/>
      <c r="D489" s="72"/>
      <c r="E489" s="72"/>
      <c r="F489" s="72"/>
      <c r="G489" s="72"/>
      <c r="H489" s="72"/>
      <c r="I489" s="72"/>
      <c r="J489" s="72"/>
      <c r="K489" s="72"/>
      <c r="L489" s="72"/>
      <c r="M489" s="72"/>
      <c r="N489" s="72"/>
      <c r="O489" s="72"/>
      <c r="P489" s="72"/>
      <c r="Q489" s="71"/>
      <c r="R489" s="71"/>
      <c r="S489" s="71"/>
      <c r="T489" s="71"/>
      <c r="U489" s="71"/>
      <c r="V489" s="71"/>
      <c r="W489" s="71"/>
      <c r="X489" s="71"/>
      <c r="Y489" s="71"/>
      <c r="Z489" s="71"/>
      <c r="AA489" s="71"/>
    </row>
    <row r="490" spans="1:27" ht="15.75" customHeight="1" x14ac:dyDescent="0.25">
      <c r="A490" s="71"/>
      <c r="B490" s="71"/>
      <c r="C490" s="71"/>
      <c r="D490" s="72"/>
      <c r="E490" s="72"/>
      <c r="F490" s="72"/>
      <c r="G490" s="72"/>
      <c r="H490" s="72"/>
      <c r="I490" s="72"/>
      <c r="J490" s="72"/>
      <c r="K490" s="72"/>
      <c r="L490" s="72"/>
      <c r="M490" s="72"/>
      <c r="N490" s="72"/>
      <c r="O490" s="72"/>
      <c r="P490" s="72"/>
      <c r="Q490" s="71"/>
      <c r="R490" s="71"/>
      <c r="S490" s="71"/>
      <c r="T490" s="71"/>
      <c r="U490" s="71"/>
      <c r="V490" s="71"/>
      <c r="W490" s="71"/>
      <c r="X490" s="71"/>
      <c r="Y490" s="71"/>
      <c r="Z490" s="71"/>
      <c r="AA490" s="71"/>
    </row>
    <row r="491" spans="1:27" ht="15.75" customHeight="1" x14ac:dyDescent="0.25">
      <c r="A491" s="71"/>
      <c r="B491" s="71"/>
      <c r="C491" s="71"/>
      <c r="D491" s="72"/>
      <c r="E491" s="72"/>
      <c r="F491" s="72"/>
      <c r="G491" s="72"/>
      <c r="H491" s="72"/>
      <c r="I491" s="72"/>
      <c r="J491" s="72"/>
      <c r="K491" s="72"/>
      <c r="L491" s="72"/>
      <c r="M491" s="72"/>
      <c r="N491" s="72"/>
      <c r="O491" s="72"/>
      <c r="P491" s="72"/>
      <c r="Q491" s="71"/>
      <c r="R491" s="71"/>
      <c r="S491" s="71"/>
      <c r="T491" s="71"/>
      <c r="U491" s="71"/>
      <c r="V491" s="71"/>
      <c r="W491" s="71"/>
      <c r="X491" s="71"/>
      <c r="Y491" s="71"/>
      <c r="Z491" s="71"/>
      <c r="AA491" s="71"/>
    </row>
    <row r="492" spans="1:27" ht="15.75" customHeight="1" x14ac:dyDescent="0.25">
      <c r="A492" s="71"/>
      <c r="B492" s="71"/>
      <c r="C492" s="71"/>
      <c r="D492" s="72"/>
      <c r="E492" s="72"/>
      <c r="F492" s="72"/>
      <c r="G492" s="72"/>
      <c r="H492" s="72"/>
      <c r="I492" s="72"/>
      <c r="J492" s="72"/>
      <c r="K492" s="72"/>
      <c r="L492" s="72"/>
      <c r="M492" s="72"/>
      <c r="N492" s="72"/>
      <c r="O492" s="72"/>
      <c r="P492" s="72"/>
      <c r="Q492" s="71"/>
      <c r="R492" s="71"/>
      <c r="S492" s="71"/>
      <c r="T492" s="71"/>
      <c r="U492" s="71"/>
      <c r="V492" s="71"/>
      <c r="W492" s="71"/>
      <c r="X492" s="71"/>
      <c r="Y492" s="71"/>
      <c r="Z492" s="71"/>
      <c r="AA492" s="71"/>
    </row>
    <row r="493" spans="1:27" ht="15.75" customHeight="1" x14ac:dyDescent="0.25">
      <c r="A493" s="71"/>
      <c r="B493" s="71"/>
      <c r="C493" s="71"/>
      <c r="D493" s="72"/>
      <c r="E493" s="72"/>
      <c r="F493" s="72"/>
      <c r="G493" s="72"/>
      <c r="H493" s="72"/>
      <c r="I493" s="72"/>
      <c r="J493" s="72"/>
      <c r="K493" s="72"/>
      <c r="L493" s="72"/>
      <c r="M493" s="72"/>
      <c r="N493" s="72"/>
      <c r="O493" s="72"/>
      <c r="P493" s="72"/>
      <c r="Q493" s="71"/>
      <c r="R493" s="71"/>
      <c r="S493" s="71"/>
      <c r="T493" s="71"/>
      <c r="U493" s="71"/>
      <c r="V493" s="71"/>
      <c r="W493" s="71"/>
      <c r="X493" s="71"/>
      <c r="Y493" s="71"/>
      <c r="Z493" s="71"/>
      <c r="AA493" s="71"/>
    </row>
    <row r="494" spans="1:27" ht="15.75" customHeight="1" x14ac:dyDescent="0.25">
      <c r="A494" s="71"/>
      <c r="B494" s="71"/>
      <c r="C494" s="71"/>
      <c r="D494" s="72"/>
      <c r="E494" s="72"/>
      <c r="F494" s="72"/>
      <c r="G494" s="72"/>
      <c r="H494" s="72"/>
      <c r="I494" s="72"/>
      <c r="J494" s="72"/>
      <c r="K494" s="72"/>
      <c r="L494" s="72"/>
      <c r="M494" s="72"/>
      <c r="N494" s="72"/>
      <c r="O494" s="72"/>
      <c r="P494" s="72"/>
      <c r="Q494" s="71"/>
      <c r="R494" s="71"/>
      <c r="S494" s="71"/>
      <c r="T494" s="71"/>
      <c r="U494" s="71"/>
      <c r="V494" s="71"/>
      <c r="W494" s="71"/>
      <c r="X494" s="71"/>
      <c r="Y494" s="71"/>
      <c r="Z494" s="71"/>
      <c r="AA494" s="71"/>
    </row>
    <row r="495" spans="1:27" ht="15.75" customHeight="1" x14ac:dyDescent="0.25">
      <c r="A495" s="71"/>
      <c r="B495" s="71"/>
      <c r="C495" s="71"/>
      <c r="D495" s="72"/>
      <c r="E495" s="72"/>
      <c r="F495" s="72"/>
      <c r="G495" s="72"/>
      <c r="H495" s="72"/>
      <c r="I495" s="72"/>
      <c r="J495" s="72"/>
      <c r="K495" s="72"/>
      <c r="L495" s="72"/>
      <c r="M495" s="72"/>
      <c r="N495" s="72"/>
      <c r="O495" s="72"/>
      <c r="P495" s="72"/>
      <c r="Q495" s="71"/>
      <c r="R495" s="71"/>
      <c r="S495" s="71"/>
      <c r="T495" s="71"/>
      <c r="U495" s="71"/>
      <c r="V495" s="71"/>
      <c r="W495" s="71"/>
      <c r="X495" s="71"/>
      <c r="Y495" s="71"/>
      <c r="Z495" s="71"/>
      <c r="AA495" s="71"/>
    </row>
    <row r="496" spans="1:27" ht="15.75" customHeight="1" x14ac:dyDescent="0.25">
      <c r="A496" s="71"/>
      <c r="B496" s="71"/>
      <c r="C496" s="71"/>
      <c r="D496" s="72"/>
      <c r="E496" s="72"/>
      <c r="F496" s="72"/>
      <c r="G496" s="72"/>
      <c r="H496" s="72"/>
      <c r="I496" s="72"/>
      <c r="J496" s="72"/>
      <c r="K496" s="72"/>
      <c r="L496" s="72"/>
      <c r="M496" s="72"/>
      <c r="N496" s="72"/>
      <c r="O496" s="72"/>
      <c r="P496" s="72"/>
      <c r="Q496" s="71"/>
      <c r="R496" s="71"/>
      <c r="S496" s="71"/>
      <c r="T496" s="71"/>
      <c r="U496" s="71"/>
      <c r="V496" s="71"/>
      <c r="W496" s="71"/>
      <c r="X496" s="71"/>
      <c r="Y496" s="71"/>
      <c r="Z496" s="71"/>
      <c r="AA496" s="71"/>
    </row>
    <row r="497" spans="1:27" ht="15.75" customHeight="1" x14ac:dyDescent="0.25">
      <c r="A497" s="71"/>
      <c r="B497" s="71"/>
      <c r="C497" s="71"/>
      <c r="D497" s="72"/>
      <c r="E497" s="72"/>
      <c r="F497" s="72"/>
      <c r="G497" s="72"/>
      <c r="H497" s="72"/>
      <c r="I497" s="72"/>
      <c r="J497" s="72"/>
      <c r="K497" s="72"/>
      <c r="L497" s="72"/>
      <c r="M497" s="72"/>
      <c r="N497" s="72"/>
      <c r="O497" s="72"/>
      <c r="P497" s="72"/>
      <c r="Q497" s="71"/>
      <c r="R497" s="71"/>
      <c r="S497" s="71"/>
      <c r="T497" s="71"/>
      <c r="U497" s="71"/>
      <c r="V497" s="71"/>
      <c r="W497" s="71"/>
      <c r="X497" s="71"/>
      <c r="Y497" s="71"/>
      <c r="Z497" s="71"/>
      <c r="AA497" s="71"/>
    </row>
    <row r="498" spans="1:27" ht="15.75" customHeight="1" x14ac:dyDescent="0.25">
      <c r="A498" s="71"/>
      <c r="B498" s="71"/>
      <c r="C498" s="71"/>
      <c r="D498" s="72"/>
      <c r="E498" s="72"/>
      <c r="F498" s="72"/>
      <c r="G498" s="72"/>
      <c r="H498" s="72"/>
      <c r="I498" s="72"/>
      <c r="J498" s="72"/>
      <c r="K498" s="72"/>
      <c r="L498" s="72"/>
      <c r="M498" s="72"/>
      <c r="N498" s="72"/>
      <c r="O498" s="72"/>
      <c r="P498" s="72"/>
      <c r="Q498" s="71"/>
      <c r="R498" s="71"/>
      <c r="S498" s="71"/>
      <c r="T498" s="71"/>
      <c r="U498" s="71"/>
      <c r="V498" s="71"/>
      <c r="W498" s="71"/>
      <c r="X498" s="71"/>
      <c r="Y498" s="71"/>
      <c r="Z498" s="71"/>
      <c r="AA498" s="71"/>
    </row>
    <row r="499" spans="1:27" ht="15.75" customHeight="1" x14ac:dyDescent="0.25">
      <c r="A499" s="71"/>
      <c r="B499" s="71"/>
      <c r="C499" s="71"/>
      <c r="D499" s="72"/>
      <c r="E499" s="72"/>
      <c r="F499" s="72"/>
      <c r="G499" s="72"/>
      <c r="H499" s="72"/>
      <c r="I499" s="72"/>
      <c r="J499" s="72"/>
      <c r="K499" s="72"/>
      <c r="L499" s="72"/>
      <c r="M499" s="72"/>
      <c r="N499" s="72"/>
      <c r="O499" s="72"/>
      <c r="P499" s="72"/>
      <c r="Q499" s="71"/>
      <c r="R499" s="71"/>
      <c r="S499" s="71"/>
      <c r="T499" s="71"/>
      <c r="U499" s="71"/>
      <c r="V499" s="71"/>
      <c r="W499" s="71"/>
      <c r="X499" s="71"/>
      <c r="Y499" s="71"/>
      <c r="Z499" s="71"/>
      <c r="AA499" s="71"/>
    </row>
    <row r="500" spans="1:27" ht="15.75" customHeight="1" x14ac:dyDescent="0.25">
      <c r="A500" s="71"/>
      <c r="B500" s="71"/>
      <c r="C500" s="71"/>
      <c r="D500" s="72"/>
      <c r="E500" s="72"/>
      <c r="F500" s="72"/>
      <c r="G500" s="72"/>
      <c r="H500" s="72"/>
      <c r="I500" s="72"/>
      <c r="J500" s="72"/>
      <c r="K500" s="72"/>
      <c r="L500" s="72"/>
      <c r="M500" s="72"/>
      <c r="N500" s="72"/>
      <c r="O500" s="72"/>
      <c r="P500" s="72"/>
      <c r="Q500" s="71"/>
      <c r="R500" s="71"/>
      <c r="S500" s="71"/>
      <c r="T500" s="71"/>
      <c r="U500" s="71"/>
      <c r="V500" s="71"/>
      <c r="W500" s="71"/>
      <c r="X500" s="71"/>
      <c r="Y500" s="71"/>
      <c r="Z500" s="71"/>
      <c r="AA500" s="71"/>
    </row>
    <row r="501" spans="1:27" ht="15.75" customHeight="1" x14ac:dyDescent="0.25">
      <c r="A501" s="71"/>
      <c r="B501" s="71"/>
      <c r="C501" s="71"/>
      <c r="D501" s="72"/>
      <c r="E501" s="72"/>
      <c r="F501" s="72"/>
      <c r="G501" s="72"/>
      <c r="H501" s="72"/>
      <c r="I501" s="72"/>
      <c r="J501" s="72"/>
      <c r="K501" s="72"/>
      <c r="L501" s="72"/>
      <c r="M501" s="72"/>
      <c r="N501" s="72"/>
      <c r="O501" s="72"/>
      <c r="P501" s="72"/>
      <c r="Q501" s="71"/>
      <c r="R501" s="71"/>
      <c r="S501" s="71"/>
      <c r="T501" s="71"/>
      <c r="U501" s="71"/>
      <c r="V501" s="71"/>
      <c r="W501" s="71"/>
      <c r="X501" s="71"/>
      <c r="Y501" s="71"/>
      <c r="Z501" s="71"/>
      <c r="AA501" s="71"/>
    </row>
    <row r="502" spans="1:27" ht="15.75" customHeight="1" x14ac:dyDescent="0.25">
      <c r="A502" s="71"/>
      <c r="B502" s="71"/>
      <c r="C502" s="71"/>
      <c r="D502" s="72"/>
      <c r="E502" s="72"/>
      <c r="F502" s="72"/>
      <c r="G502" s="72"/>
      <c r="H502" s="72"/>
      <c r="I502" s="72"/>
      <c r="J502" s="72"/>
      <c r="K502" s="72"/>
      <c r="L502" s="72"/>
      <c r="M502" s="72"/>
      <c r="N502" s="72"/>
      <c r="O502" s="72"/>
      <c r="P502" s="72"/>
      <c r="Q502" s="71"/>
      <c r="R502" s="71"/>
      <c r="S502" s="71"/>
      <c r="T502" s="71"/>
      <c r="U502" s="71"/>
      <c r="V502" s="71"/>
      <c r="W502" s="71"/>
      <c r="X502" s="71"/>
      <c r="Y502" s="71"/>
      <c r="Z502" s="71"/>
      <c r="AA502" s="71"/>
    </row>
    <row r="503" spans="1:27" ht="15.75" customHeight="1" x14ac:dyDescent="0.25">
      <c r="A503" s="71"/>
      <c r="B503" s="71"/>
      <c r="C503" s="71"/>
      <c r="D503" s="72"/>
      <c r="E503" s="72"/>
      <c r="F503" s="72"/>
      <c r="G503" s="72"/>
      <c r="H503" s="72"/>
      <c r="I503" s="72"/>
      <c r="J503" s="72"/>
      <c r="K503" s="72"/>
      <c r="L503" s="72"/>
      <c r="M503" s="72"/>
      <c r="N503" s="72"/>
      <c r="O503" s="72"/>
      <c r="P503" s="72"/>
      <c r="Q503" s="71"/>
      <c r="R503" s="71"/>
      <c r="S503" s="71"/>
      <c r="T503" s="71"/>
      <c r="U503" s="71"/>
      <c r="V503" s="71"/>
      <c r="W503" s="71"/>
      <c r="X503" s="71"/>
      <c r="Y503" s="71"/>
      <c r="Z503" s="71"/>
      <c r="AA503" s="71"/>
    </row>
    <row r="504" spans="1:27" ht="15.75" customHeight="1" x14ac:dyDescent="0.25">
      <c r="A504" s="71"/>
      <c r="B504" s="71"/>
      <c r="C504" s="71"/>
      <c r="D504" s="72"/>
      <c r="E504" s="72"/>
      <c r="F504" s="72"/>
      <c r="G504" s="72"/>
      <c r="H504" s="72"/>
      <c r="I504" s="72"/>
      <c r="J504" s="72"/>
      <c r="K504" s="72"/>
      <c r="L504" s="72"/>
      <c r="M504" s="72"/>
      <c r="N504" s="72"/>
      <c r="O504" s="72"/>
      <c r="P504" s="72"/>
      <c r="Q504" s="71"/>
      <c r="R504" s="71"/>
      <c r="S504" s="71"/>
      <c r="T504" s="71"/>
      <c r="U504" s="71"/>
      <c r="V504" s="71"/>
      <c r="W504" s="71"/>
      <c r="X504" s="71"/>
      <c r="Y504" s="71"/>
      <c r="Z504" s="71"/>
      <c r="AA504" s="71"/>
    </row>
    <row r="505" spans="1:27" ht="15.75" customHeight="1" x14ac:dyDescent="0.25">
      <c r="A505" s="71"/>
      <c r="B505" s="71"/>
      <c r="C505" s="71"/>
      <c r="D505" s="72"/>
      <c r="E505" s="72"/>
      <c r="F505" s="72"/>
      <c r="G505" s="72"/>
      <c r="H505" s="72"/>
      <c r="I505" s="72"/>
      <c r="J505" s="72"/>
      <c r="K505" s="72"/>
      <c r="L505" s="72"/>
      <c r="M505" s="72"/>
      <c r="N505" s="72"/>
      <c r="O505" s="72"/>
      <c r="P505" s="72"/>
      <c r="Q505" s="71"/>
      <c r="R505" s="71"/>
      <c r="S505" s="71"/>
      <c r="T505" s="71"/>
      <c r="U505" s="71"/>
      <c r="V505" s="71"/>
      <c r="W505" s="71"/>
      <c r="X505" s="71"/>
      <c r="Y505" s="71"/>
      <c r="Z505" s="71"/>
      <c r="AA505" s="71"/>
    </row>
    <row r="506" spans="1:27" ht="15.75" customHeight="1" x14ac:dyDescent="0.25">
      <c r="A506" s="71"/>
      <c r="B506" s="71"/>
      <c r="C506" s="71"/>
      <c r="D506" s="72"/>
      <c r="E506" s="72"/>
      <c r="F506" s="72"/>
      <c r="G506" s="72"/>
      <c r="H506" s="72"/>
      <c r="I506" s="72"/>
      <c r="J506" s="72"/>
      <c r="K506" s="72"/>
      <c r="L506" s="72"/>
      <c r="M506" s="72"/>
      <c r="N506" s="72"/>
      <c r="O506" s="72"/>
      <c r="P506" s="72"/>
      <c r="Q506" s="71"/>
      <c r="R506" s="71"/>
      <c r="S506" s="71"/>
      <c r="T506" s="71"/>
      <c r="U506" s="71"/>
      <c r="V506" s="71"/>
      <c r="W506" s="71"/>
      <c r="X506" s="71"/>
      <c r="Y506" s="71"/>
      <c r="Z506" s="71"/>
      <c r="AA506" s="71"/>
    </row>
    <row r="507" spans="1:27" ht="15.75" customHeight="1" x14ac:dyDescent="0.25">
      <c r="A507" s="71"/>
      <c r="B507" s="71"/>
      <c r="C507" s="71"/>
      <c r="D507" s="72"/>
      <c r="E507" s="72"/>
      <c r="F507" s="72"/>
      <c r="G507" s="72"/>
      <c r="H507" s="72"/>
      <c r="I507" s="72"/>
      <c r="J507" s="72"/>
      <c r="K507" s="72"/>
      <c r="L507" s="72"/>
      <c r="M507" s="72"/>
      <c r="N507" s="72"/>
      <c r="O507" s="72"/>
      <c r="P507" s="72"/>
      <c r="Q507" s="71"/>
      <c r="R507" s="71"/>
      <c r="S507" s="71"/>
      <c r="T507" s="71"/>
      <c r="U507" s="71"/>
      <c r="V507" s="71"/>
      <c r="W507" s="71"/>
      <c r="X507" s="71"/>
      <c r="Y507" s="71"/>
      <c r="Z507" s="71"/>
      <c r="AA507" s="71"/>
    </row>
    <row r="508" spans="1:27" ht="15.75" customHeight="1" x14ac:dyDescent="0.25">
      <c r="A508" s="71"/>
      <c r="B508" s="71"/>
      <c r="C508" s="71"/>
      <c r="D508" s="72"/>
      <c r="E508" s="72"/>
      <c r="F508" s="72"/>
      <c r="G508" s="72"/>
      <c r="H508" s="72"/>
      <c r="I508" s="72"/>
      <c r="J508" s="72"/>
      <c r="K508" s="72"/>
      <c r="L508" s="72"/>
      <c r="M508" s="72"/>
      <c r="N508" s="72"/>
      <c r="O508" s="72"/>
      <c r="P508" s="72"/>
      <c r="Q508" s="71"/>
      <c r="R508" s="71"/>
      <c r="S508" s="71"/>
      <c r="T508" s="71"/>
      <c r="U508" s="71"/>
      <c r="V508" s="71"/>
      <c r="W508" s="71"/>
      <c r="X508" s="71"/>
      <c r="Y508" s="71"/>
      <c r="Z508" s="71"/>
      <c r="AA508" s="71"/>
    </row>
    <row r="509" spans="1:27" ht="15.75" customHeight="1" x14ac:dyDescent="0.25">
      <c r="A509" s="71"/>
      <c r="B509" s="71"/>
      <c r="C509" s="71"/>
      <c r="D509" s="72"/>
      <c r="E509" s="72"/>
      <c r="F509" s="72"/>
      <c r="G509" s="72"/>
      <c r="H509" s="72"/>
      <c r="I509" s="72"/>
      <c r="J509" s="72"/>
      <c r="K509" s="72"/>
      <c r="L509" s="72"/>
      <c r="M509" s="72"/>
      <c r="N509" s="72"/>
      <c r="O509" s="72"/>
      <c r="P509" s="72"/>
      <c r="Q509" s="71"/>
      <c r="R509" s="71"/>
      <c r="S509" s="71"/>
      <c r="T509" s="71"/>
      <c r="U509" s="71"/>
      <c r="V509" s="71"/>
      <c r="W509" s="71"/>
      <c r="X509" s="71"/>
      <c r="Y509" s="71"/>
      <c r="Z509" s="71"/>
      <c r="AA509" s="71"/>
    </row>
    <row r="510" spans="1:27" ht="15.75" customHeight="1" x14ac:dyDescent="0.25">
      <c r="A510" s="71"/>
      <c r="B510" s="71"/>
      <c r="C510" s="71"/>
      <c r="D510" s="72"/>
      <c r="E510" s="72"/>
      <c r="F510" s="72"/>
      <c r="G510" s="72"/>
      <c r="H510" s="72"/>
      <c r="I510" s="72"/>
      <c r="J510" s="72"/>
      <c r="K510" s="72"/>
      <c r="L510" s="72"/>
      <c r="M510" s="72"/>
      <c r="N510" s="72"/>
      <c r="O510" s="72"/>
      <c r="P510" s="72"/>
      <c r="Q510" s="71"/>
      <c r="R510" s="71"/>
      <c r="S510" s="71"/>
      <c r="T510" s="71"/>
      <c r="U510" s="71"/>
      <c r="V510" s="71"/>
      <c r="W510" s="71"/>
      <c r="X510" s="71"/>
      <c r="Y510" s="71"/>
      <c r="Z510" s="71"/>
      <c r="AA510" s="71"/>
    </row>
    <row r="511" spans="1:27" ht="15.75" customHeight="1" x14ac:dyDescent="0.25">
      <c r="A511" s="71"/>
      <c r="B511" s="71"/>
      <c r="C511" s="71"/>
      <c r="D511" s="72"/>
      <c r="E511" s="72"/>
      <c r="F511" s="72"/>
      <c r="G511" s="72"/>
      <c r="H511" s="72"/>
      <c r="I511" s="72"/>
      <c r="J511" s="72"/>
      <c r="K511" s="72"/>
      <c r="L511" s="72"/>
      <c r="M511" s="72"/>
      <c r="N511" s="72"/>
      <c r="O511" s="72"/>
      <c r="P511" s="72"/>
      <c r="Q511" s="71"/>
      <c r="R511" s="71"/>
      <c r="S511" s="71"/>
      <c r="T511" s="71"/>
      <c r="U511" s="71"/>
      <c r="V511" s="71"/>
      <c r="W511" s="71"/>
      <c r="X511" s="71"/>
      <c r="Y511" s="71"/>
      <c r="Z511" s="71"/>
      <c r="AA511" s="71"/>
    </row>
    <row r="512" spans="1:27" ht="15.75" customHeight="1" x14ac:dyDescent="0.25">
      <c r="A512" s="71"/>
      <c r="B512" s="71"/>
      <c r="C512" s="71"/>
      <c r="D512" s="72"/>
      <c r="E512" s="72"/>
      <c r="F512" s="72"/>
      <c r="G512" s="72"/>
      <c r="H512" s="72"/>
      <c r="I512" s="72"/>
      <c r="J512" s="72"/>
      <c r="K512" s="72"/>
      <c r="L512" s="72"/>
      <c r="M512" s="72"/>
      <c r="N512" s="72"/>
      <c r="O512" s="72"/>
      <c r="P512" s="72"/>
      <c r="Q512" s="71"/>
      <c r="R512" s="71"/>
      <c r="S512" s="71"/>
      <c r="T512" s="71"/>
      <c r="U512" s="71"/>
      <c r="V512" s="71"/>
      <c r="W512" s="71"/>
      <c r="X512" s="71"/>
      <c r="Y512" s="71"/>
      <c r="Z512" s="71"/>
      <c r="AA512" s="71"/>
    </row>
    <row r="513" spans="1:27" ht="15.75" customHeight="1" x14ac:dyDescent="0.25">
      <c r="A513" s="71"/>
      <c r="B513" s="71"/>
      <c r="C513" s="71"/>
      <c r="D513" s="72"/>
      <c r="E513" s="72"/>
      <c r="F513" s="72"/>
      <c r="G513" s="72"/>
      <c r="H513" s="72"/>
      <c r="I513" s="72"/>
      <c r="J513" s="72"/>
      <c r="K513" s="72"/>
      <c r="L513" s="72"/>
      <c r="M513" s="72"/>
      <c r="N513" s="72"/>
      <c r="O513" s="72"/>
      <c r="P513" s="72"/>
      <c r="Q513" s="71"/>
      <c r="R513" s="71"/>
      <c r="S513" s="71"/>
      <c r="T513" s="71"/>
      <c r="U513" s="71"/>
      <c r="V513" s="71"/>
      <c r="W513" s="71"/>
      <c r="X513" s="71"/>
      <c r="Y513" s="71"/>
      <c r="Z513" s="71"/>
      <c r="AA513" s="71"/>
    </row>
    <row r="514" spans="1:27" ht="15.75" customHeight="1" x14ac:dyDescent="0.25">
      <c r="A514" s="71"/>
      <c r="B514" s="71"/>
      <c r="C514" s="71"/>
      <c r="D514" s="72"/>
      <c r="E514" s="72"/>
      <c r="F514" s="72"/>
      <c r="G514" s="72"/>
      <c r="H514" s="72"/>
      <c r="I514" s="72"/>
      <c r="J514" s="72"/>
      <c r="K514" s="72"/>
      <c r="L514" s="72"/>
      <c r="M514" s="72"/>
      <c r="N514" s="72"/>
      <c r="O514" s="72"/>
      <c r="P514" s="72"/>
      <c r="Q514" s="71"/>
      <c r="R514" s="71"/>
      <c r="S514" s="71"/>
      <c r="T514" s="71"/>
      <c r="U514" s="71"/>
      <c r="V514" s="71"/>
      <c r="W514" s="71"/>
      <c r="X514" s="71"/>
      <c r="Y514" s="71"/>
      <c r="Z514" s="71"/>
      <c r="AA514" s="71"/>
    </row>
    <row r="515" spans="1:27" ht="15.75" customHeight="1" x14ac:dyDescent="0.25">
      <c r="A515" s="71"/>
      <c r="B515" s="71"/>
      <c r="C515" s="71"/>
      <c r="D515" s="72"/>
      <c r="E515" s="72"/>
      <c r="F515" s="72"/>
      <c r="G515" s="72"/>
      <c r="H515" s="72"/>
      <c r="I515" s="72"/>
      <c r="J515" s="72"/>
      <c r="K515" s="72"/>
      <c r="L515" s="72"/>
      <c r="M515" s="72"/>
      <c r="N515" s="72"/>
      <c r="O515" s="72"/>
      <c r="P515" s="72"/>
      <c r="Q515" s="71"/>
      <c r="R515" s="71"/>
      <c r="S515" s="71"/>
      <c r="T515" s="71"/>
      <c r="U515" s="71"/>
      <c r="V515" s="71"/>
      <c r="W515" s="71"/>
      <c r="X515" s="71"/>
      <c r="Y515" s="71"/>
      <c r="Z515" s="71"/>
      <c r="AA515" s="71"/>
    </row>
    <row r="516" spans="1:27" ht="15.75" customHeight="1" x14ac:dyDescent="0.25">
      <c r="A516" s="71"/>
      <c r="B516" s="71"/>
      <c r="C516" s="71"/>
      <c r="D516" s="72"/>
      <c r="E516" s="72"/>
      <c r="F516" s="72"/>
      <c r="G516" s="72"/>
      <c r="H516" s="72"/>
      <c r="I516" s="72"/>
      <c r="J516" s="72"/>
      <c r="K516" s="72"/>
      <c r="L516" s="72"/>
      <c r="M516" s="72"/>
      <c r="N516" s="72"/>
      <c r="O516" s="72"/>
      <c r="P516" s="72"/>
      <c r="Q516" s="71"/>
      <c r="R516" s="71"/>
      <c r="S516" s="71"/>
      <c r="T516" s="71"/>
      <c r="U516" s="71"/>
      <c r="V516" s="71"/>
      <c r="W516" s="71"/>
      <c r="X516" s="71"/>
      <c r="Y516" s="71"/>
      <c r="Z516" s="71"/>
      <c r="AA516" s="71"/>
    </row>
    <row r="517" spans="1:27" ht="15.75" customHeight="1" x14ac:dyDescent="0.25">
      <c r="A517" s="71"/>
      <c r="B517" s="71"/>
      <c r="C517" s="71"/>
      <c r="D517" s="72"/>
      <c r="E517" s="72"/>
      <c r="F517" s="72"/>
      <c r="G517" s="72"/>
      <c r="H517" s="72"/>
      <c r="I517" s="72"/>
      <c r="J517" s="72"/>
      <c r="K517" s="72"/>
      <c r="L517" s="72"/>
      <c r="M517" s="72"/>
      <c r="N517" s="72"/>
      <c r="O517" s="72"/>
      <c r="P517" s="72"/>
      <c r="Q517" s="71"/>
      <c r="R517" s="71"/>
      <c r="S517" s="71"/>
      <c r="T517" s="71"/>
      <c r="U517" s="71"/>
      <c r="V517" s="71"/>
      <c r="W517" s="71"/>
      <c r="X517" s="71"/>
      <c r="Y517" s="71"/>
      <c r="Z517" s="71"/>
      <c r="AA517" s="71"/>
    </row>
    <row r="518" spans="1:27" ht="15.75" customHeight="1" x14ac:dyDescent="0.25">
      <c r="A518" s="71"/>
      <c r="B518" s="71"/>
      <c r="C518" s="71"/>
      <c r="D518" s="72"/>
      <c r="E518" s="72"/>
      <c r="F518" s="72"/>
      <c r="G518" s="72"/>
      <c r="H518" s="72"/>
      <c r="I518" s="72"/>
      <c r="J518" s="72"/>
      <c r="K518" s="72"/>
      <c r="L518" s="72"/>
      <c r="M518" s="72"/>
      <c r="N518" s="72"/>
      <c r="O518" s="72"/>
      <c r="P518" s="72"/>
      <c r="Q518" s="71"/>
      <c r="R518" s="71"/>
      <c r="S518" s="71"/>
      <c r="T518" s="71"/>
      <c r="U518" s="71"/>
      <c r="V518" s="71"/>
      <c r="W518" s="71"/>
      <c r="X518" s="71"/>
      <c r="Y518" s="71"/>
      <c r="Z518" s="71"/>
      <c r="AA518" s="71"/>
    </row>
    <row r="519" spans="1:27" ht="15.75" customHeight="1" x14ac:dyDescent="0.25">
      <c r="A519" s="71"/>
      <c r="B519" s="71"/>
      <c r="C519" s="71"/>
      <c r="D519" s="72"/>
      <c r="E519" s="72"/>
      <c r="F519" s="72"/>
      <c r="G519" s="72"/>
      <c r="H519" s="72"/>
      <c r="I519" s="72"/>
      <c r="J519" s="72"/>
      <c r="K519" s="72"/>
      <c r="L519" s="72"/>
      <c r="M519" s="72"/>
      <c r="N519" s="72"/>
      <c r="O519" s="72"/>
      <c r="P519" s="72"/>
      <c r="Q519" s="71"/>
      <c r="R519" s="71"/>
      <c r="S519" s="71"/>
      <c r="T519" s="71"/>
      <c r="U519" s="71"/>
      <c r="V519" s="71"/>
      <c r="W519" s="71"/>
      <c r="X519" s="71"/>
      <c r="Y519" s="71"/>
      <c r="Z519" s="71"/>
      <c r="AA519" s="71"/>
    </row>
    <row r="520" spans="1:27" ht="15.75" customHeight="1" x14ac:dyDescent="0.25">
      <c r="A520" s="71"/>
      <c r="B520" s="71"/>
      <c r="C520" s="71"/>
      <c r="D520" s="72"/>
      <c r="E520" s="72"/>
      <c r="F520" s="72"/>
      <c r="G520" s="72"/>
      <c r="H520" s="72"/>
      <c r="I520" s="72"/>
      <c r="J520" s="72"/>
      <c r="K520" s="72"/>
      <c r="L520" s="72"/>
      <c r="M520" s="72"/>
      <c r="N520" s="72"/>
      <c r="O520" s="72"/>
      <c r="P520" s="72"/>
      <c r="Q520" s="71"/>
      <c r="R520" s="71"/>
      <c r="S520" s="71"/>
      <c r="T520" s="71"/>
      <c r="U520" s="71"/>
      <c r="V520" s="71"/>
      <c r="W520" s="71"/>
      <c r="X520" s="71"/>
      <c r="Y520" s="71"/>
      <c r="Z520" s="71"/>
      <c r="AA520" s="71"/>
    </row>
    <row r="521" spans="1:27" ht="15.75" customHeight="1" x14ac:dyDescent="0.25">
      <c r="A521" s="71"/>
      <c r="B521" s="71"/>
      <c r="C521" s="71"/>
      <c r="D521" s="72"/>
      <c r="E521" s="72"/>
      <c r="F521" s="72"/>
      <c r="G521" s="72"/>
      <c r="H521" s="72"/>
      <c r="I521" s="72"/>
      <c r="J521" s="72"/>
      <c r="K521" s="72"/>
      <c r="L521" s="72"/>
      <c r="M521" s="72"/>
      <c r="N521" s="72"/>
      <c r="O521" s="72"/>
      <c r="P521" s="72"/>
      <c r="Q521" s="71"/>
      <c r="R521" s="71"/>
      <c r="S521" s="71"/>
      <c r="T521" s="71"/>
      <c r="U521" s="71"/>
      <c r="V521" s="71"/>
      <c r="W521" s="71"/>
      <c r="X521" s="71"/>
      <c r="Y521" s="71"/>
      <c r="Z521" s="71"/>
      <c r="AA521" s="71"/>
    </row>
    <row r="522" spans="1:27" ht="15.75" customHeight="1" x14ac:dyDescent="0.25">
      <c r="A522" s="71"/>
      <c r="B522" s="71"/>
      <c r="C522" s="71"/>
      <c r="D522" s="72"/>
      <c r="E522" s="72"/>
      <c r="F522" s="72"/>
      <c r="G522" s="72"/>
      <c r="H522" s="72"/>
      <c r="I522" s="72"/>
      <c r="J522" s="72"/>
      <c r="K522" s="72"/>
      <c r="L522" s="72"/>
      <c r="M522" s="72"/>
      <c r="N522" s="72"/>
      <c r="O522" s="72"/>
      <c r="P522" s="72"/>
      <c r="Q522" s="71"/>
      <c r="R522" s="71"/>
      <c r="S522" s="71"/>
      <c r="T522" s="71"/>
      <c r="U522" s="71"/>
      <c r="V522" s="71"/>
      <c r="W522" s="71"/>
      <c r="X522" s="71"/>
      <c r="Y522" s="71"/>
      <c r="Z522" s="71"/>
      <c r="AA522" s="71"/>
    </row>
    <row r="523" spans="1:27" ht="15.75" customHeight="1" x14ac:dyDescent="0.25">
      <c r="A523" s="71"/>
      <c r="B523" s="71"/>
      <c r="C523" s="71"/>
      <c r="D523" s="72"/>
      <c r="E523" s="72"/>
      <c r="F523" s="72"/>
      <c r="G523" s="72"/>
      <c r="H523" s="72"/>
      <c r="I523" s="72"/>
      <c r="J523" s="72"/>
      <c r="K523" s="72"/>
      <c r="L523" s="72"/>
      <c r="M523" s="72"/>
      <c r="N523" s="72"/>
      <c r="O523" s="72"/>
      <c r="P523" s="72"/>
      <c r="Q523" s="71"/>
      <c r="R523" s="71"/>
      <c r="S523" s="71"/>
      <c r="T523" s="71"/>
      <c r="U523" s="71"/>
      <c r="V523" s="71"/>
      <c r="W523" s="71"/>
      <c r="X523" s="71"/>
      <c r="Y523" s="71"/>
      <c r="Z523" s="71"/>
      <c r="AA523" s="71"/>
    </row>
    <row r="524" spans="1:27" ht="15.75" customHeight="1" x14ac:dyDescent="0.25">
      <c r="A524" s="71"/>
      <c r="B524" s="71"/>
      <c r="C524" s="71"/>
      <c r="D524" s="72"/>
      <c r="E524" s="72"/>
      <c r="F524" s="72"/>
      <c r="G524" s="72"/>
      <c r="H524" s="72"/>
      <c r="I524" s="72"/>
      <c r="J524" s="72"/>
      <c r="K524" s="72"/>
      <c r="L524" s="72"/>
      <c r="M524" s="72"/>
      <c r="N524" s="72"/>
      <c r="O524" s="72"/>
      <c r="P524" s="72"/>
      <c r="Q524" s="71"/>
      <c r="R524" s="71"/>
      <c r="S524" s="71"/>
      <c r="T524" s="71"/>
      <c r="U524" s="71"/>
      <c r="V524" s="71"/>
      <c r="W524" s="71"/>
      <c r="X524" s="71"/>
      <c r="Y524" s="71"/>
      <c r="Z524" s="71"/>
      <c r="AA524" s="71"/>
    </row>
    <row r="525" spans="1:27" ht="15.75" customHeight="1" x14ac:dyDescent="0.25">
      <c r="A525" s="71"/>
      <c r="B525" s="71"/>
      <c r="C525" s="71"/>
      <c r="D525" s="72"/>
      <c r="E525" s="72"/>
      <c r="F525" s="72"/>
      <c r="G525" s="72"/>
      <c r="H525" s="72"/>
      <c r="I525" s="72"/>
      <c r="J525" s="72"/>
      <c r="K525" s="72"/>
      <c r="L525" s="72"/>
      <c r="M525" s="72"/>
      <c r="N525" s="72"/>
      <c r="O525" s="72"/>
      <c r="P525" s="72"/>
      <c r="Q525" s="71"/>
      <c r="R525" s="71"/>
      <c r="S525" s="71"/>
      <c r="T525" s="71"/>
      <c r="U525" s="71"/>
      <c r="V525" s="71"/>
      <c r="W525" s="71"/>
      <c r="X525" s="71"/>
      <c r="Y525" s="71"/>
      <c r="Z525" s="71"/>
      <c r="AA525" s="71"/>
    </row>
    <row r="526" spans="1:27" ht="15.75" customHeight="1" x14ac:dyDescent="0.25">
      <c r="A526" s="71"/>
      <c r="B526" s="71"/>
      <c r="C526" s="71"/>
      <c r="D526" s="72"/>
      <c r="E526" s="72"/>
      <c r="F526" s="72"/>
      <c r="G526" s="72"/>
      <c r="H526" s="72"/>
      <c r="I526" s="72"/>
      <c r="J526" s="72"/>
      <c r="K526" s="72"/>
      <c r="L526" s="72"/>
      <c r="M526" s="72"/>
      <c r="N526" s="72"/>
      <c r="O526" s="72"/>
      <c r="P526" s="72"/>
      <c r="Q526" s="71"/>
      <c r="R526" s="71"/>
      <c r="S526" s="71"/>
      <c r="T526" s="71"/>
      <c r="U526" s="71"/>
      <c r="V526" s="71"/>
      <c r="W526" s="71"/>
      <c r="X526" s="71"/>
      <c r="Y526" s="71"/>
      <c r="Z526" s="71"/>
      <c r="AA526" s="71"/>
    </row>
    <row r="527" spans="1:27" ht="15.75" customHeight="1" x14ac:dyDescent="0.25">
      <c r="A527" s="71"/>
      <c r="B527" s="71"/>
      <c r="C527" s="71"/>
      <c r="D527" s="72"/>
      <c r="E527" s="72"/>
      <c r="F527" s="72"/>
      <c r="G527" s="72"/>
      <c r="H527" s="72"/>
      <c r="I527" s="72"/>
      <c r="J527" s="72"/>
      <c r="K527" s="72"/>
      <c r="L527" s="72"/>
      <c r="M527" s="72"/>
      <c r="N527" s="72"/>
      <c r="O527" s="72"/>
      <c r="P527" s="72"/>
      <c r="Q527" s="71"/>
      <c r="R527" s="71"/>
      <c r="S527" s="71"/>
      <c r="T527" s="71"/>
      <c r="U527" s="71"/>
      <c r="V527" s="71"/>
      <c r="W527" s="71"/>
      <c r="X527" s="71"/>
      <c r="Y527" s="71"/>
      <c r="Z527" s="71"/>
      <c r="AA527" s="71"/>
    </row>
    <row r="528" spans="1:27" ht="15.75" customHeight="1" x14ac:dyDescent="0.25">
      <c r="A528" s="71"/>
      <c r="B528" s="71"/>
      <c r="C528" s="71"/>
      <c r="D528" s="72"/>
      <c r="E528" s="72"/>
      <c r="F528" s="72"/>
      <c r="G528" s="72"/>
      <c r="H528" s="72"/>
      <c r="I528" s="72"/>
      <c r="J528" s="72"/>
      <c r="K528" s="72"/>
      <c r="L528" s="72"/>
      <c r="M528" s="72"/>
      <c r="N528" s="72"/>
      <c r="O528" s="72"/>
      <c r="P528" s="72"/>
      <c r="Q528" s="71"/>
      <c r="R528" s="71"/>
      <c r="S528" s="71"/>
      <c r="T528" s="71"/>
      <c r="U528" s="71"/>
      <c r="V528" s="71"/>
      <c r="W528" s="71"/>
      <c r="X528" s="71"/>
      <c r="Y528" s="71"/>
      <c r="Z528" s="71"/>
      <c r="AA528" s="71"/>
    </row>
    <row r="529" spans="1:27" ht="15.75" customHeight="1" x14ac:dyDescent="0.25">
      <c r="A529" s="71"/>
      <c r="B529" s="71"/>
      <c r="C529" s="71"/>
      <c r="D529" s="72"/>
      <c r="E529" s="72"/>
      <c r="F529" s="72"/>
      <c r="G529" s="72"/>
      <c r="H529" s="72"/>
      <c r="I529" s="72"/>
      <c r="J529" s="72"/>
      <c r="K529" s="72"/>
      <c r="L529" s="72"/>
      <c r="M529" s="72"/>
      <c r="N529" s="72"/>
      <c r="O529" s="72"/>
      <c r="P529" s="72"/>
      <c r="Q529" s="71"/>
      <c r="R529" s="71"/>
      <c r="S529" s="71"/>
      <c r="T529" s="71"/>
      <c r="U529" s="71"/>
      <c r="V529" s="71"/>
      <c r="W529" s="71"/>
      <c r="X529" s="71"/>
      <c r="Y529" s="71"/>
      <c r="Z529" s="71"/>
      <c r="AA529" s="71"/>
    </row>
    <row r="530" spans="1:27" ht="15.75" customHeight="1" x14ac:dyDescent="0.25">
      <c r="A530" s="71"/>
      <c r="B530" s="71"/>
      <c r="C530" s="71"/>
      <c r="D530" s="72"/>
      <c r="E530" s="72"/>
      <c r="F530" s="72"/>
      <c r="G530" s="72"/>
      <c r="H530" s="72"/>
      <c r="I530" s="72"/>
      <c r="J530" s="72"/>
      <c r="K530" s="72"/>
      <c r="L530" s="72"/>
      <c r="M530" s="72"/>
      <c r="N530" s="72"/>
      <c r="O530" s="72"/>
      <c r="P530" s="72"/>
      <c r="Q530" s="71"/>
      <c r="R530" s="71"/>
      <c r="S530" s="71"/>
      <c r="T530" s="71"/>
      <c r="U530" s="71"/>
      <c r="V530" s="71"/>
      <c r="W530" s="71"/>
      <c r="X530" s="71"/>
      <c r="Y530" s="71"/>
      <c r="Z530" s="71"/>
      <c r="AA530" s="71"/>
    </row>
    <row r="531" spans="1:27" ht="15.75" customHeight="1" x14ac:dyDescent="0.25">
      <c r="A531" s="71"/>
      <c r="B531" s="71"/>
      <c r="C531" s="71"/>
      <c r="D531" s="72"/>
      <c r="E531" s="72"/>
      <c r="F531" s="72"/>
      <c r="G531" s="72"/>
      <c r="H531" s="72"/>
      <c r="I531" s="72"/>
      <c r="J531" s="72"/>
      <c r="K531" s="72"/>
      <c r="L531" s="72"/>
      <c r="M531" s="72"/>
      <c r="N531" s="72"/>
      <c r="O531" s="72"/>
      <c r="P531" s="72"/>
      <c r="Q531" s="71"/>
      <c r="R531" s="71"/>
      <c r="S531" s="71"/>
      <c r="T531" s="71"/>
      <c r="U531" s="71"/>
      <c r="V531" s="71"/>
      <c r="W531" s="71"/>
      <c r="X531" s="71"/>
      <c r="Y531" s="71"/>
      <c r="Z531" s="71"/>
      <c r="AA531" s="71"/>
    </row>
    <row r="532" spans="1:27" ht="15.75" customHeight="1" x14ac:dyDescent="0.25">
      <c r="A532" s="71"/>
      <c r="B532" s="71"/>
      <c r="C532" s="71"/>
      <c r="D532" s="72"/>
      <c r="E532" s="72"/>
      <c r="F532" s="72"/>
      <c r="G532" s="72"/>
      <c r="H532" s="72"/>
      <c r="I532" s="72"/>
      <c r="J532" s="72"/>
      <c r="K532" s="72"/>
      <c r="L532" s="72"/>
      <c r="M532" s="72"/>
      <c r="N532" s="72"/>
      <c r="O532" s="72"/>
      <c r="P532" s="72"/>
      <c r="Q532" s="71"/>
      <c r="R532" s="71"/>
      <c r="S532" s="71"/>
      <c r="T532" s="71"/>
      <c r="U532" s="71"/>
      <c r="V532" s="71"/>
      <c r="W532" s="71"/>
      <c r="X532" s="71"/>
      <c r="Y532" s="71"/>
      <c r="Z532" s="71"/>
      <c r="AA532" s="71"/>
    </row>
    <row r="533" spans="1:27" ht="15.75" customHeight="1" x14ac:dyDescent="0.25">
      <c r="A533" s="71"/>
      <c r="B533" s="71"/>
      <c r="C533" s="71"/>
      <c r="D533" s="72"/>
      <c r="E533" s="72"/>
      <c r="F533" s="72"/>
      <c r="G533" s="72"/>
      <c r="H533" s="72"/>
      <c r="I533" s="72"/>
      <c r="J533" s="72"/>
      <c r="K533" s="72"/>
      <c r="L533" s="72"/>
      <c r="M533" s="72"/>
      <c r="N533" s="72"/>
      <c r="O533" s="72"/>
      <c r="P533" s="72"/>
      <c r="Q533" s="71"/>
      <c r="R533" s="71"/>
      <c r="S533" s="71"/>
      <c r="T533" s="71"/>
      <c r="U533" s="71"/>
      <c r="V533" s="71"/>
      <c r="W533" s="71"/>
      <c r="X533" s="71"/>
      <c r="Y533" s="71"/>
      <c r="Z533" s="71"/>
      <c r="AA533" s="71"/>
    </row>
    <row r="534" spans="1:27" ht="15.75" customHeight="1" x14ac:dyDescent="0.25">
      <c r="A534" s="71"/>
      <c r="B534" s="71"/>
      <c r="C534" s="71"/>
      <c r="D534" s="72"/>
      <c r="E534" s="72"/>
      <c r="F534" s="72"/>
      <c r="G534" s="72"/>
      <c r="H534" s="72"/>
      <c r="I534" s="72"/>
      <c r="J534" s="72"/>
      <c r="K534" s="72"/>
      <c r="L534" s="72"/>
      <c r="M534" s="72"/>
      <c r="N534" s="72"/>
      <c r="O534" s="72"/>
      <c r="P534" s="72"/>
      <c r="Q534" s="71"/>
      <c r="R534" s="71"/>
      <c r="S534" s="71"/>
      <c r="T534" s="71"/>
      <c r="U534" s="71"/>
      <c r="V534" s="71"/>
      <c r="W534" s="71"/>
      <c r="X534" s="71"/>
      <c r="Y534" s="71"/>
      <c r="Z534" s="71"/>
      <c r="AA534" s="71"/>
    </row>
    <row r="535" spans="1:27" ht="15.75" customHeight="1" x14ac:dyDescent="0.25">
      <c r="A535" s="71"/>
      <c r="B535" s="71"/>
      <c r="C535" s="71"/>
      <c r="D535" s="72"/>
      <c r="E535" s="72"/>
      <c r="F535" s="72"/>
      <c r="G535" s="72"/>
      <c r="H535" s="72"/>
      <c r="I535" s="72"/>
      <c r="J535" s="72"/>
      <c r="K535" s="72"/>
      <c r="L535" s="72"/>
      <c r="M535" s="72"/>
      <c r="N535" s="72"/>
      <c r="O535" s="72"/>
      <c r="P535" s="72"/>
      <c r="Q535" s="71"/>
      <c r="R535" s="71"/>
      <c r="S535" s="71"/>
      <c r="T535" s="71"/>
      <c r="U535" s="71"/>
      <c r="V535" s="71"/>
      <c r="W535" s="71"/>
      <c r="X535" s="71"/>
      <c r="Y535" s="71"/>
      <c r="Z535" s="71"/>
      <c r="AA535" s="71"/>
    </row>
    <row r="536" spans="1:27" ht="15.75" customHeight="1" x14ac:dyDescent="0.25">
      <c r="A536" s="71"/>
      <c r="B536" s="71"/>
      <c r="C536" s="71"/>
      <c r="D536" s="72"/>
      <c r="E536" s="72"/>
      <c r="F536" s="72"/>
      <c r="G536" s="72"/>
      <c r="H536" s="72"/>
      <c r="I536" s="72"/>
      <c r="J536" s="72"/>
      <c r="K536" s="72"/>
      <c r="L536" s="72"/>
      <c r="M536" s="72"/>
      <c r="N536" s="72"/>
      <c r="O536" s="72"/>
      <c r="P536" s="72"/>
      <c r="Q536" s="71"/>
      <c r="R536" s="71"/>
      <c r="S536" s="71"/>
      <c r="T536" s="71"/>
      <c r="U536" s="71"/>
      <c r="V536" s="71"/>
      <c r="W536" s="71"/>
      <c r="X536" s="71"/>
      <c r="Y536" s="71"/>
      <c r="Z536" s="71"/>
      <c r="AA536" s="71"/>
    </row>
    <row r="537" spans="1:27" ht="15.75" customHeight="1" x14ac:dyDescent="0.25">
      <c r="A537" s="71"/>
      <c r="B537" s="71"/>
      <c r="C537" s="71"/>
      <c r="D537" s="72"/>
      <c r="E537" s="72"/>
      <c r="F537" s="72"/>
      <c r="G537" s="72"/>
      <c r="H537" s="72"/>
      <c r="I537" s="72"/>
      <c r="J537" s="72"/>
      <c r="K537" s="72"/>
      <c r="L537" s="72"/>
      <c r="M537" s="72"/>
      <c r="N537" s="72"/>
      <c r="O537" s="72"/>
      <c r="P537" s="72"/>
      <c r="Q537" s="71"/>
      <c r="R537" s="71"/>
      <c r="S537" s="71"/>
      <c r="T537" s="71"/>
      <c r="U537" s="71"/>
      <c r="V537" s="71"/>
      <c r="W537" s="71"/>
      <c r="X537" s="71"/>
      <c r="Y537" s="71"/>
      <c r="Z537" s="71"/>
      <c r="AA537" s="71"/>
    </row>
    <row r="538" spans="1:27" ht="15.75" customHeight="1" x14ac:dyDescent="0.25">
      <c r="A538" s="71"/>
      <c r="B538" s="71"/>
      <c r="C538" s="71"/>
      <c r="D538" s="72"/>
      <c r="E538" s="72"/>
      <c r="F538" s="72"/>
      <c r="G538" s="72"/>
      <c r="H538" s="72"/>
      <c r="I538" s="72"/>
      <c r="J538" s="72"/>
      <c r="K538" s="72"/>
      <c r="L538" s="72"/>
      <c r="M538" s="72"/>
      <c r="N538" s="72"/>
      <c r="O538" s="72"/>
      <c r="P538" s="72"/>
      <c r="Q538" s="71"/>
      <c r="R538" s="71"/>
      <c r="S538" s="71"/>
      <c r="T538" s="71"/>
      <c r="U538" s="71"/>
      <c r="V538" s="71"/>
      <c r="W538" s="71"/>
      <c r="X538" s="71"/>
      <c r="Y538" s="71"/>
      <c r="Z538" s="71"/>
      <c r="AA538" s="71"/>
    </row>
    <row r="539" spans="1:27" ht="15.75" customHeight="1" x14ac:dyDescent="0.25">
      <c r="A539" s="71"/>
      <c r="B539" s="71"/>
      <c r="C539" s="71"/>
      <c r="D539" s="72"/>
      <c r="E539" s="72"/>
      <c r="F539" s="72"/>
      <c r="G539" s="72"/>
      <c r="H539" s="72"/>
      <c r="I539" s="72"/>
      <c r="J539" s="72"/>
      <c r="K539" s="72"/>
      <c r="L539" s="72"/>
      <c r="M539" s="72"/>
      <c r="N539" s="72"/>
      <c r="O539" s="72"/>
      <c r="P539" s="72"/>
      <c r="Q539" s="71"/>
      <c r="R539" s="71"/>
      <c r="S539" s="71"/>
      <c r="T539" s="71"/>
      <c r="U539" s="71"/>
      <c r="V539" s="71"/>
      <c r="W539" s="71"/>
      <c r="X539" s="71"/>
      <c r="Y539" s="71"/>
      <c r="Z539" s="71"/>
      <c r="AA539" s="71"/>
    </row>
    <row r="540" spans="1:27" ht="15.75" customHeight="1" x14ac:dyDescent="0.25">
      <c r="A540" s="71"/>
      <c r="B540" s="71"/>
      <c r="C540" s="71"/>
      <c r="D540" s="72"/>
      <c r="E540" s="72"/>
      <c r="F540" s="72"/>
      <c r="G540" s="72"/>
      <c r="H540" s="72"/>
      <c r="I540" s="72"/>
      <c r="J540" s="72"/>
      <c r="K540" s="72"/>
      <c r="L540" s="72"/>
      <c r="M540" s="72"/>
      <c r="N540" s="72"/>
      <c r="O540" s="72"/>
      <c r="P540" s="72"/>
      <c r="Q540" s="71"/>
      <c r="R540" s="71"/>
      <c r="S540" s="71"/>
      <c r="T540" s="71"/>
      <c r="U540" s="71"/>
      <c r="V540" s="71"/>
      <c r="W540" s="71"/>
      <c r="X540" s="71"/>
      <c r="Y540" s="71"/>
      <c r="Z540" s="71"/>
      <c r="AA540" s="71"/>
    </row>
    <row r="541" spans="1:27" ht="15.75" customHeight="1" x14ac:dyDescent="0.25">
      <c r="A541" s="71"/>
      <c r="B541" s="71"/>
      <c r="C541" s="71"/>
      <c r="D541" s="72"/>
      <c r="E541" s="72"/>
      <c r="F541" s="72"/>
      <c r="G541" s="72"/>
      <c r="H541" s="72"/>
      <c r="I541" s="72"/>
      <c r="J541" s="72"/>
      <c r="K541" s="72"/>
      <c r="L541" s="72"/>
      <c r="M541" s="72"/>
      <c r="N541" s="72"/>
      <c r="O541" s="72"/>
      <c r="P541" s="72"/>
      <c r="Q541" s="71"/>
      <c r="R541" s="71"/>
      <c r="S541" s="71"/>
      <c r="T541" s="71"/>
      <c r="U541" s="71"/>
      <c r="V541" s="71"/>
      <c r="W541" s="71"/>
      <c r="X541" s="71"/>
      <c r="Y541" s="71"/>
      <c r="Z541" s="71"/>
      <c r="AA541" s="71"/>
    </row>
    <row r="542" spans="1:27" ht="15.75" customHeight="1" x14ac:dyDescent="0.25">
      <c r="A542" s="71"/>
      <c r="B542" s="71"/>
      <c r="C542" s="71"/>
      <c r="D542" s="72"/>
      <c r="E542" s="72"/>
      <c r="F542" s="72"/>
      <c r="G542" s="72"/>
      <c r="H542" s="72"/>
      <c r="I542" s="72"/>
      <c r="J542" s="72"/>
      <c r="K542" s="72"/>
      <c r="L542" s="72"/>
      <c r="M542" s="72"/>
      <c r="N542" s="72"/>
      <c r="O542" s="72"/>
      <c r="P542" s="72"/>
      <c r="Q542" s="71"/>
      <c r="R542" s="71"/>
      <c r="S542" s="71"/>
      <c r="T542" s="71"/>
      <c r="U542" s="71"/>
      <c r="V542" s="71"/>
      <c r="W542" s="71"/>
      <c r="X542" s="71"/>
      <c r="Y542" s="71"/>
      <c r="Z542" s="71"/>
      <c r="AA542" s="71"/>
    </row>
    <row r="543" spans="1:27" ht="15.75" customHeight="1" x14ac:dyDescent="0.25">
      <c r="A543" s="71"/>
      <c r="B543" s="71"/>
      <c r="C543" s="71"/>
      <c r="D543" s="72"/>
      <c r="E543" s="72"/>
      <c r="F543" s="72"/>
      <c r="G543" s="72"/>
      <c r="H543" s="72"/>
      <c r="I543" s="72"/>
      <c r="J543" s="72"/>
      <c r="K543" s="72"/>
      <c r="L543" s="72"/>
      <c r="M543" s="72"/>
      <c r="N543" s="72"/>
      <c r="O543" s="72"/>
      <c r="P543" s="72"/>
      <c r="Q543" s="71"/>
      <c r="R543" s="71"/>
      <c r="S543" s="71"/>
      <c r="T543" s="71"/>
      <c r="U543" s="71"/>
      <c r="V543" s="71"/>
      <c r="W543" s="71"/>
      <c r="X543" s="71"/>
      <c r="Y543" s="71"/>
      <c r="Z543" s="71"/>
      <c r="AA543" s="71"/>
    </row>
    <row r="544" spans="1:27" ht="15.75" customHeight="1" x14ac:dyDescent="0.25">
      <c r="A544" s="71"/>
      <c r="B544" s="71"/>
      <c r="C544" s="71"/>
      <c r="D544" s="72"/>
      <c r="E544" s="72"/>
      <c r="F544" s="72"/>
      <c r="G544" s="72"/>
      <c r="H544" s="72"/>
      <c r="I544" s="72"/>
      <c r="J544" s="72"/>
      <c r="K544" s="72"/>
      <c r="L544" s="72"/>
      <c r="M544" s="72"/>
      <c r="N544" s="72"/>
      <c r="O544" s="72"/>
      <c r="P544" s="72"/>
      <c r="Q544" s="71"/>
      <c r="R544" s="71"/>
      <c r="S544" s="71"/>
      <c r="T544" s="71"/>
      <c r="U544" s="71"/>
      <c r="V544" s="71"/>
      <c r="W544" s="71"/>
      <c r="X544" s="71"/>
      <c r="Y544" s="71"/>
      <c r="Z544" s="71"/>
      <c r="AA544" s="71"/>
    </row>
    <row r="545" spans="1:27" ht="15.75" customHeight="1" x14ac:dyDescent="0.25">
      <c r="A545" s="71"/>
      <c r="B545" s="71"/>
      <c r="C545" s="71"/>
      <c r="D545" s="72"/>
      <c r="E545" s="72"/>
      <c r="F545" s="72"/>
      <c r="G545" s="72"/>
      <c r="H545" s="72"/>
      <c r="I545" s="72"/>
      <c r="J545" s="72"/>
      <c r="K545" s="72"/>
      <c r="L545" s="72"/>
      <c r="M545" s="72"/>
      <c r="N545" s="72"/>
      <c r="O545" s="72"/>
      <c r="P545" s="72"/>
      <c r="Q545" s="71"/>
      <c r="R545" s="71"/>
      <c r="S545" s="71"/>
      <c r="T545" s="71"/>
      <c r="U545" s="71"/>
      <c r="V545" s="71"/>
      <c r="W545" s="71"/>
      <c r="X545" s="71"/>
      <c r="Y545" s="71"/>
      <c r="Z545" s="71"/>
      <c r="AA545" s="71"/>
    </row>
    <row r="546" spans="1:27" ht="15.75" customHeight="1" x14ac:dyDescent="0.25">
      <c r="A546" s="71"/>
      <c r="B546" s="71"/>
      <c r="C546" s="71"/>
      <c r="D546" s="72"/>
      <c r="E546" s="72"/>
      <c r="F546" s="72"/>
      <c r="G546" s="72"/>
      <c r="H546" s="72"/>
      <c r="I546" s="72"/>
      <c r="J546" s="72"/>
      <c r="K546" s="72"/>
      <c r="L546" s="72"/>
      <c r="M546" s="72"/>
      <c r="N546" s="72"/>
      <c r="O546" s="72"/>
      <c r="P546" s="72"/>
      <c r="Q546" s="71"/>
      <c r="R546" s="71"/>
      <c r="S546" s="71"/>
      <c r="T546" s="71"/>
      <c r="U546" s="71"/>
      <c r="V546" s="71"/>
      <c r="W546" s="71"/>
      <c r="X546" s="71"/>
      <c r="Y546" s="71"/>
      <c r="Z546" s="71"/>
      <c r="AA546" s="71"/>
    </row>
    <row r="547" spans="1:27" ht="15.75" customHeight="1" x14ac:dyDescent="0.25">
      <c r="A547" s="71"/>
      <c r="B547" s="71"/>
      <c r="C547" s="71"/>
      <c r="D547" s="72"/>
      <c r="E547" s="72"/>
      <c r="F547" s="72"/>
      <c r="G547" s="72"/>
      <c r="H547" s="72"/>
      <c r="I547" s="72"/>
      <c r="J547" s="72"/>
      <c r="K547" s="72"/>
      <c r="L547" s="72"/>
      <c r="M547" s="72"/>
      <c r="N547" s="72"/>
      <c r="O547" s="72"/>
      <c r="P547" s="72"/>
      <c r="Q547" s="71"/>
      <c r="R547" s="71"/>
      <c r="S547" s="71"/>
      <c r="T547" s="71"/>
      <c r="U547" s="71"/>
      <c r="V547" s="71"/>
      <c r="W547" s="71"/>
      <c r="X547" s="71"/>
      <c r="Y547" s="71"/>
      <c r="Z547" s="71"/>
      <c r="AA547" s="71"/>
    </row>
    <row r="548" spans="1:27" ht="15.75" customHeight="1" x14ac:dyDescent="0.25">
      <c r="A548" s="71"/>
      <c r="B548" s="71"/>
      <c r="C548" s="71"/>
      <c r="D548" s="72"/>
      <c r="E548" s="72"/>
      <c r="F548" s="72"/>
      <c r="G548" s="72"/>
      <c r="H548" s="72"/>
      <c r="I548" s="72"/>
      <c r="J548" s="72"/>
      <c r="K548" s="72"/>
      <c r="L548" s="72"/>
      <c r="M548" s="72"/>
      <c r="N548" s="72"/>
      <c r="O548" s="72"/>
      <c r="P548" s="72"/>
      <c r="Q548" s="71"/>
      <c r="R548" s="71"/>
      <c r="S548" s="71"/>
      <c r="T548" s="71"/>
      <c r="U548" s="71"/>
      <c r="V548" s="71"/>
      <c r="W548" s="71"/>
      <c r="X548" s="71"/>
      <c r="Y548" s="71"/>
      <c r="Z548" s="71"/>
      <c r="AA548" s="71"/>
    </row>
    <row r="549" spans="1:27" ht="15.75" customHeight="1" x14ac:dyDescent="0.25">
      <c r="A549" s="71"/>
      <c r="B549" s="71"/>
      <c r="C549" s="71"/>
      <c r="D549" s="72"/>
      <c r="E549" s="72"/>
      <c r="F549" s="72"/>
      <c r="G549" s="72"/>
      <c r="H549" s="72"/>
      <c r="I549" s="72"/>
      <c r="J549" s="72"/>
      <c r="K549" s="72"/>
      <c r="L549" s="72"/>
      <c r="M549" s="72"/>
      <c r="N549" s="72"/>
      <c r="O549" s="72"/>
      <c r="P549" s="72"/>
      <c r="Q549" s="71"/>
      <c r="R549" s="71"/>
      <c r="S549" s="71"/>
      <c r="T549" s="71"/>
      <c r="U549" s="71"/>
      <c r="V549" s="71"/>
      <c r="W549" s="71"/>
      <c r="X549" s="71"/>
      <c r="Y549" s="71"/>
      <c r="Z549" s="71"/>
      <c r="AA549" s="71"/>
    </row>
    <row r="550" spans="1:27" ht="15.75" customHeight="1" x14ac:dyDescent="0.25">
      <c r="A550" s="71"/>
      <c r="B550" s="71"/>
      <c r="C550" s="71"/>
      <c r="D550" s="72"/>
      <c r="E550" s="72"/>
      <c r="F550" s="72"/>
      <c r="G550" s="72"/>
      <c r="H550" s="72"/>
      <c r="I550" s="72"/>
      <c r="J550" s="72"/>
      <c r="K550" s="72"/>
      <c r="L550" s="72"/>
      <c r="M550" s="72"/>
      <c r="N550" s="72"/>
      <c r="O550" s="72"/>
      <c r="P550" s="72"/>
      <c r="Q550" s="71"/>
      <c r="R550" s="71"/>
      <c r="S550" s="71"/>
      <c r="T550" s="71"/>
      <c r="U550" s="71"/>
      <c r="V550" s="71"/>
      <c r="W550" s="71"/>
      <c r="X550" s="71"/>
      <c r="Y550" s="71"/>
      <c r="Z550" s="71"/>
      <c r="AA550" s="71"/>
    </row>
    <row r="551" spans="1:27" ht="15.75" customHeight="1" x14ac:dyDescent="0.25">
      <c r="A551" s="71"/>
      <c r="B551" s="71"/>
      <c r="C551" s="71"/>
      <c r="D551" s="72"/>
      <c r="E551" s="72"/>
      <c r="F551" s="72"/>
      <c r="G551" s="72"/>
      <c r="H551" s="72"/>
      <c r="I551" s="72"/>
      <c r="J551" s="72"/>
      <c r="K551" s="72"/>
      <c r="L551" s="72"/>
      <c r="M551" s="72"/>
      <c r="N551" s="72"/>
      <c r="O551" s="72"/>
      <c r="P551" s="72"/>
      <c r="Q551" s="71"/>
      <c r="R551" s="71"/>
      <c r="S551" s="71"/>
      <c r="T551" s="71"/>
      <c r="U551" s="71"/>
      <c r="V551" s="71"/>
      <c r="W551" s="71"/>
      <c r="X551" s="71"/>
      <c r="Y551" s="71"/>
      <c r="Z551" s="71"/>
      <c r="AA551" s="71"/>
    </row>
    <row r="552" spans="1:27" ht="15.75" customHeight="1" x14ac:dyDescent="0.25">
      <c r="A552" s="71"/>
      <c r="B552" s="71"/>
      <c r="C552" s="71"/>
      <c r="D552" s="72"/>
      <c r="E552" s="72"/>
      <c r="F552" s="72"/>
      <c r="G552" s="72"/>
      <c r="H552" s="72"/>
      <c r="I552" s="72"/>
      <c r="J552" s="72"/>
      <c r="K552" s="72"/>
      <c r="L552" s="72"/>
      <c r="M552" s="72"/>
      <c r="N552" s="72"/>
      <c r="O552" s="72"/>
      <c r="P552" s="72"/>
      <c r="Q552" s="71"/>
      <c r="R552" s="71"/>
      <c r="S552" s="71"/>
      <c r="T552" s="71"/>
      <c r="U552" s="71"/>
      <c r="V552" s="71"/>
      <c r="W552" s="71"/>
      <c r="X552" s="71"/>
      <c r="Y552" s="71"/>
      <c r="Z552" s="71"/>
      <c r="AA552" s="71"/>
    </row>
    <row r="553" spans="1:27" ht="15.75" customHeight="1" x14ac:dyDescent="0.25">
      <c r="A553" s="71"/>
      <c r="B553" s="71"/>
      <c r="C553" s="71"/>
      <c r="D553" s="72"/>
      <c r="E553" s="72"/>
      <c r="F553" s="72"/>
      <c r="G553" s="72"/>
      <c r="H553" s="72"/>
      <c r="I553" s="72"/>
      <c r="J553" s="72"/>
      <c r="K553" s="72"/>
      <c r="L553" s="72"/>
      <c r="M553" s="72"/>
      <c r="N553" s="72"/>
      <c r="O553" s="72"/>
      <c r="P553" s="72"/>
      <c r="Q553" s="71"/>
      <c r="R553" s="71"/>
      <c r="S553" s="71"/>
      <c r="T553" s="71"/>
      <c r="U553" s="71"/>
      <c r="V553" s="71"/>
      <c r="W553" s="71"/>
      <c r="X553" s="71"/>
      <c r="Y553" s="71"/>
      <c r="Z553" s="71"/>
      <c r="AA553" s="71"/>
    </row>
    <row r="554" spans="1:27" ht="15.75" customHeight="1" x14ac:dyDescent="0.25">
      <c r="A554" s="71"/>
      <c r="B554" s="71"/>
      <c r="C554" s="71"/>
      <c r="D554" s="72"/>
      <c r="E554" s="72"/>
      <c r="F554" s="72"/>
      <c r="G554" s="72"/>
      <c r="H554" s="72"/>
      <c r="I554" s="72"/>
      <c r="J554" s="72"/>
      <c r="K554" s="72"/>
      <c r="L554" s="72"/>
      <c r="M554" s="72"/>
      <c r="N554" s="72"/>
      <c r="O554" s="72"/>
      <c r="P554" s="72"/>
      <c r="Q554" s="71"/>
      <c r="R554" s="71"/>
      <c r="S554" s="71"/>
      <c r="T554" s="71"/>
      <c r="U554" s="71"/>
      <c r="V554" s="71"/>
      <c r="W554" s="71"/>
      <c r="X554" s="71"/>
      <c r="Y554" s="71"/>
      <c r="Z554" s="71"/>
      <c r="AA554" s="71"/>
    </row>
    <row r="555" spans="1:27" ht="15.75" customHeight="1" x14ac:dyDescent="0.25">
      <c r="A555" s="71"/>
      <c r="B555" s="71"/>
      <c r="C555" s="71"/>
      <c r="D555" s="72"/>
      <c r="E555" s="72"/>
      <c r="F555" s="72"/>
      <c r="G555" s="72"/>
      <c r="H555" s="72"/>
      <c r="I555" s="72"/>
      <c r="J555" s="72"/>
      <c r="K555" s="72"/>
      <c r="L555" s="72"/>
      <c r="M555" s="72"/>
      <c r="N555" s="72"/>
      <c r="O555" s="72"/>
      <c r="P555" s="72"/>
      <c r="Q555" s="71"/>
      <c r="R555" s="71"/>
      <c r="S555" s="71"/>
      <c r="T555" s="71"/>
      <c r="U555" s="71"/>
      <c r="V555" s="71"/>
      <c r="W555" s="71"/>
      <c r="X555" s="71"/>
      <c r="Y555" s="71"/>
      <c r="Z555" s="71"/>
      <c r="AA555" s="71"/>
    </row>
    <row r="556" spans="1:27" ht="15.75" customHeight="1" x14ac:dyDescent="0.25">
      <c r="A556" s="71"/>
      <c r="B556" s="71"/>
      <c r="C556" s="71"/>
      <c r="D556" s="72"/>
      <c r="E556" s="72"/>
      <c r="F556" s="72"/>
      <c r="G556" s="72"/>
      <c r="H556" s="72"/>
      <c r="I556" s="72"/>
      <c r="J556" s="72"/>
      <c r="K556" s="72"/>
      <c r="L556" s="72"/>
      <c r="M556" s="72"/>
      <c r="N556" s="72"/>
      <c r="O556" s="72"/>
      <c r="P556" s="72"/>
      <c r="Q556" s="71"/>
      <c r="R556" s="71"/>
      <c r="S556" s="71"/>
      <c r="T556" s="71"/>
      <c r="U556" s="71"/>
      <c r="V556" s="71"/>
      <c r="W556" s="71"/>
      <c r="X556" s="71"/>
      <c r="Y556" s="71"/>
      <c r="Z556" s="71"/>
      <c r="AA556" s="71"/>
    </row>
    <row r="557" spans="1:27" ht="15.75" customHeight="1" x14ac:dyDescent="0.25">
      <c r="A557" s="71"/>
      <c r="B557" s="71"/>
      <c r="C557" s="71"/>
      <c r="D557" s="72"/>
      <c r="E557" s="72"/>
      <c r="F557" s="72"/>
      <c r="G557" s="72"/>
      <c r="H557" s="72"/>
      <c r="I557" s="72"/>
      <c r="J557" s="72"/>
      <c r="K557" s="72"/>
      <c r="L557" s="72"/>
      <c r="M557" s="72"/>
      <c r="N557" s="72"/>
      <c r="O557" s="72"/>
      <c r="P557" s="72"/>
      <c r="Q557" s="71"/>
      <c r="R557" s="71"/>
      <c r="S557" s="71"/>
      <c r="T557" s="71"/>
      <c r="U557" s="71"/>
      <c r="V557" s="71"/>
      <c r="W557" s="71"/>
      <c r="X557" s="71"/>
      <c r="Y557" s="71"/>
      <c r="Z557" s="71"/>
      <c r="AA557" s="71"/>
    </row>
    <row r="558" spans="1:27" ht="15.75" customHeight="1" x14ac:dyDescent="0.25">
      <c r="A558" s="71"/>
      <c r="B558" s="71"/>
      <c r="C558" s="71"/>
      <c r="D558" s="72"/>
      <c r="E558" s="72"/>
      <c r="F558" s="72"/>
      <c r="G558" s="72"/>
      <c r="H558" s="72"/>
      <c r="I558" s="72"/>
      <c r="J558" s="72"/>
      <c r="K558" s="72"/>
      <c r="L558" s="72"/>
      <c r="M558" s="72"/>
      <c r="N558" s="72"/>
      <c r="O558" s="72"/>
      <c r="P558" s="72"/>
      <c r="Q558" s="71"/>
      <c r="R558" s="71"/>
      <c r="S558" s="71"/>
      <c r="T558" s="71"/>
      <c r="U558" s="71"/>
      <c r="V558" s="71"/>
      <c r="W558" s="71"/>
      <c r="X558" s="71"/>
      <c r="Y558" s="71"/>
      <c r="Z558" s="71"/>
      <c r="AA558" s="71"/>
    </row>
    <row r="559" spans="1:27" ht="15.75" customHeight="1" x14ac:dyDescent="0.25">
      <c r="A559" s="71"/>
      <c r="B559" s="71"/>
      <c r="C559" s="71"/>
      <c r="D559" s="72"/>
      <c r="E559" s="72"/>
      <c r="F559" s="72"/>
      <c r="G559" s="72"/>
      <c r="H559" s="72"/>
      <c r="I559" s="72"/>
      <c r="J559" s="72"/>
      <c r="K559" s="72"/>
      <c r="L559" s="72"/>
      <c r="M559" s="72"/>
      <c r="N559" s="72"/>
      <c r="O559" s="72"/>
      <c r="P559" s="72"/>
      <c r="Q559" s="71"/>
      <c r="R559" s="71"/>
      <c r="S559" s="71"/>
      <c r="T559" s="71"/>
      <c r="U559" s="71"/>
      <c r="V559" s="71"/>
      <c r="W559" s="71"/>
      <c r="X559" s="71"/>
      <c r="Y559" s="71"/>
      <c r="Z559" s="71"/>
      <c r="AA559" s="71"/>
    </row>
    <row r="560" spans="1:27" ht="15.75" customHeight="1" x14ac:dyDescent="0.25">
      <c r="A560" s="71"/>
      <c r="B560" s="71"/>
      <c r="C560" s="71"/>
      <c r="D560" s="72"/>
      <c r="E560" s="72"/>
      <c r="F560" s="72"/>
      <c r="G560" s="72"/>
      <c r="H560" s="72"/>
      <c r="I560" s="72"/>
      <c r="J560" s="72"/>
      <c r="K560" s="72"/>
      <c r="L560" s="72"/>
      <c r="M560" s="72"/>
      <c r="N560" s="72"/>
      <c r="O560" s="72"/>
      <c r="P560" s="72"/>
      <c r="Q560" s="71"/>
      <c r="R560" s="71"/>
      <c r="S560" s="71"/>
      <c r="T560" s="71"/>
      <c r="U560" s="71"/>
      <c r="V560" s="71"/>
      <c r="W560" s="71"/>
      <c r="X560" s="71"/>
      <c r="Y560" s="71"/>
      <c r="Z560" s="71"/>
      <c r="AA560" s="71"/>
    </row>
    <row r="561" spans="1:27" ht="15.75" customHeight="1" x14ac:dyDescent="0.25">
      <c r="A561" s="71"/>
      <c r="B561" s="71"/>
      <c r="C561" s="71"/>
      <c r="D561" s="72"/>
      <c r="E561" s="72"/>
      <c r="F561" s="72"/>
      <c r="G561" s="72"/>
      <c r="H561" s="72"/>
      <c r="I561" s="72"/>
      <c r="J561" s="72"/>
      <c r="K561" s="72"/>
      <c r="L561" s="72"/>
      <c r="M561" s="72"/>
      <c r="N561" s="72"/>
      <c r="O561" s="72"/>
      <c r="P561" s="72"/>
      <c r="Q561" s="71"/>
      <c r="R561" s="71"/>
      <c r="S561" s="71"/>
      <c r="T561" s="71"/>
      <c r="U561" s="71"/>
      <c r="V561" s="71"/>
      <c r="W561" s="71"/>
      <c r="X561" s="71"/>
      <c r="Y561" s="71"/>
      <c r="Z561" s="71"/>
      <c r="AA561" s="71"/>
    </row>
    <row r="562" spans="1:27" ht="15.75" customHeight="1" x14ac:dyDescent="0.25">
      <c r="A562" s="71"/>
      <c r="B562" s="71"/>
      <c r="C562" s="71"/>
      <c r="D562" s="72"/>
      <c r="E562" s="72"/>
      <c r="F562" s="72"/>
      <c r="G562" s="72"/>
      <c r="H562" s="72"/>
      <c r="I562" s="72"/>
      <c r="J562" s="72"/>
      <c r="K562" s="72"/>
      <c r="L562" s="72"/>
      <c r="M562" s="72"/>
      <c r="N562" s="72"/>
      <c r="O562" s="72"/>
      <c r="P562" s="72"/>
      <c r="Q562" s="71"/>
      <c r="R562" s="71"/>
      <c r="S562" s="71"/>
      <c r="T562" s="71"/>
      <c r="U562" s="71"/>
      <c r="V562" s="71"/>
      <c r="W562" s="71"/>
      <c r="X562" s="71"/>
      <c r="Y562" s="71"/>
      <c r="Z562" s="71"/>
      <c r="AA562" s="71"/>
    </row>
    <row r="563" spans="1:27" ht="15.75" customHeight="1" x14ac:dyDescent="0.25">
      <c r="A563" s="71"/>
      <c r="B563" s="71"/>
      <c r="C563" s="71"/>
      <c r="D563" s="72"/>
      <c r="E563" s="72"/>
      <c r="F563" s="72"/>
      <c r="G563" s="72"/>
      <c r="H563" s="72"/>
      <c r="I563" s="72"/>
      <c r="J563" s="72"/>
      <c r="K563" s="72"/>
      <c r="L563" s="72"/>
      <c r="M563" s="72"/>
      <c r="N563" s="72"/>
      <c r="O563" s="72"/>
      <c r="P563" s="72"/>
      <c r="Q563" s="71"/>
      <c r="R563" s="71"/>
      <c r="S563" s="71"/>
      <c r="T563" s="71"/>
      <c r="U563" s="71"/>
      <c r="V563" s="71"/>
      <c r="W563" s="71"/>
      <c r="X563" s="71"/>
      <c r="Y563" s="71"/>
      <c r="Z563" s="71"/>
      <c r="AA563" s="71"/>
    </row>
    <row r="564" spans="1:27" ht="15.75" customHeight="1" x14ac:dyDescent="0.25">
      <c r="A564" s="71"/>
      <c r="B564" s="71"/>
      <c r="C564" s="71"/>
      <c r="D564" s="72"/>
      <c r="E564" s="72"/>
      <c r="F564" s="72"/>
      <c r="G564" s="72"/>
      <c r="H564" s="72"/>
      <c r="I564" s="72"/>
      <c r="J564" s="72"/>
      <c r="K564" s="72"/>
      <c r="L564" s="72"/>
      <c r="M564" s="72"/>
      <c r="N564" s="72"/>
      <c r="O564" s="72"/>
      <c r="P564" s="72"/>
      <c r="Q564" s="71"/>
      <c r="R564" s="71"/>
      <c r="S564" s="71"/>
      <c r="T564" s="71"/>
      <c r="U564" s="71"/>
      <c r="V564" s="71"/>
      <c r="W564" s="71"/>
      <c r="X564" s="71"/>
      <c r="Y564" s="71"/>
      <c r="Z564" s="71"/>
      <c r="AA564" s="71"/>
    </row>
    <row r="565" spans="1:27" ht="15.75" customHeight="1" x14ac:dyDescent="0.25">
      <c r="A565" s="71"/>
      <c r="B565" s="71"/>
      <c r="C565" s="71"/>
      <c r="D565" s="72"/>
      <c r="E565" s="72"/>
      <c r="F565" s="72"/>
      <c r="G565" s="72"/>
      <c r="H565" s="72"/>
      <c r="I565" s="72"/>
      <c r="J565" s="72"/>
      <c r="K565" s="72"/>
      <c r="L565" s="72"/>
      <c r="M565" s="72"/>
      <c r="N565" s="72"/>
      <c r="O565" s="72"/>
      <c r="P565" s="72"/>
      <c r="Q565" s="71"/>
      <c r="R565" s="71"/>
      <c r="S565" s="71"/>
      <c r="T565" s="71"/>
      <c r="U565" s="71"/>
      <c r="V565" s="71"/>
      <c r="W565" s="71"/>
      <c r="X565" s="71"/>
      <c r="Y565" s="71"/>
      <c r="Z565" s="71"/>
      <c r="AA565" s="71"/>
    </row>
    <row r="566" spans="1:27" ht="15.75" customHeight="1" x14ac:dyDescent="0.25">
      <c r="A566" s="71"/>
      <c r="B566" s="71"/>
      <c r="C566" s="71"/>
      <c r="D566" s="72"/>
      <c r="E566" s="72"/>
      <c r="F566" s="72"/>
      <c r="G566" s="72"/>
      <c r="H566" s="72"/>
      <c r="I566" s="72"/>
      <c r="J566" s="72"/>
      <c r="K566" s="72"/>
      <c r="L566" s="72"/>
      <c r="M566" s="72"/>
      <c r="N566" s="72"/>
      <c r="O566" s="72"/>
      <c r="P566" s="72"/>
      <c r="Q566" s="71"/>
      <c r="R566" s="71"/>
      <c r="S566" s="71"/>
      <c r="T566" s="71"/>
      <c r="U566" s="71"/>
      <c r="V566" s="71"/>
      <c r="W566" s="71"/>
      <c r="X566" s="71"/>
      <c r="Y566" s="71"/>
      <c r="Z566" s="71"/>
      <c r="AA566" s="71"/>
    </row>
    <row r="567" spans="1:27" ht="15.75" customHeight="1" x14ac:dyDescent="0.25">
      <c r="A567" s="71"/>
      <c r="B567" s="71"/>
      <c r="C567" s="71"/>
      <c r="D567" s="72"/>
      <c r="E567" s="72"/>
      <c r="F567" s="72"/>
      <c r="G567" s="72"/>
      <c r="H567" s="72"/>
      <c r="I567" s="72"/>
      <c r="J567" s="72"/>
      <c r="K567" s="72"/>
      <c r="L567" s="72"/>
      <c r="M567" s="72"/>
      <c r="N567" s="72"/>
      <c r="O567" s="72"/>
      <c r="P567" s="72"/>
      <c r="Q567" s="71"/>
      <c r="R567" s="71"/>
      <c r="S567" s="71"/>
      <c r="T567" s="71"/>
      <c r="U567" s="71"/>
      <c r="V567" s="71"/>
      <c r="W567" s="71"/>
      <c r="X567" s="71"/>
      <c r="Y567" s="71"/>
      <c r="Z567" s="71"/>
      <c r="AA567" s="71"/>
    </row>
    <row r="568" spans="1:27" ht="15.75" customHeight="1" x14ac:dyDescent="0.25">
      <c r="A568" s="71"/>
      <c r="B568" s="71"/>
      <c r="C568" s="71"/>
      <c r="D568" s="72"/>
      <c r="E568" s="72"/>
      <c r="F568" s="72"/>
      <c r="G568" s="72"/>
      <c r="H568" s="72"/>
      <c r="I568" s="72"/>
      <c r="J568" s="72"/>
      <c r="K568" s="72"/>
      <c r="L568" s="72"/>
      <c r="M568" s="72"/>
      <c r="N568" s="72"/>
      <c r="O568" s="72"/>
      <c r="P568" s="72"/>
      <c r="Q568" s="71"/>
      <c r="R568" s="71"/>
      <c r="S568" s="71"/>
      <c r="T568" s="71"/>
      <c r="U568" s="71"/>
      <c r="V568" s="71"/>
      <c r="W568" s="71"/>
      <c r="X568" s="71"/>
      <c r="Y568" s="71"/>
      <c r="Z568" s="71"/>
      <c r="AA568" s="71"/>
    </row>
    <row r="569" spans="1:27" ht="15.75" customHeight="1" x14ac:dyDescent="0.25">
      <c r="A569" s="71"/>
      <c r="B569" s="71"/>
      <c r="C569" s="71"/>
      <c r="D569" s="72"/>
      <c r="E569" s="72"/>
      <c r="F569" s="72"/>
      <c r="G569" s="72"/>
      <c r="H569" s="72"/>
      <c r="I569" s="72"/>
      <c r="J569" s="72"/>
      <c r="K569" s="72"/>
      <c r="L569" s="72"/>
      <c r="M569" s="72"/>
      <c r="N569" s="72"/>
      <c r="O569" s="72"/>
      <c r="P569" s="72"/>
      <c r="Q569" s="71"/>
      <c r="R569" s="71"/>
      <c r="S569" s="71"/>
      <c r="T569" s="71"/>
      <c r="U569" s="71"/>
      <c r="V569" s="71"/>
      <c r="W569" s="71"/>
      <c r="X569" s="71"/>
      <c r="Y569" s="71"/>
      <c r="Z569" s="71"/>
      <c r="AA569" s="71"/>
    </row>
    <row r="570" spans="1:27" ht="15.75" customHeight="1" x14ac:dyDescent="0.25">
      <c r="A570" s="71"/>
      <c r="B570" s="71"/>
      <c r="C570" s="71"/>
      <c r="D570" s="72"/>
      <c r="E570" s="72"/>
      <c r="F570" s="72"/>
      <c r="G570" s="72"/>
      <c r="H570" s="72"/>
      <c r="I570" s="72"/>
      <c r="J570" s="72"/>
      <c r="K570" s="72"/>
      <c r="L570" s="72"/>
      <c r="M570" s="72"/>
      <c r="N570" s="72"/>
      <c r="O570" s="72"/>
      <c r="P570" s="72"/>
      <c r="Q570" s="71"/>
      <c r="R570" s="71"/>
      <c r="S570" s="71"/>
      <c r="T570" s="71"/>
      <c r="U570" s="71"/>
      <c r="V570" s="71"/>
      <c r="W570" s="71"/>
      <c r="X570" s="71"/>
      <c r="Y570" s="71"/>
      <c r="Z570" s="71"/>
      <c r="AA570" s="71"/>
    </row>
    <row r="571" spans="1:27" ht="15.75" customHeight="1" x14ac:dyDescent="0.25">
      <c r="A571" s="71"/>
      <c r="B571" s="71"/>
      <c r="C571" s="71"/>
      <c r="D571" s="72"/>
      <c r="E571" s="72"/>
      <c r="F571" s="72"/>
      <c r="G571" s="72"/>
      <c r="H571" s="72"/>
      <c r="I571" s="72"/>
      <c r="J571" s="72"/>
      <c r="K571" s="72"/>
      <c r="L571" s="72"/>
      <c r="M571" s="72"/>
      <c r="N571" s="72"/>
      <c r="O571" s="72"/>
      <c r="P571" s="72"/>
      <c r="Q571" s="71"/>
      <c r="R571" s="71"/>
      <c r="S571" s="71"/>
      <c r="T571" s="71"/>
      <c r="U571" s="71"/>
      <c r="V571" s="71"/>
      <c r="W571" s="71"/>
      <c r="X571" s="71"/>
      <c r="Y571" s="71"/>
      <c r="Z571" s="71"/>
      <c r="AA571" s="71"/>
    </row>
    <row r="572" spans="1:27" ht="15.75" customHeight="1" x14ac:dyDescent="0.25">
      <c r="A572" s="71"/>
      <c r="B572" s="71"/>
      <c r="C572" s="71"/>
      <c r="D572" s="72"/>
      <c r="E572" s="72"/>
      <c r="F572" s="72"/>
      <c r="G572" s="72"/>
      <c r="H572" s="72"/>
      <c r="I572" s="72"/>
      <c r="J572" s="72"/>
      <c r="K572" s="72"/>
      <c r="L572" s="72"/>
      <c r="M572" s="72"/>
      <c r="N572" s="72"/>
      <c r="O572" s="72"/>
      <c r="P572" s="72"/>
      <c r="Q572" s="71"/>
      <c r="R572" s="71"/>
      <c r="S572" s="71"/>
      <c r="T572" s="71"/>
      <c r="U572" s="71"/>
      <c r="V572" s="71"/>
      <c r="W572" s="71"/>
      <c r="X572" s="71"/>
      <c r="Y572" s="71"/>
      <c r="Z572" s="71"/>
      <c r="AA572" s="71"/>
    </row>
    <row r="573" spans="1:27" ht="15.75" customHeight="1" x14ac:dyDescent="0.25">
      <c r="A573" s="71"/>
      <c r="B573" s="71"/>
      <c r="C573" s="71"/>
      <c r="D573" s="72"/>
      <c r="E573" s="72"/>
      <c r="F573" s="72"/>
      <c r="G573" s="72"/>
      <c r="H573" s="72"/>
      <c r="I573" s="72"/>
      <c r="J573" s="72"/>
      <c r="K573" s="72"/>
      <c r="L573" s="72"/>
      <c r="M573" s="72"/>
      <c r="N573" s="72"/>
      <c r="O573" s="72"/>
      <c r="P573" s="72"/>
      <c r="Q573" s="71"/>
      <c r="R573" s="71"/>
      <c r="S573" s="71"/>
      <c r="T573" s="71"/>
      <c r="U573" s="71"/>
      <c r="V573" s="71"/>
      <c r="W573" s="71"/>
      <c r="X573" s="71"/>
      <c r="Y573" s="71"/>
      <c r="Z573" s="71"/>
      <c r="AA573" s="71"/>
    </row>
    <row r="574" spans="1:27" ht="15.75" customHeight="1" x14ac:dyDescent="0.25">
      <c r="A574" s="71"/>
      <c r="B574" s="71"/>
      <c r="C574" s="71"/>
      <c r="D574" s="72"/>
      <c r="E574" s="72"/>
      <c r="F574" s="72"/>
      <c r="G574" s="72"/>
      <c r="H574" s="72"/>
      <c r="I574" s="72"/>
      <c r="J574" s="72"/>
      <c r="K574" s="72"/>
      <c r="L574" s="72"/>
      <c r="M574" s="72"/>
      <c r="N574" s="72"/>
      <c r="O574" s="72"/>
      <c r="P574" s="72"/>
      <c r="Q574" s="71"/>
      <c r="R574" s="71"/>
      <c r="S574" s="71"/>
      <c r="T574" s="71"/>
      <c r="U574" s="71"/>
      <c r="V574" s="71"/>
      <c r="W574" s="71"/>
      <c r="X574" s="71"/>
      <c r="Y574" s="71"/>
      <c r="Z574" s="71"/>
      <c r="AA574" s="71"/>
    </row>
    <row r="575" spans="1:27" ht="15.75" customHeight="1" x14ac:dyDescent="0.25">
      <c r="A575" s="71"/>
      <c r="B575" s="71"/>
      <c r="C575" s="71"/>
      <c r="D575" s="72"/>
      <c r="E575" s="72"/>
      <c r="F575" s="72"/>
      <c r="G575" s="72"/>
      <c r="H575" s="72"/>
      <c r="I575" s="72"/>
      <c r="J575" s="72"/>
      <c r="K575" s="72"/>
      <c r="L575" s="72"/>
      <c r="M575" s="72"/>
      <c r="N575" s="72"/>
      <c r="O575" s="72"/>
      <c r="P575" s="72"/>
      <c r="Q575" s="71"/>
      <c r="R575" s="71"/>
      <c r="S575" s="71"/>
      <c r="T575" s="71"/>
      <c r="U575" s="71"/>
      <c r="V575" s="71"/>
      <c r="W575" s="71"/>
      <c r="X575" s="71"/>
      <c r="Y575" s="71"/>
      <c r="Z575" s="71"/>
      <c r="AA575" s="71"/>
    </row>
    <row r="576" spans="1:27" ht="15.75" customHeight="1" x14ac:dyDescent="0.25">
      <c r="A576" s="71"/>
      <c r="B576" s="71"/>
      <c r="C576" s="71"/>
      <c r="D576" s="72"/>
      <c r="E576" s="72"/>
      <c r="F576" s="72"/>
      <c r="G576" s="72"/>
      <c r="H576" s="72"/>
      <c r="I576" s="72"/>
      <c r="J576" s="72"/>
      <c r="K576" s="72"/>
      <c r="L576" s="72"/>
      <c r="M576" s="72"/>
      <c r="N576" s="72"/>
      <c r="O576" s="72"/>
      <c r="P576" s="72"/>
      <c r="Q576" s="71"/>
      <c r="R576" s="71"/>
      <c r="S576" s="71"/>
      <c r="T576" s="71"/>
      <c r="U576" s="71"/>
      <c r="V576" s="71"/>
      <c r="W576" s="71"/>
      <c r="X576" s="71"/>
      <c r="Y576" s="71"/>
      <c r="Z576" s="71"/>
      <c r="AA576" s="71"/>
    </row>
    <row r="577" spans="1:27" ht="15.75" customHeight="1" x14ac:dyDescent="0.25">
      <c r="A577" s="71"/>
      <c r="B577" s="71"/>
      <c r="C577" s="71"/>
      <c r="D577" s="72"/>
      <c r="E577" s="72"/>
      <c r="F577" s="72"/>
      <c r="G577" s="72"/>
      <c r="H577" s="72"/>
      <c r="I577" s="72"/>
      <c r="J577" s="72"/>
      <c r="K577" s="72"/>
      <c r="L577" s="72"/>
      <c r="M577" s="72"/>
      <c r="N577" s="72"/>
      <c r="O577" s="72"/>
      <c r="P577" s="72"/>
      <c r="Q577" s="71"/>
      <c r="R577" s="71"/>
      <c r="S577" s="71"/>
      <c r="T577" s="71"/>
      <c r="U577" s="71"/>
      <c r="V577" s="71"/>
      <c r="W577" s="71"/>
      <c r="X577" s="71"/>
      <c r="Y577" s="71"/>
      <c r="Z577" s="71"/>
      <c r="AA577" s="71"/>
    </row>
    <row r="578" spans="1:27" ht="15.75" customHeight="1" x14ac:dyDescent="0.25">
      <c r="A578" s="71"/>
      <c r="B578" s="71"/>
      <c r="C578" s="71"/>
      <c r="D578" s="72"/>
      <c r="E578" s="72"/>
      <c r="F578" s="72"/>
      <c r="G578" s="72"/>
      <c r="H578" s="72"/>
      <c r="I578" s="72"/>
      <c r="J578" s="72"/>
      <c r="K578" s="72"/>
      <c r="L578" s="72"/>
      <c r="M578" s="72"/>
      <c r="N578" s="72"/>
      <c r="O578" s="72"/>
      <c r="P578" s="72"/>
      <c r="Q578" s="71"/>
      <c r="R578" s="71"/>
      <c r="S578" s="71"/>
      <c r="T578" s="71"/>
      <c r="U578" s="71"/>
      <c r="V578" s="71"/>
      <c r="W578" s="71"/>
      <c r="X578" s="71"/>
      <c r="Y578" s="71"/>
      <c r="Z578" s="71"/>
      <c r="AA578" s="71"/>
    </row>
    <row r="579" spans="1:27" ht="15.75" customHeight="1" x14ac:dyDescent="0.25">
      <c r="A579" s="71"/>
      <c r="B579" s="71"/>
      <c r="C579" s="71"/>
      <c r="D579" s="72"/>
      <c r="E579" s="72"/>
      <c r="F579" s="72"/>
      <c r="G579" s="72"/>
      <c r="H579" s="72"/>
      <c r="I579" s="72"/>
      <c r="J579" s="72"/>
      <c r="K579" s="72"/>
      <c r="L579" s="72"/>
      <c r="M579" s="72"/>
      <c r="N579" s="72"/>
      <c r="O579" s="72"/>
      <c r="P579" s="72"/>
      <c r="Q579" s="71"/>
      <c r="R579" s="71"/>
      <c r="S579" s="71"/>
      <c r="T579" s="71"/>
      <c r="U579" s="71"/>
      <c r="V579" s="71"/>
      <c r="W579" s="71"/>
      <c r="X579" s="71"/>
      <c r="Y579" s="71"/>
      <c r="Z579" s="71"/>
      <c r="AA579" s="71"/>
    </row>
    <row r="580" spans="1:27" ht="15.75" customHeight="1" x14ac:dyDescent="0.25">
      <c r="A580" s="71"/>
      <c r="B580" s="71"/>
      <c r="C580" s="71"/>
      <c r="D580" s="72"/>
      <c r="E580" s="72"/>
      <c r="F580" s="72"/>
      <c r="G580" s="72"/>
      <c r="H580" s="72"/>
      <c r="I580" s="72"/>
      <c r="J580" s="72"/>
      <c r="K580" s="72"/>
      <c r="L580" s="72"/>
      <c r="M580" s="72"/>
      <c r="N580" s="72"/>
      <c r="O580" s="72"/>
      <c r="P580" s="72"/>
      <c r="Q580" s="71"/>
      <c r="R580" s="71"/>
      <c r="S580" s="71"/>
      <c r="T580" s="71"/>
      <c r="U580" s="71"/>
      <c r="V580" s="71"/>
      <c r="W580" s="71"/>
      <c r="X580" s="71"/>
      <c r="Y580" s="71"/>
      <c r="Z580" s="71"/>
      <c r="AA580" s="71"/>
    </row>
    <row r="581" spans="1:27" ht="15.75" customHeight="1" x14ac:dyDescent="0.25">
      <c r="A581" s="71"/>
      <c r="B581" s="71"/>
      <c r="C581" s="71"/>
      <c r="D581" s="72"/>
      <c r="E581" s="72"/>
      <c r="F581" s="72"/>
      <c r="G581" s="72"/>
      <c r="H581" s="72"/>
      <c r="I581" s="72"/>
      <c r="J581" s="72"/>
      <c r="K581" s="72"/>
      <c r="L581" s="72"/>
      <c r="M581" s="72"/>
      <c r="N581" s="72"/>
      <c r="O581" s="72"/>
      <c r="P581" s="72"/>
      <c r="Q581" s="71"/>
      <c r="R581" s="71"/>
      <c r="S581" s="71"/>
      <c r="T581" s="71"/>
      <c r="U581" s="71"/>
      <c r="V581" s="71"/>
      <c r="W581" s="71"/>
      <c r="X581" s="71"/>
      <c r="Y581" s="71"/>
      <c r="Z581" s="71"/>
      <c r="AA581" s="71"/>
    </row>
    <row r="582" spans="1:27" ht="15.75" customHeight="1" x14ac:dyDescent="0.25">
      <c r="A582" s="71"/>
      <c r="B582" s="71"/>
      <c r="C582" s="71"/>
      <c r="D582" s="72"/>
      <c r="E582" s="72"/>
      <c r="F582" s="72"/>
      <c r="G582" s="72"/>
      <c r="H582" s="72"/>
      <c r="I582" s="72"/>
      <c r="J582" s="72"/>
      <c r="K582" s="72"/>
      <c r="L582" s="72"/>
      <c r="M582" s="72"/>
      <c r="N582" s="72"/>
      <c r="O582" s="72"/>
      <c r="P582" s="72"/>
      <c r="Q582" s="71"/>
      <c r="R582" s="71"/>
      <c r="S582" s="71"/>
      <c r="T582" s="71"/>
      <c r="U582" s="71"/>
      <c r="V582" s="71"/>
      <c r="W582" s="71"/>
      <c r="X582" s="71"/>
      <c r="Y582" s="71"/>
      <c r="Z582" s="71"/>
      <c r="AA582" s="71"/>
    </row>
    <row r="583" spans="1:27" ht="15.75" customHeight="1" x14ac:dyDescent="0.25">
      <c r="A583" s="71"/>
      <c r="B583" s="71"/>
      <c r="C583" s="71"/>
      <c r="D583" s="72"/>
      <c r="E583" s="72"/>
      <c r="F583" s="72"/>
      <c r="G583" s="72"/>
      <c r="H583" s="72"/>
      <c r="I583" s="72"/>
      <c r="J583" s="72"/>
      <c r="K583" s="72"/>
      <c r="L583" s="72"/>
      <c r="M583" s="72"/>
      <c r="N583" s="72"/>
      <c r="O583" s="72"/>
      <c r="P583" s="72"/>
      <c r="Q583" s="71"/>
      <c r="R583" s="71"/>
      <c r="S583" s="71"/>
      <c r="T583" s="71"/>
      <c r="U583" s="71"/>
      <c r="V583" s="71"/>
      <c r="W583" s="71"/>
      <c r="X583" s="71"/>
      <c r="Y583" s="71"/>
      <c r="Z583" s="71"/>
      <c r="AA583" s="71"/>
    </row>
    <row r="584" spans="1:27" ht="15.75" customHeight="1" x14ac:dyDescent="0.25">
      <c r="A584" s="71"/>
      <c r="B584" s="71"/>
      <c r="C584" s="71"/>
      <c r="D584" s="72"/>
      <c r="E584" s="72"/>
      <c r="F584" s="72"/>
      <c r="G584" s="72"/>
      <c r="H584" s="72"/>
      <c r="I584" s="72"/>
      <c r="J584" s="72"/>
      <c r="K584" s="72"/>
      <c r="L584" s="72"/>
      <c r="M584" s="72"/>
      <c r="N584" s="72"/>
      <c r="O584" s="72"/>
      <c r="P584" s="72"/>
      <c r="Q584" s="71"/>
      <c r="R584" s="71"/>
      <c r="S584" s="71"/>
      <c r="T584" s="71"/>
      <c r="U584" s="71"/>
      <c r="V584" s="71"/>
      <c r="W584" s="71"/>
      <c r="X584" s="71"/>
      <c r="Y584" s="71"/>
      <c r="Z584" s="71"/>
      <c r="AA584" s="71"/>
    </row>
    <row r="585" spans="1:27" ht="15.75" customHeight="1" x14ac:dyDescent="0.25">
      <c r="A585" s="71"/>
      <c r="B585" s="71"/>
      <c r="C585" s="71"/>
      <c r="D585" s="72"/>
      <c r="E585" s="72"/>
      <c r="F585" s="72"/>
      <c r="G585" s="72"/>
      <c r="H585" s="72"/>
      <c r="I585" s="72"/>
      <c r="J585" s="72"/>
      <c r="K585" s="72"/>
      <c r="L585" s="72"/>
      <c r="M585" s="72"/>
      <c r="N585" s="72"/>
      <c r="O585" s="72"/>
      <c r="P585" s="72"/>
      <c r="Q585" s="71"/>
      <c r="R585" s="71"/>
      <c r="S585" s="71"/>
      <c r="T585" s="71"/>
      <c r="U585" s="71"/>
      <c r="V585" s="71"/>
      <c r="W585" s="71"/>
      <c r="X585" s="71"/>
      <c r="Y585" s="71"/>
      <c r="Z585" s="71"/>
      <c r="AA585" s="71"/>
    </row>
    <row r="586" spans="1:27" ht="15.75" customHeight="1" x14ac:dyDescent="0.25">
      <c r="A586" s="71"/>
      <c r="B586" s="71"/>
      <c r="C586" s="71"/>
      <c r="D586" s="72"/>
      <c r="E586" s="72"/>
      <c r="F586" s="72"/>
      <c r="G586" s="72"/>
      <c r="H586" s="72"/>
      <c r="I586" s="72"/>
      <c r="J586" s="72"/>
      <c r="K586" s="72"/>
      <c r="L586" s="72"/>
      <c r="M586" s="72"/>
      <c r="N586" s="72"/>
      <c r="O586" s="72"/>
      <c r="P586" s="72"/>
      <c r="Q586" s="71"/>
      <c r="R586" s="71"/>
      <c r="S586" s="71"/>
      <c r="T586" s="71"/>
      <c r="U586" s="71"/>
      <c r="V586" s="71"/>
      <c r="W586" s="71"/>
      <c r="X586" s="71"/>
      <c r="Y586" s="71"/>
      <c r="Z586" s="71"/>
      <c r="AA586" s="71"/>
    </row>
    <row r="587" spans="1:27" ht="15.75" customHeight="1" x14ac:dyDescent="0.25">
      <c r="A587" s="71"/>
      <c r="B587" s="71"/>
      <c r="C587" s="71"/>
      <c r="D587" s="72"/>
      <c r="E587" s="72"/>
      <c r="F587" s="72"/>
      <c r="G587" s="72"/>
      <c r="H587" s="72"/>
      <c r="I587" s="72"/>
      <c r="J587" s="72"/>
      <c r="K587" s="72"/>
      <c r="L587" s="72"/>
      <c r="M587" s="72"/>
      <c r="N587" s="72"/>
      <c r="O587" s="72"/>
      <c r="P587" s="72"/>
      <c r="Q587" s="71"/>
      <c r="R587" s="71"/>
      <c r="S587" s="71"/>
      <c r="T587" s="71"/>
      <c r="U587" s="71"/>
      <c r="V587" s="71"/>
      <c r="W587" s="71"/>
      <c r="X587" s="71"/>
      <c r="Y587" s="71"/>
      <c r="Z587" s="71"/>
      <c r="AA587" s="71"/>
    </row>
    <row r="588" spans="1:27" ht="15.75" customHeight="1" x14ac:dyDescent="0.25">
      <c r="A588" s="71"/>
      <c r="B588" s="71"/>
      <c r="C588" s="71"/>
      <c r="D588" s="72"/>
      <c r="E588" s="72"/>
      <c r="F588" s="72"/>
      <c r="G588" s="72"/>
      <c r="H588" s="72"/>
      <c r="I588" s="72"/>
      <c r="J588" s="72"/>
      <c r="K588" s="72"/>
      <c r="L588" s="72"/>
      <c r="M588" s="72"/>
      <c r="N588" s="72"/>
      <c r="O588" s="72"/>
      <c r="P588" s="72"/>
      <c r="Q588" s="71"/>
      <c r="R588" s="71"/>
      <c r="S588" s="71"/>
      <c r="T588" s="71"/>
      <c r="U588" s="71"/>
      <c r="V588" s="71"/>
      <c r="W588" s="71"/>
      <c r="X588" s="71"/>
      <c r="Y588" s="71"/>
      <c r="Z588" s="71"/>
      <c r="AA588" s="71"/>
    </row>
    <row r="589" spans="1:27" ht="15.75" customHeight="1" x14ac:dyDescent="0.25">
      <c r="A589" s="71"/>
      <c r="B589" s="71"/>
      <c r="C589" s="71"/>
      <c r="D589" s="72"/>
      <c r="E589" s="72"/>
      <c r="F589" s="72"/>
      <c r="G589" s="72"/>
      <c r="H589" s="72"/>
      <c r="I589" s="72"/>
      <c r="J589" s="72"/>
      <c r="K589" s="72"/>
      <c r="L589" s="72"/>
      <c r="M589" s="72"/>
      <c r="N589" s="72"/>
      <c r="O589" s="72"/>
      <c r="P589" s="72"/>
      <c r="Q589" s="71"/>
      <c r="R589" s="71"/>
      <c r="S589" s="71"/>
      <c r="T589" s="71"/>
      <c r="U589" s="71"/>
      <c r="V589" s="71"/>
      <c r="W589" s="71"/>
      <c r="X589" s="71"/>
      <c r="Y589" s="71"/>
      <c r="Z589" s="71"/>
      <c r="AA589" s="71"/>
    </row>
    <row r="590" spans="1:27" ht="15.75" customHeight="1" x14ac:dyDescent="0.25">
      <c r="A590" s="71"/>
      <c r="B590" s="71"/>
      <c r="C590" s="71"/>
      <c r="D590" s="72"/>
      <c r="E590" s="72"/>
      <c r="F590" s="72"/>
      <c r="G590" s="72"/>
      <c r="H590" s="72"/>
      <c r="I590" s="72"/>
      <c r="J590" s="72"/>
      <c r="K590" s="72"/>
      <c r="L590" s="72"/>
      <c r="M590" s="72"/>
      <c r="N590" s="72"/>
      <c r="O590" s="72"/>
      <c r="P590" s="72"/>
      <c r="Q590" s="71"/>
      <c r="R590" s="71"/>
      <c r="S590" s="71"/>
      <c r="T590" s="71"/>
      <c r="U590" s="71"/>
      <c r="V590" s="71"/>
      <c r="W590" s="71"/>
      <c r="X590" s="71"/>
      <c r="Y590" s="71"/>
      <c r="Z590" s="71"/>
      <c r="AA590" s="71"/>
    </row>
    <row r="591" spans="1:27" ht="15.75" customHeight="1" x14ac:dyDescent="0.25">
      <c r="A591" s="71"/>
      <c r="B591" s="71"/>
      <c r="C591" s="71"/>
      <c r="D591" s="72"/>
      <c r="E591" s="72"/>
      <c r="F591" s="72"/>
      <c r="G591" s="72"/>
      <c r="H591" s="72"/>
      <c r="I591" s="72"/>
      <c r="J591" s="72"/>
      <c r="K591" s="72"/>
      <c r="L591" s="72"/>
      <c r="M591" s="72"/>
      <c r="N591" s="72"/>
      <c r="O591" s="72"/>
      <c r="P591" s="72"/>
      <c r="Q591" s="71"/>
      <c r="R591" s="71"/>
      <c r="S591" s="71"/>
      <c r="T591" s="71"/>
      <c r="U591" s="71"/>
      <c r="V591" s="71"/>
      <c r="W591" s="71"/>
      <c r="X591" s="71"/>
      <c r="Y591" s="71"/>
      <c r="Z591" s="71"/>
      <c r="AA591" s="71"/>
    </row>
    <row r="592" spans="1:27" ht="15.75" customHeight="1" x14ac:dyDescent="0.25">
      <c r="A592" s="71"/>
      <c r="B592" s="71"/>
      <c r="C592" s="71"/>
      <c r="D592" s="72"/>
      <c r="E592" s="72"/>
      <c r="F592" s="72"/>
      <c r="G592" s="72"/>
      <c r="H592" s="72"/>
      <c r="I592" s="72"/>
      <c r="J592" s="72"/>
      <c r="K592" s="72"/>
      <c r="L592" s="72"/>
      <c r="M592" s="72"/>
      <c r="N592" s="72"/>
      <c r="O592" s="72"/>
      <c r="P592" s="72"/>
      <c r="Q592" s="71"/>
      <c r="R592" s="71"/>
      <c r="S592" s="71"/>
      <c r="T592" s="71"/>
      <c r="U592" s="71"/>
      <c r="V592" s="71"/>
      <c r="W592" s="71"/>
      <c r="X592" s="71"/>
      <c r="Y592" s="71"/>
      <c r="Z592" s="71"/>
      <c r="AA592" s="71"/>
    </row>
    <row r="593" spans="1:27" ht="15.75" customHeight="1" x14ac:dyDescent="0.25">
      <c r="A593" s="71"/>
      <c r="B593" s="71"/>
      <c r="C593" s="71"/>
      <c r="D593" s="72"/>
      <c r="E593" s="72"/>
      <c r="F593" s="72"/>
      <c r="G593" s="72"/>
      <c r="H593" s="72"/>
      <c r="I593" s="72"/>
      <c r="J593" s="72"/>
      <c r="K593" s="72"/>
      <c r="L593" s="72"/>
      <c r="M593" s="72"/>
      <c r="N593" s="72"/>
      <c r="O593" s="72"/>
      <c r="P593" s="72"/>
      <c r="Q593" s="71"/>
      <c r="R593" s="71"/>
      <c r="S593" s="71"/>
      <c r="T593" s="71"/>
      <c r="U593" s="71"/>
      <c r="V593" s="71"/>
      <c r="W593" s="71"/>
      <c r="X593" s="71"/>
      <c r="Y593" s="71"/>
      <c r="Z593" s="71"/>
      <c r="AA593" s="71"/>
    </row>
    <row r="594" spans="1:27" ht="15.75" customHeight="1" x14ac:dyDescent="0.25">
      <c r="A594" s="71"/>
      <c r="B594" s="71"/>
      <c r="C594" s="71"/>
      <c r="D594" s="72"/>
      <c r="E594" s="72"/>
      <c r="F594" s="72"/>
      <c r="G594" s="72"/>
      <c r="H594" s="72"/>
      <c r="I594" s="72"/>
      <c r="J594" s="72"/>
      <c r="K594" s="72"/>
      <c r="L594" s="72"/>
      <c r="M594" s="72"/>
      <c r="N594" s="72"/>
      <c r="O594" s="72"/>
      <c r="P594" s="72"/>
      <c r="Q594" s="71"/>
      <c r="R594" s="71"/>
      <c r="S594" s="71"/>
      <c r="T594" s="71"/>
      <c r="U594" s="71"/>
      <c r="V594" s="71"/>
      <c r="W594" s="71"/>
      <c r="X594" s="71"/>
      <c r="Y594" s="71"/>
      <c r="Z594" s="71"/>
      <c r="AA594" s="71"/>
    </row>
    <row r="595" spans="1:27" ht="15.75" customHeight="1" x14ac:dyDescent="0.25">
      <c r="A595" s="71"/>
      <c r="B595" s="71"/>
      <c r="C595" s="71"/>
      <c r="D595" s="72"/>
      <c r="E595" s="72"/>
      <c r="F595" s="72"/>
      <c r="G595" s="72"/>
      <c r="H595" s="72"/>
      <c r="I595" s="72"/>
      <c r="J595" s="72"/>
      <c r="K595" s="72"/>
      <c r="L595" s="72"/>
      <c r="M595" s="72"/>
      <c r="N595" s="72"/>
      <c r="O595" s="72"/>
      <c r="P595" s="72"/>
      <c r="Q595" s="71"/>
      <c r="R595" s="71"/>
      <c r="S595" s="71"/>
      <c r="T595" s="71"/>
      <c r="U595" s="71"/>
      <c r="V595" s="71"/>
      <c r="W595" s="71"/>
      <c r="X595" s="71"/>
      <c r="Y595" s="71"/>
      <c r="Z595" s="71"/>
      <c r="AA595" s="71"/>
    </row>
    <row r="596" spans="1:27" ht="15.75" customHeight="1" x14ac:dyDescent="0.25">
      <c r="A596" s="71"/>
      <c r="B596" s="71"/>
      <c r="C596" s="71"/>
      <c r="D596" s="72"/>
      <c r="E596" s="72"/>
      <c r="F596" s="72"/>
      <c r="G596" s="72"/>
      <c r="H596" s="72"/>
      <c r="I596" s="72"/>
      <c r="J596" s="72"/>
      <c r="K596" s="72"/>
      <c r="L596" s="72"/>
      <c r="M596" s="72"/>
      <c r="N596" s="72"/>
      <c r="O596" s="72"/>
      <c r="P596" s="72"/>
      <c r="Q596" s="71"/>
      <c r="R596" s="71"/>
      <c r="S596" s="71"/>
      <c r="T596" s="71"/>
      <c r="U596" s="71"/>
      <c r="V596" s="71"/>
      <c r="W596" s="71"/>
      <c r="X596" s="71"/>
      <c r="Y596" s="71"/>
      <c r="Z596" s="71"/>
      <c r="AA596" s="71"/>
    </row>
    <row r="597" spans="1:27" ht="15.75" customHeight="1" x14ac:dyDescent="0.25">
      <c r="A597" s="71"/>
      <c r="B597" s="71"/>
      <c r="C597" s="71"/>
      <c r="D597" s="72"/>
      <c r="E597" s="72"/>
      <c r="F597" s="72"/>
      <c r="G597" s="72"/>
      <c r="H597" s="72"/>
      <c r="I597" s="72"/>
      <c r="J597" s="72"/>
      <c r="K597" s="72"/>
      <c r="L597" s="72"/>
      <c r="M597" s="72"/>
      <c r="N597" s="72"/>
      <c r="O597" s="72"/>
      <c r="P597" s="72"/>
      <c r="Q597" s="71"/>
      <c r="R597" s="71"/>
      <c r="S597" s="71"/>
      <c r="T597" s="71"/>
      <c r="U597" s="71"/>
      <c r="V597" s="71"/>
      <c r="W597" s="71"/>
      <c r="X597" s="71"/>
      <c r="Y597" s="71"/>
      <c r="Z597" s="71"/>
      <c r="AA597" s="71"/>
    </row>
    <row r="598" spans="1:27" ht="15.75" customHeight="1" x14ac:dyDescent="0.25">
      <c r="A598" s="71"/>
      <c r="B598" s="71"/>
      <c r="C598" s="71"/>
      <c r="D598" s="72"/>
      <c r="E598" s="72"/>
      <c r="F598" s="72"/>
      <c r="G598" s="72"/>
      <c r="H598" s="72"/>
      <c r="I598" s="72"/>
      <c r="J598" s="72"/>
      <c r="K598" s="72"/>
      <c r="L598" s="72"/>
      <c r="M598" s="72"/>
      <c r="N598" s="72"/>
      <c r="O598" s="72"/>
      <c r="P598" s="72"/>
      <c r="Q598" s="71"/>
      <c r="R598" s="71"/>
      <c r="S598" s="71"/>
      <c r="T598" s="71"/>
      <c r="U598" s="71"/>
      <c r="V598" s="71"/>
      <c r="W598" s="71"/>
      <c r="X598" s="71"/>
      <c r="Y598" s="71"/>
      <c r="Z598" s="71"/>
      <c r="AA598" s="71"/>
    </row>
    <row r="599" spans="1:27" ht="15.75" customHeight="1" x14ac:dyDescent="0.25">
      <c r="A599" s="71"/>
      <c r="B599" s="71"/>
      <c r="C599" s="71"/>
      <c r="D599" s="72"/>
      <c r="E599" s="72"/>
      <c r="F599" s="72"/>
      <c r="G599" s="72"/>
      <c r="H599" s="72"/>
      <c r="I599" s="72"/>
      <c r="J599" s="72"/>
      <c r="K599" s="72"/>
      <c r="L599" s="72"/>
      <c r="M599" s="72"/>
      <c r="N599" s="72"/>
      <c r="O599" s="72"/>
      <c r="P599" s="72"/>
      <c r="Q599" s="71"/>
      <c r="R599" s="71"/>
      <c r="S599" s="71"/>
      <c r="T599" s="71"/>
      <c r="U599" s="71"/>
      <c r="V599" s="71"/>
      <c r="W599" s="71"/>
      <c r="X599" s="71"/>
      <c r="Y599" s="71"/>
      <c r="Z599" s="71"/>
      <c r="AA599" s="71"/>
    </row>
    <row r="600" spans="1:27" ht="15.75" customHeight="1" x14ac:dyDescent="0.25">
      <c r="A600" s="71"/>
      <c r="B600" s="71"/>
      <c r="C600" s="71"/>
      <c r="D600" s="72"/>
      <c r="E600" s="72"/>
      <c r="F600" s="72"/>
      <c r="G600" s="72"/>
      <c r="H600" s="72"/>
      <c r="I600" s="72"/>
      <c r="J600" s="72"/>
      <c r="K600" s="72"/>
      <c r="L600" s="72"/>
      <c r="M600" s="72"/>
      <c r="N600" s="72"/>
      <c r="O600" s="72"/>
      <c r="P600" s="72"/>
      <c r="Q600" s="71"/>
      <c r="R600" s="71"/>
      <c r="S600" s="71"/>
      <c r="T600" s="71"/>
      <c r="U600" s="71"/>
      <c r="V600" s="71"/>
      <c r="W600" s="71"/>
      <c r="X600" s="71"/>
      <c r="Y600" s="71"/>
      <c r="Z600" s="71"/>
      <c r="AA600" s="71"/>
    </row>
    <row r="601" spans="1:27" ht="15.75" customHeight="1" x14ac:dyDescent="0.25">
      <c r="A601" s="71"/>
      <c r="B601" s="71"/>
      <c r="C601" s="71"/>
      <c r="D601" s="72"/>
      <c r="E601" s="72"/>
      <c r="F601" s="72"/>
      <c r="G601" s="72"/>
      <c r="H601" s="72"/>
      <c r="I601" s="72"/>
      <c r="J601" s="72"/>
      <c r="K601" s="72"/>
      <c r="L601" s="72"/>
      <c r="M601" s="72"/>
      <c r="N601" s="72"/>
      <c r="O601" s="72"/>
      <c r="P601" s="72"/>
      <c r="Q601" s="71"/>
      <c r="R601" s="71"/>
      <c r="S601" s="71"/>
      <c r="T601" s="71"/>
      <c r="U601" s="71"/>
      <c r="V601" s="71"/>
      <c r="W601" s="71"/>
      <c r="X601" s="71"/>
      <c r="Y601" s="71"/>
      <c r="Z601" s="71"/>
      <c r="AA601" s="71"/>
    </row>
    <row r="602" spans="1:27" ht="15.75" customHeight="1" x14ac:dyDescent="0.25">
      <c r="A602" s="71"/>
      <c r="B602" s="71"/>
      <c r="C602" s="71"/>
      <c r="D602" s="72"/>
      <c r="E602" s="72"/>
      <c r="F602" s="72"/>
      <c r="G602" s="72"/>
      <c r="H602" s="72"/>
      <c r="I602" s="72"/>
      <c r="J602" s="72"/>
      <c r="K602" s="72"/>
      <c r="L602" s="72"/>
      <c r="M602" s="72"/>
      <c r="N602" s="72"/>
      <c r="O602" s="72"/>
      <c r="P602" s="72"/>
      <c r="Q602" s="71"/>
      <c r="R602" s="71"/>
      <c r="S602" s="71"/>
      <c r="T602" s="71"/>
      <c r="U602" s="71"/>
      <c r="V602" s="71"/>
      <c r="W602" s="71"/>
      <c r="X602" s="71"/>
      <c r="Y602" s="71"/>
      <c r="Z602" s="71"/>
      <c r="AA602" s="71"/>
    </row>
    <row r="603" spans="1:27" ht="15.75" customHeight="1" x14ac:dyDescent="0.25">
      <c r="A603" s="71"/>
      <c r="B603" s="71"/>
      <c r="C603" s="71"/>
      <c r="D603" s="72"/>
      <c r="E603" s="72"/>
      <c r="F603" s="72"/>
      <c r="G603" s="72"/>
      <c r="H603" s="72"/>
      <c r="I603" s="72"/>
      <c r="J603" s="72"/>
      <c r="K603" s="72"/>
      <c r="L603" s="72"/>
      <c r="M603" s="72"/>
      <c r="N603" s="72"/>
      <c r="O603" s="72"/>
      <c r="P603" s="72"/>
      <c r="Q603" s="71"/>
      <c r="R603" s="71"/>
      <c r="S603" s="71"/>
      <c r="T603" s="71"/>
      <c r="U603" s="71"/>
      <c r="V603" s="71"/>
      <c r="W603" s="71"/>
      <c r="X603" s="71"/>
      <c r="Y603" s="71"/>
      <c r="Z603" s="71"/>
      <c r="AA603" s="71"/>
    </row>
    <row r="604" spans="1:27" ht="15.75" customHeight="1" x14ac:dyDescent="0.25">
      <c r="A604" s="71"/>
      <c r="B604" s="71"/>
      <c r="C604" s="71"/>
      <c r="D604" s="72"/>
      <c r="E604" s="72"/>
      <c r="F604" s="72"/>
      <c r="G604" s="72"/>
      <c r="H604" s="72"/>
      <c r="I604" s="72"/>
      <c r="J604" s="72"/>
      <c r="K604" s="72"/>
      <c r="L604" s="72"/>
      <c r="M604" s="72"/>
      <c r="N604" s="72"/>
      <c r="O604" s="72"/>
      <c r="P604" s="72"/>
      <c r="Q604" s="71"/>
      <c r="R604" s="71"/>
      <c r="S604" s="71"/>
      <c r="T604" s="71"/>
      <c r="U604" s="71"/>
      <c r="V604" s="71"/>
      <c r="W604" s="71"/>
      <c r="X604" s="71"/>
      <c r="Y604" s="71"/>
      <c r="Z604" s="71"/>
      <c r="AA604" s="71"/>
    </row>
    <row r="605" spans="1:27" ht="15.75" customHeight="1" x14ac:dyDescent="0.25">
      <c r="A605" s="71"/>
      <c r="B605" s="71"/>
      <c r="C605" s="71"/>
      <c r="D605" s="72"/>
      <c r="E605" s="72"/>
      <c r="F605" s="72"/>
      <c r="G605" s="72"/>
      <c r="H605" s="72"/>
      <c r="I605" s="72"/>
      <c r="J605" s="72"/>
      <c r="K605" s="72"/>
      <c r="L605" s="72"/>
      <c r="M605" s="72"/>
      <c r="N605" s="72"/>
      <c r="O605" s="72"/>
      <c r="P605" s="72"/>
      <c r="Q605" s="71"/>
      <c r="R605" s="71"/>
      <c r="S605" s="71"/>
      <c r="T605" s="71"/>
      <c r="U605" s="71"/>
      <c r="V605" s="71"/>
      <c r="W605" s="71"/>
      <c r="X605" s="71"/>
      <c r="Y605" s="71"/>
      <c r="Z605" s="71"/>
      <c r="AA605" s="71"/>
    </row>
    <row r="606" spans="1:27" ht="15.75" customHeight="1" x14ac:dyDescent="0.25">
      <c r="A606" s="71"/>
      <c r="B606" s="71"/>
      <c r="C606" s="71"/>
      <c r="D606" s="72"/>
      <c r="E606" s="72"/>
      <c r="F606" s="72"/>
      <c r="G606" s="72"/>
      <c r="H606" s="72"/>
      <c r="I606" s="72"/>
      <c r="J606" s="72"/>
      <c r="K606" s="72"/>
      <c r="L606" s="72"/>
      <c r="M606" s="72"/>
      <c r="N606" s="72"/>
      <c r="O606" s="72"/>
      <c r="P606" s="72"/>
      <c r="Q606" s="71"/>
      <c r="R606" s="71"/>
      <c r="S606" s="71"/>
      <c r="T606" s="71"/>
      <c r="U606" s="71"/>
      <c r="V606" s="71"/>
      <c r="W606" s="71"/>
      <c r="X606" s="71"/>
      <c r="Y606" s="71"/>
      <c r="Z606" s="71"/>
      <c r="AA606" s="71"/>
    </row>
    <row r="607" spans="1:27" ht="15.75" customHeight="1" x14ac:dyDescent="0.25">
      <c r="A607" s="71"/>
      <c r="B607" s="71"/>
      <c r="C607" s="71"/>
      <c r="D607" s="72"/>
      <c r="E607" s="72"/>
      <c r="F607" s="72"/>
      <c r="G607" s="72"/>
      <c r="H607" s="72"/>
      <c r="I607" s="72"/>
      <c r="J607" s="72"/>
      <c r="K607" s="72"/>
      <c r="L607" s="72"/>
      <c r="M607" s="72"/>
      <c r="N607" s="72"/>
      <c r="O607" s="72"/>
      <c r="P607" s="72"/>
      <c r="Q607" s="71"/>
      <c r="R607" s="71"/>
      <c r="S607" s="71"/>
      <c r="T607" s="71"/>
      <c r="U607" s="71"/>
      <c r="V607" s="71"/>
      <c r="W607" s="71"/>
      <c r="X607" s="71"/>
      <c r="Y607" s="71"/>
      <c r="Z607" s="71"/>
      <c r="AA607" s="71"/>
    </row>
    <row r="608" spans="1:27" ht="15.75" customHeight="1" x14ac:dyDescent="0.25">
      <c r="A608" s="71"/>
      <c r="B608" s="71"/>
      <c r="C608" s="71"/>
      <c r="D608" s="72"/>
      <c r="E608" s="72"/>
      <c r="F608" s="72"/>
      <c r="G608" s="72"/>
      <c r="H608" s="72"/>
      <c r="I608" s="72"/>
      <c r="J608" s="72"/>
      <c r="K608" s="72"/>
      <c r="L608" s="72"/>
      <c r="M608" s="72"/>
      <c r="N608" s="72"/>
      <c r="O608" s="72"/>
      <c r="P608" s="72"/>
      <c r="Q608" s="71"/>
      <c r="R608" s="71"/>
      <c r="S608" s="71"/>
      <c r="T608" s="71"/>
      <c r="U608" s="71"/>
      <c r="V608" s="71"/>
      <c r="W608" s="71"/>
      <c r="X608" s="71"/>
      <c r="Y608" s="71"/>
      <c r="Z608" s="71"/>
      <c r="AA608" s="71"/>
    </row>
    <row r="609" spans="1:27" ht="15.75" customHeight="1" x14ac:dyDescent="0.25">
      <c r="A609" s="71"/>
      <c r="B609" s="71"/>
      <c r="C609" s="71"/>
      <c r="D609" s="72"/>
      <c r="E609" s="72"/>
      <c r="F609" s="72"/>
      <c r="G609" s="72"/>
      <c r="H609" s="72"/>
      <c r="I609" s="72"/>
      <c r="J609" s="72"/>
      <c r="K609" s="72"/>
      <c r="L609" s="72"/>
      <c r="M609" s="72"/>
      <c r="N609" s="72"/>
      <c r="O609" s="72"/>
      <c r="P609" s="72"/>
      <c r="Q609" s="71"/>
      <c r="R609" s="71"/>
      <c r="S609" s="71"/>
      <c r="T609" s="71"/>
      <c r="U609" s="71"/>
      <c r="V609" s="71"/>
      <c r="W609" s="71"/>
      <c r="X609" s="71"/>
      <c r="Y609" s="71"/>
      <c r="Z609" s="71"/>
      <c r="AA609" s="71"/>
    </row>
    <row r="610" spans="1:27" ht="15.75" customHeight="1" x14ac:dyDescent="0.25">
      <c r="A610" s="71"/>
      <c r="B610" s="71"/>
      <c r="C610" s="71"/>
      <c r="D610" s="72"/>
      <c r="E610" s="72"/>
      <c r="F610" s="72"/>
      <c r="G610" s="72"/>
      <c r="H610" s="72"/>
      <c r="I610" s="72"/>
      <c r="J610" s="72"/>
      <c r="K610" s="72"/>
      <c r="L610" s="72"/>
      <c r="M610" s="72"/>
      <c r="N610" s="72"/>
      <c r="O610" s="72"/>
      <c r="P610" s="72"/>
      <c r="Q610" s="71"/>
      <c r="R610" s="71"/>
      <c r="S610" s="71"/>
      <c r="T610" s="71"/>
      <c r="U610" s="71"/>
      <c r="V610" s="71"/>
      <c r="W610" s="71"/>
      <c r="X610" s="71"/>
      <c r="Y610" s="71"/>
      <c r="Z610" s="71"/>
      <c r="AA610" s="71"/>
    </row>
    <row r="611" spans="1:27" ht="15.75" customHeight="1" x14ac:dyDescent="0.25">
      <c r="A611" s="71"/>
      <c r="B611" s="71"/>
      <c r="C611" s="71"/>
      <c r="D611" s="72"/>
      <c r="E611" s="72"/>
      <c r="F611" s="72"/>
      <c r="G611" s="72"/>
      <c r="H611" s="72"/>
      <c r="I611" s="72"/>
      <c r="J611" s="72"/>
      <c r="K611" s="72"/>
      <c r="L611" s="72"/>
      <c r="M611" s="72"/>
      <c r="N611" s="72"/>
      <c r="O611" s="72"/>
      <c r="P611" s="72"/>
      <c r="Q611" s="71"/>
      <c r="R611" s="71"/>
      <c r="S611" s="71"/>
      <c r="T611" s="71"/>
      <c r="U611" s="71"/>
      <c r="V611" s="71"/>
      <c r="W611" s="71"/>
      <c r="X611" s="71"/>
      <c r="Y611" s="71"/>
      <c r="Z611" s="71"/>
      <c r="AA611" s="71"/>
    </row>
    <row r="612" spans="1:27" ht="15.75" customHeight="1" x14ac:dyDescent="0.25">
      <c r="A612" s="71"/>
      <c r="B612" s="71"/>
      <c r="C612" s="71"/>
      <c r="D612" s="72"/>
      <c r="E612" s="72"/>
      <c r="F612" s="72"/>
      <c r="G612" s="72"/>
      <c r="H612" s="72"/>
      <c r="I612" s="72"/>
      <c r="J612" s="72"/>
      <c r="K612" s="72"/>
      <c r="L612" s="72"/>
      <c r="M612" s="72"/>
      <c r="N612" s="72"/>
      <c r="O612" s="72"/>
      <c r="P612" s="72"/>
      <c r="Q612" s="71"/>
      <c r="R612" s="71"/>
      <c r="S612" s="71"/>
      <c r="T612" s="71"/>
      <c r="U612" s="71"/>
      <c r="V612" s="71"/>
      <c r="W612" s="71"/>
      <c r="X612" s="71"/>
      <c r="Y612" s="71"/>
      <c r="Z612" s="71"/>
      <c r="AA612" s="71"/>
    </row>
    <row r="613" spans="1:27" ht="15.75" customHeight="1" x14ac:dyDescent="0.25">
      <c r="A613" s="71"/>
      <c r="B613" s="71"/>
      <c r="C613" s="71"/>
      <c r="D613" s="72"/>
      <c r="E613" s="72"/>
      <c r="F613" s="72"/>
      <c r="G613" s="72"/>
      <c r="H613" s="72"/>
      <c r="I613" s="72"/>
      <c r="J613" s="72"/>
      <c r="K613" s="72"/>
      <c r="L613" s="72"/>
      <c r="M613" s="72"/>
      <c r="N613" s="72"/>
      <c r="O613" s="72"/>
      <c r="P613" s="72"/>
      <c r="Q613" s="71"/>
      <c r="R613" s="71"/>
      <c r="S613" s="71"/>
      <c r="T613" s="71"/>
      <c r="U613" s="71"/>
      <c r="V613" s="71"/>
      <c r="W613" s="71"/>
      <c r="X613" s="71"/>
      <c r="Y613" s="71"/>
      <c r="Z613" s="71"/>
      <c r="AA613" s="71"/>
    </row>
    <row r="614" spans="1:27" ht="15.75" customHeight="1" x14ac:dyDescent="0.25">
      <c r="A614" s="71"/>
      <c r="B614" s="71"/>
      <c r="C614" s="71"/>
      <c r="D614" s="72"/>
      <c r="E614" s="72"/>
      <c r="F614" s="72"/>
      <c r="G614" s="72"/>
      <c r="H614" s="72"/>
      <c r="I614" s="72"/>
      <c r="J614" s="72"/>
      <c r="K614" s="72"/>
      <c r="L614" s="72"/>
      <c r="M614" s="72"/>
      <c r="N614" s="72"/>
      <c r="O614" s="72"/>
      <c r="P614" s="72"/>
      <c r="Q614" s="71"/>
      <c r="R614" s="71"/>
      <c r="S614" s="71"/>
      <c r="T614" s="71"/>
      <c r="U614" s="71"/>
      <c r="V614" s="71"/>
      <c r="W614" s="71"/>
      <c r="X614" s="71"/>
      <c r="Y614" s="71"/>
      <c r="Z614" s="71"/>
      <c r="AA614" s="71"/>
    </row>
    <row r="615" spans="1:27" ht="15.75" customHeight="1" x14ac:dyDescent="0.25">
      <c r="A615" s="71"/>
      <c r="B615" s="71"/>
      <c r="C615" s="71"/>
      <c r="D615" s="72"/>
      <c r="E615" s="72"/>
      <c r="F615" s="72"/>
      <c r="G615" s="72"/>
      <c r="H615" s="72"/>
      <c r="I615" s="72"/>
      <c r="J615" s="72"/>
      <c r="K615" s="72"/>
      <c r="L615" s="72"/>
      <c r="M615" s="72"/>
      <c r="N615" s="72"/>
      <c r="O615" s="72"/>
      <c r="P615" s="72"/>
      <c r="Q615" s="71"/>
      <c r="R615" s="71"/>
      <c r="S615" s="71"/>
      <c r="T615" s="71"/>
      <c r="U615" s="71"/>
      <c r="V615" s="71"/>
      <c r="W615" s="71"/>
      <c r="X615" s="71"/>
      <c r="Y615" s="71"/>
      <c r="Z615" s="71"/>
      <c r="AA615" s="71"/>
    </row>
    <row r="616" spans="1:27" ht="15.75" customHeight="1" x14ac:dyDescent="0.25">
      <c r="A616" s="71"/>
      <c r="B616" s="71"/>
      <c r="C616" s="71"/>
      <c r="D616" s="72"/>
      <c r="E616" s="72"/>
      <c r="F616" s="72"/>
      <c r="G616" s="72"/>
      <c r="H616" s="72"/>
      <c r="I616" s="72"/>
      <c r="J616" s="72"/>
      <c r="K616" s="72"/>
      <c r="L616" s="72"/>
      <c r="M616" s="72"/>
      <c r="N616" s="72"/>
      <c r="O616" s="72"/>
      <c r="P616" s="72"/>
      <c r="Q616" s="71"/>
      <c r="R616" s="71"/>
      <c r="S616" s="71"/>
      <c r="T616" s="71"/>
      <c r="U616" s="71"/>
      <c r="V616" s="71"/>
      <c r="W616" s="71"/>
      <c r="X616" s="71"/>
      <c r="Y616" s="71"/>
      <c r="Z616" s="71"/>
      <c r="AA616" s="71"/>
    </row>
    <row r="617" spans="1:27" ht="15.75" customHeight="1" x14ac:dyDescent="0.25">
      <c r="A617" s="71"/>
      <c r="B617" s="71"/>
      <c r="C617" s="71"/>
      <c r="D617" s="72"/>
      <c r="E617" s="72"/>
      <c r="F617" s="72"/>
      <c r="G617" s="72"/>
      <c r="H617" s="72"/>
      <c r="I617" s="72"/>
      <c r="J617" s="72"/>
      <c r="K617" s="72"/>
      <c r="L617" s="72"/>
      <c r="M617" s="72"/>
      <c r="N617" s="72"/>
      <c r="O617" s="72"/>
      <c r="P617" s="72"/>
      <c r="Q617" s="71"/>
      <c r="R617" s="71"/>
      <c r="S617" s="71"/>
      <c r="T617" s="71"/>
      <c r="U617" s="71"/>
      <c r="V617" s="71"/>
      <c r="W617" s="71"/>
      <c r="X617" s="71"/>
      <c r="Y617" s="71"/>
      <c r="Z617" s="71"/>
      <c r="AA617" s="71"/>
    </row>
    <row r="618" spans="1:27" ht="15.75" customHeight="1" x14ac:dyDescent="0.25">
      <c r="A618" s="71"/>
      <c r="B618" s="71"/>
      <c r="C618" s="71"/>
      <c r="D618" s="72"/>
      <c r="E618" s="72"/>
      <c r="F618" s="72"/>
      <c r="G618" s="72"/>
      <c r="H618" s="72"/>
      <c r="I618" s="72"/>
      <c r="J618" s="72"/>
      <c r="K618" s="72"/>
      <c r="L618" s="72"/>
      <c r="M618" s="72"/>
      <c r="N618" s="72"/>
      <c r="O618" s="72"/>
      <c r="P618" s="72"/>
      <c r="Q618" s="71"/>
      <c r="R618" s="71"/>
      <c r="S618" s="71"/>
      <c r="T618" s="71"/>
      <c r="U618" s="71"/>
      <c r="V618" s="71"/>
      <c r="W618" s="71"/>
      <c r="X618" s="71"/>
      <c r="Y618" s="71"/>
      <c r="Z618" s="71"/>
      <c r="AA618" s="71"/>
    </row>
    <row r="619" spans="1:27" ht="15.75" customHeight="1" x14ac:dyDescent="0.25">
      <c r="A619" s="71"/>
      <c r="B619" s="71"/>
      <c r="C619" s="71"/>
      <c r="D619" s="72"/>
      <c r="E619" s="72"/>
      <c r="F619" s="72"/>
      <c r="G619" s="72"/>
      <c r="H619" s="72"/>
      <c r="I619" s="72"/>
      <c r="J619" s="72"/>
      <c r="K619" s="72"/>
      <c r="L619" s="72"/>
      <c r="M619" s="72"/>
      <c r="N619" s="72"/>
      <c r="O619" s="72"/>
      <c r="P619" s="72"/>
      <c r="Q619" s="71"/>
      <c r="R619" s="71"/>
      <c r="S619" s="71"/>
      <c r="T619" s="71"/>
      <c r="U619" s="71"/>
      <c r="V619" s="71"/>
      <c r="W619" s="71"/>
      <c r="X619" s="71"/>
      <c r="Y619" s="71"/>
      <c r="Z619" s="71"/>
      <c r="AA619" s="71"/>
    </row>
    <row r="620" spans="1:27" ht="15.75" customHeight="1" x14ac:dyDescent="0.25">
      <c r="A620" s="71"/>
      <c r="B620" s="71"/>
      <c r="C620" s="71"/>
      <c r="D620" s="72"/>
      <c r="E620" s="72"/>
      <c r="F620" s="72"/>
      <c r="G620" s="72"/>
      <c r="H620" s="72"/>
      <c r="I620" s="72"/>
      <c r="J620" s="72"/>
      <c r="K620" s="72"/>
      <c r="L620" s="72"/>
      <c r="M620" s="72"/>
      <c r="N620" s="72"/>
      <c r="O620" s="72"/>
      <c r="P620" s="72"/>
      <c r="Q620" s="71"/>
      <c r="R620" s="71"/>
      <c r="S620" s="71"/>
      <c r="T620" s="71"/>
      <c r="U620" s="71"/>
      <c r="V620" s="71"/>
      <c r="W620" s="71"/>
      <c r="X620" s="71"/>
      <c r="Y620" s="71"/>
      <c r="Z620" s="71"/>
      <c r="AA620" s="71"/>
    </row>
    <row r="621" spans="1:27" ht="15.75" customHeight="1" x14ac:dyDescent="0.25">
      <c r="A621" s="71"/>
      <c r="B621" s="71"/>
      <c r="C621" s="71"/>
      <c r="D621" s="72"/>
      <c r="E621" s="72"/>
      <c r="F621" s="72"/>
      <c r="G621" s="72"/>
      <c r="H621" s="72"/>
      <c r="I621" s="72"/>
      <c r="J621" s="72"/>
      <c r="K621" s="72"/>
      <c r="L621" s="72"/>
      <c r="M621" s="72"/>
      <c r="N621" s="72"/>
      <c r="O621" s="72"/>
      <c r="P621" s="72"/>
      <c r="Q621" s="71"/>
      <c r="R621" s="71"/>
      <c r="S621" s="71"/>
      <c r="T621" s="71"/>
      <c r="U621" s="71"/>
      <c r="V621" s="71"/>
      <c r="W621" s="71"/>
      <c r="X621" s="71"/>
      <c r="Y621" s="71"/>
      <c r="Z621" s="71"/>
      <c r="AA621" s="71"/>
    </row>
    <row r="622" spans="1:27" ht="15.75" customHeight="1" x14ac:dyDescent="0.25">
      <c r="A622" s="71"/>
      <c r="B622" s="71"/>
      <c r="C622" s="71"/>
      <c r="D622" s="72"/>
      <c r="E622" s="72"/>
      <c r="F622" s="72"/>
      <c r="G622" s="72"/>
      <c r="H622" s="72"/>
      <c r="I622" s="72"/>
      <c r="J622" s="72"/>
      <c r="K622" s="72"/>
      <c r="L622" s="72"/>
      <c r="M622" s="72"/>
      <c r="N622" s="72"/>
      <c r="O622" s="72"/>
      <c r="P622" s="72"/>
      <c r="Q622" s="71"/>
      <c r="R622" s="71"/>
      <c r="S622" s="71"/>
      <c r="T622" s="71"/>
      <c r="U622" s="71"/>
      <c r="V622" s="71"/>
      <c r="W622" s="71"/>
      <c r="X622" s="71"/>
      <c r="Y622" s="71"/>
      <c r="Z622" s="71"/>
      <c r="AA622" s="71"/>
    </row>
    <row r="623" spans="1:27" ht="15.75" customHeight="1" x14ac:dyDescent="0.25">
      <c r="A623" s="71"/>
      <c r="B623" s="71"/>
      <c r="C623" s="71"/>
      <c r="D623" s="72"/>
      <c r="E623" s="72"/>
      <c r="F623" s="72"/>
      <c r="G623" s="72"/>
      <c r="H623" s="72"/>
      <c r="I623" s="72"/>
      <c r="J623" s="72"/>
      <c r="K623" s="72"/>
      <c r="L623" s="72"/>
      <c r="M623" s="72"/>
      <c r="N623" s="72"/>
      <c r="O623" s="72"/>
      <c r="P623" s="72"/>
      <c r="Q623" s="71"/>
      <c r="R623" s="71"/>
      <c r="S623" s="71"/>
      <c r="T623" s="71"/>
      <c r="U623" s="71"/>
      <c r="V623" s="71"/>
      <c r="W623" s="71"/>
      <c r="X623" s="71"/>
      <c r="Y623" s="71"/>
      <c r="Z623" s="71"/>
      <c r="AA623" s="71"/>
    </row>
    <row r="624" spans="1:27" ht="15.75" customHeight="1" x14ac:dyDescent="0.25">
      <c r="A624" s="71"/>
      <c r="B624" s="71"/>
      <c r="C624" s="71"/>
      <c r="D624" s="72"/>
      <c r="E624" s="72"/>
      <c r="F624" s="72"/>
      <c r="G624" s="72"/>
      <c r="H624" s="72"/>
      <c r="I624" s="72"/>
      <c r="J624" s="72"/>
      <c r="K624" s="72"/>
      <c r="L624" s="72"/>
      <c r="M624" s="72"/>
      <c r="N624" s="72"/>
      <c r="O624" s="72"/>
      <c r="P624" s="72"/>
      <c r="Q624" s="71"/>
      <c r="R624" s="71"/>
      <c r="S624" s="71"/>
      <c r="T624" s="71"/>
      <c r="U624" s="71"/>
      <c r="V624" s="71"/>
      <c r="W624" s="71"/>
      <c r="X624" s="71"/>
      <c r="Y624" s="71"/>
      <c r="Z624" s="71"/>
      <c r="AA624" s="71"/>
    </row>
    <row r="625" spans="1:27" ht="15.75" customHeight="1" x14ac:dyDescent="0.25">
      <c r="A625" s="71"/>
      <c r="B625" s="71"/>
      <c r="C625" s="71"/>
      <c r="D625" s="72"/>
      <c r="E625" s="72"/>
      <c r="F625" s="72"/>
      <c r="G625" s="72"/>
      <c r="H625" s="72"/>
      <c r="I625" s="72"/>
      <c r="J625" s="72"/>
      <c r="K625" s="72"/>
      <c r="L625" s="72"/>
      <c r="M625" s="72"/>
      <c r="N625" s="72"/>
      <c r="O625" s="72"/>
      <c r="P625" s="72"/>
      <c r="Q625" s="71"/>
      <c r="R625" s="71"/>
      <c r="S625" s="71"/>
      <c r="T625" s="71"/>
      <c r="U625" s="71"/>
      <c r="V625" s="71"/>
      <c r="W625" s="71"/>
      <c r="X625" s="71"/>
      <c r="Y625" s="71"/>
      <c r="Z625" s="71"/>
      <c r="AA625" s="71"/>
    </row>
    <row r="626" spans="1:27" ht="15.75" customHeight="1" x14ac:dyDescent="0.25">
      <c r="A626" s="71"/>
      <c r="B626" s="71"/>
      <c r="C626" s="71"/>
      <c r="D626" s="72"/>
      <c r="E626" s="72"/>
      <c r="F626" s="72"/>
      <c r="G626" s="72"/>
      <c r="H626" s="72"/>
      <c r="I626" s="72"/>
      <c r="J626" s="72"/>
      <c r="K626" s="72"/>
      <c r="L626" s="72"/>
      <c r="M626" s="72"/>
      <c r="N626" s="72"/>
      <c r="O626" s="72"/>
      <c r="P626" s="72"/>
      <c r="Q626" s="71"/>
      <c r="R626" s="71"/>
      <c r="S626" s="71"/>
      <c r="T626" s="71"/>
      <c r="U626" s="71"/>
      <c r="V626" s="71"/>
      <c r="W626" s="71"/>
      <c r="X626" s="71"/>
      <c r="Y626" s="71"/>
      <c r="Z626" s="71"/>
      <c r="AA626" s="71"/>
    </row>
    <row r="627" spans="1:27" ht="15.75" customHeight="1" x14ac:dyDescent="0.25">
      <c r="A627" s="71"/>
      <c r="B627" s="71"/>
      <c r="C627" s="71"/>
      <c r="D627" s="72"/>
      <c r="E627" s="72"/>
      <c r="F627" s="72"/>
      <c r="G627" s="72"/>
      <c r="H627" s="72"/>
      <c r="I627" s="72"/>
      <c r="J627" s="72"/>
      <c r="K627" s="72"/>
      <c r="L627" s="72"/>
      <c r="M627" s="72"/>
      <c r="N627" s="72"/>
      <c r="O627" s="72"/>
      <c r="P627" s="72"/>
      <c r="Q627" s="71"/>
      <c r="R627" s="71"/>
      <c r="S627" s="71"/>
      <c r="T627" s="71"/>
      <c r="U627" s="71"/>
      <c r="V627" s="71"/>
      <c r="W627" s="71"/>
      <c r="X627" s="71"/>
      <c r="Y627" s="71"/>
      <c r="Z627" s="71"/>
      <c r="AA627" s="71"/>
    </row>
    <row r="628" spans="1:27" ht="15.75" customHeight="1" x14ac:dyDescent="0.25">
      <c r="A628" s="71"/>
      <c r="B628" s="71"/>
      <c r="C628" s="71"/>
      <c r="D628" s="72"/>
      <c r="E628" s="72"/>
      <c r="F628" s="72"/>
      <c r="G628" s="72"/>
      <c r="H628" s="72"/>
      <c r="I628" s="72"/>
      <c r="J628" s="72"/>
      <c r="K628" s="72"/>
      <c r="L628" s="72"/>
      <c r="M628" s="72"/>
      <c r="N628" s="72"/>
      <c r="O628" s="72"/>
      <c r="P628" s="72"/>
      <c r="Q628" s="71"/>
      <c r="R628" s="71"/>
      <c r="S628" s="71"/>
      <c r="T628" s="71"/>
      <c r="U628" s="71"/>
      <c r="V628" s="71"/>
      <c r="W628" s="71"/>
      <c r="X628" s="71"/>
      <c r="Y628" s="71"/>
      <c r="Z628" s="71"/>
      <c r="AA628" s="71"/>
    </row>
    <row r="629" spans="1:27" ht="15.75" customHeight="1" x14ac:dyDescent="0.25">
      <c r="A629" s="71"/>
      <c r="B629" s="71"/>
      <c r="C629" s="71"/>
      <c r="D629" s="72"/>
      <c r="E629" s="72"/>
      <c r="F629" s="72"/>
      <c r="G629" s="72"/>
      <c r="H629" s="72"/>
      <c r="I629" s="72"/>
      <c r="J629" s="72"/>
      <c r="K629" s="72"/>
      <c r="L629" s="72"/>
      <c r="M629" s="72"/>
      <c r="N629" s="72"/>
      <c r="O629" s="72"/>
      <c r="P629" s="72"/>
      <c r="Q629" s="71"/>
      <c r="R629" s="71"/>
      <c r="S629" s="71"/>
      <c r="T629" s="71"/>
      <c r="U629" s="71"/>
      <c r="V629" s="71"/>
      <c r="W629" s="71"/>
      <c r="X629" s="71"/>
      <c r="Y629" s="71"/>
      <c r="Z629" s="71"/>
      <c r="AA629" s="71"/>
    </row>
    <row r="630" spans="1:27" ht="15.75" customHeight="1" x14ac:dyDescent="0.25">
      <c r="A630" s="71"/>
      <c r="B630" s="71"/>
      <c r="C630" s="71"/>
      <c r="D630" s="72"/>
      <c r="E630" s="72"/>
      <c r="F630" s="72"/>
      <c r="G630" s="72"/>
      <c r="H630" s="72"/>
      <c r="I630" s="72"/>
      <c r="J630" s="72"/>
      <c r="K630" s="72"/>
      <c r="L630" s="72"/>
      <c r="M630" s="72"/>
      <c r="N630" s="72"/>
      <c r="O630" s="72"/>
      <c r="P630" s="72"/>
      <c r="Q630" s="71"/>
      <c r="R630" s="71"/>
      <c r="S630" s="71"/>
      <c r="T630" s="71"/>
      <c r="U630" s="71"/>
      <c r="V630" s="71"/>
      <c r="W630" s="71"/>
      <c r="X630" s="71"/>
      <c r="Y630" s="71"/>
      <c r="Z630" s="71"/>
      <c r="AA630" s="71"/>
    </row>
    <row r="631" spans="1:27" ht="15.75" customHeight="1" x14ac:dyDescent="0.25">
      <c r="A631" s="71"/>
      <c r="B631" s="71"/>
      <c r="C631" s="71"/>
      <c r="D631" s="72"/>
      <c r="E631" s="72"/>
      <c r="F631" s="72"/>
      <c r="G631" s="72"/>
      <c r="H631" s="72"/>
      <c r="I631" s="72"/>
      <c r="J631" s="72"/>
      <c r="K631" s="72"/>
      <c r="L631" s="72"/>
      <c r="M631" s="72"/>
      <c r="N631" s="72"/>
      <c r="O631" s="72"/>
      <c r="P631" s="72"/>
      <c r="Q631" s="71"/>
      <c r="R631" s="71"/>
      <c r="S631" s="71"/>
      <c r="T631" s="71"/>
      <c r="U631" s="71"/>
      <c r="V631" s="71"/>
      <c r="W631" s="71"/>
      <c r="X631" s="71"/>
      <c r="Y631" s="71"/>
      <c r="Z631" s="71"/>
      <c r="AA631" s="71"/>
    </row>
    <row r="632" spans="1:27" ht="15.75" customHeight="1" x14ac:dyDescent="0.25">
      <c r="A632" s="71"/>
      <c r="B632" s="71"/>
      <c r="C632" s="71"/>
      <c r="D632" s="72"/>
      <c r="E632" s="72"/>
      <c r="F632" s="72"/>
      <c r="G632" s="72"/>
      <c r="H632" s="72"/>
      <c r="I632" s="72"/>
      <c r="J632" s="72"/>
      <c r="K632" s="72"/>
      <c r="L632" s="72"/>
      <c r="M632" s="72"/>
      <c r="N632" s="72"/>
      <c r="O632" s="72"/>
      <c r="P632" s="72"/>
      <c r="Q632" s="71"/>
      <c r="R632" s="71"/>
      <c r="S632" s="71"/>
      <c r="T632" s="71"/>
      <c r="U632" s="71"/>
      <c r="V632" s="71"/>
      <c r="W632" s="71"/>
      <c r="X632" s="71"/>
      <c r="Y632" s="71"/>
      <c r="Z632" s="71"/>
      <c r="AA632" s="71"/>
    </row>
    <row r="633" spans="1:27" ht="15.75" customHeight="1" x14ac:dyDescent="0.25">
      <c r="A633" s="71"/>
      <c r="B633" s="71"/>
      <c r="C633" s="71"/>
      <c r="D633" s="72"/>
      <c r="E633" s="72"/>
      <c r="F633" s="72"/>
      <c r="G633" s="72"/>
      <c r="H633" s="72"/>
      <c r="I633" s="72"/>
      <c r="J633" s="72"/>
      <c r="K633" s="72"/>
      <c r="L633" s="72"/>
      <c r="M633" s="72"/>
      <c r="N633" s="72"/>
      <c r="O633" s="72"/>
      <c r="P633" s="72"/>
      <c r="Q633" s="71"/>
      <c r="R633" s="71"/>
      <c r="S633" s="71"/>
      <c r="T633" s="71"/>
      <c r="U633" s="71"/>
      <c r="V633" s="71"/>
      <c r="W633" s="71"/>
      <c r="X633" s="71"/>
      <c r="Y633" s="71"/>
      <c r="Z633" s="71"/>
      <c r="AA633" s="71"/>
    </row>
    <row r="634" spans="1:27" ht="15.75" customHeight="1" x14ac:dyDescent="0.25">
      <c r="A634" s="71"/>
      <c r="B634" s="71"/>
      <c r="C634" s="71"/>
      <c r="D634" s="72"/>
      <c r="E634" s="72"/>
      <c r="F634" s="72"/>
      <c r="G634" s="72"/>
      <c r="H634" s="72"/>
      <c r="I634" s="72"/>
      <c r="J634" s="72"/>
      <c r="K634" s="72"/>
      <c r="L634" s="72"/>
      <c r="M634" s="72"/>
      <c r="N634" s="72"/>
      <c r="O634" s="72"/>
      <c r="P634" s="72"/>
      <c r="Q634" s="71"/>
      <c r="R634" s="71"/>
      <c r="S634" s="71"/>
      <c r="T634" s="71"/>
      <c r="U634" s="71"/>
      <c r="V634" s="71"/>
      <c r="W634" s="71"/>
      <c r="X634" s="71"/>
      <c r="Y634" s="71"/>
      <c r="Z634" s="71"/>
      <c r="AA634" s="71"/>
    </row>
    <row r="635" spans="1:27" ht="15.75" customHeight="1" x14ac:dyDescent="0.25">
      <c r="A635" s="71"/>
      <c r="B635" s="71"/>
      <c r="C635" s="71"/>
      <c r="D635" s="72"/>
      <c r="E635" s="72"/>
      <c r="F635" s="72"/>
      <c r="G635" s="72"/>
      <c r="H635" s="72"/>
      <c r="I635" s="72"/>
      <c r="J635" s="72"/>
      <c r="K635" s="72"/>
      <c r="L635" s="72"/>
      <c r="M635" s="72"/>
      <c r="N635" s="72"/>
      <c r="O635" s="72"/>
      <c r="P635" s="72"/>
      <c r="Q635" s="71"/>
      <c r="R635" s="71"/>
      <c r="S635" s="71"/>
      <c r="T635" s="71"/>
      <c r="U635" s="71"/>
      <c r="V635" s="71"/>
      <c r="W635" s="71"/>
      <c r="X635" s="71"/>
      <c r="Y635" s="71"/>
      <c r="Z635" s="71"/>
      <c r="AA635" s="71"/>
    </row>
    <row r="636" spans="1:27" ht="15.75" customHeight="1" x14ac:dyDescent="0.25">
      <c r="A636" s="71"/>
      <c r="B636" s="71"/>
      <c r="C636" s="71"/>
      <c r="D636" s="72"/>
      <c r="E636" s="72"/>
      <c r="F636" s="72"/>
      <c r="G636" s="72"/>
      <c r="H636" s="72"/>
      <c r="I636" s="72"/>
      <c r="J636" s="72"/>
      <c r="K636" s="72"/>
      <c r="L636" s="72"/>
      <c r="M636" s="72"/>
      <c r="N636" s="72"/>
      <c r="O636" s="72"/>
      <c r="P636" s="72"/>
      <c r="Q636" s="71"/>
      <c r="R636" s="71"/>
      <c r="S636" s="71"/>
      <c r="T636" s="71"/>
      <c r="U636" s="71"/>
      <c r="V636" s="71"/>
      <c r="W636" s="71"/>
      <c r="X636" s="71"/>
      <c r="Y636" s="71"/>
      <c r="Z636" s="71"/>
      <c r="AA636" s="71"/>
    </row>
    <row r="637" spans="1:27" ht="15.75" customHeight="1" x14ac:dyDescent="0.25">
      <c r="A637" s="71"/>
      <c r="B637" s="71"/>
      <c r="C637" s="71"/>
      <c r="D637" s="72"/>
      <c r="E637" s="72"/>
      <c r="F637" s="72"/>
      <c r="G637" s="72"/>
      <c r="H637" s="72"/>
      <c r="I637" s="72"/>
      <c r="J637" s="72"/>
      <c r="K637" s="72"/>
      <c r="L637" s="72"/>
      <c r="M637" s="72"/>
      <c r="N637" s="72"/>
      <c r="O637" s="72"/>
      <c r="P637" s="72"/>
      <c r="Q637" s="71"/>
      <c r="R637" s="71"/>
      <c r="S637" s="71"/>
      <c r="T637" s="71"/>
      <c r="U637" s="71"/>
      <c r="V637" s="71"/>
      <c r="W637" s="71"/>
      <c r="X637" s="71"/>
      <c r="Y637" s="71"/>
      <c r="Z637" s="71"/>
      <c r="AA637" s="71"/>
    </row>
    <row r="638" spans="1:27" ht="15.75" customHeight="1" x14ac:dyDescent="0.25">
      <c r="A638" s="71"/>
      <c r="B638" s="71"/>
      <c r="C638" s="71"/>
      <c r="D638" s="72"/>
      <c r="E638" s="72"/>
      <c r="F638" s="72"/>
      <c r="G638" s="72"/>
      <c r="H638" s="72"/>
      <c r="I638" s="72"/>
      <c r="J638" s="72"/>
      <c r="K638" s="72"/>
      <c r="L638" s="72"/>
      <c r="M638" s="72"/>
      <c r="N638" s="72"/>
      <c r="O638" s="72"/>
      <c r="P638" s="72"/>
      <c r="Q638" s="71"/>
      <c r="R638" s="71"/>
      <c r="S638" s="71"/>
      <c r="T638" s="71"/>
      <c r="U638" s="71"/>
      <c r="V638" s="71"/>
      <c r="W638" s="71"/>
      <c r="X638" s="71"/>
      <c r="Y638" s="71"/>
      <c r="Z638" s="71"/>
      <c r="AA638" s="71"/>
    </row>
    <row r="639" spans="1:27" ht="15.75" customHeight="1" x14ac:dyDescent="0.25">
      <c r="A639" s="71"/>
      <c r="B639" s="71"/>
      <c r="C639" s="71"/>
      <c r="D639" s="72"/>
      <c r="E639" s="72"/>
      <c r="F639" s="72"/>
      <c r="G639" s="72"/>
      <c r="H639" s="72"/>
      <c r="I639" s="72"/>
      <c r="J639" s="72"/>
      <c r="K639" s="72"/>
      <c r="L639" s="72"/>
      <c r="M639" s="72"/>
      <c r="N639" s="72"/>
      <c r="O639" s="72"/>
      <c r="P639" s="72"/>
      <c r="Q639" s="71"/>
      <c r="R639" s="71"/>
      <c r="S639" s="71"/>
      <c r="T639" s="71"/>
      <c r="U639" s="71"/>
      <c r="V639" s="71"/>
      <c r="W639" s="71"/>
      <c r="X639" s="71"/>
      <c r="Y639" s="71"/>
      <c r="Z639" s="71"/>
      <c r="AA639" s="71"/>
    </row>
    <row r="640" spans="1:27" ht="15.75" customHeight="1" x14ac:dyDescent="0.25">
      <c r="A640" s="71"/>
      <c r="B640" s="71"/>
      <c r="C640" s="71"/>
      <c r="D640" s="72"/>
      <c r="E640" s="72"/>
      <c r="F640" s="72"/>
      <c r="G640" s="72"/>
      <c r="H640" s="72"/>
      <c r="I640" s="72"/>
      <c r="J640" s="72"/>
      <c r="K640" s="72"/>
      <c r="L640" s="72"/>
      <c r="M640" s="72"/>
      <c r="N640" s="72"/>
      <c r="O640" s="72"/>
      <c r="P640" s="72"/>
      <c r="Q640" s="71"/>
      <c r="R640" s="71"/>
      <c r="S640" s="71"/>
      <c r="T640" s="71"/>
      <c r="U640" s="71"/>
      <c r="V640" s="71"/>
      <c r="W640" s="71"/>
      <c r="X640" s="71"/>
      <c r="Y640" s="71"/>
      <c r="Z640" s="71"/>
      <c r="AA640" s="71"/>
    </row>
    <row r="641" spans="1:27" ht="15.75" customHeight="1" x14ac:dyDescent="0.25">
      <c r="A641" s="71"/>
      <c r="B641" s="71"/>
      <c r="C641" s="71"/>
      <c r="D641" s="72"/>
      <c r="E641" s="72"/>
      <c r="F641" s="72"/>
      <c r="G641" s="72"/>
      <c r="H641" s="72"/>
      <c r="I641" s="72"/>
      <c r="J641" s="72"/>
      <c r="K641" s="72"/>
      <c r="L641" s="72"/>
      <c r="M641" s="72"/>
      <c r="N641" s="72"/>
      <c r="O641" s="72"/>
      <c r="P641" s="72"/>
      <c r="Q641" s="71"/>
      <c r="R641" s="71"/>
      <c r="S641" s="71"/>
      <c r="T641" s="71"/>
      <c r="U641" s="71"/>
      <c r="V641" s="71"/>
      <c r="W641" s="71"/>
      <c r="X641" s="71"/>
      <c r="Y641" s="71"/>
      <c r="Z641" s="71"/>
      <c r="AA641" s="71"/>
    </row>
    <row r="642" spans="1:27" ht="15.75" customHeight="1" x14ac:dyDescent="0.25">
      <c r="A642" s="71"/>
      <c r="B642" s="71"/>
      <c r="C642" s="71"/>
      <c r="D642" s="72"/>
      <c r="E642" s="72"/>
      <c r="F642" s="72"/>
      <c r="G642" s="72"/>
      <c r="H642" s="72"/>
      <c r="I642" s="72"/>
      <c r="J642" s="72"/>
      <c r="K642" s="72"/>
      <c r="L642" s="72"/>
      <c r="M642" s="72"/>
      <c r="N642" s="72"/>
      <c r="O642" s="72"/>
      <c r="P642" s="72"/>
      <c r="Q642" s="71"/>
      <c r="R642" s="71"/>
      <c r="S642" s="71"/>
      <c r="T642" s="71"/>
      <c r="U642" s="71"/>
      <c r="V642" s="71"/>
      <c r="W642" s="71"/>
      <c r="X642" s="71"/>
      <c r="Y642" s="71"/>
      <c r="Z642" s="71"/>
      <c r="AA642" s="71"/>
    </row>
    <row r="643" spans="1:27" ht="15.75" customHeight="1" x14ac:dyDescent="0.25">
      <c r="A643" s="71"/>
      <c r="B643" s="71"/>
      <c r="C643" s="71"/>
      <c r="D643" s="72"/>
      <c r="E643" s="72"/>
      <c r="F643" s="72"/>
      <c r="G643" s="72"/>
      <c r="H643" s="72"/>
      <c r="I643" s="72"/>
      <c r="J643" s="72"/>
      <c r="K643" s="72"/>
      <c r="L643" s="72"/>
      <c r="M643" s="72"/>
      <c r="N643" s="72"/>
      <c r="O643" s="72"/>
      <c r="P643" s="72"/>
      <c r="Q643" s="71"/>
      <c r="R643" s="71"/>
      <c r="S643" s="71"/>
      <c r="T643" s="71"/>
      <c r="U643" s="71"/>
      <c r="V643" s="71"/>
      <c r="W643" s="71"/>
      <c r="X643" s="71"/>
      <c r="Y643" s="71"/>
      <c r="Z643" s="71"/>
      <c r="AA643" s="71"/>
    </row>
    <row r="644" spans="1:27" ht="15.75" customHeight="1" x14ac:dyDescent="0.25">
      <c r="A644" s="71"/>
      <c r="B644" s="71"/>
      <c r="C644" s="71"/>
      <c r="D644" s="72"/>
      <c r="E644" s="72"/>
      <c r="F644" s="72"/>
      <c r="G644" s="72"/>
      <c r="H644" s="72"/>
      <c r="I644" s="72"/>
      <c r="J644" s="72"/>
      <c r="K644" s="72"/>
      <c r="L644" s="72"/>
      <c r="M644" s="72"/>
      <c r="N644" s="72"/>
      <c r="O644" s="72"/>
      <c r="P644" s="72"/>
      <c r="Q644" s="71"/>
      <c r="R644" s="71"/>
      <c r="S644" s="71"/>
      <c r="T644" s="71"/>
      <c r="U644" s="71"/>
      <c r="V644" s="71"/>
      <c r="W644" s="71"/>
      <c r="X644" s="71"/>
      <c r="Y644" s="71"/>
      <c r="Z644" s="71"/>
      <c r="AA644" s="71"/>
    </row>
    <row r="645" spans="1:27" ht="15.75" customHeight="1" x14ac:dyDescent="0.25">
      <c r="A645" s="71"/>
      <c r="B645" s="71"/>
      <c r="C645" s="71"/>
      <c r="D645" s="72"/>
      <c r="E645" s="72"/>
      <c r="F645" s="72"/>
      <c r="G645" s="72"/>
      <c r="H645" s="72"/>
      <c r="I645" s="72"/>
      <c r="J645" s="72"/>
      <c r="K645" s="72"/>
      <c r="L645" s="72"/>
      <c r="M645" s="72"/>
      <c r="N645" s="72"/>
      <c r="O645" s="72"/>
      <c r="P645" s="72"/>
      <c r="Q645" s="71"/>
      <c r="R645" s="71"/>
      <c r="S645" s="71"/>
      <c r="T645" s="71"/>
      <c r="U645" s="71"/>
      <c r="V645" s="71"/>
      <c r="W645" s="71"/>
      <c r="X645" s="71"/>
      <c r="Y645" s="71"/>
      <c r="Z645" s="71"/>
      <c r="AA645" s="71"/>
    </row>
    <row r="646" spans="1:27" ht="15.75" customHeight="1" x14ac:dyDescent="0.25">
      <c r="A646" s="71"/>
      <c r="B646" s="71"/>
      <c r="C646" s="71"/>
      <c r="D646" s="72"/>
      <c r="E646" s="72"/>
      <c r="F646" s="72"/>
      <c r="G646" s="72"/>
      <c r="H646" s="72"/>
      <c r="I646" s="72"/>
      <c r="J646" s="72"/>
      <c r="K646" s="72"/>
      <c r="L646" s="72"/>
      <c r="M646" s="72"/>
      <c r="N646" s="72"/>
      <c r="O646" s="72"/>
      <c r="P646" s="72"/>
      <c r="Q646" s="71"/>
      <c r="R646" s="71"/>
      <c r="S646" s="71"/>
      <c r="T646" s="71"/>
      <c r="U646" s="71"/>
      <c r="V646" s="71"/>
      <c r="W646" s="71"/>
      <c r="X646" s="71"/>
      <c r="Y646" s="71"/>
      <c r="Z646" s="71"/>
      <c r="AA646" s="71"/>
    </row>
    <row r="647" spans="1:27" ht="15.75" customHeight="1" x14ac:dyDescent="0.25">
      <c r="A647" s="71"/>
      <c r="B647" s="71"/>
      <c r="C647" s="71"/>
      <c r="D647" s="72"/>
      <c r="E647" s="72"/>
      <c r="F647" s="72"/>
      <c r="G647" s="72"/>
      <c r="H647" s="72"/>
      <c r="I647" s="72"/>
      <c r="J647" s="72"/>
      <c r="K647" s="72"/>
      <c r="L647" s="72"/>
      <c r="M647" s="72"/>
      <c r="N647" s="72"/>
      <c r="O647" s="72"/>
      <c r="P647" s="72"/>
      <c r="Q647" s="71"/>
      <c r="R647" s="71"/>
      <c r="S647" s="71"/>
      <c r="T647" s="71"/>
      <c r="U647" s="71"/>
      <c r="V647" s="71"/>
      <c r="W647" s="71"/>
      <c r="X647" s="71"/>
      <c r="Y647" s="71"/>
      <c r="Z647" s="71"/>
      <c r="AA647" s="71"/>
    </row>
    <row r="648" spans="1:27" ht="15.75" customHeight="1" x14ac:dyDescent="0.25">
      <c r="A648" s="71"/>
      <c r="B648" s="71"/>
      <c r="C648" s="71"/>
      <c r="D648" s="72"/>
      <c r="E648" s="72"/>
      <c r="F648" s="72"/>
      <c r="G648" s="72"/>
      <c r="H648" s="72"/>
      <c r="I648" s="72"/>
      <c r="J648" s="72"/>
      <c r="K648" s="72"/>
      <c r="L648" s="72"/>
      <c r="M648" s="72"/>
      <c r="N648" s="72"/>
      <c r="O648" s="72"/>
      <c r="P648" s="72"/>
      <c r="Q648" s="71"/>
      <c r="R648" s="71"/>
      <c r="S648" s="71"/>
      <c r="T648" s="71"/>
      <c r="U648" s="71"/>
      <c r="V648" s="71"/>
      <c r="W648" s="71"/>
      <c r="X648" s="71"/>
      <c r="Y648" s="71"/>
      <c r="Z648" s="71"/>
      <c r="AA648" s="71"/>
    </row>
    <row r="649" spans="1:27" ht="15.75" customHeight="1" x14ac:dyDescent="0.25">
      <c r="A649" s="71"/>
      <c r="B649" s="71"/>
      <c r="C649" s="71"/>
      <c r="D649" s="72"/>
      <c r="E649" s="72"/>
      <c r="F649" s="72"/>
      <c r="G649" s="72"/>
      <c r="H649" s="72"/>
      <c r="I649" s="72"/>
      <c r="J649" s="72"/>
      <c r="K649" s="72"/>
      <c r="L649" s="72"/>
      <c r="M649" s="72"/>
      <c r="N649" s="72"/>
      <c r="O649" s="72"/>
      <c r="P649" s="72"/>
      <c r="Q649" s="71"/>
      <c r="R649" s="71"/>
      <c r="S649" s="71"/>
      <c r="T649" s="71"/>
      <c r="U649" s="71"/>
      <c r="V649" s="71"/>
      <c r="W649" s="71"/>
      <c r="X649" s="71"/>
      <c r="Y649" s="71"/>
      <c r="Z649" s="71"/>
      <c r="AA649" s="71"/>
    </row>
    <row r="650" spans="1:27" ht="15.75" customHeight="1" x14ac:dyDescent="0.25">
      <c r="A650" s="71"/>
      <c r="B650" s="71"/>
      <c r="C650" s="71"/>
      <c r="D650" s="72"/>
      <c r="E650" s="72"/>
      <c r="F650" s="72"/>
      <c r="G650" s="72"/>
      <c r="H650" s="72"/>
      <c r="I650" s="72"/>
      <c r="J650" s="72"/>
      <c r="K650" s="72"/>
      <c r="L650" s="72"/>
      <c r="M650" s="72"/>
      <c r="N650" s="72"/>
      <c r="O650" s="72"/>
      <c r="P650" s="72"/>
      <c r="Q650" s="71"/>
      <c r="R650" s="71"/>
      <c r="S650" s="71"/>
      <c r="T650" s="71"/>
      <c r="U650" s="71"/>
      <c r="V650" s="71"/>
      <c r="W650" s="71"/>
      <c r="X650" s="71"/>
      <c r="Y650" s="71"/>
      <c r="Z650" s="71"/>
      <c r="AA650" s="71"/>
    </row>
    <row r="651" spans="1:27" ht="15.75" customHeight="1" x14ac:dyDescent="0.25">
      <c r="A651" s="71"/>
      <c r="B651" s="71"/>
      <c r="C651" s="71"/>
      <c r="D651" s="72"/>
      <c r="E651" s="72"/>
      <c r="F651" s="72"/>
      <c r="G651" s="72"/>
      <c r="H651" s="72"/>
      <c r="I651" s="72"/>
      <c r="J651" s="72"/>
      <c r="K651" s="72"/>
      <c r="L651" s="72"/>
      <c r="M651" s="72"/>
      <c r="N651" s="72"/>
      <c r="O651" s="72"/>
      <c r="P651" s="72"/>
      <c r="Q651" s="71"/>
      <c r="R651" s="71"/>
      <c r="S651" s="71"/>
      <c r="T651" s="71"/>
      <c r="U651" s="71"/>
      <c r="V651" s="71"/>
      <c r="W651" s="71"/>
      <c r="X651" s="71"/>
      <c r="Y651" s="71"/>
      <c r="Z651" s="71"/>
      <c r="AA651" s="71"/>
    </row>
    <row r="652" spans="1:27" ht="15.75" customHeight="1" x14ac:dyDescent="0.25">
      <c r="A652" s="71"/>
      <c r="B652" s="71"/>
      <c r="C652" s="71"/>
      <c r="D652" s="72"/>
      <c r="E652" s="72"/>
      <c r="F652" s="72"/>
      <c r="G652" s="72"/>
      <c r="H652" s="72"/>
      <c r="I652" s="72"/>
      <c r="J652" s="72"/>
      <c r="K652" s="72"/>
      <c r="L652" s="72"/>
      <c r="M652" s="72"/>
      <c r="N652" s="72"/>
      <c r="O652" s="72"/>
      <c r="P652" s="72"/>
      <c r="Q652" s="71"/>
      <c r="R652" s="71"/>
      <c r="S652" s="71"/>
      <c r="T652" s="71"/>
      <c r="U652" s="71"/>
      <c r="V652" s="71"/>
      <c r="W652" s="71"/>
      <c r="X652" s="71"/>
      <c r="Y652" s="71"/>
      <c r="Z652" s="71"/>
      <c r="AA652" s="71"/>
    </row>
    <row r="653" spans="1:27" ht="15.75" customHeight="1" x14ac:dyDescent="0.25">
      <c r="A653" s="71"/>
      <c r="B653" s="71"/>
      <c r="C653" s="71"/>
      <c r="D653" s="72"/>
      <c r="E653" s="72"/>
      <c r="F653" s="72"/>
      <c r="G653" s="72"/>
      <c r="H653" s="72"/>
      <c r="I653" s="72"/>
      <c r="J653" s="72"/>
      <c r="K653" s="72"/>
      <c r="L653" s="72"/>
      <c r="M653" s="72"/>
      <c r="N653" s="72"/>
      <c r="O653" s="72"/>
      <c r="P653" s="72"/>
      <c r="Q653" s="71"/>
      <c r="R653" s="71"/>
      <c r="S653" s="71"/>
      <c r="T653" s="71"/>
      <c r="U653" s="71"/>
      <c r="V653" s="71"/>
      <c r="W653" s="71"/>
      <c r="X653" s="71"/>
      <c r="Y653" s="71"/>
      <c r="Z653" s="71"/>
      <c r="AA653" s="71"/>
    </row>
    <row r="654" spans="1:27" ht="15.75" customHeight="1" x14ac:dyDescent="0.25">
      <c r="A654" s="71"/>
      <c r="B654" s="71"/>
      <c r="C654" s="71"/>
      <c r="D654" s="72"/>
      <c r="E654" s="72"/>
      <c r="F654" s="72"/>
      <c r="G654" s="72"/>
      <c r="H654" s="72"/>
      <c r="I654" s="72"/>
      <c r="J654" s="72"/>
      <c r="K654" s="72"/>
      <c r="L654" s="72"/>
      <c r="M654" s="72"/>
      <c r="N654" s="72"/>
      <c r="O654" s="72"/>
      <c r="P654" s="72"/>
      <c r="Q654" s="71"/>
      <c r="R654" s="71"/>
      <c r="S654" s="71"/>
      <c r="T654" s="71"/>
      <c r="U654" s="71"/>
      <c r="V654" s="71"/>
      <c r="W654" s="71"/>
      <c r="X654" s="71"/>
      <c r="Y654" s="71"/>
      <c r="Z654" s="71"/>
      <c r="AA654" s="71"/>
    </row>
    <row r="655" spans="1:27" ht="15.75" customHeight="1" x14ac:dyDescent="0.25">
      <c r="A655" s="71"/>
      <c r="B655" s="71"/>
      <c r="C655" s="71"/>
      <c r="D655" s="72"/>
      <c r="E655" s="72"/>
      <c r="F655" s="72"/>
      <c r="G655" s="72"/>
      <c r="H655" s="72"/>
      <c r="I655" s="72"/>
      <c r="J655" s="72"/>
      <c r="K655" s="72"/>
      <c r="L655" s="72"/>
      <c r="M655" s="72"/>
      <c r="N655" s="72"/>
      <c r="O655" s="72"/>
      <c r="P655" s="72"/>
      <c r="Q655" s="71"/>
      <c r="R655" s="71"/>
      <c r="S655" s="71"/>
      <c r="T655" s="71"/>
      <c r="U655" s="71"/>
      <c r="V655" s="71"/>
      <c r="W655" s="71"/>
      <c r="X655" s="71"/>
      <c r="Y655" s="71"/>
      <c r="Z655" s="71"/>
      <c r="AA655" s="71"/>
    </row>
    <row r="656" spans="1:27" ht="15.75" customHeight="1" x14ac:dyDescent="0.25">
      <c r="A656" s="71"/>
      <c r="B656" s="71"/>
      <c r="C656" s="71"/>
      <c r="D656" s="72"/>
      <c r="E656" s="72"/>
      <c r="F656" s="72"/>
      <c r="G656" s="72"/>
      <c r="H656" s="72"/>
      <c r="I656" s="72"/>
      <c r="J656" s="72"/>
      <c r="K656" s="72"/>
      <c r="L656" s="72"/>
      <c r="M656" s="72"/>
      <c r="N656" s="72"/>
      <c r="O656" s="72"/>
      <c r="P656" s="72"/>
      <c r="Q656" s="71"/>
      <c r="R656" s="71"/>
      <c r="S656" s="71"/>
      <c r="T656" s="71"/>
      <c r="U656" s="71"/>
      <c r="V656" s="71"/>
      <c r="W656" s="71"/>
      <c r="X656" s="71"/>
      <c r="Y656" s="71"/>
      <c r="Z656" s="71"/>
      <c r="AA656" s="71"/>
    </row>
    <row r="657" spans="1:27" ht="15.75" customHeight="1" x14ac:dyDescent="0.25">
      <c r="A657" s="71"/>
      <c r="B657" s="71"/>
      <c r="C657" s="71"/>
      <c r="D657" s="72"/>
      <c r="E657" s="72"/>
      <c r="F657" s="72"/>
      <c r="G657" s="72"/>
      <c r="H657" s="72"/>
      <c r="I657" s="72"/>
      <c r="J657" s="72"/>
      <c r="K657" s="72"/>
      <c r="L657" s="72"/>
      <c r="M657" s="72"/>
      <c r="N657" s="72"/>
      <c r="O657" s="72"/>
      <c r="P657" s="72"/>
      <c r="Q657" s="71"/>
      <c r="R657" s="71"/>
      <c r="S657" s="71"/>
      <c r="T657" s="71"/>
      <c r="U657" s="71"/>
      <c r="V657" s="71"/>
      <c r="W657" s="71"/>
      <c r="X657" s="71"/>
      <c r="Y657" s="71"/>
      <c r="Z657" s="71"/>
      <c r="AA657" s="71"/>
    </row>
    <row r="658" spans="1:27" ht="15.75" customHeight="1" x14ac:dyDescent="0.25">
      <c r="A658" s="71"/>
      <c r="B658" s="71"/>
      <c r="C658" s="71"/>
      <c r="D658" s="72"/>
      <c r="E658" s="72"/>
      <c r="F658" s="72"/>
      <c r="G658" s="72"/>
      <c r="H658" s="72"/>
      <c r="I658" s="72"/>
      <c r="J658" s="72"/>
      <c r="K658" s="72"/>
      <c r="L658" s="72"/>
      <c r="M658" s="72"/>
      <c r="N658" s="72"/>
      <c r="O658" s="72"/>
      <c r="P658" s="72"/>
      <c r="Q658" s="71"/>
      <c r="R658" s="71"/>
      <c r="S658" s="71"/>
      <c r="T658" s="71"/>
      <c r="U658" s="71"/>
      <c r="V658" s="71"/>
      <c r="W658" s="71"/>
      <c r="X658" s="71"/>
      <c r="Y658" s="71"/>
      <c r="Z658" s="71"/>
      <c r="AA658" s="71"/>
    </row>
    <row r="659" spans="1:27" ht="15.75" customHeight="1" x14ac:dyDescent="0.25">
      <c r="A659" s="71"/>
      <c r="B659" s="71"/>
      <c r="C659" s="71"/>
      <c r="D659" s="72"/>
      <c r="E659" s="72"/>
      <c r="F659" s="72"/>
      <c r="G659" s="72"/>
      <c r="H659" s="72"/>
      <c r="I659" s="72"/>
      <c r="J659" s="72"/>
      <c r="K659" s="72"/>
      <c r="L659" s="72"/>
      <c r="M659" s="72"/>
      <c r="N659" s="72"/>
      <c r="O659" s="72"/>
      <c r="P659" s="72"/>
      <c r="Q659" s="71"/>
      <c r="R659" s="71"/>
      <c r="S659" s="71"/>
      <c r="T659" s="71"/>
      <c r="U659" s="71"/>
      <c r="V659" s="71"/>
      <c r="W659" s="71"/>
      <c r="X659" s="71"/>
      <c r="Y659" s="71"/>
      <c r="Z659" s="71"/>
      <c r="AA659" s="71"/>
    </row>
    <row r="660" spans="1:27" ht="15.75" customHeight="1" x14ac:dyDescent="0.25">
      <c r="A660" s="71"/>
      <c r="B660" s="71"/>
      <c r="C660" s="71"/>
      <c r="D660" s="72"/>
      <c r="E660" s="72"/>
      <c r="F660" s="72"/>
      <c r="G660" s="72"/>
      <c r="H660" s="72"/>
      <c r="I660" s="72"/>
      <c r="J660" s="72"/>
      <c r="K660" s="72"/>
      <c r="L660" s="72"/>
      <c r="M660" s="72"/>
      <c r="N660" s="72"/>
      <c r="O660" s="72"/>
      <c r="P660" s="72"/>
      <c r="Q660" s="71"/>
      <c r="R660" s="71"/>
      <c r="S660" s="71"/>
      <c r="T660" s="71"/>
      <c r="U660" s="71"/>
      <c r="V660" s="71"/>
      <c r="W660" s="71"/>
      <c r="X660" s="71"/>
      <c r="Y660" s="71"/>
      <c r="Z660" s="71"/>
      <c r="AA660" s="71"/>
    </row>
    <row r="661" spans="1:27" ht="15.75" customHeight="1" x14ac:dyDescent="0.25">
      <c r="A661" s="71"/>
      <c r="B661" s="71"/>
      <c r="C661" s="71"/>
      <c r="D661" s="72"/>
      <c r="E661" s="72"/>
      <c r="F661" s="72"/>
      <c r="G661" s="72"/>
      <c r="H661" s="72"/>
      <c r="I661" s="72"/>
      <c r="J661" s="72"/>
      <c r="K661" s="72"/>
      <c r="L661" s="72"/>
      <c r="M661" s="72"/>
      <c r="N661" s="72"/>
      <c r="O661" s="72"/>
      <c r="P661" s="72"/>
      <c r="Q661" s="71"/>
      <c r="R661" s="71"/>
      <c r="S661" s="71"/>
      <c r="T661" s="71"/>
      <c r="U661" s="71"/>
      <c r="V661" s="71"/>
      <c r="W661" s="71"/>
      <c r="X661" s="71"/>
      <c r="Y661" s="71"/>
      <c r="Z661" s="71"/>
      <c r="AA661" s="71"/>
    </row>
    <row r="662" spans="1:27" ht="15.75" customHeight="1" x14ac:dyDescent="0.25">
      <c r="A662" s="71"/>
      <c r="B662" s="71"/>
      <c r="C662" s="71"/>
      <c r="D662" s="72"/>
      <c r="E662" s="72"/>
      <c r="F662" s="72"/>
      <c r="G662" s="72"/>
      <c r="H662" s="72"/>
      <c r="I662" s="72"/>
      <c r="J662" s="72"/>
      <c r="K662" s="72"/>
      <c r="L662" s="72"/>
      <c r="M662" s="72"/>
      <c r="N662" s="72"/>
      <c r="O662" s="72"/>
      <c r="P662" s="72"/>
      <c r="Q662" s="71"/>
      <c r="R662" s="71"/>
      <c r="S662" s="71"/>
      <c r="T662" s="71"/>
      <c r="U662" s="71"/>
      <c r="V662" s="71"/>
      <c r="W662" s="71"/>
      <c r="X662" s="71"/>
      <c r="Y662" s="71"/>
      <c r="Z662" s="71"/>
      <c r="AA662" s="71"/>
    </row>
    <row r="663" spans="1:27" ht="15.75" customHeight="1" x14ac:dyDescent="0.25">
      <c r="A663" s="71"/>
      <c r="B663" s="71"/>
      <c r="C663" s="71"/>
      <c r="D663" s="72"/>
      <c r="E663" s="72"/>
      <c r="F663" s="72"/>
      <c r="G663" s="72"/>
      <c r="H663" s="72"/>
      <c r="I663" s="72"/>
      <c r="J663" s="72"/>
      <c r="K663" s="72"/>
      <c r="L663" s="72"/>
      <c r="M663" s="72"/>
      <c r="N663" s="72"/>
      <c r="O663" s="72"/>
      <c r="P663" s="72"/>
      <c r="Q663" s="71"/>
      <c r="R663" s="71"/>
      <c r="S663" s="71"/>
      <c r="T663" s="71"/>
      <c r="U663" s="71"/>
      <c r="V663" s="71"/>
      <c r="W663" s="71"/>
      <c r="X663" s="71"/>
      <c r="Y663" s="71"/>
      <c r="Z663" s="71"/>
      <c r="AA663" s="71"/>
    </row>
    <row r="664" spans="1:27" ht="15.75" customHeight="1" x14ac:dyDescent="0.25">
      <c r="A664" s="71"/>
      <c r="B664" s="71"/>
      <c r="C664" s="71"/>
      <c r="D664" s="72"/>
      <c r="E664" s="72"/>
      <c r="F664" s="72"/>
      <c r="G664" s="72"/>
      <c r="H664" s="72"/>
      <c r="I664" s="72"/>
      <c r="J664" s="72"/>
      <c r="K664" s="72"/>
      <c r="L664" s="72"/>
      <c r="M664" s="72"/>
      <c r="N664" s="72"/>
      <c r="O664" s="72"/>
      <c r="P664" s="72"/>
      <c r="Q664" s="71"/>
      <c r="R664" s="71"/>
      <c r="S664" s="71"/>
      <c r="T664" s="71"/>
      <c r="U664" s="71"/>
      <c r="V664" s="71"/>
      <c r="W664" s="71"/>
      <c r="X664" s="71"/>
      <c r="Y664" s="71"/>
      <c r="Z664" s="71"/>
      <c r="AA664" s="71"/>
    </row>
    <row r="665" spans="1:27" ht="15.75" customHeight="1" x14ac:dyDescent="0.25">
      <c r="A665" s="71"/>
      <c r="B665" s="71"/>
      <c r="C665" s="71"/>
      <c r="D665" s="72"/>
      <c r="E665" s="72"/>
      <c r="F665" s="72"/>
      <c r="G665" s="72"/>
      <c r="H665" s="72"/>
      <c r="I665" s="72"/>
      <c r="J665" s="72"/>
      <c r="K665" s="72"/>
      <c r="L665" s="72"/>
      <c r="M665" s="72"/>
      <c r="N665" s="72"/>
      <c r="O665" s="72"/>
      <c r="P665" s="72"/>
      <c r="Q665" s="71"/>
      <c r="R665" s="71"/>
      <c r="S665" s="71"/>
      <c r="T665" s="71"/>
      <c r="U665" s="71"/>
      <c r="V665" s="71"/>
      <c r="W665" s="71"/>
      <c r="X665" s="71"/>
      <c r="Y665" s="71"/>
      <c r="Z665" s="71"/>
      <c r="AA665" s="71"/>
    </row>
    <row r="666" spans="1:27" ht="15.75" customHeight="1" x14ac:dyDescent="0.25">
      <c r="A666" s="71"/>
      <c r="B666" s="71"/>
      <c r="C666" s="71"/>
      <c r="D666" s="72"/>
      <c r="E666" s="72"/>
      <c r="F666" s="72"/>
      <c r="G666" s="72"/>
      <c r="H666" s="72"/>
      <c r="I666" s="72"/>
      <c r="J666" s="72"/>
      <c r="K666" s="72"/>
      <c r="L666" s="72"/>
      <c r="M666" s="72"/>
      <c r="N666" s="72"/>
      <c r="O666" s="72"/>
      <c r="P666" s="72"/>
      <c r="Q666" s="71"/>
      <c r="R666" s="71"/>
      <c r="S666" s="71"/>
      <c r="T666" s="71"/>
      <c r="U666" s="71"/>
      <c r="V666" s="71"/>
      <c r="W666" s="71"/>
      <c r="X666" s="71"/>
      <c r="Y666" s="71"/>
      <c r="Z666" s="71"/>
      <c r="AA666" s="71"/>
    </row>
    <row r="667" spans="1:27" ht="15.75" customHeight="1" x14ac:dyDescent="0.25">
      <c r="A667" s="71"/>
      <c r="B667" s="71"/>
      <c r="C667" s="71"/>
      <c r="D667" s="72"/>
      <c r="E667" s="72"/>
      <c r="F667" s="72"/>
      <c r="G667" s="72"/>
      <c r="H667" s="72"/>
      <c r="I667" s="72"/>
      <c r="J667" s="72"/>
      <c r="K667" s="72"/>
      <c r="L667" s="72"/>
      <c r="M667" s="72"/>
      <c r="N667" s="72"/>
      <c r="O667" s="72"/>
      <c r="P667" s="72"/>
      <c r="Q667" s="71"/>
      <c r="R667" s="71"/>
      <c r="S667" s="71"/>
      <c r="T667" s="71"/>
      <c r="U667" s="71"/>
      <c r="V667" s="71"/>
      <c r="W667" s="71"/>
      <c r="X667" s="71"/>
      <c r="Y667" s="71"/>
      <c r="Z667" s="71"/>
      <c r="AA667" s="71"/>
    </row>
    <row r="668" spans="1:27" ht="15.75" customHeight="1" x14ac:dyDescent="0.25">
      <c r="A668" s="71"/>
      <c r="B668" s="71"/>
      <c r="C668" s="71"/>
      <c r="D668" s="72"/>
      <c r="E668" s="72"/>
      <c r="F668" s="72"/>
      <c r="G668" s="72"/>
      <c r="H668" s="72"/>
      <c r="I668" s="72"/>
      <c r="J668" s="72"/>
      <c r="K668" s="72"/>
      <c r="L668" s="72"/>
      <c r="M668" s="72"/>
      <c r="N668" s="72"/>
      <c r="O668" s="72"/>
      <c r="P668" s="72"/>
      <c r="Q668" s="71"/>
      <c r="R668" s="71"/>
      <c r="S668" s="71"/>
      <c r="T668" s="71"/>
      <c r="U668" s="71"/>
      <c r="V668" s="71"/>
      <c r="W668" s="71"/>
      <c r="X668" s="71"/>
      <c r="Y668" s="71"/>
      <c r="Z668" s="71"/>
      <c r="AA668" s="71"/>
    </row>
    <row r="669" spans="1:27" ht="15.75" customHeight="1" x14ac:dyDescent="0.25">
      <c r="A669" s="71"/>
      <c r="B669" s="71"/>
      <c r="C669" s="71"/>
      <c r="D669" s="72"/>
      <c r="E669" s="72"/>
      <c r="F669" s="72"/>
      <c r="G669" s="72"/>
      <c r="H669" s="72"/>
      <c r="I669" s="72"/>
      <c r="J669" s="72"/>
      <c r="K669" s="72"/>
      <c r="L669" s="72"/>
      <c r="M669" s="72"/>
      <c r="N669" s="72"/>
      <c r="O669" s="72"/>
      <c r="P669" s="72"/>
      <c r="Q669" s="71"/>
      <c r="R669" s="71"/>
      <c r="S669" s="71"/>
      <c r="T669" s="71"/>
      <c r="U669" s="71"/>
      <c r="V669" s="71"/>
      <c r="W669" s="71"/>
      <c r="X669" s="71"/>
      <c r="Y669" s="71"/>
      <c r="Z669" s="71"/>
      <c r="AA669" s="71"/>
    </row>
    <row r="670" spans="1:27" ht="15.75" customHeight="1" x14ac:dyDescent="0.25">
      <c r="A670" s="71"/>
      <c r="B670" s="71"/>
      <c r="C670" s="71"/>
      <c r="D670" s="72"/>
      <c r="E670" s="72"/>
      <c r="F670" s="72"/>
      <c r="G670" s="72"/>
      <c r="H670" s="72"/>
      <c r="I670" s="72"/>
      <c r="J670" s="72"/>
      <c r="K670" s="72"/>
      <c r="L670" s="72"/>
      <c r="M670" s="72"/>
      <c r="N670" s="72"/>
      <c r="O670" s="72"/>
      <c r="P670" s="72"/>
      <c r="Q670" s="71"/>
      <c r="R670" s="71"/>
      <c r="S670" s="71"/>
      <c r="T670" s="71"/>
      <c r="U670" s="71"/>
      <c r="V670" s="71"/>
      <c r="W670" s="71"/>
      <c r="X670" s="71"/>
      <c r="Y670" s="71"/>
      <c r="Z670" s="71"/>
      <c r="AA670" s="71"/>
    </row>
    <row r="671" spans="1:27" ht="15.75" customHeight="1" x14ac:dyDescent="0.25">
      <c r="A671" s="71"/>
      <c r="B671" s="71"/>
      <c r="C671" s="71"/>
      <c r="D671" s="72"/>
      <c r="E671" s="72"/>
      <c r="F671" s="72"/>
      <c r="G671" s="72"/>
      <c r="H671" s="72"/>
      <c r="I671" s="72"/>
      <c r="J671" s="72"/>
      <c r="K671" s="72"/>
      <c r="L671" s="72"/>
      <c r="M671" s="72"/>
      <c r="N671" s="72"/>
      <c r="O671" s="72"/>
      <c r="P671" s="72"/>
      <c r="Q671" s="71"/>
      <c r="R671" s="71"/>
      <c r="S671" s="71"/>
      <c r="T671" s="71"/>
      <c r="U671" s="71"/>
      <c r="V671" s="71"/>
      <c r="W671" s="71"/>
      <c r="X671" s="71"/>
      <c r="Y671" s="71"/>
      <c r="Z671" s="71"/>
      <c r="AA671" s="71"/>
    </row>
    <row r="672" spans="1:27" ht="15.75" customHeight="1" x14ac:dyDescent="0.25">
      <c r="A672" s="71"/>
      <c r="B672" s="71"/>
      <c r="C672" s="71"/>
      <c r="D672" s="72"/>
      <c r="E672" s="72"/>
      <c r="F672" s="72"/>
      <c r="G672" s="72"/>
      <c r="H672" s="72"/>
      <c r="I672" s="72"/>
      <c r="J672" s="72"/>
      <c r="K672" s="72"/>
      <c r="L672" s="72"/>
      <c r="M672" s="72"/>
      <c r="N672" s="72"/>
      <c r="O672" s="72"/>
      <c r="P672" s="72"/>
      <c r="Q672" s="71"/>
      <c r="R672" s="71"/>
      <c r="S672" s="71"/>
      <c r="T672" s="71"/>
      <c r="U672" s="71"/>
      <c r="V672" s="71"/>
      <c r="W672" s="71"/>
      <c r="X672" s="71"/>
      <c r="Y672" s="71"/>
      <c r="Z672" s="71"/>
      <c r="AA672" s="71"/>
    </row>
    <row r="673" spans="1:27" ht="15.75" customHeight="1" x14ac:dyDescent="0.25">
      <c r="A673" s="71"/>
      <c r="B673" s="71"/>
      <c r="C673" s="71"/>
      <c r="D673" s="72"/>
      <c r="E673" s="72"/>
      <c r="F673" s="72"/>
      <c r="G673" s="72"/>
      <c r="H673" s="72"/>
      <c r="I673" s="72"/>
      <c r="J673" s="72"/>
      <c r="K673" s="72"/>
      <c r="L673" s="72"/>
      <c r="M673" s="72"/>
      <c r="N673" s="72"/>
      <c r="O673" s="72"/>
      <c r="P673" s="72"/>
      <c r="Q673" s="71"/>
      <c r="R673" s="71"/>
      <c r="S673" s="71"/>
      <c r="T673" s="71"/>
      <c r="U673" s="71"/>
      <c r="V673" s="71"/>
      <c r="W673" s="71"/>
      <c r="X673" s="71"/>
      <c r="Y673" s="71"/>
      <c r="Z673" s="71"/>
      <c r="AA673" s="71"/>
    </row>
    <row r="674" spans="1:27" ht="15.75" customHeight="1" x14ac:dyDescent="0.25">
      <c r="A674" s="71"/>
      <c r="B674" s="71"/>
      <c r="C674" s="71"/>
      <c r="D674" s="72"/>
      <c r="E674" s="72"/>
      <c r="F674" s="72"/>
      <c r="G674" s="72"/>
      <c r="H674" s="72"/>
      <c r="I674" s="72"/>
      <c r="J674" s="72"/>
      <c r="K674" s="72"/>
      <c r="L674" s="72"/>
      <c r="M674" s="72"/>
      <c r="N674" s="72"/>
      <c r="O674" s="72"/>
      <c r="P674" s="72"/>
      <c r="Q674" s="71"/>
      <c r="R674" s="71"/>
      <c r="S674" s="71"/>
      <c r="T674" s="71"/>
      <c r="U674" s="71"/>
      <c r="V674" s="71"/>
      <c r="W674" s="71"/>
      <c r="X674" s="71"/>
      <c r="Y674" s="71"/>
      <c r="Z674" s="71"/>
      <c r="AA674" s="71"/>
    </row>
    <row r="675" spans="1:27" ht="15.75" customHeight="1" x14ac:dyDescent="0.25">
      <c r="A675" s="71"/>
      <c r="B675" s="71"/>
      <c r="C675" s="71"/>
      <c r="D675" s="72"/>
      <c r="E675" s="72"/>
      <c r="F675" s="72"/>
      <c r="G675" s="72"/>
      <c r="H675" s="72"/>
      <c r="I675" s="72"/>
      <c r="J675" s="72"/>
      <c r="K675" s="72"/>
      <c r="L675" s="72"/>
      <c r="M675" s="72"/>
      <c r="N675" s="72"/>
      <c r="O675" s="72"/>
      <c r="P675" s="72"/>
      <c r="Q675" s="71"/>
      <c r="R675" s="71"/>
      <c r="S675" s="71"/>
      <c r="T675" s="71"/>
      <c r="U675" s="71"/>
      <c r="V675" s="71"/>
      <c r="W675" s="71"/>
      <c r="X675" s="71"/>
      <c r="Y675" s="71"/>
      <c r="Z675" s="71"/>
      <c r="AA675" s="71"/>
    </row>
    <row r="676" spans="1:27" ht="15.75" customHeight="1" x14ac:dyDescent="0.25">
      <c r="A676" s="71"/>
      <c r="B676" s="71"/>
      <c r="C676" s="71"/>
      <c r="D676" s="72"/>
      <c r="E676" s="72"/>
      <c r="F676" s="72"/>
      <c r="G676" s="72"/>
      <c r="H676" s="72"/>
      <c r="I676" s="72"/>
      <c r="J676" s="72"/>
      <c r="K676" s="72"/>
      <c r="L676" s="72"/>
      <c r="M676" s="72"/>
      <c r="N676" s="72"/>
      <c r="O676" s="72"/>
      <c r="P676" s="72"/>
      <c r="Q676" s="71"/>
      <c r="R676" s="71"/>
      <c r="S676" s="71"/>
      <c r="T676" s="71"/>
      <c r="U676" s="71"/>
      <c r="V676" s="71"/>
      <c r="W676" s="71"/>
      <c r="X676" s="71"/>
      <c r="Y676" s="71"/>
      <c r="Z676" s="71"/>
      <c r="AA676" s="71"/>
    </row>
    <row r="677" spans="1:27" ht="15.75" customHeight="1" x14ac:dyDescent="0.25">
      <c r="A677" s="71"/>
      <c r="B677" s="71"/>
      <c r="C677" s="71"/>
      <c r="D677" s="72"/>
      <c r="E677" s="72"/>
      <c r="F677" s="72"/>
      <c r="G677" s="72"/>
      <c r="H677" s="72"/>
      <c r="I677" s="72"/>
      <c r="J677" s="72"/>
      <c r="K677" s="72"/>
      <c r="L677" s="72"/>
      <c r="M677" s="72"/>
      <c r="N677" s="72"/>
      <c r="O677" s="72"/>
      <c r="P677" s="72"/>
      <c r="Q677" s="71"/>
      <c r="R677" s="71"/>
      <c r="S677" s="71"/>
      <c r="T677" s="71"/>
      <c r="U677" s="71"/>
      <c r="V677" s="71"/>
      <c r="W677" s="71"/>
      <c r="X677" s="71"/>
      <c r="Y677" s="71"/>
      <c r="Z677" s="71"/>
      <c r="AA677" s="71"/>
    </row>
    <row r="678" spans="1:27" ht="15.75" customHeight="1" x14ac:dyDescent="0.25">
      <c r="A678" s="71"/>
      <c r="B678" s="71"/>
      <c r="C678" s="71"/>
      <c r="D678" s="72"/>
      <c r="E678" s="72"/>
      <c r="F678" s="72"/>
      <c r="G678" s="72"/>
      <c r="H678" s="72"/>
      <c r="I678" s="72"/>
      <c r="J678" s="72"/>
      <c r="K678" s="72"/>
      <c r="L678" s="72"/>
      <c r="M678" s="72"/>
      <c r="N678" s="72"/>
      <c r="O678" s="72"/>
      <c r="P678" s="72"/>
      <c r="Q678" s="71"/>
      <c r="R678" s="71"/>
      <c r="S678" s="71"/>
      <c r="T678" s="71"/>
      <c r="U678" s="71"/>
      <c r="V678" s="71"/>
      <c r="W678" s="71"/>
      <c r="X678" s="71"/>
      <c r="Y678" s="71"/>
      <c r="Z678" s="71"/>
      <c r="AA678" s="71"/>
    </row>
    <row r="679" spans="1:27" ht="15.75" customHeight="1" x14ac:dyDescent="0.25">
      <c r="A679" s="71"/>
      <c r="B679" s="71"/>
      <c r="C679" s="71"/>
      <c r="D679" s="72"/>
      <c r="E679" s="72"/>
      <c r="F679" s="72"/>
      <c r="G679" s="72"/>
      <c r="H679" s="72"/>
      <c r="I679" s="72"/>
      <c r="J679" s="72"/>
      <c r="K679" s="72"/>
      <c r="L679" s="72"/>
      <c r="M679" s="72"/>
      <c r="N679" s="72"/>
      <c r="O679" s="72"/>
      <c r="P679" s="72"/>
      <c r="Q679" s="71"/>
      <c r="R679" s="71"/>
      <c r="S679" s="71"/>
      <c r="T679" s="71"/>
      <c r="U679" s="71"/>
      <c r="V679" s="71"/>
      <c r="W679" s="71"/>
      <c r="X679" s="71"/>
      <c r="Y679" s="71"/>
      <c r="Z679" s="71"/>
      <c r="AA679" s="71"/>
    </row>
    <row r="680" spans="1:27" ht="15.75" customHeight="1" x14ac:dyDescent="0.25">
      <c r="A680" s="71"/>
      <c r="B680" s="71"/>
      <c r="C680" s="71"/>
      <c r="D680" s="72"/>
      <c r="E680" s="72"/>
      <c r="F680" s="72"/>
      <c r="G680" s="72"/>
      <c r="H680" s="72"/>
      <c r="I680" s="72"/>
      <c r="J680" s="72"/>
      <c r="K680" s="72"/>
      <c r="L680" s="72"/>
      <c r="M680" s="72"/>
      <c r="N680" s="72"/>
      <c r="O680" s="72"/>
      <c r="P680" s="72"/>
      <c r="Q680" s="71"/>
      <c r="R680" s="71"/>
      <c r="S680" s="71"/>
      <c r="T680" s="71"/>
      <c r="U680" s="71"/>
      <c r="V680" s="71"/>
      <c r="W680" s="71"/>
      <c r="X680" s="71"/>
      <c r="Y680" s="71"/>
      <c r="Z680" s="71"/>
      <c r="AA680" s="71"/>
    </row>
    <row r="681" spans="1:27" ht="15.75" customHeight="1" x14ac:dyDescent="0.25">
      <c r="A681" s="71"/>
      <c r="B681" s="71"/>
      <c r="C681" s="71"/>
      <c r="D681" s="72"/>
      <c r="E681" s="72"/>
      <c r="F681" s="72"/>
      <c r="G681" s="72"/>
      <c r="H681" s="72"/>
      <c r="I681" s="72"/>
      <c r="J681" s="72"/>
      <c r="K681" s="72"/>
      <c r="L681" s="72"/>
      <c r="M681" s="72"/>
      <c r="N681" s="72"/>
      <c r="O681" s="72"/>
      <c r="P681" s="72"/>
      <c r="Q681" s="71"/>
      <c r="R681" s="71"/>
      <c r="S681" s="71"/>
      <c r="T681" s="71"/>
      <c r="U681" s="71"/>
      <c r="V681" s="71"/>
      <c r="W681" s="71"/>
      <c r="X681" s="71"/>
      <c r="Y681" s="71"/>
      <c r="Z681" s="71"/>
      <c r="AA681" s="71"/>
    </row>
    <row r="682" spans="1:27" ht="15.75" customHeight="1" x14ac:dyDescent="0.25">
      <c r="A682" s="71"/>
      <c r="B682" s="71"/>
      <c r="C682" s="71"/>
      <c r="D682" s="72"/>
      <c r="E682" s="72"/>
      <c r="F682" s="72"/>
      <c r="G682" s="72"/>
      <c r="H682" s="72"/>
      <c r="I682" s="72"/>
      <c r="J682" s="72"/>
      <c r="K682" s="72"/>
      <c r="L682" s="72"/>
      <c r="M682" s="72"/>
      <c r="N682" s="72"/>
      <c r="O682" s="72"/>
      <c r="P682" s="72"/>
      <c r="Q682" s="71"/>
      <c r="R682" s="71"/>
      <c r="S682" s="71"/>
      <c r="T682" s="71"/>
      <c r="U682" s="71"/>
      <c r="V682" s="71"/>
      <c r="W682" s="71"/>
      <c r="X682" s="71"/>
      <c r="Y682" s="71"/>
      <c r="Z682" s="71"/>
      <c r="AA682" s="71"/>
    </row>
    <row r="683" spans="1:27" ht="15.75" customHeight="1" x14ac:dyDescent="0.25">
      <c r="A683" s="71"/>
      <c r="B683" s="71"/>
      <c r="C683" s="71"/>
      <c r="D683" s="72"/>
      <c r="E683" s="72"/>
      <c r="F683" s="72"/>
      <c r="G683" s="72"/>
      <c r="H683" s="72"/>
      <c r="I683" s="72"/>
      <c r="J683" s="72"/>
      <c r="K683" s="72"/>
      <c r="L683" s="72"/>
      <c r="M683" s="72"/>
      <c r="N683" s="72"/>
      <c r="O683" s="72"/>
      <c r="P683" s="72"/>
      <c r="Q683" s="71"/>
      <c r="R683" s="71"/>
      <c r="S683" s="71"/>
      <c r="T683" s="71"/>
      <c r="U683" s="71"/>
      <c r="V683" s="71"/>
      <c r="W683" s="71"/>
      <c r="X683" s="71"/>
      <c r="Y683" s="71"/>
      <c r="Z683" s="71"/>
      <c r="AA683" s="71"/>
    </row>
    <row r="684" spans="1:27" ht="15.75" customHeight="1" x14ac:dyDescent="0.25">
      <c r="A684" s="71"/>
      <c r="B684" s="71"/>
      <c r="C684" s="71"/>
      <c r="D684" s="72"/>
      <c r="E684" s="72"/>
      <c r="F684" s="72"/>
      <c r="G684" s="72"/>
      <c r="H684" s="72"/>
      <c r="I684" s="72"/>
      <c r="J684" s="72"/>
      <c r="K684" s="72"/>
      <c r="L684" s="72"/>
      <c r="M684" s="72"/>
      <c r="N684" s="72"/>
      <c r="O684" s="72"/>
      <c r="P684" s="72"/>
      <c r="Q684" s="71"/>
      <c r="R684" s="71"/>
      <c r="S684" s="71"/>
      <c r="T684" s="71"/>
      <c r="U684" s="71"/>
      <c r="V684" s="71"/>
      <c r="W684" s="71"/>
      <c r="X684" s="71"/>
      <c r="Y684" s="71"/>
      <c r="Z684" s="71"/>
      <c r="AA684" s="71"/>
    </row>
    <row r="685" spans="1:27" ht="15.75" customHeight="1" x14ac:dyDescent="0.25">
      <c r="A685" s="71"/>
      <c r="B685" s="71"/>
      <c r="C685" s="71"/>
      <c r="D685" s="72"/>
      <c r="E685" s="72"/>
      <c r="F685" s="72"/>
      <c r="G685" s="72"/>
      <c r="H685" s="72"/>
      <c r="I685" s="72"/>
      <c r="J685" s="72"/>
      <c r="K685" s="72"/>
      <c r="L685" s="72"/>
      <c r="M685" s="72"/>
      <c r="N685" s="72"/>
      <c r="O685" s="72"/>
      <c r="P685" s="72"/>
      <c r="Q685" s="71"/>
      <c r="R685" s="71"/>
      <c r="S685" s="71"/>
      <c r="T685" s="71"/>
      <c r="U685" s="71"/>
      <c r="V685" s="71"/>
      <c r="W685" s="71"/>
      <c r="X685" s="71"/>
      <c r="Y685" s="71"/>
      <c r="Z685" s="71"/>
      <c r="AA685" s="71"/>
    </row>
    <row r="686" spans="1:27" ht="15.75" customHeight="1" x14ac:dyDescent="0.25">
      <c r="A686" s="71"/>
      <c r="B686" s="71"/>
      <c r="C686" s="71"/>
      <c r="D686" s="72"/>
      <c r="E686" s="72"/>
      <c r="F686" s="72"/>
      <c r="G686" s="72"/>
      <c r="H686" s="72"/>
      <c r="I686" s="72"/>
      <c r="J686" s="72"/>
      <c r="K686" s="72"/>
      <c r="L686" s="72"/>
      <c r="M686" s="72"/>
      <c r="N686" s="72"/>
      <c r="O686" s="72"/>
      <c r="P686" s="72"/>
      <c r="Q686" s="71"/>
      <c r="R686" s="71"/>
      <c r="S686" s="71"/>
      <c r="T686" s="71"/>
      <c r="U686" s="71"/>
      <c r="V686" s="71"/>
      <c r="W686" s="71"/>
      <c r="X686" s="71"/>
      <c r="Y686" s="71"/>
      <c r="Z686" s="71"/>
      <c r="AA686" s="71"/>
    </row>
    <row r="687" spans="1:27" ht="15.75" customHeight="1" x14ac:dyDescent="0.25">
      <c r="A687" s="71"/>
      <c r="B687" s="71"/>
      <c r="C687" s="71"/>
      <c r="D687" s="72"/>
      <c r="E687" s="72"/>
      <c r="F687" s="72"/>
      <c r="G687" s="72"/>
      <c r="H687" s="72"/>
      <c r="I687" s="72"/>
      <c r="J687" s="72"/>
      <c r="K687" s="72"/>
      <c r="L687" s="72"/>
      <c r="M687" s="72"/>
      <c r="N687" s="72"/>
      <c r="O687" s="72"/>
      <c r="P687" s="72"/>
      <c r="Q687" s="71"/>
      <c r="R687" s="71"/>
      <c r="S687" s="71"/>
      <c r="T687" s="71"/>
      <c r="U687" s="71"/>
      <c r="V687" s="71"/>
      <c r="W687" s="71"/>
      <c r="X687" s="71"/>
      <c r="Y687" s="71"/>
      <c r="Z687" s="71"/>
      <c r="AA687" s="71"/>
    </row>
    <row r="688" spans="1:27" ht="15.75" customHeight="1" x14ac:dyDescent="0.25">
      <c r="A688" s="71"/>
      <c r="B688" s="71"/>
      <c r="C688" s="71"/>
      <c r="D688" s="72"/>
      <c r="E688" s="72"/>
      <c r="F688" s="72"/>
      <c r="G688" s="72"/>
      <c r="H688" s="72"/>
      <c r="I688" s="72"/>
      <c r="J688" s="72"/>
      <c r="K688" s="72"/>
      <c r="L688" s="72"/>
      <c r="M688" s="72"/>
      <c r="N688" s="72"/>
      <c r="O688" s="72"/>
      <c r="P688" s="72"/>
      <c r="Q688" s="71"/>
      <c r="R688" s="71"/>
      <c r="S688" s="71"/>
      <c r="T688" s="71"/>
      <c r="U688" s="71"/>
      <c r="V688" s="71"/>
      <c r="W688" s="71"/>
      <c r="X688" s="71"/>
      <c r="Y688" s="71"/>
      <c r="Z688" s="71"/>
      <c r="AA688" s="71"/>
    </row>
    <row r="689" spans="1:27" ht="15.75" customHeight="1" x14ac:dyDescent="0.25">
      <c r="A689" s="71"/>
      <c r="B689" s="71"/>
      <c r="C689" s="71"/>
      <c r="D689" s="72"/>
      <c r="E689" s="72"/>
      <c r="F689" s="72"/>
      <c r="G689" s="72"/>
      <c r="H689" s="72"/>
      <c r="I689" s="72"/>
      <c r="J689" s="72"/>
      <c r="K689" s="72"/>
      <c r="L689" s="72"/>
      <c r="M689" s="72"/>
      <c r="N689" s="72"/>
      <c r="O689" s="72"/>
      <c r="P689" s="72"/>
      <c r="Q689" s="71"/>
      <c r="R689" s="71"/>
      <c r="S689" s="71"/>
      <c r="T689" s="71"/>
      <c r="U689" s="71"/>
      <c r="V689" s="71"/>
      <c r="W689" s="71"/>
      <c r="X689" s="71"/>
      <c r="Y689" s="71"/>
      <c r="Z689" s="71"/>
      <c r="AA689" s="71"/>
    </row>
    <row r="690" spans="1:27" ht="15.75" customHeight="1" x14ac:dyDescent="0.25">
      <c r="A690" s="71"/>
      <c r="B690" s="71"/>
      <c r="C690" s="71"/>
      <c r="D690" s="72"/>
      <c r="E690" s="72"/>
      <c r="F690" s="72"/>
      <c r="G690" s="72"/>
      <c r="H690" s="72"/>
      <c r="I690" s="72"/>
      <c r="J690" s="72"/>
      <c r="K690" s="72"/>
      <c r="L690" s="72"/>
      <c r="M690" s="72"/>
      <c r="N690" s="72"/>
      <c r="O690" s="72"/>
      <c r="P690" s="72"/>
      <c r="Q690" s="71"/>
      <c r="R690" s="71"/>
      <c r="S690" s="71"/>
      <c r="T690" s="71"/>
      <c r="U690" s="71"/>
      <c r="V690" s="71"/>
      <c r="W690" s="71"/>
      <c r="X690" s="71"/>
      <c r="Y690" s="71"/>
      <c r="Z690" s="71"/>
      <c r="AA690" s="71"/>
    </row>
    <row r="691" spans="1:27" ht="15.75" customHeight="1" x14ac:dyDescent="0.25">
      <c r="A691" s="71"/>
      <c r="B691" s="71"/>
      <c r="C691" s="71"/>
      <c r="D691" s="72"/>
      <c r="E691" s="72"/>
      <c r="F691" s="72"/>
      <c r="G691" s="72"/>
      <c r="H691" s="72"/>
      <c r="I691" s="72"/>
      <c r="J691" s="72"/>
      <c r="K691" s="72"/>
      <c r="L691" s="72"/>
      <c r="M691" s="72"/>
      <c r="N691" s="72"/>
      <c r="O691" s="72"/>
      <c r="P691" s="72"/>
      <c r="Q691" s="71"/>
      <c r="R691" s="71"/>
      <c r="S691" s="71"/>
      <c r="T691" s="71"/>
      <c r="U691" s="71"/>
      <c r="V691" s="71"/>
      <c r="W691" s="71"/>
      <c r="X691" s="71"/>
      <c r="Y691" s="71"/>
      <c r="Z691" s="71"/>
      <c r="AA691" s="71"/>
    </row>
    <row r="692" spans="1:27" ht="15.75" customHeight="1" x14ac:dyDescent="0.25">
      <c r="A692" s="71"/>
      <c r="B692" s="71"/>
      <c r="C692" s="71"/>
      <c r="D692" s="72"/>
      <c r="E692" s="72"/>
      <c r="F692" s="72"/>
      <c r="G692" s="72"/>
      <c r="H692" s="72"/>
      <c r="I692" s="72"/>
      <c r="J692" s="72"/>
      <c r="K692" s="72"/>
      <c r="L692" s="72"/>
      <c r="M692" s="72"/>
      <c r="N692" s="72"/>
      <c r="O692" s="72"/>
      <c r="P692" s="72"/>
      <c r="Q692" s="71"/>
      <c r="R692" s="71"/>
      <c r="S692" s="71"/>
      <c r="T692" s="71"/>
      <c r="U692" s="71"/>
      <c r="V692" s="71"/>
      <c r="W692" s="71"/>
      <c r="X692" s="71"/>
      <c r="Y692" s="71"/>
      <c r="Z692" s="71"/>
      <c r="AA692" s="71"/>
    </row>
    <row r="693" spans="1:27" ht="15.75" customHeight="1" x14ac:dyDescent="0.25">
      <c r="A693" s="71"/>
      <c r="B693" s="71"/>
      <c r="C693" s="71"/>
      <c r="D693" s="72"/>
      <c r="E693" s="72"/>
      <c r="F693" s="72"/>
      <c r="G693" s="72"/>
      <c r="H693" s="72"/>
      <c r="I693" s="72"/>
      <c r="J693" s="72"/>
      <c r="K693" s="72"/>
      <c r="L693" s="72"/>
      <c r="M693" s="72"/>
      <c r="N693" s="72"/>
      <c r="O693" s="72"/>
      <c r="P693" s="72"/>
      <c r="Q693" s="71"/>
      <c r="R693" s="71"/>
      <c r="S693" s="71"/>
      <c r="T693" s="71"/>
      <c r="U693" s="71"/>
      <c r="V693" s="71"/>
      <c r="W693" s="71"/>
      <c r="X693" s="71"/>
      <c r="Y693" s="71"/>
      <c r="Z693" s="71"/>
      <c r="AA693" s="71"/>
    </row>
    <row r="694" spans="1:27" ht="15.75" customHeight="1" x14ac:dyDescent="0.25">
      <c r="A694" s="71"/>
      <c r="B694" s="71"/>
      <c r="C694" s="71"/>
      <c r="D694" s="72"/>
      <c r="E694" s="72"/>
      <c r="F694" s="72"/>
      <c r="G694" s="72"/>
      <c r="H694" s="72"/>
      <c r="I694" s="72"/>
      <c r="J694" s="72"/>
      <c r="K694" s="72"/>
      <c r="L694" s="72"/>
      <c r="M694" s="72"/>
      <c r="N694" s="72"/>
      <c r="O694" s="72"/>
      <c r="P694" s="72"/>
      <c r="Q694" s="71"/>
      <c r="R694" s="71"/>
      <c r="S694" s="71"/>
      <c r="T694" s="71"/>
      <c r="U694" s="71"/>
      <c r="V694" s="71"/>
      <c r="W694" s="71"/>
      <c r="X694" s="71"/>
      <c r="Y694" s="71"/>
      <c r="Z694" s="71"/>
      <c r="AA694" s="71"/>
    </row>
    <row r="695" spans="1:27" ht="15.75" customHeight="1" x14ac:dyDescent="0.25">
      <c r="A695" s="71"/>
      <c r="B695" s="71"/>
      <c r="C695" s="71"/>
      <c r="D695" s="72"/>
      <c r="E695" s="72"/>
      <c r="F695" s="72"/>
      <c r="G695" s="72"/>
      <c r="H695" s="72"/>
      <c r="I695" s="72"/>
      <c r="J695" s="72"/>
      <c r="K695" s="72"/>
      <c r="L695" s="72"/>
      <c r="M695" s="72"/>
      <c r="N695" s="72"/>
      <c r="O695" s="72"/>
      <c r="P695" s="72"/>
      <c r="Q695" s="71"/>
      <c r="R695" s="71"/>
      <c r="S695" s="71"/>
      <c r="T695" s="71"/>
      <c r="U695" s="71"/>
      <c r="V695" s="71"/>
      <c r="W695" s="71"/>
      <c r="X695" s="71"/>
      <c r="Y695" s="71"/>
      <c r="Z695" s="71"/>
      <c r="AA695" s="71"/>
    </row>
    <row r="696" spans="1:27" ht="15.75" customHeight="1" x14ac:dyDescent="0.25">
      <c r="A696" s="71"/>
      <c r="B696" s="71"/>
      <c r="C696" s="71"/>
      <c r="D696" s="72"/>
      <c r="E696" s="72"/>
      <c r="F696" s="72"/>
      <c r="G696" s="72"/>
      <c r="H696" s="72"/>
      <c r="I696" s="72"/>
      <c r="J696" s="72"/>
      <c r="K696" s="72"/>
      <c r="L696" s="72"/>
      <c r="M696" s="72"/>
      <c r="N696" s="72"/>
      <c r="O696" s="72"/>
      <c r="P696" s="72"/>
      <c r="Q696" s="71"/>
      <c r="R696" s="71"/>
      <c r="S696" s="71"/>
      <c r="T696" s="71"/>
      <c r="U696" s="71"/>
      <c r="V696" s="71"/>
      <c r="W696" s="71"/>
      <c r="X696" s="71"/>
      <c r="Y696" s="71"/>
      <c r="Z696" s="71"/>
      <c r="AA696" s="71"/>
    </row>
    <row r="697" spans="1:27" ht="15.75" customHeight="1" x14ac:dyDescent="0.25">
      <c r="A697" s="71"/>
      <c r="B697" s="71"/>
      <c r="C697" s="71"/>
      <c r="D697" s="72"/>
      <c r="E697" s="72"/>
      <c r="F697" s="72"/>
      <c r="G697" s="72"/>
      <c r="H697" s="72"/>
      <c r="I697" s="72"/>
      <c r="J697" s="72"/>
      <c r="K697" s="72"/>
      <c r="L697" s="72"/>
      <c r="M697" s="72"/>
      <c r="N697" s="72"/>
      <c r="O697" s="72"/>
      <c r="P697" s="72"/>
      <c r="Q697" s="71"/>
      <c r="R697" s="71"/>
      <c r="S697" s="71"/>
      <c r="T697" s="71"/>
      <c r="U697" s="71"/>
      <c r="V697" s="71"/>
      <c r="W697" s="71"/>
      <c r="X697" s="71"/>
      <c r="Y697" s="71"/>
      <c r="Z697" s="71"/>
      <c r="AA697" s="71"/>
    </row>
    <row r="698" spans="1:27" ht="15.75" customHeight="1" x14ac:dyDescent="0.25">
      <c r="A698" s="71"/>
      <c r="B698" s="71"/>
      <c r="C698" s="71"/>
      <c r="D698" s="72"/>
      <c r="E698" s="72"/>
      <c r="F698" s="72"/>
      <c r="G698" s="72"/>
      <c r="H698" s="72"/>
      <c r="I698" s="72"/>
      <c r="J698" s="72"/>
      <c r="K698" s="72"/>
      <c r="L698" s="72"/>
      <c r="M698" s="72"/>
      <c r="N698" s="72"/>
      <c r="O698" s="72"/>
      <c r="P698" s="72"/>
      <c r="Q698" s="71"/>
      <c r="R698" s="71"/>
      <c r="S698" s="71"/>
      <c r="T698" s="71"/>
      <c r="U698" s="71"/>
      <c r="V698" s="71"/>
      <c r="W698" s="71"/>
      <c r="X698" s="71"/>
      <c r="Y698" s="71"/>
      <c r="Z698" s="71"/>
      <c r="AA698" s="71"/>
    </row>
    <row r="699" spans="1:27" ht="15.75" customHeight="1" x14ac:dyDescent="0.25">
      <c r="A699" s="71"/>
      <c r="B699" s="71"/>
      <c r="C699" s="71"/>
      <c r="D699" s="72"/>
      <c r="E699" s="72"/>
      <c r="F699" s="72"/>
      <c r="G699" s="72"/>
      <c r="H699" s="72"/>
      <c r="I699" s="72"/>
      <c r="J699" s="72"/>
      <c r="K699" s="72"/>
      <c r="L699" s="72"/>
      <c r="M699" s="72"/>
      <c r="N699" s="72"/>
      <c r="O699" s="72"/>
      <c r="P699" s="72"/>
      <c r="Q699" s="71"/>
      <c r="R699" s="71"/>
      <c r="S699" s="71"/>
      <c r="T699" s="71"/>
      <c r="U699" s="71"/>
      <c r="V699" s="71"/>
      <c r="W699" s="71"/>
      <c r="X699" s="71"/>
      <c r="Y699" s="71"/>
      <c r="Z699" s="71"/>
      <c r="AA699" s="71"/>
    </row>
    <row r="700" spans="1:27" ht="15.75" customHeight="1" x14ac:dyDescent="0.25">
      <c r="A700" s="71"/>
      <c r="B700" s="71"/>
      <c r="C700" s="71"/>
      <c r="D700" s="72"/>
      <c r="E700" s="72"/>
      <c r="F700" s="72"/>
      <c r="G700" s="72"/>
      <c r="H700" s="72"/>
      <c r="I700" s="72"/>
      <c r="J700" s="72"/>
      <c r="K700" s="72"/>
      <c r="L700" s="72"/>
      <c r="M700" s="72"/>
      <c r="N700" s="72"/>
      <c r="O700" s="72"/>
      <c r="P700" s="72"/>
      <c r="Q700" s="71"/>
      <c r="R700" s="71"/>
      <c r="S700" s="71"/>
      <c r="T700" s="71"/>
      <c r="U700" s="71"/>
      <c r="V700" s="71"/>
      <c r="W700" s="71"/>
      <c r="X700" s="71"/>
      <c r="Y700" s="71"/>
      <c r="Z700" s="71"/>
      <c r="AA700" s="71"/>
    </row>
    <row r="701" spans="1:27" ht="15.75" customHeight="1" x14ac:dyDescent="0.25">
      <c r="A701" s="71"/>
      <c r="B701" s="71"/>
      <c r="C701" s="71"/>
      <c r="D701" s="72"/>
      <c r="E701" s="72"/>
      <c r="F701" s="72"/>
      <c r="G701" s="72"/>
      <c r="H701" s="72"/>
      <c r="I701" s="72"/>
      <c r="J701" s="72"/>
      <c r="K701" s="72"/>
      <c r="L701" s="72"/>
      <c r="M701" s="72"/>
      <c r="N701" s="72"/>
      <c r="O701" s="72"/>
      <c r="P701" s="72"/>
      <c r="Q701" s="71"/>
      <c r="R701" s="71"/>
      <c r="S701" s="71"/>
      <c r="T701" s="71"/>
      <c r="U701" s="71"/>
      <c r="V701" s="71"/>
      <c r="W701" s="71"/>
      <c r="X701" s="71"/>
      <c r="Y701" s="71"/>
      <c r="Z701" s="71"/>
      <c r="AA701" s="71"/>
    </row>
    <row r="702" spans="1:27" ht="15.75" customHeight="1" x14ac:dyDescent="0.25">
      <c r="A702" s="71"/>
      <c r="B702" s="71"/>
      <c r="C702" s="71"/>
      <c r="D702" s="72"/>
      <c r="E702" s="72"/>
      <c r="F702" s="72"/>
      <c r="G702" s="72"/>
      <c r="H702" s="72"/>
      <c r="I702" s="72"/>
      <c r="J702" s="72"/>
      <c r="K702" s="72"/>
      <c r="L702" s="72"/>
      <c r="M702" s="72"/>
      <c r="N702" s="72"/>
      <c r="O702" s="72"/>
      <c r="P702" s="72"/>
      <c r="Q702" s="71"/>
      <c r="R702" s="71"/>
      <c r="S702" s="71"/>
      <c r="T702" s="71"/>
      <c r="U702" s="71"/>
      <c r="V702" s="71"/>
      <c r="W702" s="71"/>
      <c r="X702" s="71"/>
      <c r="Y702" s="71"/>
      <c r="Z702" s="71"/>
      <c r="AA702" s="71"/>
    </row>
    <row r="703" spans="1:27" ht="15.75" customHeight="1" x14ac:dyDescent="0.25">
      <c r="A703" s="71"/>
      <c r="B703" s="71"/>
      <c r="C703" s="71"/>
      <c r="D703" s="72"/>
      <c r="E703" s="72"/>
      <c r="F703" s="72"/>
      <c r="G703" s="72"/>
      <c r="H703" s="72"/>
      <c r="I703" s="72"/>
      <c r="J703" s="72"/>
      <c r="K703" s="72"/>
      <c r="L703" s="72"/>
      <c r="M703" s="72"/>
      <c r="N703" s="72"/>
      <c r="O703" s="72"/>
      <c r="P703" s="72"/>
      <c r="Q703" s="71"/>
      <c r="R703" s="71"/>
      <c r="S703" s="71"/>
      <c r="T703" s="71"/>
      <c r="U703" s="71"/>
      <c r="V703" s="71"/>
      <c r="W703" s="71"/>
      <c r="X703" s="71"/>
      <c r="Y703" s="71"/>
      <c r="Z703" s="71"/>
      <c r="AA703" s="71"/>
    </row>
    <row r="704" spans="1:27" ht="15.75" customHeight="1" x14ac:dyDescent="0.25">
      <c r="A704" s="71"/>
      <c r="B704" s="71"/>
      <c r="C704" s="71"/>
      <c r="D704" s="72"/>
      <c r="E704" s="72"/>
      <c r="F704" s="72"/>
      <c r="G704" s="72"/>
      <c r="H704" s="72"/>
      <c r="I704" s="72"/>
      <c r="J704" s="72"/>
      <c r="K704" s="72"/>
      <c r="L704" s="72"/>
      <c r="M704" s="72"/>
      <c r="N704" s="72"/>
      <c r="O704" s="72"/>
      <c r="P704" s="72"/>
      <c r="Q704" s="71"/>
      <c r="R704" s="71"/>
      <c r="S704" s="71"/>
      <c r="T704" s="71"/>
      <c r="U704" s="71"/>
      <c r="V704" s="71"/>
      <c r="W704" s="71"/>
      <c r="X704" s="71"/>
      <c r="Y704" s="71"/>
      <c r="Z704" s="71"/>
      <c r="AA704" s="71"/>
    </row>
    <row r="705" spans="1:27" ht="15.75" customHeight="1" x14ac:dyDescent="0.25">
      <c r="A705" s="71"/>
      <c r="B705" s="71"/>
      <c r="C705" s="71"/>
      <c r="D705" s="72"/>
      <c r="E705" s="72"/>
      <c r="F705" s="72"/>
      <c r="G705" s="72"/>
      <c r="H705" s="72"/>
      <c r="I705" s="72"/>
      <c r="J705" s="72"/>
      <c r="K705" s="72"/>
      <c r="L705" s="72"/>
      <c r="M705" s="72"/>
      <c r="N705" s="72"/>
      <c r="O705" s="72"/>
      <c r="P705" s="72"/>
      <c r="Q705" s="71"/>
      <c r="R705" s="71"/>
      <c r="S705" s="71"/>
      <c r="T705" s="71"/>
      <c r="U705" s="71"/>
      <c r="V705" s="71"/>
      <c r="W705" s="71"/>
      <c r="X705" s="71"/>
      <c r="Y705" s="71"/>
      <c r="Z705" s="71"/>
      <c r="AA705" s="71"/>
    </row>
    <row r="706" spans="1:27" ht="15.75" customHeight="1" x14ac:dyDescent="0.25">
      <c r="A706" s="71"/>
      <c r="B706" s="71"/>
      <c r="C706" s="71"/>
      <c r="D706" s="72"/>
      <c r="E706" s="72"/>
      <c r="F706" s="72"/>
      <c r="G706" s="72"/>
      <c r="H706" s="72"/>
      <c r="I706" s="72"/>
      <c r="J706" s="72"/>
      <c r="K706" s="72"/>
      <c r="L706" s="72"/>
      <c r="M706" s="72"/>
      <c r="N706" s="72"/>
      <c r="O706" s="72"/>
      <c r="P706" s="72"/>
      <c r="Q706" s="71"/>
      <c r="R706" s="71"/>
      <c r="S706" s="71"/>
      <c r="T706" s="71"/>
      <c r="U706" s="71"/>
      <c r="V706" s="71"/>
      <c r="W706" s="71"/>
      <c r="X706" s="71"/>
      <c r="Y706" s="71"/>
      <c r="Z706" s="71"/>
      <c r="AA706" s="71"/>
    </row>
    <row r="707" spans="1:27" ht="15.75" customHeight="1" x14ac:dyDescent="0.25">
      <c r="A707" s="71"/>
      <c r="B707" s="71"/>
      <c r="C707" s="71"/>
      <c r="D707" s="72"/>
      <c r="E707" s="72"/>
      <c r="F707" s="72"/>
      <c r="G707" s="72"/>
      <c r="H707" s="72"/>
      <c r="I707" s="72"/>
      <c r="J707" s="72"/>
      <c r="K707" s="72"/>
      <c r="L707" s="72"/>
      <c r="M707" s="72"/>
      <c r="N707" s="72"/>
      <c r="O707" s="72"/>
      <c r="P707" s="72"/>
      <c r="Q707" s="71"/>
      <c r="R707" s="71"/>
      <c r="S707" s="71"/>
      <c r="T707" s="71"/>
      <c r="U707" s="71"/>
      <c r="V707" s="71"/>
      <c r="W707" s="71"/>
      <c r="X707" s="71"/>
      <c r="Y707" s="71"/>
      <c r="Z707" s="71"/>
      <c r="AA707" s="71"/>
    </row>
    <row r="708" spans="1:27" ht="15.75" customHeight="1" x14ac:dyDescent="0.25">
      <c r="A708" s="71"/>
      <c r="B708" s="71"/>
      <c r="C708" s="71"/>
      <c r="D708" s="72"/>
      <c r="E708" s="72"/>
      <c r="F708" s="72"/>
      <c r="G708" s="72"/>
      <c r="H708" s="72"/>
      <c r="I708" s="72"/>
      <c r="J708" s="72"/>
      <c r="K708" s="72"/>
      <c r="L708" s="72"/>
      <c r="M708" s="72"/>
      <c r="N708" s="72"/>
      <c r="O708" s="72"/>
      <c r="P708" s="72"/>
      <c r="Q708" s="71"/>
      <c r="R708" s="71"/>
      <c r="S708" s="71"/>
      <c r="T708" s="71"/>
      <c r="U708" s="71"/>
      <c r="V708" s="71"/>
      <c r="W708" s="71"/>
      <c r="X708" s="71"/>
      <c r="Y708" s="71"/>
      <c r="Z708" s="71"/>
      <c r="AA708" s="71"/>
    </row>
    <row r="709" spans="1:27" ht="15.75" customHeight="1" x14ac:dyDescent="0.25">
      <c r="A709" s="71"/>
      <c r="B709" s="71"/>
      <c r="C709" s="71"/>
      <c r="D709" s="72"/>
      <c r="E709" s="72"/>
      <c r="F709" s="72"/>
      <c r="G709" s="72"/>
      <c r="H709" s="72"/>
      <c r="I709" s="72"/>
      <c r="J709" s="72"/>
      <c r="K709" s="72"/>
      <c r="L709" s="72"/>
      <c r="M709" s="72"/>
      <c r="N709" s="72"/>
      <c r="O709" s="72"/>
      <c r="P709" s="72"/>
      <c r="Q709" s="71"/>
      <c r="R709" s="71"/>
      <c r="S709" s="71"/>
      <c r="T709" s="71"/>
      <c r="U709" s="71"/>
      <c r="V709" s="71"/>
      <c r="W709" s="71"/>
      <c r="X709" s="71"/>
      <c r="Y709" s="71"/>
      <c r="Z709" s="71"/>
      <c r="AA709" s="71"/>
    </row>
    <row r="710" spans="1:27" ht="15.75" customHeight="1" x14ac:dyDescent="0.25">
      <c r="A710" s="71"/>
      <c r="B710" s="71"/>
      <c r="C710" s="71"/>
      <c r="D710" s="72"/>
      <c r="E710" s="72"/>
      <c r="F710" s="72"/>
      <c r="G710" s="72"/>
      <c r="H710" s="72"/>
      <c r="I710" s="72"/>
      <c r="J710" s="72"/>
      <c r="K710" s="72"/>
      <c r="L710" s="72"/>
      <c r="M710" s="72"/>
      <c r="N710" s="72"/>
      <c r="O710" s="72"/>
      <c r="P710" s="72"/>
      <c r="Q710" s="71"/>
      <c r="R710" s="71"/>
      <c r="S710" s="71"/>
      <c r="T710" s="71"/>
      <c r="U710" s="71"/>
      <c r="V710" s="71"/>
      <c r="W710" s="71"/>
      <c r="X710" s="71"/>
      <c r="Y710" s="71"/>
      <c r="Z710" s="71"/>
      <c r="AA710" s="71"/>
    </row>
    <row r="711" spans="1:27" ht="15.75" customHeight="1" x14ac:dyDescent="0.25">
      <c r="A711" s="71"/>
      <c r="B711" s="71"/>
      <c r="C711" s="71"/>
      <c r="D711" s="72"/>
      <c r="E711" s="72"/>
      <c r="F711" s="72"/>
      <c r="G711" s="72"/>
      <c r="H711" s="72"/>
      <c r="I711" s="72"/>
      <c r="J711" s="72"/>
      <c r="K711" s="72"/>
      <c r="L711" s="72"/>
      <c r="M711" s="72"/>
      <c r="N711" s="72"/>
      <c r="O711" s="72"/>
      <c r="P711" s="72"/>
      <c r="Q711" s="71"/>
      <c r="R711" s="71"/>
      <c r="S711" s="71"/>
      <c r="T711" s="71"/>
      <c r="U711" s="71"/>
      <c r="V711" s="71"/>
      <c r="W711" s="71"/>
      <c r="X711" s="71"/>
      <c r="Y711" s="71"/>
      <c r="Z711" s="71"/>
      <c r="AA711" s="71"/>
    </row>
    <row r="712" spans="1:27" ht="15.75" customHeight="1" x14ac:dyDescent="0.25">
      <c r="A712" s="71"/>
      <c r="B712" s="71"/>
      <c r="C712" s="71"/>
      <c r="D712" s="72"/>
      <c r="E712" s="72"/>
      <c r="F712" s="72"/>
      <c r="G712" s="72"/>
      <c r="H712" s="72"/>
      <c r="I712" s="72"/>
      <c r="J712" s="72"/>
      <c r="K712" s="72"/>
      <c r="L712" s="72"/>
      <c r="M712" s="72"/>
      <c r="N712" s="72"/>
      <c r="O712" s="72"/>
      <c r="P712" s="72"/>
      <c r="Q712" s="71"/>
      <c r="R712" s="71"/>
      <c r="S712" s="71"/>
      <c r="T712" s="71"/>
      <c r="U712" s="71"/>
      <c r="V712" s="71"/>
      <c r="W712" s="71"/>
      <c r="X712" s="71"/>
      <c r="Y712" s="71"/>
      <c r="Z712" s="71"/>
      <c r="AA712" s="71"/>
    </row>
    <row r="713" spans="1:27" ht="15.75" customHeight="1" x14ac:dyDescent="0.25">
      <c r="A713" s="71"/>
      <c r="B713" s="71"/>
      <c r="C713" s="71"/>
      <c r="D713" s="72"/>
      <c r="E713" s="72"/>
      <c r="F713" s="72"/>
      <c r="G713" s="72"/>
      <c r="H713" s="72"/>
      <c r="I713" s="72"/>
      <c r="J713" s="72"/>
      <c r="K713" s="72"/>
      <c r="L713" s="72"/>
      <c r="M713" s="72"/>
      <c r="N713" s="72"/>
      <c r="O713" s="72"/>
      <c r="P713" s="72"/>
      <c r="Q713" s="71"/>
      <c r="R713" s="71"/>
      <c r="S713" s="71"/>
      <c r="T713" s="71"/>
      <c r="U713" s="71"/>
      <c r="V713" s="71"/>
      <c r="W713" s="71"/>
      <c r="X713" s="71"/>
      <c r="Y713" s="71"/>
      <c r="Z713" s="71"/>
      <c r="AA713" s="71"/>
    </row>
    <row r="714" spans="1:27" ht="15.75" customHeight="1" x14ac:dyDescent="0.25">
      <c r="A714" s="71"/>
      <c r="B714" s="71"/>
      <c r="C714" s="71"/>
      <c r="D714" s="72"/>
      <c r="E714" s="72"/>
      <c r="F714" s="72"/>
      <c r="G714" s="72"/>
      <c r="H714" s="72"/>
      <c r="I714" s="72"/>
      <c r="J714" s="72"/>
      <c r="K714" s="72"/>
      <c r="L714" s="72"/>
      <c r="M714" s="72"/>
      <c r="N714" s="72"/>
      <c r="O714" s="72"/>
      <c r="P714" s="72"/>
      <c r="Q714" s="71"/>
      <c r="R714" s="71"/>
      <c r="S714" s="71"/>
      <c r="T714" s="71"/>
      <c r="U714" s="71"/>
      <c r="V714" s="71"/>
      <c r="W714" s="71"/>
      <c r="X714" s="71"/>
      <c r="Y714" s="71"/>
      <c r="Z714" s="71"/>
      <c r="AA714" s="71"/>
    </row>
    <row r="715" spans="1:27" ht="15.75" customHeight="1" x14ac:dyDescent="0.25">
      <c r="A715" s="71"/>
      <c r="B715" s="71"/>
      <c r="C715" s="71"/>
      <c r="D715" s="72"/>
      <c r="E715" s="72"/>
      <c r="F715" s="72"/>
      <c r="G715" s="72"/>
      <c r="H715" s="72"/>
      <c r="I715" s="72"/>
      <c r="J715" s="72"/>
      <c r="K715" s="72"/>
      <c r="L715" s="72"/>
      <c r="M715" s="72"/>
      <c r="N715" s="72"/>
      <c r="O715" s="72"/>
      <c r="P715" s="72"/>
      <c r="Q715" s="71"/>
      <c r="R715" s="71"/>
      <c r="S715" s="71"/>
      <c r="T715" s="71"/>
      <c r="U715" s="71"/>
      <c r="V715" s="71"/>
      <c r="W715" s="71"/>
      <c r="X715" s="71"/>
      <c r="Y715" s="71"/>
      <c r="Z715" s="71"/>
      <c r="AA715" s="71"/>
    </row>
    <row r="716" spans="1:27" ht="15.75" customHeight="1" x14ac:dyDescent="0.25">
      <c r="A716" s="71"/>
      <c r="B716" s="71"/>
      <c r="C716" s="71"/>
      <c r="D716" s="72"/>
      <c r="E716" s="72"/>
      <c r="F716" s="72"/>
      <c r="G716" s="72"/>
      <c r="H716" s="72"/>
      <c r="I716" s="72"/>
      <c r="J716" s="72"/>
      <c r="K716" s="72"/>
      <c r="L716" s="72"/>
      <c r="M716" s="72"/>
      <c r="N716" s="72"/>
      <c r="O716" s="72"/>
      <c r="P716" s="72"/>
      <c r="Q716" s="71"/>
      <c r="R716" s="71"/>
      <c r="S716" s="71"/>
      <c r="T716" s="71"/>
      <c r="U716" s="71"/>
      <c r="V716" s="71"/>
      <c r="W716" s="71"/>
      <c r="X716" s="71"/>
      <c r="Y716" s="71"/>
      <c r="Z716" s="71"/>
      <c r="AA716" s="71"/>
    </row>
    <row r="717" spans="1:27" ht="15.75" customHeight="1" x14ac:dyDescent="0.25">
      <c r="A717" s="71"/>
      <c r="B717" s="71"/>
      <c r="C717" s="71"/>
      <c r="D717" s="72"/>
      <c r="E717" s="72"/>
      <c r="F717" s="72"/>
      <c r="G717" s="72"/>
      <c r="H717" s="72"/>
      <c r="I717" s="72"/>
      <c r="J717" s="72"/>
      <c r="K717" s="72"/>
      <c r="L717" s="72"/>
      <c r="M717" s="72"/>
      <c r="N717" s="72"/>
      <c r="O717" s="72"/>
      <c r="P717" s="72"/>
      <c r="Q717" s="71"/>
      <c r="R717" s="71"/>
      <c r="S717" s="71"/>
      <c r="T717" s="71"/>
      <c r="U717" s="71"/>
      <c r="V717" s="71"/>
      <c r="W717" s="71"/>
      <c r="X717" s="71"/>
      <c r="Y717" s="71"/>
      <c r="Z717" s="71"/>
      <c r="AA717" s="71"/>
    </row>
    <row r="718" spans="1:27" ht="15.75" customHeight="1" x14ac:dyDescent="0.25">
      <c r="A718" s="71"/>
      <c r="B718" s="71"/>
      <c r="C718" s="71"/>
      <c r="D718" s="72"/>
      <c r="E718" s="72"/>
      <c r="F718" s="72"/>
      <c r="G718" s="72"/>
      <c r="H718" s="72"/>
      <c r="I718" s="72"/>
      <c r="J718" s="72"/>
      <c r="K718" s="72"/>
      <c r="L718" s="72"/>
      <c r="M718" s="72"/>
      <c r="N718" s="72"/>
      <c r="O718" s="72"/>
      <c r="P718" s="72"/>
      <c r="Q718" s="71"/>
      <c r="R718" s="71"/>
      <c r="S718" s="71"/>
      <c r="T718" s="71"/>
      <c r="U718" s="71"/>
      <c r="V718" s="71"/>
      <c r="W718" s="71"/>
      <c r="X718" s="71"/>
      <c r="Y718" s="71"/>
      <c r="Z718" s="71"/>
      <c r="AA718" s="71"/>
    </row>
    <row r="719" spans="1:27" ht="15.75" customHeight="1" x14ac:dyDescent="0.25">
      <c r="A719" s="71"/>
      <c r="B719" s="71"/>
      <c r="C719" s="71"/>
      <c r="D719" s="72"/>
      <c r="E719" s="72"/>
      <c r="F719" s="72"/>
      <c r="G719" s="72"/>
      <c r="H719" s="72"/>
      <c r="I719" s="72"/>
      <c r="J719" s="72"/>
      <c r="K719" s="72"/>
      <c r="L719" s="72"/>
      <c r="M719" s="72"/>
      <c r="N719" s="72"/>
      <c r="O719" s="72"/>
      <c r="P719" s="72"/>
      <c r="Q719" s="71"/>
      <c r="R719" s="71"/>
      <c r="S719" s="71"/>
      <c r="T719" s="71"/>
      <c r="U719" s="71"/>
      <c r="V719" s="71"/>
      <c r="W719" s="71"/>
      <c r="X719" s="71"/>
      <c r="Y719" s="71"/>
      <c r="Z719" s="71"/>
      <c r="AA719" s="71"/>
    </row>
    <row r="720" spans="1:27" ht="15.75" customHeight="1" x14ac:dyDescent="0.25">
      <c r="A720" s="71"/>
      <c r="B720" s="71"/>
      <c r="C720" s="71"/>
      <c r="D720" s="72"/>
      <c r="E720" s="72"/>
      <c r="F720" s="72"/>
      <c r="G720" s="72"/>
      <c r="H720" s="72"/>
      <c r="I720" s="72"/>
      <c r="J720" s="72"/>
      <c r="K720" s="72"/>
      <c r="L720" s="72"/>
      <c r="M720" s="72"/>
      <c r="N720" s="72"/>
      <c r="O720" s="72"/>
      <c r="P720" s="72"/>
      <c r="Q720" s="71"/>
      <c r="R720" s="71"/>
      <c r="S720" s="71"/>
      <c r="T720" s="71"/>
      <c r="U720" s="71"/>
      <c r="V720" s="71"/>
      <c r="W720" s="71"/>
      <c r="X720" s="71"/>
      <c r="Y720" s="71"/>
      <c r="Z720" s="71"/>
      <c r="AA720" s="71"/>
    </row>
    <row r="721" spans="1:27" ht="15.75" customHeight="1" x14ac:dyDescent="0.25">
      <c r="A721" s="71"/>
      <c r="B721" s="71"/>
      <c r="C721" s="71"/>
      <c r="D721" s="72"/>
      <c r="E721" s="72"/>
      <c r="F721" s="72"/>
      <c r="G721" s="72"/>
      <c r="H721" s="72"/>
      <c r="I721" s="72"/>
      <c r="J721" s="72"/>
      <c r="K721" s="72"/>
      <c r="L721" s="72"/>
      <c r="M721" s="72"/>
      <c r="N721" s="72"/>
      <c r="O721" s="72"/>
      <c r="P721" s="72"/>
      <c r="Q721" s="71"/>
      <c r="R721" s="71"/>
      <c r="S721" s="71"/>
      <c r="T721" s="71"/>
      <c r="U721" s="71"/>
      <c r="V721" s="71"/>
      <c r="W721" s="71"/>
      <c r="X721" s="71"/>
      <c r="Y721" s="71"/>
      <c r="Z721" s="71"/>
      <c r="AA721" s="71"/>
    </row>
    <row r="722" spans="1:27" ht="15.75" customHeight="1" x14ac:dyDescent="0.25">
      <c r="A722" s="71"/>
      <c r="B722" s="71"/>
      <c r="C722" s="71"/>
      <c r="D722" s="72"/>
      <c r="E722" s="72"/>
      <c r="F722" s="72"/>
      <c r="G722" s="72"/>
      <c r="H722" s="72"/>
      <c r="I722" s="72"/>
      <c r="J722" s="72"/>
      <c r="K722" s="72"/>
      <c r="L722" s="72"/>
      <c r="M722" s="72"/>
      <c r="N722" s="72"/>
      <c r="O722" s="72"/>
      <c r="P722" s="72"/>
      <c r="Q722" s="71"/>
      <c r="R722" s="71"/>
      <c r="S722" s="71"/>
      <c r="T722" s="71"/>
      <c r="U722" s="71"/>
      <c r="V722" s="71"/>
      <c r="W722" s="71"/>
      <c r="X722" s="71"/>
      <c r="Y722" s="71"/>
      <c r="Z722" s="71"/>
      <c r="AA722" s="71"/>
    </row>
    <row r="723" spans="1:27" ht="15.75" customHeight="1" x14ac:dyDescent="0.25">
      <c r="A723" s="71"/>
      <c r="B723" s="71"/>
      <c r="C723" s="71"/>
      <c r="D723" s="72"/>
      <c r="E723" s="72"/>
      <c r="F723" s="72"/>
      <c r="G723" s="72"/>
      <c r="H723" s="72"/>
      <c r="I723" s="72"/>
      <c r="J723" s="72"/>
      <c r="K723" s="72"/>
      <c r="L723" s="72"/>
      <c r="M723" s="72"/>
      <c r="N723" s="72"/>
      <c r="O723" s="72"/>
      <c r="P723" s="72"/>
      <c r="Q723" s="71"/>
      <c r="R723" s="71"/>
      <c r="S723" s="71"/>
      <c r="T723" s="71"/>
      <c r="U723" s="71"/>
      <c r="V723" s="71"/>
      <c r="W723" s="71"/>
      <c r="X723" s="71"/>
      <c r="Y723" s="71"/>
      <c r="Z723" s="71"/>
      <c r="AA723" s="71"/>
    </row>
    <row r="724" spans="1:27" ht="15.75" customHeight="1" x14ac:dyDescent="0.25">
      <c r="A724" s="71"/>
      <c r="B724" s="71"/>
      <c r="C724" s="71"/>
      <c r="D724" s="72"/>
      <c r="E724" s="72"/>
      <c r="F724" s="72"/>
      <c r="G724" s="72"/>
      <c r="H724" s="72"/>
      <c r="I724" s="72"/>
      <c r="J724" s="72"/>
      <c r="K724" s="72"/>
      <c r="L724" s="72"/>
      <c r="M724" s="72"/>
      <c r="N724" s="72"/>
      <c r="O724" s="72"/>
      <c r="P724" s="72"/>
      <c r="Q724" s="71"/>
      <c r="R724" s="71"/>
      <c r="S724" s="71"/>
      <c r="T724" s="71"/>
      <c r="U724" s="71"/>
      <c r="V724" s="71"/>
      <c r="W724" s="71"/>
      <c r="X724" s="71"/>
      <c r="Y724" s="71"/>
      <c r="Z724" s="71"/>
      <c r="AA724" s="71"/>
    </row>
    <row r="725" spans="1:27" ht="15.75" customHeight="1" x14ac:dyDescent="0.25">
      <c r="A725" s="71"/>
      <c r="B725" s="71"/>
      <c r="C725" s="71"/>
      <c r="D725" s="72"/>
      <c r="E725" s="72"/>
      <c r="F725" s="72"/>
      <c r="G725" s="72"/>
      <c r="H725" s="72"/>
      <c r="I725" s="72"/>
      <c r="J725" s="72"/>
      <c r="K725" s="72"/>
      <c r="L725" s="72"/>
      <c r="M725" s="72"/>
      <c r="N725" s="72"/>
      <c r="O725" s="72"/>
      <c r="P725" s="72"/>
      <c r="Q725" s="71"/>
      <c r="R725" s="71"/>
      <c r="S725" s="71"/>
      <c r="T725" s="71"/>
      <c r="U725" s="71"/>
      <c r="V725" s="71"/>
      <c r="W725" s="71"/>
      <c r="X725" s="71"/>
      <c r="Y725" s="71"/>
      <c r="Z725" s="71"/>
      <c r="AA725" s="71"/>
    </row>
    <row r="726" spans="1:27" ht="15.75" customHeight="1" x14ac:dyDescent="0.25">
      <c r="A726" s="71"/>
      <c r="B726" s="71"/>
      <c r="C726" s="71"/>
      <c r="D726" s="72"/>
      <c r="E726" s="72"/>
      <c r="F726" s="72"/>
      <c r="G726" s="72"/>
      <c r="H726" s="72"/>
      <c r="I726" s="72"/>
      <c r="J726" s="72"/>
      <c r="K726" s="72"/>
      <c r="L726" s="72"/>
      <c r="M726" s="72"/>
      <c r="N726" s="72"/>
      <c r="O726" s="72"/>
      <c r="P726" s="72"/>
      <c r="Q726" s="71"/>
      <c r="R726" s="71"/>
      <c r="S726" s="71"/>
      <c r="T726" s="71"/>
      <c r="U726" s="71"/>
      <c r="V726" s="71"/>
      <c r="W726" s="71"/>
      <c r="X726" s="71"/>
      <c r="Y726" s="71"/>
      <c r="Z726" s="71"/>
      <c r="AA726" s="71"/>
    </row>
    <row r="727" spans="1:27" ht="15.75" customHeight="1" x14ac:dyDescent="0.25">
      <c r="A727" s="71"/>
      <c r="B727" s="71"/>
      <c r="C727" s="71"/>
      <c r="D727" s="72"/>
      <c r="E727" s="72"/>
      <c r="F727" s="72"/>
      <c r="G727" s="72"/>
      <c r="H727" s="72"/>
      <c r="I727" s="72"/>
      <c r="J727" s="72"/>
      <c r="K727" s="72"/>
      <c r="L727" s="72"/>
      <c r="M727" s="72"/>
      <c r="N727" s="72"/>
      <c r="O727" s="72"/>
      <c r="P727" s="72"/>
      <c r="Q727" s="71"/>
      <c r="R727" s="71"/>
      <c r="S727" s="71"/>
      <c r="T727" s="71"/>
      <c r="U727" s="71"/>
      <c r="V727" s="71"/>
      <c r="W727" s="71"/>
      <c r="X727" s="71"/>
      <c r="Y727" s="71"/>
      <c r="Z727" s="71"/>
      <c r="AA727" s="71"/>
    </row>
    <row r="728" spans="1:27" ht="15.75" customHeight="1" x14ac:dyDescent="0.25">
      <c r="A728" s="71"/>
      <c r="B728" s="71"/>
      <c r="C728" s="71"/>
      <c r="D728" s="72"/>
      <c r="E728" s="72"/>
      <c r="F728" s="72"/>
      <c r="G728" s="72"/>
      <c r="H728" s="72"/>
      <c r="I728" s="72"/>
      <c r="J728" s="72"/>
      <c r="K728" s="72"/>
      <c r="L728" s="72"/>
      <c r="M728" s="72"/>
      <c r="N728" s="72"/>
      <c r="O728" s="72"/>
      <c r="P728" s="72"/>
      <c r="Q728" s="71"/>
      <c r="R728" s="71"/>
      <c r="S728" s="71"/>
      <c r="T728" s="71"/>
      <c r="U728" s="71"/>
      <c r="V728" s="71"/>
      <c r="W728" s="71"/>
      <c r="X728" s="71"/>
      <c r="Y728" s="71"/>
      <c r="Z728" s="71"/>
      <c r="AA728" s="71"/>
    </row>
    <row r="729" spans="1:27" ht="15.75" customHeight="1" x14ac:dyDescent="0.25">
      <c r="A729" s="71"/>
      <c r="B729" s="71"/>
      <c r="C729" s="71"/>
      <c r="D729" s="72"/>
      <c r="E729" s="72"/>
      <c r="F729" s="72"/>
      <c r="G729" s="72"/>
      <c r="H729" s="72"/>
      <c r="I729" s="72"/>
      <c r="J729" s="72"/>
      <c r="K729" s="72"/>
      <c r="L729" s="72"/>
      <c r="M729" s="72"/>
      <c r="N729" s="72"/>
      <c r="O729" s="72"/>
      <c r="P729" s="72"/>
      <c r="Q729" s="71"/>
      <c r="R729" s="71"/>
      <c r="S729" s="71"/>
      <c r="T729" s="71"/>
      <c r="U729" s="71"/>
      <c r="V729" s="71"/>
      <c r="W729" s="71"/>
      <c r="X729" s="71"/>
      <c r="Y729" s="71"/>
      <c r="Z729" s="71"/>
      <c r="AA729" s="71"/>
    </row>
    <row r="730" spans="1:27" ht="15.75" customHeight="1" x14ac:dyDescent="0.25">
      <c r="A730" s="71"/>
      <c r="B730" s="71"/>
      <c r="C730" s="71"/>
      <c r="D730" s="72"/>
      <c r="E730" s="72"/>
      <c r="F730" s="72"/>
      <c r="G730" s="72"/>
      <c r="H730" s="72"/>
      <c r="I730" s="72"/>
      <c r="J730" s="72"/>
      <c r="K730" s="72"/>
      <c r="L730" s="72"/>
      <c r="M730" s="72"/>
      <c r="N730" s="72"/>
      <c r="O730" s="72"/>
      <c r="P730" s="72"/>
      <c r="Q730" s="71"/>
      <c r="R730" s="71"/>
      <c r="S730" s="71"/>
      <c r="T730" s="71"/>
      <c r="U730" s="71"/>
      <c r="V730" s="71"/>
      <c r="W730" s="71"/>
      <c r="X730" s="71"/>
      <c r="Y730" s="71"/>
      <c r="Z730" s="71"/>
      <c r="AA730" s="71"/>
    </row>
    <row r="731" spans="1:27" ht="15.75" customHeight="1" x14ac:dyDescent="0.25">
      <c r="A731" s="71"/>
      <c r="B731" s="71"/>
      <c r="C731" s="71"/>
      <c r="D731" s="72"/>
      <c r="E731" s="72"/>
      <c r="F731" s="72"/>
      <c r="G731" s="72"/>
      <c r="H731" s="72"/>
      <c r="I731" s="72"/>
      <c r="J731" s="72"/>
      <c r="K731" s="72"/>
      <c r="L731" s="72"/>
      <c r="M731" s="72"/>
      <c r="N731" s="72"/>
      <c r="O731" s="72"/>
      <c r="P731" s="72"/>
      <c r="Q731" s="71"/>
      <c r="R731" s="71"/>
      <c r="S731" s="71"/>
      <c r="T731" s="71"/>
      <c r="U731" s="71"/>
      <c r="V731" s="71"/>
      <c r="W731" s="71"/>
      <c r="X731" s="71"/>
      <c r="Y731" s="71"/>
      <c r="Z731" s="71"/>
      <c r="AA731" s="71"/>
    </row>
    <row r="732" spans="1:27" ht="15.75" customHeight="1" x14ac:dyDescent="0.25">
      <c r="A732" s="71"/>
      <c r="B732" s="71"/>
      <c r="C732" s="71"/>
      <c r="D732" s="72"/>
      <c r="E732" s="72"/>
      <c r="F732" s="72"/>
      <c r="G732" s="72"/>
      <c r="H732" s="72"/>
      <c r="I732" s="72"/>
      <c r="J732" s="72"/>
      <c r="K732" s="72"/>
      <c r="L732" s="72"/>
      <c r="M732" s="72"/>
      <c r="N732" s="72"/>
      <c r="O732" s="72"/>
      <c r="P732" s="72"/>
      <c r="Q732" s="71"/>
      <c r="R732" s="71"/>
      <c r="S732" s="71"/>
      <c r="T732" s="71"/>
      <c r="U732" s="71"/>
      <c r="V732" s="71"/>
      <c r="W732" s="71"/>
      <c r="X732" s="71"/>
      <c r="Y732" s="71"/>
      <c r="Z732" s="71"/>
      <c r="AA732" s="71"/>
    </row>
    <row r="733" spans="1:27" ht="15.75" customHeight="1" x14ac:dyDescent="0.25">
      <c r="A733" s="71"/>
      <c r="B733" s="71"/>
      <c r="C733" s="71"/>
      <c r="D733" s="72"/>
      <c r="E733" s="72"/>
      <c r="F733" s="72"/>
      <c r="G733" s="72"/>
      <c r="H733" s="72"/>
      <c r="I733" s="72"/>
      <c r="J733" s="72"/>
      <c r="K733" s="72"/>
      <c r="L733" s="72"/>
      <c r="M733" s="72"/>
      <c r="N733" s="72"/>
      <c r="O733" s="72"/>
      <c r="P733" s="72"/>
      <c r="Q733" s="71"/>
      <c r="R733" s="71"/>
      <c r="S733" s="71"/>
      <c r="T733" s="71"/>
      <c r="U733" s="71"/>
      <c r="V733" s="71"/>
      <c r="W733" s="71"/>
      <c r="X733" s="71"/>
      <c r="Y733" s="71"/>
      <c r="Z733" s="71"/>
      <c r="AA733" s="71"/>
    </row>
    <row r="734" spans="1:27" ht="15.75" customHeight="1" x14ac:dyDescent="0.25">
      <c r="A734" s="71"/>
      <c r="B734" s="71"/>
      <c r="C734" s="71"/>
      <c r="D734" s="72"/>
      <c r="E734" s="72"/>
      <c r="F734" s="72"/>
      <c r="G734" s="72"/>
      <c r="H734" s="72"/>
      <c r="I734" s="72"/>
      <c r="J734" s="72"/>
      <c r="K734" s="72"/>
      <c r="L734" s="72"/>
      <c r="M734" s="72"/>
      <c r="N734" s="72"/>
      <c r="O734" s="72"/>
      <c r="P734" s="72"/>
      <c r="Q734" s="71"/>
      <c r="R734" s="71"/>
      <c r="S734" s="71"/>
      <c r="T734" s="71"/>
      <c r="U734" s="71"/>
      <c r="V734" s="71"/>
      <c r="W734" s="71"/>
      <c r="X734" s="71"/>
      <c r="Y734" s="71"/>
      <c r="Z734" s="71"/>
      <c r="AA734" s="71"/>
    </row>
    <row r="735" spans="1:27" ht="15.75" customHeight="1" x14ac:dyDescent="0.25">
      <c r="A735" s="71"/>
      <c r="B735" s="71"/>
      <c r="C735" s="71"/>
      <c r="D735" s="72"/>
      <c r="E735" s="72"/>
      <c r="F735" s="72"/>
      <c r="G735" s="72"/>
      <c r="H735" s="72"/>
      <c r="I735" s="72"/>
      <c r="J735" s="72"/>
      <c r="K735" s="72"/>
      <c r="L735" s="72"/>
      <c r="M735" s="72"/>
      <c r="N735" s="72"/>
      <c r="O735" s="72"/>
      <c r="P735" s="72"/>
      <c r="Q735" s="71"/>
      <c r="R735" s="71"/>
      <c r="S735" s="71"/>
      <c r="T735" s="71"/>
      <c r="U735" s="71"/>
      <c r="V735" s="71"/>
      <c r="W735" s="71"/>
      <c r="X735" s="71"/>
      <c r="Y735" s="71"/>
      <c r="Z735" s="71"/>
      <c r="AA735" s="71"/>
    </row>
    <row r="736" spans="1:27" ht="15.75" customHeight="1" x14ac:dyDescent="0.25">
      <c r="A736" s="71"/>
      <c r="B736" s="71"/>
      <c r="C736" s="71"/>
      <c r="D736" s="72"/>
      <c r="E736" s="72"/>
      <c r="F736" s="72"/>
      <c r="G736" s="72"/>
      <c r="H736" s="72"/>
      <c r="I736" s="72"/>
      <c r="J736" s="72"/>
      <c r="K736" s="72"/>
      <c r="L736" s="72"/>
      <c r="M736" s="72"/>
      <c r="N736" s="72"/>
      <c r="O736" s="72"/>
      <c r="P736" s="72"/>
      <c r="Q736" s="71"/>
      <c r="R736" s="71"/>
      <c r="S736" s="71"/>
      <c r="T736" s="71"/>
      <c r="U736" s="71"/>
      <c r="V736" s="71"/>
      <c r="W736" s="71"/>
      <c r="X736" s="71"/>
      <c r="Y736" s="71"/>
      <c r="Z736" s="71"/>
      <c r="AA736" s="71"/>
    </row>
    <row r="737" spans="1:27" ht="15.75" customHeight="1" x14ac:dyDescent="0.25">
      <c r="A737" s="71"/>
      <c r="B737" s="71"/>
      <c r="C737" s="71"/>
      <c r="D737" s="72"/>
      <c r="E737" s="72"/>
      <c r="F737" s="72"/>
      <c r="G737" s="72"/>
      <c r="H737" s="72"/>
      <c r="I737" s="72"/>
      <c r="J737" s="72"/>
      <c r="K737" s="72"/>
      <c r="L737" s="72"/>
      <c r="M737" s="72"/>
      <c r="N737" s="72"/>
      <c r="O737" s="72"/>
      <c r="P737" s="72"/>
      <c r="Q737" s="71"/>
      <c r="R737" s="71"/>
      <c r="S737" s="71"/>
      <c r="T737" s="71"/>
      <c r="U737" s="71"/>
      <c r="V737" s="71"/>
      <c r="W737" s="71"/>
      <c r="X737" s="71"/>
      <c r="Y737" s="71"/>
      <c r="Z737" s="71"/>
      <c r="AA737" s="71"/>
    </row>
    <row r="738" spans="1:27" ht="15.75" customHeight="1" x14ac:dyDescent="0.25">
      <c r="A738" s="71"/>
      <c r="B738" s="71"/>
      <c r="C738" s="71"/>
      <c r="D738" s="72"/>
      <c r="E738" s="72"/>
      <c r="F738" s="72"/>
      <c r="G738" s="72"/>
      <c r="H738" s="72"/>
      <c r="I738" s="72"/>
      <c r="J738" s="72"/>
      <c r="K738" s="72"/>
      <c r="L738" s="72"/>
      <c r="M738" s="72"/>
      <c r="N738" s="72"/>
      <c r="O738" s="72"/>
      <c r="P738" s="72"/>
      <c r="Q738" s="71"/>
      <c r="R738" s="71"/>
      <c r="S738" s="71"/>
      <c r="T738" s="71"/>
      <c r="U738" s="71"/>
      <c r="V738" s="71"/>
      <c r="W738" s="71"/>
      <c r="X738" s="71"/>
      <c r="Y738" s="71"/>
      <c r="Z738" s="71"/>
      <c r="AA738" s="71"/>
    </row>
    <row r="739" spans="1:27" ht="15.75" customHeight="1" x14ac:dyDescent="0.25">
      <c r="A739" s="71"/>
      <c r="B739" s="71"/>
      <c r="C739" s="71"/>
      <c r="D739" s="72"/>
      <c r="E739" s="72"/>
      <c r="F739" s="72"/>
      <c r="G739" s="72"/>
      <c r="H739" s="72"/>
      <c r="I739" s="72"/>
      <c r="J739" s="72"/>
      <c r="K739" s="72"/>
      <c r="L739" s="72"/>
      <c r="M739" s="72"/>
      <c r="N739" s="72"/>
      <c r="O739" s="72"/>
      <c r="P739" s="72"/>
      <c r="Q739" s="71"/>
      <c r="R739" s="71"/>
      <c r="S739" s="71"/>
      <c r="T739" s="71"/>
      <c r="U739" s="71"/>
      <c r="V739" s="71"/>
      <c r="W739" s="71"/>
      <c r="X739" s="71"/>
      <c r="Y739" s="71"/>
      <c r="Z739" s="71"/>
      <c r="AA739" s="71"/>
    </row>
    <row r="740" spans="1:27" ht="15.75" customHeight="1" x14ac:dyDescent="0.25">
      <c r="A740" s="71"/>
      <c r="B740" s="71"/>
      <c r="C740" s="71"/>
      <c r="D740" s="72"/>
      <c r="E740" s="72"/>
      <c r="F740" s="72"/>
      <c r="G740" s="72"/>
      <c r="H740" s="72"/>
      <c r="I740" s="72"/>
      <c r="J740" s="72"/>
      <c r="K740" s="72"/>
      <c r="L740" s="72"/>
      <c r="M740" s="72"/>
      <c r="N740" s="72"/>
      <c r="O740" s="72"/>
      <c r="P740" s="72"/>
      <c r="Q740" s="71"/>
      <c r="R740" s="71"/>
      <c r="S740" s="71"/>
      <c r="T740" s="71"/>
      <c r="U740" s="71"/>
      <c r="V740" s="71"/>
      <c r="W740" s="71"/>
      <c r="X740" s="71"/>
      <c r="Y740" s="71"/>
      <c r="Z740" s="71"/>
      <c r="AA740" s="71"/>
    </row>
    <row r="741" spans="1:27" ht="15.75" customHeight="1" x14ac:dyDescent="0.25">
      <c r="A741" s="71"/>
      <c r="B741" s="71"/>
      <c r="C741" s="71"/>
      <c r="D741" s="72"/>
      <c r="E741" s="72"/>
      <c r="F741" s="72"/>
      <c r="G741" s="72"/>
      <c r="H741" s="72"/>
      <c r="I741" s="72"/>
      <c r="J741" s="72"/>
      <c r="K741" s="72"/>
      <c r="L741" s="72"/>
      <c r="M741" s="72"/>
      <c r="N741" s="72"/>
      <c r="O741" s="72"/>
      <c r="P741" s="72"/>
      <c r="Q741" s="71"/>
      <c r="R741" s="71"/>
      <c r="S741" s="71"/>
      <c r="T741" s="71"/>
      <c r="U741" s="71"/>
      <c r="V741" s="71"/>
      <c r="W741" s="71"/>
      <c r="X741" s="71"/>
      <c r="Y741" s="71"/>
      <c r="Z741" s="71"/>
      <c r="AA741" s="71"/>
    </row>
    <row r="742" spans="1:27" ht="15.75" customHeight="1" x14ac:dyDescent="0.25">
      <c r="A742" s="71"/>
      <c r="B742" s="71"/>
      <c r="C742" s="71"/>
      <c r="D742" s="72"/>
      <c r="E742" s="72"/>
      <c r="F742" s="72"/>
      <c r="G742" s="72"/>
      <c r="H742" s="72"/>
      <c r="I742" s="72"/>
      <c r="J742" s="72"/>
      <c r="K742" s="72"/>
      <c r="L742" s="72"/>
      <c r="M742" s="72"/>
      <c r="N742" s="72"/>
      <c r="O742" s="72"/>
      <c r="P742" s="72"/>
      <c r="Q742" s="71"/>
      <c r="R742" s="71"/>
      <c r="S742" s="71"/>
      <c r="T742" s="71"/>
      <c r="U742" s="71"/>
      <c r="V742" s="71"/>
      <c r="W742" s="71"/>
      <c r="X742" s="71"/>
      <c r="Y742" s="71"/>
      <c r="Z742" s="71"/>
      <c r="AA742" s="71"/>
    </row>
    <row r="743" spans="1:27" ht="15.75" customHeight="1" x14ac:dyDescent="0.25">
      <c r="A743" s="71"/>
      <c r="B743" s="71"/>
      <c r="C743" s="71"/>
      <c r="D743" s="72"/>
      <c r="E743" s="72"/>
      <c r="F743" s="72"/>
      <c r="G743" s="72"/>
      <c r="H743" s="72"/>
      <c r="I743" s="72"/>
      <c r="J743" s="72"/>
      <c r="K743" s="72"/>
      <c r="L743" s="72"/>
      <c r="M743" s="72"/>
      <c r="N743" s="72"/>
      <c r="O743" s="72"/>
      <c r="P743" s="72"/>
      <c r="Q743" s="71"/>
      <c r="R743" s="71"/>
      <c r="S743" s="71"/>
      <c r="T743" s="71"/>
      <c r="U743" s="71"/>
      <c r="V743" s="71"/>
      <c r="W743" s="71"/>
      <c r="X743" s="71"/>
      <c r="Y743" s="71"/>
      <c r="Z743" s="71"/>
      <c r="AA743" s="71"/>
    </row>
    <row r="744" spans="1:27" ht="15.75" customHeight="1" x14ac:dyDescent="0.25">
      <c r="A744" s="71"/>
      <c r="B744" s="71"/>
      <c r="C744" s="71"/>
      <c r="D744" s="72"/>
      <c r="E744" s="72"/>
      <c r="F744" s="72"/>
      <c r="G744" s="72"/>
      <c r="H744" s="72"/>
      <c r="I744" s="72"/>
      <c r="J744" s="72"/>
      <c r="K744" s="72"/>
      <c r="L744" s="72"/>
      <c r="M744" s="72"/>
      <c r="N744" s="72"/>
      <c r="O744" s="72"/>
      <c r="P744" s="72"/>
      <c r="Q744" s="71"/>
      <c r="R744" s="71"/>
      <c r="S744" s="71"/>
      <c r="T744" s="71"/>
      <c r="U744" s="71"/>
      <c r="V744" s="71"/>
      <c r="W744" s="71"/>
      <c r="X744" s="71"/>
      <c r="Y744" s="71"/>
      <c r="Z744" s="71"/>
      <c r="AA744" s="71"/>
    </row>
    <row r="745" spans="1:27" ht="15.75" customHeight="1" x14ac:dyDescent="0.25">
      <c r="A745" s="71"/>
      <c r="B745" s="71"/>
      <c r="C745" s="71"/>
      <c r="D745" s="72"/>
      <c r="E745" s="72"/>
      <c r="F745" s="72"/>
      <c r="G745" s="72"/>
      <c r="H745" s="72"/>
      <c r="I745" s="72"/>
      <c r="J745" s="72"/>
      <c r="K745" s="72"/>
      <c r="L745" s="72"/>
      <c r="M745" s="72"/>
      <c r="N745" s="72"/>
      <c r="O745" s="72"/>
      <c r="P745" s="72"/>
      <c r="Q745" s="71"/>
      <c r="R745" s="71"/>
      <c r="S745" s="71"/>
      <c r="T745" s="71"/>
      <c r="U745" s="71"/>
      <c r="V745" s="71"/>
      <c r="W745" s="71"/>
      <c r="X745" s="71"/>
      <c r="Y745" s="71"/>
      <c r="Z745" s="71"/>
      <c r="AA745" s="71"/>
    </row>
    <row r="746" spans="1:27" ht="15.75" customHeight="1" x14ac:dyDescent="0.25">
      <c r="A746" s="71"/>
      <c r="B746" s="71"/>
      <c r="C746" s="71"/>
      <c r="D746" s="72"/>
      <c r="E746" s="72"/>
      <c r="F746" s="72"/>
      <c r="G746" s="72"/>
      <c r="H746" s="72"/>
      <c r="I746" s="72"/>
      <c r="J746" s="72"/>
      <c r="K746" s="72"/>
      <c r="L746" s="72"/>
      <c r="M746" s="72"/>
      <c r="N746" s="72"/>
      <c r="O746" s="72"/>
      <c r="P746" s="72"/>
      <c r="Q746" s="71"/>
      <c r="R746" s="71"/>
      <c r="S746" s="71"/>
      <c r="T746" s="71"/>
      <c r="U746" s="71"/>
      <c r="V746" s="71"/>
      <c r="W746" s="71"/>
      <c r="X746" s="71"/>
      <c r="Y746" s="71"/>
      <c r="Z746" s="71"/>
      <c r="AA746" s="71"/>
    </row>
    <row r="747" spans="1:27" ht="15.75" customHeight="1" x14ac:dyDescent="0.25">
      <c r="A747" s="71"/>
      <c r="B747" s="71"/>
      <c r="C747" s="71"/>
      <c r="D747" s="72"/>
      <c r="E747" s="72"/>
      <c r="F747" s="72"/>
      <c r="G747" s="72"/>
      <c r="H747" s="72"/>
      <c r="I747" s="72"/>
      <c r="J747" s="72"/>
      <c r="K747" s="72"/>
      <c r="L747" s="72"/>
      <c r="M747" s="72"/>
      <c r="N747" s="72"/>
      <c r="O747" s="72"/>
      <c r="P747" s="72"/>
      <c r="Q747" s="71"/>
      <c r="R747" s="71"/>
      <c r="S747" s="71"/>
      <c r="T747" s="71"/>
      <c r="U747" s="71"/>
      <c r="V747" s="71"/>
      <c r="W747" s="71"/>
      <c r="X747" s="71"/>
      <c r="Y747" s="71"/>
      <c r="Z747" s="71"/>
      <c r="AA747" s="71"/>
    </row>
    <row r="748" spans="1:27" ht="15.75" customHeight="1" x14ac:dyDescent="0.25">
      <c r="A748" s="71"/>
      <c r="B748" s="71"/>
      <c r="C748" s="71"/>
      <c r="D748" s="72"/>
      <c r="E748" s="72"/>
      <c r="F748" s="72"/>
      <c r="G748" s="72"/>
      <c r="H748" s="72"/>
      <c r="I748" s="72"/>
      <c r="J748" s="72"/>
      <c r="K748" s="72"/>
      <c r="L748" s="72"/>
      <c r="M748" s="72"/>
      <c r="N748" s="72"/>
      <c r="O748" s="72"/>
      <c r="P748" s="72"/>
      <c r="Q748" s="71"/>
      <c r="R748" s="71"/>
      <c r="S748" s="71"/>
      <c r="T748" s="71"/>
      <c r="U748" s="71"/>
      <c r="V748" s="71"/>
      <c r="W748" s="71"/>
      <c r="X748" s="71"/>
      <c r="Y748" s="71"/>
      <c r="Z748" s="71"/>
      <c r="AA748" s="71"/>
    </row>
    <row r="749" spans="1:27" ht="15.75" customHeight="1" x14ac:dyDescent="0.25">
      <c r="A749" s="71"/>
      <c r="B749" s="71"/>
      <c r="C749" s="71"/>
      <c r="D749" s="72"/>
      <c r="E749" s="72"/>
      <c r="F749" s="72"/>
      <c r="G749" s="72"/>
      <c r="H749" s="72"/>
      <c r="I749" s="72"/>
      <c r="J749" s="72"/>
      <c r="K749" s="72"/>
      <c r="L749" s="72"/>
      <c r="M749" s="72"/>
      <c r="N749" s="72"/>
      <c r="O749" s="72"/>
      <c r="P749" s="72"/>
      <c r="Q749" s="71"/>
      <c r="R749" s="71"/>
      <c r="S749" s="71"/>
      <c r="T749" s="71"/>
      <c r="U749" s="71"/>
      <c r="V749" s="71"/>
      <c r="W749" s="71"/>
      <c r="X749" s="71"/>
      <c r="Y749" s="71"/>
      <c r="Z749" s="71"/>
      <c r="AA749" s="71"/>
    </row>
    <row r="750" spans="1:27" ht="15.75" customHeight="1" x14ac:dyDescent="0.25">
      <c r="A750" s="71"/>
      <c r="B750" s="71"/>
      <c r="C750" s="71"/>
      <c r="D750" s="72"/>
      <c r="E750" s="72"/>
      <c r="F750" s="72"/>
      <c r="G750" s="72"/>
      <c r="H750" s="72"/>
      <c r="I750" s="72"/>
      <c r="J750" s="72"/>
      <c r="K750" s="72"/>
      <c r="L750" s="72"/>
      <c r="M750" s="72"/>
      <c r="N750" s="72"/>
      <c r="O750" s="72"/>
      <c r="P750" s="72"/>
      <c r="Q750" s="71"/>
      <c r="R750" s="71"/>
      <c r="S750" s="71"/>
      <c r="T750" s="71"/>
      <c r="U750" s="71"/>
      <c r="V750" s="71"/>
      <c r="W750" s="71"/>
      <c r="X750" s="71"/>
      <c r="Y750" s="71"/>
      <c r="Z750" s="71"/>
      <c r="AA750" s="71"/>
    </row>
    <row r="751" spans="1:27" ht="15.75" customHeight="1" x14ac:dyDescent="0.25">
      <c r="A751" s="71"/>
      <c r="B751" s="71"/>
      <c r="C751" s="71"/>
      <c r="D751" s="72"/>
      <c r="E751" s="72"/>
      <c r="F751" s="72"/>
      <c r="G751" s="72"/>
      <c r="H751" s="72"/>
      <c r="I751" s="72"/>
      <c r="J751" s="72"/>
      <c r="K751" s="72"/>
      <c r="L751" s="72"/>
      <c r="M751" s="72"/>
      <c r="N751" s="72"/>
      <c r="O751" s="72"/>
      <c r="P751" s="72"/>
      <c r="Q751" s="71"/>
      <c r="R751" s="71"/>
      <c r="S751" s="71"/>
      <c r="T751" s="71"/>
      <c r="U751" s="71"/>
      <c r="V751" s="71"/>
      <c r="W751" s="71"/>
      <c r="X751" s="71"/>
      <c r="Y751" s="71"/>
      <c r="Z751" s="71"/>
      <c r="AA751" s="71"/>
    </row>
    <row r="752" spans="1:27" ht="15.75" customHeight="1" x14ac:dyDescent="0.25">
      <c r="A752" s="71"/>
      <c r="B752" s="71"/>
      <c r="C752" s="71"/>
      <c r="D752" s="72"/>
      <c r="E752" s="72"/>
      <c r="F752" s="72"/>
      <c r="G752" s="72"/>
      <c r="H752" s="72"/>
      <c r="I752" s="72"/>
      <c r="J752" s="72"/>
      <c r="K752" s="72"/>
      <c r="L752" s="72"/>
      <c r="M752" s="72"/>
      <c r="N752" s="72"/>
      <c r="O752" s="72"/>
      <c r="P752" s="72"/>
      <c r="Q752" s="71"/>
      <c r="R752" s="71"/>
      <c r="S752" s="71"/>
      <c r="T752" s="71"/>
      <c r="U752" s="71"/>
      <c r="V752" s="71"/>
      <c r="W752" s="71"/>
      <c r="X752" s="71"/>
      <c r="Y752" s="71"/>
      <c r="Z752" s="71"/>
      <c r="AA752" s="71"/>
    </row>
    <row r="753" spans="1:27" ht="15.75" customHeight="1" x14ac:dyDescent="0.25">
      <c r="A753" s="71"/>
      <c r="B753" s="71"/>
      <c r="C753" s="71"/>
      <c r="D753" s="72"/>
      <c r="E753" s="72"/>
      <c r="F753" s="72"/>
      <c r="G753" s="72"/>
      <c r="H753" s="72"/>
      <c r="I753" s="72"/>
      <c r="J753" s="72"/>
      <c r="K753" s="72"/>
      <c r="L753" s="72"/>
      <c r="M753" s="72"/>
      <c r="N753" s="72"/>
      <c r="O753" s="72"/>
      <c r="P753" s="72"/>
      <c r="Q753" s="71"/>
      <c r="R753" s="71"/>
      <c r="S753" s="71"/>
      <c r="T753" s="71"/>
      <c r="U753" s="71"/>
      <c r="V753" s="71"/>
      <c r="W753" s="71"/>
      <c r="X753" s="71"/>
      <c r="Y753" s="71"/>
      <c r="Z753" s="71"/>
      <c r="AA753" s="71"/>
    </row>
    <row r="754" spans="1:27" ht="15.75" customHeight="1" x14ac:dyDescent="0.25">
      <c r="A754" s="71"/>
      <c r="B754" s="71"/>
      <c r="C754" s="71"/>
      <c r="D754" s="72"/>
      <c r="E754" s="72"/>
      <c r="F754" s="72"/>
      <c r="G754" s="72"/>
      <c r="H754" s="72"/>
      <c r="I754" s="72"/>
      <c r="J754" s="72"/>
      <c r="K754" s="72"/>
      <c r="L754" s="72"/>
      <c r="M754" s="72"/>
      <c r="N754" s="72"/>
      <c r="O754" s="72"/>
      <c r="P754" s="72"/>
      <c r="Q754" s="71"/>
      <c r="R754" s="71"/>
      <c r="S754" s="71"/>
      <c r="T754" s="71"/>
      <c r="U754" s="71"/>
      <c r="V754" s="71"/>
      <c r="W754" s="71"/>
      <c r="X754" s="71"/>
      <c r="Y754" s="71"/>
      <c r="Z754" s="71"/>
      <c r="AA754" s="71"/>
    </row>
    <row r="755" spans="1:27" ht="15.75" customHeight="1" x14ac:dyDescent="0.25">
      <c r="A755" s="71"/>
      <c r="B755" s="71"/>
      <c r="C755" s="71"/>
      <c r="D755" s="72"/>
      <c r="E755" s="72"/>
      <c r="F755" s="72"/>
      <c r="G755" s="72"/>
      <c r="H755" s="72"/>
      <c r="I755" s="72"/>
      <c r="J755" s="72"/>
      <c r="K755" s="72"/>
      <c r="L755" s="72"/>
      <c r="M755" s="72"/>
      <c r="N755" s="72"/>
      <c r="O755" s="72"/>
      <c r="P755" s="72"/>
      <c r="Q755" s="71"/>
      <c r="R755" s="71"/>
      <c r="S755" s="71"/>
      <c r="T755" s="71"/>
      <c r="U755" s="71"/>
      <c r="V755" s="71"/>
      <c r="W755" s="71"/>
      <c r="X755" s="71"/>
      <c r="Y755" s="71"/>
      <c r="Z755" s="71"/>
      <c r="AA755" s="71"/>
    </row>
    <row r="756" spans="1:27" ht="15.75" customHeight="1" x14ac:dyDescent="0.25">
      <c r="A756" s="71"/>
      <c r="B756" s="71"/>
      <c r="C756" s="71"/>
      <c r="D756" s="72"/>
      <c r="E756" s="72"/>
      <c r="F756" s="72"/>
      <c r="G756" s="72"/>
      <c r="H756" s="72"/>
      <c r="I756" s="72"/>
      <c r="J756" s="72"/>
      <c r="K756" s="72"/>
      <c r="L756" s="72"/>
      <c r="M756" s="72"/>
      <c r="N756" s="72"/>
      <c r="O756" s="72"/>
      <c r="P756" s="72"/>
      <c r="Q756" s="71"/>
      <c r="R756" s="71"/>
      <c r="S756" s="71"/>
      <c r="T756" s="71"/>
      <c r="U756" s="71"/>
      <c r="V756" s="71"/>
      <c r="W756" s="71"/>
      <c r="X756" s="71"/>
      <c r="Y756" s="71"/>
      <c r="Z756" s="71"/>
      <c r="AA756" s="71"/>
    </row>
    <row r="757" spans="1:27" ht="15.75" customHeight="1" x14ac:dyDescent="0.25">
      <c r="A757" s="71"/>
      <c r="B757" s="71"/>
      <c r="C757" s="71"/>
      <c r="D757" s="72"/>
      <c r="E757" s="72"/>
      <c r="F757" s="72"/>
      <c r="G757" s="72"/>
      <c r="H757" s="72"/>
      <c r="I757" s="72"/>
      <c r="J757" s="72"/>
      <c r="K757" s="72"/>
      <c r="L757" s="72"/>
      <c r="M757" s="72"/>
      <c r="N757" s="72"/>
      <c r="O757" s="72"/>
      <c r="P757" s="72"/>
      <c r="Q757" s="71"/>
      <c r="R757" s="71"/>
      <c r="S757" s="71"/>
      <c r="T757" s="71"/>
      <c r="U757" s="71"/>
      <c r="V757" s="71"/>
      <c r="W757" s="71"/>
      <c r="X757" s="71"/>
      <c r="Y757" s="71"/>
      <c r="Z757" s="71"/>
      <c r="AA757" s="71"/>
    </row>
    <row r="758" spans="1:27" ht="15.75" customHeight="1" x14ac:dyDescent="0.25">
      <c r="A758" s="71"/>
      <c r="B758" s="71"/>
      <c r="C758" s="71"/>
      <c r="D758" s="72"/>
      <c r="E758" s="72"/>
      <c r="F758" s="72"/>
      <c r="G758" s="72"/>
      <c r="H758" s="72"/>
      <c r="I758" s="72"/>
      <c r="J758" s="72"/>
      <c r="K758" s="72"/>
      <c r="L758" s="72"/>
      <c r="M758" s="72"/>
      <c r="N758" s="72"/>
      <c r="O758" s="72"/>
      <c r="P758" s="72"/>
      <c r="Q758" s="71"/>
      <c r="R758" s="71"/>
      <c r="S758" s="71"/>
      <c r="T758" s="71"/>
      <c r="U758" s="71"/>
      <c r="V758" s="71"/>
      <c r="W758" s="71"/>
      <c r="X758" s="71"/>
      <c r="Y758" s="71"/>
      <c r="Z758" s="71"/>
      <c r="AA758" s="71"/>
    </row>
    <row r="759" spans="1:27" ht="15.75" customHeight="1" x14ac:dyDescent="0.25">
      <c r="A759" s="71"/>
      <c r="B759" s="71"/>
      <c r="C759" s="71"/>
      <c r="D759" s="72"/>
      <c r="E759" s="72"/>
      <c r="F759" s="72"/>
      <c r="G759" s="72"/>
      <c r="H759" s="72"/>
      <c r="I759" s="72"/>
      <c r="J759" s="72"/>
      <c r="K759" s="72"/>
      <c r="L759" s="72"/>
      <c r="M759" s="72"/>
      <c r="N759" s="72"/>
      <c r="O759" s="72"/>
      <c r="P759" s="72"/>
      <c r="Q759" s="71"/>
      <c r="R759" s="71"/>
      <c r="S759" s="71"/>
      <c r="T759" s="71"/>
      <c r="U759" s="71"/>
      <c r="V759" s="71"/>
      <c r="W759" s="71"/>
      <c r="X759" s="71"/>
      <c r="Y759" s="71"/>
      <c r="Z759" s="71"/>
      <c r="AA759" s="71"/>
    </row>
    <row r="760" spans="1:27" ht="15.75" customHeight="1" x14ac:dyDescent="0.25">
      <c r="A760" s="71"/>
      <c r="B760" s="71"/>
      <c r="C760" s="71"/>
      <c r="D760" s="72"/>
      <c r="E760" s="72"/>
      <c r="F760" s="72"/>
      <c r="G760" s="72"/>
      <c r="H760" s="72"/>
      <c r="I760" s="72"/>
      <c r="J760" s="72"/>
      <c r="K760" s="72"/>
      <c r="L760" s="72"/>
      <c r="M760" s="72"/>
      <c r="N760" s="72"/>
      <c r="O760" s="72"/>
      <c r="P760" s="72"/>
      <c r="Q760" s="71"/>
      <c r="R760" s="71"/>
      <c r="S760" s="71"/>
      <c r="T760" s="71"/>
      <c r="U760" s="71"/>
      <c r="V760" s="71"/>
      <c r="W760" s="71"/>
      <c r="X760" s="71"/>
      <c r="Y760" s="71"/>
      <c r="Z760" s="71"/>
      <c r="AA760" s="71"/>
    </row>
    <row r="761" spans="1:27" ht="15.75" customHeight="1" x14ac:dyDescent="0.25">
      <c r="A761" s="71"/>
      <c r="B761" s="71"/>
      <c r="C761" s="71"/>
      <c r="D761" s="72"/>
      <c r="E761" s="72"/>
      <c r="F761" s="72"/>
      <c r="G761" s="72"/>
      <c r="H761" s="72"/>
      <c r="I761" s="72"/>
      <c r="J761" s="72"/>
      <c r="K761" s="72"/>
      <c r="L761" s="72"/>
      <c r="M761" s="72"/>
      <c r="N761" s="72"/>
      <c r="O761" s="72"/>
      <c r="P761" s="72"/>
      <c r="Q761" s="71"/>
      <c r="R761" s="71"/>
      <c r="S761" s="71"/>
      <c r="T761" s="71"/>
      <c r="U761" s="71"/>
      <c r="V761" s="71"/>
      <c r="W761" s="71"/>
      <c r="X761" s="71"/>
      <c r="Y761" s="71"/>
      <c r="Z761" s="71"/>
      <c r="AA761" s="71"/>
    </row>
    <row r="762" spans="1:27" ht="15.75" customHeight="1" x14ac:dyDescent="0.25">
      <c r="A762" s="71"/>
      <c r="B762" s="71"/>
      <c r="C762" s="71"/>
      <c r="D762" s="72"/>
      <c r="E762" s="72"/>
      <c r="F762" s="72"/>
      <c r="G762" s="72"/>
      <c r="H762" s="72"/>
      <c r="I762" s="72"/>
      <c r="J762" s="72"/>
      <c r="K762" s="72"/>
      <c r="L762" s="72"/>
      <c r="M762" s="72"/>
      <c r="N762" s="72"/>
      <c r="O762" s="72"/>
      <c r="P762" s="72"/>
      <c r="Q762" s="71"/>
      <c r="R762" s="71"/>
      <c r="S762" s="71"/>
      <c r="T762" s="71"/>
      <c r="U762" s="71"/>
      <c r="V762" s="71"/>
      <c r="W762" s="71"/>
      <c r="X762" s="71"/>
      <c r="Y762" s="71"/>
      <c r="Z762" s="71"/>
      <c r="AA762" s="71"/>
    </row>
    <row r="763" spans="1:27" ht="15.75" customHeight="1" x14ac:dyDescent="0.25">
      <c r="A763" s="71"/>
      <c r="B763" s="71"/>
      <c r="C763" s="71"/>
      <c r="D763" s="72"/>
      <c r="E763" s="72"/>
      <c r="F763" s="72"/>
      <c r="G763" s="72"/>
      <c r="H763" s="72"/>
      <c r="I763" s="72"/>
      <c r="J763" s="72"/>
      <c r="K763" s="72"/>
      <c r="L763" s="72"/>
      <c r="M763" s="72"/>
      <c r="N763" s="72"/>
      <c r="O763" s="72"/>
      <c r="P763" s="72"/>
      <c r="Q763" s="71"/>
      <c r="R763" s="71"/>
      <c r="S763" s="71"/>
      <c r="T763" s="71"/>
      <c r="U763" s="71"/>
      <c r="V763" s="71"/>
      <c r="W763" s="71"/>
      <c r="X763" s="71"/>
      <c r="Y763" s="71"/>
      <c r="Z763" s="71"/>
      <c r="AA763" s="71"/>
    </row>
    <row r="764" spans="1:27" ht="15.75" customHeight="1" x14ac:dyDescent="0.25">
      <c r="A764" s="71"/>
      <c r="B764" s="71"/>
      <c r="C764" s="71"/>
      <c r="D764" s="72"/>
      <c r="E764" s="72"/>
      <c r="F764" s="72"/>
      <c r="G764" s="72"/>
      <c r="H764" s="72"/>
      <c r="I764" s="72"/>
      <c r="J764" s="72"/>
      <c r="K764" s="72"/>
      <c r="L764" s="72"/>
      <c r="M764" s="72"/>
      <c r="N764" s="72"/>
      <c r="O764" s="72"/>
      <c r="P764" s="72"/>
      <c r="Q764" s="71"/>
      <c r="R764" s="71"/>
      <c r="S764" s="71"/>
      <c r="T764" s="71"/>
      <c r="U764" s="71"/>
      <c r="V764" s="71"/>
      <c r="W764" s="71"/>
      <c r="X764" s="71"/>
      <c r="Y764" s="71"/>
      <c r="Z764" s="71"/>
      <c r="AA764" s="71"/>
    </row>
    <row r="765" spans="1:27" ht="15.75" customHeight="1" x14ac:dyDescent="0.25">
      <c r="A765" s="71"/>
      <c r="B765" s="71"/>
      <c r="C765" s="71"/>
      <c r="D765" s="72"/>
      <c r="E765" s="72"/>
      <c r="F765" s="72"/>
      <c r="G765" s="72"/>
      <c r="H765" s="72"/>
      <c r="I765" s="72"/>
      <c r="J765" s="72"/>
      <c r="K765" s="72"/>
      <c r="L765" s="72"/>
      <c r="M765" s="72"/>
      <c r="N765" s="72"/>
      <c r="O765" s="72"/>
      <c r="P765" s="72"/>
      <c r="Q765" s="71"/>
      <c r="R765" s="71"/>
      <c r="S765" s="71"/>
      <c r="T765" s="71"/>
      <c r="U765" s="71"/>
      <c r="V765" s="71"/>
      <c r="W765" s="71"/>
      <c r="X765" s="71"/>
      <c r="Y765" s="71"/>
      <c r="Z765" s="71"/>
      <c r="AA765" s="71"/>
    </row>
    <row r="766" spans="1:27" ht="15.75" customHeight="1" x14ac:dyDescent="0.25">
      <c r="A766" s="71"/>
      <c r="B766" s="71"/>
      <c r="C766" s="71"/>
      <c r="D766" s="72"/>
      <c r="E766" s="72"/>
      <c r="F766" s="72"/>
      <c r="G766" s="72"/>
      <c r="H766" s="72"/>
      <c r="I766" s="72"/>
      <c r="J766" s="72"/>
      <c r="K766" s="72"/>
      <c r="L766" s="72"/>
      <c r="M766" s="72"/>
      <c r="N766" s="72"/>
      <c r="O766" s="72"/>
      <c r="P766" s="72"/>
      <c r="Q766" s="71"/>
      <c r="R766" s="71"/>
      <c r="S766" s="71"/>
      <c r="T766" s="71"/>
      <c r="U766" s="71"/>
      <c r="V766" s="71"/>
      <c r="W766" s="71"/>
      <c r="X766" s="71"/>
      <c r="Y766" s="71"/>
      <c r="Z766" s="71"/>
      <c r="AA766" s="71"/>
    </row>
    <row r="767" spans="1:27" ht="15.75" customHeight="1" x14ac:dyDescent="0.25">
      <c r="A767" s="71"/>
      <c r="B767" s="71"/>
      <c r="C767" s="71"/>
      <c r="D767" s="72"/>
      <c r="E767" s="72"/>
      <c r="F767" s="72"/>
      <c r="G767" s="72"/>
      <c r="H767" s="72"/>
      <c r="I767" s="72"/>
      <c r="J767" s="72"/>
      <c r="K767" s="72"/>
      <c r="L767" s="72"/>
      <c r="M767" s="72"/>
      <c r="N767" s="72"/>
      <c r="O767" s="72"/>
      <c r="P767" s="72"/>
      <c r="Q767" s="71"/>
      <c r="R767" s="71"/>
      <c r="S767" s="71"/>
      <c r="T767" s="71"/>
      <c r="U767" s="71"/>
      <c r="V767" s="71"/>
      <c r="W767" s="71"/>
      <c r="X767" s="71"/>
      <c r="Y767" s="71"/>
      <c r="Z767" s="71"/>
      <c r="AA767" s="71"/>
    </row>
    <row r="768" spans="1:27" ht="15.75" customHeight="1" x14ac:dyDescent="0.25">
      <c r="A768" s="71"/>
      <c r="B768" s="71"/>
      <c r="C768" s="71"/>
      <c r="D768" s="72"/>
      <c r="E768" s="72"/>
      <c r="F768" s="72"/>
      <c r="G768" s="72"/>
      <c r="H768" s="72"/>
      <c r="I768" s="72"/>
      <c r="J768" s="72"/>
      <c r="K768" s="72"/>
      <c r="L768" s="72"/>
      <c r="M768" s="72"/>
      <c r="N768" s="72"/>
      <c r="O768" s="72"/>
      <c r="P768" s="72"/>
      <c r="Q768" s="71"/>
      <c r="R768" s="71"/>
      <c r="S768" s="71"/>
      <c r="T768" s="71"/>
      <c r="U768" s="71"/>
      <c r="V768" s="71"/>
      <c r="W768" s="71"/>
      <c r="X768" s="71"/>
      <c r="Y768" s="71"/>
      <c r="Z768" s="71"/>
      <c r="AA768" s="71"/>
    </row>
    <row r="769" spans="1:27" ht="15.75" customHeight="1" x14ac:dyDescent="0.25">
      <c r="A769" s="71"/>
      <c r="B769" s="71"/>
      <c r="C769" s="71"/>
      <c r="D769" s="72"/>
      <c r="E769" s="72"/>
      <c r="F769" s="72"/>
      <c r="G769" s="72"/>
      <c r="H769" s="72"/>
      <c r="I769" s="72"/>
      <c r="J769" s="72"/>
      <c r="K769" s="72"/>
      <c r="L769" s="72"/>
      <c r="M769" s="72"/>
      <c r="N769" s="72"/>
      <c r="O769" s="72"/>
      <c r="P769" s="72"/>
      <c r="Q769" s="71"/>
      <c r="R769" s="71"/>
      <c r="S769" s="71"/>
      <c r="T769" s="71"/>
      <c r="U769" s="71"/>
      <c r="V769" s="71"/>
      <c r="W769" s="71"/>
      <c r="X769" s="71"/>
      <c r="Y769" s="71"/>
      <c r="Z769" s="71"/>
      <c r="AA769" s="71"/>
    </row>
    <row r="770" spans="1:27" ht="15.75" customHeight="1" x14ac:dyDescent="0.25">
      <c r="A770" s="71"/>
      <c r="B770" s="71"/>
      <c r="C770" s="71"/>
      <c r="D770" s="72"/>
      <c r="E770" s="72"/>
      <c r="F770" s="72"/>
      <c r="G770" s="72"/>
      <c r="H770" s="72"/>
      <c r="I770" s="72"/>
      <c r="J770" s="72"/>
      <c r="K770" s="72"/>
      <c r="L770" s="72"/>
      <c r="M770" s="72"/>
      <c r="N770" s="72"/>
      <c r="O770" s="72"/>
      <c r="P770" s="72"/>
      <c r="Q770" s="71"/>
      <c r="R770" s="71"/>
      <c r="S770" s="71"/>
      <c r="T770" s="71"/>
      <c r="U770" s="71"/>
      <c r="V770" s="71"/>
      <c r="W770" s="71"/>
      <c r="X770" s="71"/>
      <c r="Y770" s="71"/>
      <c r="Z770" s="71"/>
      <c r="AA770" s="71"/>
    </row>
    <row r="771" spans="1:27" ht="15.75" customHeight="1" x14ac:dyDescent="0.25">
      <c r="A771" s="71"/>
      <c r="B771" s="71"/>
      <c r="C771" s="71"/>
      <c r="D771" s="72"/>
      <c r="E771" s="72"/>
      <c r="F771" s="72"/>
      <c r="G771" s="72"/>
      <c r="H771" s="72"/>
      <c r="I771" s="72"/>
      <c r="J771" s="72"/>
      <c r="K771" s="72"/>
      <c r="L771" s="72"/>
      <c r="M771" s="72"/>
      <c r="N771" s="72"/>
      <c r="O771" s="72"/>
      <c r="P771" s="72"/>
      <c r="Q771" s="71"/>
      <c r="R771" s="71"/>
      <c r="S771" s="71"/>
      <c r="T771" s="71"/>
      <c r="U771" s="71"/>
      <c r="V771" s="71"/>
      <c r="W771" s="71"/>
      <c r="X771" s="71"/>
      <c r="Y771" s="71"/>
      <c r="Z771" s="71"/>
      <c r="AA771" s="71"/>
    </row>
    <row r="772" spans="1:27" ht="15.75" customHeight="1" x14ac:dyDescent="0.25">
      <c r="A772" s="71"/>
      <c r="B772" s="71"/>
      <c r="C772" s="71"/>
      <c r="D772" s="72"/>
      <c r="E772" s="72"/>
      <c r="F772" s="72"/>
      <c r="G772" s="72"/>
      <c r="H772" s="72"/>
      <c r="I772" s="72"/>
      <c r="J772" s="72"/>
      <c r="K772" s="72"/>
      <c r="L772" s="72"/>
      <c r="M772" s="72"/>
      <c r="N772" s="72"/>
      <c r="O772" s="72"/>
      <c r="P772" s="72"/>
      <c r="Q772" s="71"/>
      <c r="R772" s="71"/>
      <c r="S772" s="71"/>
      <c r="T772" s="71"/>
      <c r="U772" s="71"/>
      <c r="V772" s="71"/>
      <c r="W772" s="71"/>
      <c r="X772" s="71"/>
      <c r="Y772" s="71"/>
      <c r="Z772" s="71"/>
      <c r="AA772" s="71"/>
    </row>
    <row r="773" spans="1:27" ht="15.75" customHeight="1" x14ac:dyDescent="0.25">
      <c r="A773" s="71"/>
      <c r="B773" s="71"/>
      <c r="C773" s="71"/>
      <c r="D773" s="72"/>
      <c r="E773" s="72"/>
      <c r="F773" s="72"/>
      <c r="G773" s="72"/>
      <c r="H773" s="72"/>
      <c r="I773" s="72"/>
      <c r="J773" s="72"/>
      <c r="K773" s="72"/>
      <c r="L773" s="72"/>
      <c r="M773" s="72"/>
      <c r="N773" s="72"/>
      <c r="O773" s="72"/>
      <c r="P773" s="72"/>
      <c r="Q773" s="71"/>
      <c r="R773" s="71"/>
      <c r="S773" s="71"/>
      <c r="T773" s="71"/>
      <c r="U773" s="71"/>
      <c r="V773" s="71"/>
      <c r="W773" s="71"/>
      <c r="X773" s="71"/>
      <c r="Y773" s="71"/>
      <c r="Z773" s="71"/>
      <c r="AA773" s="71"/>
    </row>
    <row r="774" spans="1:27" ht="15.75" customHeight="1" x14ac:dyDescent="0.25">
      <c r="A774" s="71"/>
      <c r="B774" s="71"/>
      <c r="C774" s="71"/>
      <c r="D774" s="72"/>
      <c r="E774" s="72"/>
      <c r="F774" s="72"/>
      <c r="G774" s="72"/>
      <c r="H774" s="72"/>
      <c r="I774" s="72"/>
      <c r="J774" s="72"/>
      <c r="K774" s="72"/>
      <c r="L774" s="72"/>
      <c r="M774" s="72"/>
      <c r="N774" s="72"/>
      <c r="O774" s="72"/>
      <c r="P774" s="72"/>
      <c r="Q774" s="71"/>
      <c r="R774" s="71"/>
      <c r="S774" s="71"/>
      <c r="T774" s="71"/>
      <c r="U774" s="71"/>
      <c r="V774" s="71"/>
      <c r="W774" s="71"/>
      <c r="X774" s="71"/>
      <c r="Y774" s="71"/>
      <c r="Z774" s="71"/>
      <c r="AA774" s="71"/>
    </row>
    <row r="775" spans="1:27" ht="15.75" customHeight="1" x14ac:dyDescent="0.25">
      <c r="A775" s="71"/>
      <c r="B775" s="71"/>
      <c r="C775" s="71"/>
      <c r="D775" s="72"/>
      <c r="E775" s="72"/>
      <c r="F775" s="72"/>
      <c r="G775" s="72"/>
      <c r="H775" s="72"/>
      <c r="I775" s="72"/>
      <c r="J775" s="72"/>
      <c r="K775" s="72"/>
      <c r="L775" s="72"/>
      <c r="M775" s="72"/>
      <c r="N775" s="72"/>
      <c r="O775" s="72"/>
      <c r="P775" s="72"/>
      <c r="Q775" s="71"/>
      <c r="R775" s="71"/>
      <c r="S775" s="71"/>
      <c r="T775" s="71"/>
      <c r="U775" s="71"/>
      <c r="V775" s="71"/>
      <c r="W775" s="71"/>
      <c r="X775" s="71"/>
      <c r="Y775" s="71"/>
      <c r="Z775" s="71"/>
      <c r="AA775" s="71"/>
    </row>
    <row r="776" spans="1:27" ht="15.75" customHeight="1" x14ac:dyDescent="0.25">
      <c r="A776" s="71"/>
      <c r="B776" s="71"/>
      <c r="C776" s="71"/>
      <c r="D776" s="72"/>
      <c r="E776" s="72"/>
      <c r="F776" s="72"/>
      <c r="G776" s="72"/>
      <c r="H776" s="72"/>
      <c r="I776" s="72"/>
      <c r="J776" s="72"/>
      <c r="K776" s="72"/>
      <c r="L776" s="72"/>
      <c r="M776" s="72"/>
      <c r="N776" s="72"/>
      <c r="O776" s="72"/>
      <c r="P776" s="72"/>
      <c r="Q776" s="71"/>
      <c r="R776" s="71"/>
      <c r="S776" s="71"/>
      <c r="T776" s="71"/>
      <c r="U776" s="71"/>
      <c r="V776" s="71"/>
      <c r="W776" s="71"/>
      <c r="X776" s="71"/>
      <c r="Y776" s="71"/>
      <c r="Z776" s="71"/>
      <c r="AA776" s="71"/>
    </row>
    <row r="777" spans="1:27" ht="15.75" customHeight="1" x14ac:dyDescent="0.25">
      <c r="A777" s="71"/>
      <c r="B777" s="71"/>
      <c r="C777" s="71"/>
      <c r="D777" s="72"/>
      <c r="E777" s="72"/>
      <c r="F777" s="72"/>
      <c r="G777" s="72"/>
      <c r="H777" s="72"/>
      <c r="I777" s="72"/>
      <c r="J777" s="72"/>
      <c r="K777" s="72"/>
      <c r="L777" s="72"/>
      <c r="M777" s="72"/>
      <c r="N777" s="72"/>
      <c r="O777" s="72"/>
      <c r="P777" s="72"/>
      <c r="Q777" s="71"/>
      <c r="R777" s="71"/>
      <c r="S777" s="71"/>
      <c r="T777" s="71"/>
      <c r="U777" s="71"/>
      <c r="V777" s="71"/>
      <c r="W777" s="71"/>
      <c r="X777" s="71"/>
      <c r="Y777" s="71"/>
      <c r="Z777" s="71"/>
      <c r="AA777" s="71"/>
    </row>
    <row r="778" spans="1:27" ht="15.75" customHeight="1" x14ac:dyDescent="0.25">
      <c r="A778" s="71"/>
      <c r="B778" s="71"/>
      <c r="C778" s="71"/>
      <c r="D778" s="72"/>
      <c r="E778" s="72"/>
      <c r="F778" s="72"/>
      <c r="G778" s="72"/>
      <c r="H778" s="72"/>
      <c r="I778" s="72"/>
      <c r="J778" s="72"/>
      <c r="K778" s="72"/>
      <c r="L778" s="72"/>
      <c r="M778" s="72"/>
      <c r="N778" s="72"/>
      <c r="O778" s="72"/>
      <c r="P778" s="72"/>
      <c r="Q778" s="71"/>
      <c r="R778" s="71"/>
      <c r="S778" s="71"/>
      <c r="T778" s="71"/>
      <c r="U778" s="71"/>
      <c r="V778" s="71"/>
      <c r="W778" s="71"/>
      <c r="X778" s="71"/>
      <c r="Y778" s="71"/>
      <c r="Z778" s="71"/>
      <c r="AA778" s="71"/>
    </row>
    <row r="779" spans="1:27" ht="15.75" customHeight="1" x14ac:dyDescent="0.25">
      <c r="A779" s="71"/>
      <c r="B779" s="71"/>
      <c r="C779" s="71"/>
      <c r="D779" s="72"/>
      <c r="E779" s="72"/>
      <c r="F779" s="72"/>
      <c r="G779" s="72"/>
      <c r="H779" s="72"/>
      <c r="I779" s="72"/>
      <c r="J779" s="72"/>
      <c r="K779" s="72"/>
      <c r="L779" s="72"/>
      <c r="M779" s="72"/>
      <c r="N779" s="72"/>
      <c r="O779" s="72"/>
      <c r="P779" s="72"/>
      <c r="Q779" s="71"/>
      <c r="R779" s="71"/>
      <c r="S779" s="71"/>
      <c r="T779" s="71"/>
      <c r="U779" s="71"/>
      <c r="V779" s="71"/>
      <c r="W779" s="71"/>
      <c r="X779" s="71"/>
      <c r="Y779" s="71"/>
      <c r="Z779" s="71"/>
      <c r="AA779" s="71"/>
    </row>
    <row r="780" spans="1:27" ht="15.75" customHeight="1" x14ac:dyDescent="0.25">
      <c r="A780" s="71"/>
      <c r="B780" s="71"/>
      <c r="C780" s="71"/>
      <c r="D780" s="72"/>
      <c r="E780" s="72"/>
      <c r="F780" s="72"/>
      <c r="G780" s="72"/>
      <c r="H780" s="72"/>
      <c r="I780" s="72"/>
      <c r="J780" s="72"/>
      <c r="K780" s="72"/>
      <c r="L780" s="72"/>
      <c r="M780" s="72"/>
      <c r="N780" s="72"/>
      <c r="O780" s="72"/>
      <c r="P780" s="72"/>
      <c r="Q780" s="71"/>
      <c r="R780" s="71"/>
      <c r="S780" s="71"/>
      <c r="T780" s="71"/>
      <c r="U780" s="71"/>
      <c r="V780" s="71"/>
      <c r="W780" s="71"/>
      <c r="X780" s="71"/>
      <c r="Y780" s="71"/>
      <c r="Z780" s="71"/>
      <c r="AA780" s="71"/>
    </row>
    <row r="781" spans="1:27" ht="15.75" customHeight="1" x14ac:dyDescent="0.25">
      <c r="A781" s="71"/>
      <c r="B781" s="71"/>
      <c r="C781" s="71"/>
      <c r="D781" s="72"/>
      <c r="E781" s="72"/>
      <c r="F781" s="72"/>
      <c r="G781" s="72"/>
      <c r="H781" s="72"/>
      <c r="I781" s="72"/>
      <c r="J781" s="72"/>
      <c r="K781" s="72"/>
      <c r="L781" s="72"/>
      <c r="M781" s="72"/>
      <c r="N781" s="72"/>
      <c r="O781" s="72"/>
      <c r="P781" s="72"/>
      <c r="Q781" s="71"/>
      <c r="R781" s="71"/>
      <c r="S781" s="71"/>
      <c r="T781" s="71"/>
      <c r="U781" s="71"/>
      <c r="V781" s="71"/>
      <c r="W781" s="71"/>
      <c r="X781" s="71"/>
      <c r="Y781" s="71"/>
      <c r="Z781" s="71"/>
      <c r="AA781" s="71"/>
    </row>
    <row r="782" spans="1:27" ht="15.75" customHeight="1" x14ac:dyDescent="0.25">
      <c r="A782" s="71"/>
      <c r="B782" s="71"/>
      <c r="C782" s="71"/>
      <c r="D782" s="72"/>
      <c r="E782" s="72"/>
      <c r="F782" s="72"/>
      <c r="G782" s="72"/>
      <c r="H782" s="72"/>
      <c r="I782" s="72"/>
      <c r="J782" s="72"/>
      <c r="K782" s="72"/>
      <c r="L782" s="72"/>
      <c r="M782" s="72"/>
      <c r="N782" s="72"/>
      <c r="O782" s="72"/>
      <c r="P782" s="72"/>
      <c r="Q782" s="71"/>
      <c r="R782" s="71"/>
      <c r="S782" s="71"/>
      <c r="T782" s="71"/>
      <c r="U782" s="71"/>
      <c r="V782" s="71"/>
      <c r="W782" s="71"/>
      <c r="X782" s="71"/>
      <c r="Y782" s="71"/>
      <c r="Z782" s="71"/>
      <c r="AA782" s="71"/>
    </row>
    <row r="783" spans="1:27" ht="15.75" customHeight="1" x14ac:dyDescent="0.25">
      <c r="A783" s="71"/>
      <c r="B783" s="71"/>
      <c r="C783" s="71"/>
      <c r="D783" s="72"/>
      <c r="E783" s="72"/>
      <c r="F783" s="72"/>
      <c r="G783" s="72"/>
      <c r="H783" s="72"/>
      <c r="I783" s="72"/>
      <c r="J783" s="72"/>
      <c r="K783" s="72"/>
      <c r="L783" s="72"/>
      <c r="M783" s="72"/>
      <c r="N783" s="72"/>
      <c r="O783" s="72"/>
      <c r="P783" s="72"/>
      <c r="Q783" s="71"/>
      <c r="R783" s="71"/>
      <c r="S783" s="71"/>
      <c r="T783" s="71"/>
      <c r="U783" s="71"/>
      <c r="V783" s="71"/>
      <c r="W783" s="71"/>
      <c r="X783" s="71"/>
      <c r="Y783" s="71"/>
      <c r="Z783" s="71"/>
      <c r="AA783" s="71"/>
    </row>
    <row r="784" spans="1:27" ht="15.75" customHeight="1" x14ac:dyDescent="0.25">
      <c r="A784" s="71"/>
      <c r="B784" s="71"/>
      <c r="C784" s="71"/>
      <c r="D784" s="72"/>
      <c r="E784" s="72"/>
      <c r="F784" s="72"/>
      <c r="G784" s="72"/>
      <c r="H784" s="72"/>
      <c r="I784" s="72"/>
      <c r="J784" s="72"/>
      <c r="K784" s="72"/>
      <c r="L784" s="72"/>
      <c r="M784" s="72"/>
      <c r="N784" s="72"/>
      <c r="O784" s="72"/>
      <c r="P784" s="72"/>
      <c r="Q784" s="71"/>
      <c r="R784" s="71"/>
      <c r="S784" s="71"/>
      <c r="T784" s="71"/>
      <c r="U784" s="71"/>
      <c r="V784" s="71"/>
      <c r="W784" s="71"/>
      <c r="X784" s="71"/>
      <c r="Y784" s="71"/>
      <c r="Z784" s="71"/>
      <c r="AA784" s="71"/>
    </row>
    <row r="785" spans="1:27" ht="15.75" customHeight="1" x14ac:dyDescent="0.25">
      <c r="A785" s="71"/>
      <c r="B785" s="71"/>
      <c r="C785" s="71"/>
      <c r="D785" s="72"/>
      <c r="E785" s="72"/>
      <c r="F785" s="72"/>
      <c r="G785" s="72"/>
      <c r="H785" s="72"/>
      <c r="I785" s="72"/>
      <c r="J785" s="72"/>
      <c r="K785" s="72"/>
      <c r="L785" s="72"/>
      <c r="M785" s="72"/>
      <c r="N785" s="72"/>
      <c r="O785" s="72"/>
      <c r="P785" s="72"/>
      <c r="Q785" s="71"/>
      <c r="R785" s="71"/>
      <c r="S785" s="71"/>
      <c r="T785" s="71"/>
      <c r="U785" s="71"/>
      <c r="V785" s="71"/>
      <c r="W785" s="71"/>
      <c r="X785" s="71"/>
      <c r="Y785" s="71"/>
      <c r="Z785" s="71"/>
      <c r="AA785" s="71"/>
    </row>
    <row r="786" spans="1:27" ht="15.75" customHeight="1" x14ac:dyDescent="0.25">
      <c r="A786" s="71"/>
      <c r="B786" s="71"/>
      <c r="C786" s="71"/>
      <c r="D786" s="72"/>
      <c r="E786" s="72"/>
      <c r="F786" s="72"/>
      <c r="G786" s="72"/>
      <c r="H786" s="72"/>
      <c r="I786" s="72"/>
      <c r="J786" s="72"/>
      <c r="K786" s="72"/>
      <c r="L786" s="72"/>
      <c r="M786" s="72"/>
      <c r="N786" s="72"/>
      <c r="O786" s="72"/>
      <c r="P786" s="72"/>
      <c r="Q786" s="71"/>
      <c r="R786" s="71"/>
      <c r="S786" s="71"/>
      <c r="T786" s="71"/>
      <c r="U786" s="71"/>
      <c r="V786" s="71"/>
      <c r="W786" s="71"/>
      <c r="X786" s="71"/>
      <c r="Y786" s="71"/>
      <c r="Z786" s="71"/>
      <c r="AA786" s="71"/>
    </row>
    <row r="787" spans="1:27" ht="15.75" customHeight="1" x14ac:dyDescent="0.25">
      <c r="A787" s="71"/>
      <c r="B787" s="71"/>
      <c r="C787" s="71"/>
      <c r="D787" s="72"/>
      <c r="E787" s="72"/>
      <c r="F787" s="72"/>
      <c r="G787" s="72"/>
      <c r="H787" s="72"/>
      <c r="I787" s="72"/>
      <c r="J787" s="72"/>
      <c r="K787" s="72"/>
      <c r="L787" s="72"/>
      <c r="M787" s="72"/>
      <c r="N787" s="72"/>
      <c r="O787" s="72"/>
      <c r="P787" s="72"/>
      <c r="Q787" s="71"/>
      <c r="R787" s="71"/>
      <c r="S787" s="71"/>
      <c r="T787" s="71"/>
      <c r="U787" s="71"/>
      <c r="V787" s="71"/>
      <c r="W787" s="71"/>
      <c r="X787" s="71"/>
      <c r="Y787" s="71"/>
      <c r="Z787" s="71"/>
      <c r="AA787" s="71"/>
    </row>
    <row r="788" spans="1:27" ht="15.75" customHeight="1" x14ac:dyDescent="0.25">
      <c r="A788" s="71"/>
      <c r="B788" s="71"/>
      <c r="C788" s="71"/>
      <c r="D788" s="72"/>
      <c r="E788" s="72"/>
      <c r="F788" s="72"/>
      <c r="G788" s="72"/>
      <c r="H788" s="72"/>
      <c r="I788" s="72"/>
      <c r="J788" s="72"/>
      <c r="K788" s="72"/>
      <c r="L788" s="72"/>
      <c r="M788" s="72"/>
      <c r="N788" s="72"/>
      <c r="O788" s="72"/>
      <c r="P788" s="72"/>
      <c r="Q788" s="71"/>
      <c r="R788" s="71"/>
      <c r="S788" s="71"/>
      <c r="T788" s="71"/>
      <c r="U788" s="71"/>
      <c r="V788" s="71"/>
      <c r="W788" s="71"/>
      <c r="X788" s="71"/>
      <c r="Y788" s="71"/>
      <c r="Z788" s="71"/>
      <c r="AA788" s="71"/>
    </row>
    <row r="789" spans="1:27" ht="15.75" customHeight="1" x14ac:dyDescent="0.25">
      <c r="A789" s="71"/>
      <c r="B789" s="71"/>
      <c r="C789" s="71"/>
      <c r="D789" s="72"/>
      <c r="E789" s="72"/>
      <c r="F789" s="72"/>
      <c r="G789" s="72"/>
      <c r="H789" s="72"/>
      <c r="I789" s="72"/>
      <c r="J789" s="72"/>
      <c r="K789" s="72"/>
      <c r="L789" s="72"/>
      <c r="M789" s="72"/>
      <c r="N789" s="72"/>
      <c r="O789" s="72"/>
      <c r="P789" s="72"/>
      <c r="Q789" s="71"/>
      <c r="R789" s="71"/>
      <c r="S789" s="71"/>
      <c r="T789" s="71"/>
      <c r="U789" s="71"/>
      <c r="V789" s="71"/>
      <c r="W789" s="71"/>
      <c r="X789" s="71"/>
      <c r="Y789" s="71"/>
      <c r="Z789" s="71"/>
      <c r="AA789" s="71"/>
    </row>
    <row r="790" spans="1:27" ht="15.75" customHeight="1" x14ac:dyDescent="0.25">
      <c r="A790" s="71"/>
      <c r="B790" s="71"/>
      <c r="C790" s="71"/>
      <c r="D790" s="72"/>
      <c r="E790" s="72"/>
      <c r="F790" s="72"/>
      <c r="G790" s="72"/>
      <c r="H790" s="72"/>
      <c r="I790" s="72"/>
      <c r="J790" s="72"/>
      <c r="K790" s="72"/>
      <c r="L790" s="72"/>
      <c r="M790" s="72"/>
      <c r="N790" s="72"/>
      <c r="O790" s="72"/>
      <c r="P790" s="72"/>
      <c r="Q790" s="71"/>
      <c r="R790" s="71"/>
      <c r="S790" s="71"/>
      <c r="T790" s="71"/>
      <c r="U790" s="71"/>
      <c r="V790" s="71"/>
      <c r="W790" s="71"/>
      <c r="X790" s="71"/>
      <c r="Y790" s="71"/>
      <c r="Z790" s="71"/>
      <c r="AA790" s="71"/>
    </row>
    <row r="791" spans="1:27" ht="15.75" customHeight="1" x14ac:dyDescent="0.25">
      <c r="A791" s="71"/>
      <c r="B791" s="71"/>
      <c r="C791" s="71"/>
      <c r="D791" s="72"/>
      <c r="E791" s="72"/>
      <c r="F791" s="72"/>
      <c r="G791" s="72"/>
      <c r="H791" s="72"/>
      <c r="I791" s="72"/>
      <c r="J791" s="72"/>
      <c r="K791" s="72"/>
      <c r="L791" s="72"/>
      <c r="M791" s="72"/>
      <c r="N791" s="72"/>
      <c r="O791" s="72"/>
      <c r="P791" s="72"/>
      <c r="Q791" s="71"/>
      <c r="R791" s="71"/>
      <c r="S791" s="71"/>
      <c r="T791" s="71"/>
      <c r="U791" s="71"/>
      <c r="V791" s="71"/>
      <c r="W791" s="71"/>
      <c r="X791" s="71"/>
      <c r="Y791" s="71"/>
      <c r="Z791" s="71"/>
      <c r="AA791" s="71"/>
    </row>
    <row r="792" spans="1:27" ht="15.75" customHeight="1" x14ac:dyDescent="0.25">
      <c r="A792" s="71"/>
      <c r="B792" s="71"/>
      <c r="C792" s="71"/>
      <c r="D792" s="72"/>
      <c r="E792" s="72"/>
      <c r="F792" s="72"/>
      <c r="G792" s="72"/>
      <c r="H792" s="72"/>
      <c r="I792" s="72"/>
      <c r="J792" s="72"/>
      <c r="K792" s="72"/>
      <c r="L792" s="72"/>
      <c r="M792" s="72"/>
      <c r="N792" s="72"/>
      <c r="O792" s="72"/>
      <c r="P792" s="72"/>
      <c r="Q792" s="71"/>
      <c r="R792" s="71"/>
      <c r="S792" s="71"/>
      <c r="T792" s="71"/>
      <c r="U792" s="71"/>
      <c r="V792" s="71"/>
      <c r="W792" s="71"/>
      <c r="X792" s="71"/>
      <c r="Y792" s="71"/>
      <c r="Z792" s="71"/>
      <c r="AA792" s="71"/>
    </row>
    <row r="793" spans="1:27" ht="15.75" customHeight="1" x14ac:dyDescent="0.25">
      <c r="A793" s="71"/>
      <c r="B793" s="71"/>
      <c r="C793" s="71"/>
      <c r="D793" s="72"/>
      <c r="E793" s="72"/>
      <c r="F793" s="72"/>
      <c r="G793" s="72"/>
      <c r="H793" s="72"/>
      <c r="I793" s="72"/>
      <c r="J793" s="72"/>
      <c r="K793" s="72"/>
      <c r="L793" s="72"/>
      <c r="M793" s="72"/>
      <c r="N793" s="72"/>
      <c r="O793" s="72"/>
      <c r="P793" s="72"/>
      <c r="Q793" s="71"/>
      <c r="R793" s="71"/>
      <c r="S793" s="71"/>
      <c r="T793" s="71"/>
      <c r="U793" s="71"/>
      <c r="V793" s="71"/>
      <c r="W793" s="71"/>
      <c r="X793" s="71"/>
      <c r="Y793" s="71"/>
      <c r="Z793" s="71"/>
      <c r="AA793" s="71"/>
    </row>
    <row r="794" spans="1:27" ht="15.75" customHeight="1" x14ac:dyDescent="0.25">
      <c r="A794" s="71"/>
      <c r="B794" s="71"/>
      <c r="C794" s="71"/>
      <c r="D794" s="72"/>
      <c r="E794" s="72"/>
      <c r="F794" s="72"/>
      <c r="G794" s="72"/>
      <c r="H794" s="72"/>
      <c r="I794" s="72"/>
      <c r="J794" s="72"/>
      <c r="K794" s="72"/>
      <c r="L794" s="72"/>
      <c r="M794" s="72"/>
      <c r="N794" s="72"/>
      <c r="O794" s="72"/>
      <c r="P794" s="72"/>
      <c r="Q794" s="71"/>
      <c r="R794" s="71"/>
      <c r="S794" s="71"/>
      <c r="T794" s="71"/>
      <c r="U794" s="71"/>
      <c r="V794" s="71"/>
      <c r="W794" s="71"/>
      <c r="X794" s="71"/>
      <c r="Y794" s="71"/>
      <c r="Z794" s="71"/>
      <c r="AA794" s="71"/>
    </row>
    <row r="795" spans="1:27" ht="15.75" customHeight="1" x14ac:dyDescent="0.25">
      <c r="A795" s="71"/>
      <c r="B795" s="71"/>
      <c r="C795" s="71"/>
      <c r="D795" s="72"/>
      <c r="E795" s="72"/>
      <c r="F795" s="72"/>
      <c r="G795" s="72"/>
      <c r="H795" s="72"/>
      <c r="I795" s="72"/>
      <c r="J795" s="72"/>
      <c r="K795" s="72"/>
      <c r="L795" s="72"/>
      <c r="M795" s="72"/>
      <c r="N795" s="72"/>
      <c r="O795" s="72"/>
      <c r="P795" s="72"/>
      <c r="Q795" s="71"/>
      <c r="R795" s="71"/>
      <c r="S795" s="71"/>
      <c r="T795" s="71"/>
      <c r="U795" s="71"/>
      <c r="V795" s="71"/>
      <c r="W795" s="71"/>
      <c r="X795" s="71"/>
      <c r="Y795" s="71"/>
      <c r="Z795" s="71"/>
      <c r="AA795" s="71"/>
    </row>
    <row r="796" spans="1:27" ht="15.75" customHeight="1" x14ac:dyDescent="0.25">
      <c r="A796" s="71"/>
      <c r="B796" s="71"/>
      <c r="C796" s="71"/>
      <c r="D796" s="72"/>
      <c r="E796" s="72"/>
      <c r="F796" s="72"/>
      <c r="G796" s="72"/>
      <c r="H796" s="72"/>
      <c r="I796" s="72"/>
      <c r="J796" s="72"/>
      <c r="K796" s="72"/>
      <c r="L796" s="72"/>
      <c r="M796" s="72"/>
      <c r="N796" s="72"/>
      <c r="O796" s="72"/>
      <c r="P796" s="72"/>
      <c r="Q796" s="71"/>
      <c r="R796" s="71"/>
      <c r="S796" s="71"/>
      <c r="T796" s="71"/>
      <c r="U796" s="71"/>
      <c r="V796" s="71"/>
      <c r="W796" s="71"/>
      <c r="X796" s="71"/>
      <c r="Y796" s="71"/>
      <c r="Z796" s="71"/>
      <c r="AA796" s="71"/>
    </row>
    <row r="797" spans="1:27" ht="15.75" customHeight="1" x14ac:dyDescent="0.25">
      <c r="A797" s="71"/>
      <c r="B797" s="71"/>
      <c r="C797" s="71"/>
      <c r="D797" s="72"/>
      <c r="E797" s="72"/>
      <c r="F797" s="72"/>
      <c r="G797" s="72"/>
      <c r="H797" s="72"/>
      <c r="I797" s="72"/>
      <c r="J797" s="72"/>
      <c r="K797" s="72"/>
      <c r="L797" s="72"/>
      <c r="M797" s="72"/>
      <c r="N797" s="72"/>
      <c r="O797" s="72"/>
      <c r="P797" s="72"/>
      <c r="Q797" s="71"/>
      <c r="R797" s="71"/>
      <c r="S797" s="71"/>
      <c r="T797" s="71"/>
      <c r="U797" s="71"/>
      <c r="V797" s="71"/>
      <c r="W797" s="71"/>
      <c r="X797" s="71"/>
      <c r="Y797" s="71"/>
      <c r="Z797" s="71"/>
      <c r="AA797" s="71"/>
    </row>
    <row r="798" spans="1:27" ht="15.75" customHeight="1" x14ac:dyDescent="0.25">
      <c r="A798" s="71"/>
      <c r="B798" s="71"/>
      <c r="C798" s="71"/>
      <c r="D798" s="72"/>
      <c r="E798" s="72"/>
      <c r="F798" s="72"/>
      <c r="G798" s="72"/>
      <c r="H798" s="72"/>
      <c r="I798" s="72"/>
      <c r="J798" s="72"/>
      <c r="K798" s="72"/>
      <c r="L798" s="72"/>
      <c r="M798" s="72"/>
      <c r="N798" s="72"/>
      <c r="O798" s="72"/>
      <c r="P798" s="72"/>
      <c r="Q798" s="71"/>
      <c r="R798" s="71"/>
      <c r="S798" s="71"/>
      <c r="T798" s="71"/>
      <c r="U798" s="71"/>
      <c r="V798" s="71"/>
      <c r="W798" s="71"/>
      <c r="X798" s="71"/>
      <c r="Y798" s="71"/>
      <c r="Z798" s="71"/>
      <c r="AA798" s="71"/>
    </row>
    <row r="799" spans="1:27" ht="15.75" customHeight="1" x14ac:dyDescent="0.25">
      <c r="A799" s="71"/>
      <c r="B799" s="71"/>
      <c r="C799" s="71"/>
      <c r="D799" s="72"/>
      <c r="E799" s="72"/>
      <c r="F799" s="72"/>
      <c r="G799" s="72"/>
      <c r="H799" s="72"/>
      <c r="I799" s="72"/>
      <c r="J799" s="72"/>
      <c r="K799" s="72"/>
      <c r="L799" s="72"/>
      <c r="M799" s="72"/>
      <c r="N799" s="72"/>
      <c r="O799" s="72"/>
      <c r="P799" s="72"/>
      <c r="Q799" s="71"/>
      <c r="R799" s="71"/>
      <c r="S799" s="71"/>
      <c r="T799" s="71"/>
      <c r="U799" s="71"/>
      <c r="V799" s="71"/>
      <c r="W799" s="71"/>
      <c r="X799" s="71"/>
      <c r="Y799" s="71"/>
      <c r="Z799" s="71"/>
      <c r="AA799" s="71"/>
    </row>
    <row r="800" spans="1:27" ht="15.75" customHeight="1" x14ac:dyDescent="0.25">
      <c r="A800" s="71"/>
      <c r="B800" s="71"/>
      <c r="C800" s="71"/>
      <c r="D800" s="72"/>
      <c r="E800" s="72"/>
      <c r="F800" s="72"/>
      <c r="G800" s="72"/>
      <c r="H800" s="72"/>
      <c r="I800" s="72"/>
      <c r="J800" s="72"/>
      <c r="K800" s="72"/>
      <c r="L800" s="72"/>
      <c r="M800" s="72"/>
      <c r="N800" s="72"/>
      <c r="O800" s="72"/>
      <c r="P800" s="72"/>
      <c r="Q800" s="71"/>
      <c r="R800" s="71"/>
      <c r="S800" s="71"/>
      <c r="T800" s="71"/>
      <c r="U800" s="71"/>
      <c r="V800" s="71"/>
      <c r="W800" s="71"/>
      <c r="X800" s="71"/>
      <c r="Y800" s="71"/>
      <c r="Z800" s="71"/>
      <c r="AA800" s="71"/>
    </row>
    <row r="801" spans="1:27" ht="15.75" customHeight="1" x14ac:dyDescent="0.25">
      <c r="A801" s="71"/>
      <c r="B801" s="71"/>
      <c r="C801" s="71"/>
      <c r="D801" s="72"/>
      <c r="E801" s="72"/>
      <c r="F801" s="72"/>
      <c r="G801" s="72"/>
      <c r="H801" s="72"/>
      <c r="I801" s="72"/>
      <c r="J801" s="72"/>
      <c r="K801" s="72"/>
      <c r="L801" s="72"/>
      <c r="M801" s="72"/>
      <c r="N801" s="72"/>
      <c r="O801" s="72"/>
      <c r="P801" s="72"/>
      <c r="Q801" s="71"/>
      <c r="R801" s="71"/>
      <c r="S801" s="71"/>
      <c r="T801" s="71"/>
      <c r="U801" s="71"/>
      <c r="V801" s="71"/>
      <c r="W801" s="71"/>
      <c r="X801" s="71"/>
      <c r="Y801" s="71"/>
      <c r="Z801" s="71"/>
      <c r="AA801" s="71"/>
    </row>
    <row r="802" spans="1:27" ht="15.75" customHeight="1" x14ac:dyDescent="0.25">
      <c r="A802" s="71"/>
      <c r="B802" s="71"/>
      <c r="C802" s="71"/>
      <c r="D802" s="72"/>
      <c r="E802" s="72"/>
      <c r="F802" s="72"/>
      <c r="G802" s="72"/>
      <c r="H802" s="72"/>
      <c r="I802" s="72"/>
      <c r="J802" s="72"/>
      <c r="K802" s="72"/>
      <c r="L802" s="72"/>
      <c r="M802" s="72"/>
      <c r="N802" s="72"/>
      <c r="O802" s="72"/>
      <c r="P802" s="72"/>
      <c r="Q802" s="71"/>
      <c r="R802" s="71"/>
      <c r="S802" s="71"/>
      <c r="T802" s="71"/>
      <c r="U802" s="71"/>
      <c r="V802" s="71"/>
      <c r="W802" s="71"/>
      <c r="X802" s="71"/>
      <c r="Y802" s="71"/>
      <c r="Z802" s="71"/>
      <c r="AA802" s="71"/>
    </row>
    <row r="803" spans="1:27" ht="15.75" customHeight="1" x14ac:dyDescent="0.25">
      <c r="A803" s="71"/>
      <c r="B803" s="71"/>
      <c r="C803" s="71"/>
      <c r="D803" s="72"/>
      <c r="E803" s="72"/>
      <c r="F803" s="72"/>
      <c r="G803" s="72"/>
      <c r="H803" s="72"/>
      <c r="I803" s="72"/>
      <c r="J803" s="72"/>
      <c r="K803" s="72"/>
      <c r="L803" s="72"/>
      <c r="M803" s="72"/>
      <c r="N803" s="72"/>
      <c r="O803" s="72"/>
      <c r="P803" s="72"/>
      <c r="Q803" s="71"/>
      <c r="R803" s="71"/>
      <c r="S803" s="71"/>
      <c r="T803" s="71"/>
      <c r="U803" s="71"/>
      <c r="V803" s="71"/>
      <c r="W803" s="71"/>
      <c r="X803" s="71"/>
      <c r="Y803" s="71"/>
      <c r="Z803" s="71"/>
      <c r="AA803" s="71"/>
    </row>
    <row r="804" spans="1:27" ht="15.75" customHeight="1" x14ac:dyDescent="0.25">
      <c r="A804" s="71"/>
      <c r="B804" s="71"/>
      <c r="C804" s="71"/>
      <c r="D804" s="72"/>
      <c r="E804" s="72"/>
      <c r="F804" s="72"/>
      <c r="G804" s="72"/>
      <c r="H804" s="72"/>
      <c r="I804" s="72"/>
      <c r="J804" s="72"/>
      <c r="K804" s="72"/>
      <c r="L804" s="72"/>
      <c r="M804" s="72"/>
      <c r="N804" s="72"/>
      <c r="O804" s="72"/>
      <c r="P804" s="72"/>
      <c r="Q804" s="71"/>
      <c r="R804" s="71"/>
      <c r="S804" s="71"/>
      <c r="T804" s="71"/>
      <c r="U804" s="71"/>
      <c r="V804" s="71"/>
      <c r="W804" s="71"/>
      <c r="X804" s="71"/>
      <c r="Y804" s="71"/>
      <c r="Z804" s="71"/>
      <c r="AA804" s="71"/>
    </row>
    <row r="805" spans="1:27" ht="15.75" customHeight="1" x14ac:dyDescent="0.25">
      <c r="A805" s="71"/>
      <c r="B805" s="71"/>
      <c r="C805" s="71"/>
      <c r="D805" s="72"/>
      <c r="E805" s="72"/>
      <c r="F805" s="72"/>
      <c r="G805" s="72"/>
      <c r="H805" s="72"/>
      <c r="I805" s="72"/>
      <c r="J805" s="72"/>
      <c r="K805" s="72"/>
      <c r="L805" s="72"/>
      <c r="M805" s="72"/>
      <c r="N805" s="72"/>
      <c r="O805" s="72"/>
      <c r="P805" s="72"/>
      <c r="Q805" s="71"/>
      <c r="R805" s="71"/>
      <c r="S805" s="71"/>
      <c r="T805" s="71"/>
      <c r="U805" s="71"/>
      <c r="V805" s="71"/>
      <c r="W805" s="71"/>
      <c r="X805" s="71"/>
      <c r="Y805" s="71"/>
      <c r="Z805" s="71"/>
      <c r="AA805" s="71"/>
    </row>
    <row r="806" spans="1:27" ht="15.75" customHeight="1" x14ac:dyDescent="0.25">
      <c r="A806" s="71"/>
      <c r="B806" s="71"/>
      <c r="C806" s="71"/>
      <c r="D806" s="72"/>
      <c r="E806" s="72"/>
      <c r="F806" s="72"/>
      <c r="G806" s="72"/>
      <c r="H806" s="72"/>
      <c r="I806" s="72"/>
      <c r="J806" s="72"/>
      <c r="K806" s="72"/>
      <c r="L806" s="72"/>
      <c r="M806" s="72"/>
      <c r="N806" s="72"/>
      <c r="O806" s="72"/>
      <c r="P806" s="72"/>
      <c r="Q806" s="71"/>
      <c r="R806" s="71"/>
      <c r="S806" s="71"/>
      <c r="T806" s="71"/>
      <c r="U806" s="71"/>
      <c r="V806" s="71"/>
      <c r="W806" s="71"/>
      <c r="X806" s="71"/>
      <c r="Y806" s="71"/>
      <c r="Z806" s="71"/>
      <c r="AA806" s="71"/>
    </row>
    <row r="807" spans="1:27" ht="15.75" customHeight="1" x14ac:dyDescent="0.25">
      <c r="A807" s="71"/>
      <c r="B807" s="71"/>
      <c r="C807" s="71"/>
      <c r="D807" s="72"/>
      <c r="E807" s="72"/>
      <c r="F807" s="72"/>
      <c r="G807" s="72"/>
      <c r="H807" s="72"/>
      <c r="I807" s="72"/>
      <c r="J807" s="72"/>
      <c r="K807" s="72"/>
      <c r="L807" s="72"/>
      <c r="M807" s="72"/>
      <c r="N807" s="72"/>
      <c r="O807" s="72"/>
      <c r="P807" s="72"/>
      <c r="Q807" s="71"/>
      <c r="R807" s="71"/>
      <c r="S807" s="71"/>
      <c r="T807" s="71"/>
      <c r="U807" s="71"/>
      <c r="V807" s="71"/>
      <c r="W807" s="71"/>
      <c r="X807" s="71"/>
      <c r="Y807" s="71"/>
      <c r="Z807" s="71"/>
      <c r="AA807" s="71"/>
    </row>
    <row r="808" spans="1:27" ht="15.75" customHeight="1" x14ac:dyDescent="0.25">
      <c r="A808" s="71"/>
      <c r="B808" s="71"/>
      <c r="C808" s="71"/>
      <c r="D808" s="72"/>
      <c r="E808" s="72"/>
      <c r="F808" s="72"/>
      <c r="G808" s="72"/>
      <c r="H808" s="72"/>
      <c r="I808" s="72"/>
      <c r="J808" s="72"/>
      <c r="K808" s="72"/>
      <c r="L808" s="72"/>
      <c r="M808" s="72"/>
      <c r="N808" s="72"/>
      <c r="O808" s="72"/>
      <c r="P808" s="72"/>
      <c r="Q808" s="71"/>
      <c r="R808" s="71"/>
      <c r="S808" s="71"/>
      <c r="T808" s="71"/>
      <c r="U808" s="71"/>
      <c r="V808" s="71"/>
      <c r="W808" s="71"/>
      <c r="X808" s="71"/>
      <c r="Y808" s="71"/>
      <c r="Z808" s="71"/>
      <c r="AA808" s="71"/>
    </row>
    <row r="809" spans="1:27" ht="15.75" customHeight="1" x14ac:dyDescent="0.25">
      <c r="A809" s="71"/>
      <c r="B809" s="71"/>
      <c r="C809" s="71"/>
      <c r="D809" s="72"/>
      <c r="E809" s="72"/>
      <c r="F809" s="72"/>
      <c r="G809" s="72"/>
      <c r="H809" s="72"/>
      <c r="I809" s="72"/>
      <c r="J809" s="72"/>
      <c r="K809" s="72"/>
      <c r="L809" s="72"/>
      <c r="M809" s="72"/>
      <c r="N809" s="72"/>
      <c r="O809" s="72"/>
      <c r="P809" s="72"/>
      <c r="Q809" s="71"/>
      <c r="R809" s="71"/>
      <c r="S809" s="71"/>
      <c r="T809" s="71"/>
      <c r="U809" s="71"/>
      <c r="V809" s="71"/>
      <c r="W809" s="71"/>
      <c r="X809" s="71"/>
      <c r="Y809" s="71"/>
      <c r="Z809" s="71"/>
      <c r="AA809" s="71"/>
    </row>
    <row r="810" spans="1:27" ht="15.75" customHeight="1" x14ac:dyDescent="0.25">
      <c r="A810" s="71"/>
      <c r="B810" s="71"/>
      <c r="C810" s="71"/>
      <c r="D810" s="72"/>
      <c r="E810" s="72"/>
      <c r="F810" s="72"/>
      <c r="G810" s="72"/>
      <c r="H810" s="72"/>
      <c r="I810" s="72"/>
      <c r="J810" s="72"/>
      <c r="K810" s="72"/>
      <c r="L810" s="72"/>
      <c r="M810" s="72"/>
      <c r="N810" s="72"/>
      <c r="O810" s="72"/>
      <c r="P810" s="72"/>
      <c r="Q810" s="71"/>
      <c r="R810" s="71"/>
      <c r="S810" s="71"/>
      <c r="T810" s="71"/>
      <c r="U810" s="71"/>
      <c r="V810" s="71"/>
      <c r="W810" s="71"/>
      <c r="X810" s="71"/>
      <c r="Y810" s="71"/>
      <c r="Z810" s="71"/>
      <c r="AA810" s="71"/>
    </row>
    <row r="811" spans="1:27" ht="15.75" customHeight="1" x14ac:dyDescent="0.25">
      <c r="A811" s="71"/>
      <c r="B811" s="71"/>
      <c r="C811" s="71"/>
      <c r="D811" s="72"/>
      <c r="E811" s="72"/>
      <c r="F811" s="72"/>
      <c r="G811" s="72"/>
      <c r="H811" s="72"/>
      <c r="I811" s="72"/>
      <c r="J811" s="72"/>
      <c r="K811" s="72"/>
      <c r="L811" s="72"/>
      <c r="M811" s="72"/>
      <c r="N811" s="72"/>
      <c r="O811" s="72"/>
      <c r="P811" s="72"/>
      <c r="Q811" s="71"/>
      <c r="R811" s="71"/>
      <c r="S811" s="71"/>
      <c r="T811" s="71"/>
      <c r="U811" s="71"/>
      <c r="V811" s="71"/>
      <c r="W811" s="71"/>
      <c r="X811" s="71"/>
      <c r="Y811" s="71"/>
      <c r="Z811" s="71"/>
      <c r="AA811" s="71"/>
    </row>
    <row r="812" spans="1:27" ht="15.75" customHeight="1" x14ac:dyDescent="0.25">
      <c r="A812" s="71"/>
      <c r="B812" s="71"/>
      <c r="C812" s="71"/>
      <c r="D812" s="72"/>
      <c r="E812" s="72"/>
      <c r="F812" s="72"/>
      <c r="G812" s="72"/>
      <c r="H812" s="72"/>
      <c r="I812" s="72"/>
      <c r="J812" s="72"/>
      <c r="K812" s="72"/>
      <c r="L812" s="72"/>
      <c r="M812" s="72"/>
      <c r="N812" s="72"/>
      <c r="O812" s="72"/>
      <c r="P812" s="72"/>
      <c r="Q812" s="71"/>
      <c r="R812" s="71"/>
      <c r="S812" s="71"/>
      <c r="T812" s="71"/>
      <c r="U812" s="71"/>
      <c r="V812" s="71"/>
      <c r="W812" s="71"/>
      <c r="X812" s="71"/>
      <c r="Y812" s="71"/>
      <c r="Z812" s="71"/>
      <c r="AA812" s="71"/>
    </row>
    <row r="813" spans="1:27" ht="15.75" customHeight="1" x14ac:dyDescent="0.25">
      <c r="A813" s="71"/>
      <c r="B813" s="71"/>
      <c r="C813" s="71"/>
      <c r="D813" s="72"/>
      <c r="E813" s="72"/>
      <c r="F813" s="72"/>
      <c r="G813" s="72"/>
      <c r="H813" s="72"/>
      <c r="I813" s="72"/>
      <c r="J813" s="72"/>
      <c r="K813" s="72"/>
      <c r="L813" s="72"/>
      <c r="M813" s="72"/>
      <c r="N813" s="72"/>
      <c r="O813" s="72"/>
      <c r="P813" s="72"/>
      <c r="Q813" s="71"/>
      <c r="R813" s="71"/>
      <c r="S813" s="71"/>
      <c r="T813" s="71"/>
      <c r="U813" s="71"/>
      <c r="V813" s="71"/>
      <c r="W813" s="71"/>
      <c r="X813" s="71"/>
      <c r="Y813" s="71"/>
      <c r="Z813" s="71"/>
      <c r="AA813" s="71"/>
    </row>
    <row r="814" spans="1:27" ht="15.75" customHeight="1" x14ac:dyDescent="0.25">
      <c r="A814" s="71"/>
      <c r="B814" s="71"/>
      <c r="C814" s="71"/>
      <c r="D814" s="72"/>
      <c r="E814" s="72"/>
      <c r="F814" s="72"/>
      <c r="G814" s="72"/>
      <c r="H814" s="72"/>
      <c r="I814" s="72"/>
      <c r="J814" s="72"/>
      <c r="K814" s="72"/>
      <c r="L814" s="72"/>
      <c r="M814" s="72"/>
      <c r="N814" s="72"/>
      <c r="O814" s="72"/>
      <c r="P814" s="72"/>
      <c r="Q814" s="71"/>
      <c r="R814" s="71"/>
      <c r="S814" s="71"/>
      <c r="T814" s="71"/>
      <c r="U814" s="71"/>
      <c r="V814" s="71"/>
      <c r="W814" s="71"/>
      <c r="X814" s="71"/>
      <c r="Y814" s="71"/>
      <c r="Z814" s="71"/>
      <c r="AA814" s="71"/>
    </row>
    <row r="815" spans="1:27" ht="15.75" customHeight="1" x14ac:dyDescent="0.25">
      <c r="A815" s="71"/>
      <c r="B815" s="71"/>
      <c r="C815" s="71"/>
      <c r="D815" s="72"/>
      <c r="E815" s="72"/>
      <c r="F815" s="72"/>
      <c r="G815" s="72"/>
      <c r="H815" s="72"/>
      <c r="I815" s="72"/>
      <c r="J815" s="72"/>
      <c r="K815" s="72"/>
      <c r="L815" s="72"/>
      <c r="M815" s="72"/>
      <c r="N815" s="72"/>
      <c r="O815" s="72"/>
      <c r="P815" s="72"/>
      <c r="Q815" s="71"/>
      <c r="R815" s="71"/>
      <c r="S815" s="71"/>
      <c r="T815" s="71"/>
      <c r="U815" s="71"/>
      <c r="V815" s="71"/>
      <c r="W815" s="71"/>
      <c r="X815" s="71"/>
      <c r="Y815" s="71"/>
      <c r="Z815" s="71"/>
      <c r="AA815" s="71"/>
    </row>
    <row r="816" spans="1:27" ht="15.75" customHeight="1" x14ac:dyDescent="0.25">
      <c r="A816" s="71"/>
      <c r="B816" s="71"/>
      <c r="C816" s="71"/>
      <c r="D816" s="72"/>
      <c r="E816" s="72"/>
      <c r="F816" s="72"/>
      <c r="G816" s="72"/>
      <c r="H816" s="72"/>
      <c r="I816" s="72"/>
      <c r="J816" s="72"/>
      <c r="K816" s="72"/>
      <c r="L816" s="72"/>
      <c r="M816" s="72"/>
      <c r="N816" s="72"/>
      <c r="O816" s="72"/>
      <c r="P816" s="72"/>
      <c r="Q816" s="71"/>
      <c r="R816" s="71"/>
      <c r="S816" s="71"/>
      <c r="T816" s="71"/>
      <c r="U816" s="71"/>
      <c r="V816" s="71"/>
      <c r="W816" s="71"/>
      <c r="X816" s="71"/>
      <c r="Y816" s="71"/>
      <c r="Z816" s="71"/>
      <c r="AA816" s="71"/>
    </row>
    <row r="817" spans="1:27" ht="15.75" customHeight="1" x14ac:dyDescent="0.25">
      <c r="A817" s="71"/>
      <c r="B817" s="71"/>
      <c r="C817" s="71"/>
      <c r="D817" s="72"/>
      <c r="E817" s="72"/>
      <c r="F817" s="72"/>
      <c r="G817" s="72"/>
      <c r="H817" s="72"/>
      <c r="I817" s="72"/>
      <c r="J817" s="72"/>
      <c r="K817" s="72"/>
      <c r="L817" s="72"/>
      <c r="M817" s="72"/>
      <c r="N817" s="72"/>
      <c r="O817" s="72"/>
      <c r="P817" s="72"/>
      <c r="Q817" s="71"/>
      <c r="R817" s="71"/>
      <c r="S817" s="71"/>
      <c r="T817" s="71"/>
      <c r="U817" s="71"/>
      <c r="V817" s="71"/>
      <c r="W817" s="71"/>
      <c r="X817" s="71"/>
      <c r="Y817" s="71"/>
      <c r="Z817" s="71"/>
      <c r="AA817" s="71"/>
    </row>
    <row r="818" spans="1:27" ht="15.75" customHeight="1" x14ac:dyDescent="0.25">
      <c r="A818" s="71"/>
      <c r="B818" s="71"/>
      <c r="C818" s="71"/>
      <c r="D818" s="72"/>
      <c r="E818" s="72"/>
      <c r="F818" s="72"/>
      <c r="G818" s="72"/>
      <c r="H818" s="72"/>
      <c r="I818" s="72"/>
      <c r="J818" s="72"/>
      <c r="K818" s="72"/>
      <c r="L818" s="72"/>
      <c r="M818" s="72"/>
      <c r="N818" s="72"/>
      <c r="O818" s="72"/>
      <c r="P818" s="72"/>
      <c r="Q818" s="71"/>
      <c r="R818" s="71"/>
      <c r="S818" s="71"/>
      <c r="T818" s="71"/>
      <c r="U818" s="71"/>
      <c r="V818" s="71"/>
      <c r="W818" s="71"/>
      <c r="X818" s="71"/>
      <c r="Y818" s="71"/>
      <c r="Z818" s="71"/>
      <c r="AA818" s="71"/>
    </row>
    <row r="819" spans="1:27" ht="15.75" customHeight="1" x14ac:dyDescent="0.25">
      <c r="A819" s="71"/>
      <c r="B819" s="71"/>
      <c r="C819" s="71"/>
      <c r="D819" s="72"/>
      <c r="E819" s="72"/>
      <c r="F819" s="72"/>
      <c r="G819" s="72"/>
      <c r="H819" s="72"/>
      <c r="I819" s="72"/>
      <c r="J819" s="72"/>
      <c r="K819" s="72"/>
      <c r="L819" s="72"/>
      <c r="M819" s="72"/>
      <c r="N819" s="72"/>
      <c r="O819" s="72"/>
      <c r="P819" s="72"/>
      <c r="Q819" s="71"/>
      <c r="R819" s="71"/>
      <c r="S819" s="71"/>
      <c r="T819" s="71"/>
      <c r="U819" s="71"/>
      <c r="V819" s="71"/>
      <c r="W819" s="71"/>
      <c r="X819" s="71"/>
      <c r="Y819" s="71"/>
      <c r="Z819" s="71"/>
      <c r="AA819" s="71"/>
    </row>
    <row r="820" spans="1:27" ht="15.75" customHeight="1" x14ac:dyDescent="0.25">
      <c r="A820" s="71"/>
      <c r="B820" s="71"/>
      <c r="C820" s="71"/>
      <c r="D820" s="72"/>
      <c r="E820" s="72"/>
      <c r="F820" s="72"/>
      <c r="G820" s="72"/>
      <c r="H820" s="72"/>
      <c r="I820" s="72"/>
      <c r="J820" s="72"/>
      <c r="K820" s="72"/>
      <c r="L820" s="72"/>
      <c r="M820" s="72"/>
      <c r="N820" s="72"/>
      <c r="O820" s="72"/>
      <c r="P820" s="72"/>
      <c r="Q820" s="71"/>
      <c r="R820" s="71"/>
      <c r="S820" s="71"/>
      <c r="T820" s="71"/>
      <c r="U820" s="71"/>
      <c r="V820" s="71"/>
      <c r="W820" s="71"/>
      <c r="X820" s="71"/>
      <c r="Y820" s="71"/>
      <c r="Z820" s="71"/>
      <c r="AA820" s="71"/>
    </row>
    <row r="821" spans="1:27" ht="15.75" customHeight="1" x14ac:dyDescent="0.25">
      <c r="A821" s="71"/>
      <c r="B821" s="71"/>
      <c r="C821" s="71"/>
      <c r="D821" s="72"/>
      <c r="E821" s="72"/>
      <c r="F821" s="72"/>
      <c r="G821" s="72"/>
      <c r="H821" s="72"/>
      <c r="I821" s="72"/>
      <c r="J821" s="72"/>
      <c r="K821" s="72"/>
      <c r="L821" s="72"/>
      <c r="M821" s="72"/>
      <c r="N821" s="72"/>
      <c r="O821" s="72"/>
      <c r="P821" s="72"/>
      <c r="Q821" s="71"/>
      <c r="R821" s="71"/>
      <c r="S821" s="71"/>
      <c r="T821" s="71"/>
      <c r="U821" s="71"/>
      <c r="V821" s="71"/>
      <c r="W821" s="71"/>
      <c r="X821" s="71"/>
      <c r="Y821" s="71"/>
      <c r="Z821" s="71"/>
      <c r="AA821" s="71"/>
    </row>
    <row r="822" spans="1:27" ht="15.75" customHeight="1" x14ac:dyDescent="0.25">
      <c r="A822" s="71"/>
      <c r="B822" s="71"/>
      <c r="C822" s="71"/>
      <c r="D822" s="72"/>
      <c r="E822" s="72"/>
      <c r="F822" s="72"/>
      <c r="G822" s="72"/>
      <c r="H822" s="72"/>
      <c r="I822" s="72"/>
      <c r="J822" s="72"/>
      <c r="K822" s="72"/>
      <c r="L822" s="72"/>
      <c r="M822" s="72"/>
      <c r="N822" s="72"/>
      <c r="O822" s="72"/>
      <c r="P822" s="72"/>
      <c r="Q822" s="71"/>
      <c r="R822" s="71"/>
      <c r="S822" s="71"/>
      <c r="T822" s="71"/>
      <c r="U822" s="71"/>
      <c r="V822" s="71"/>
      <c r="W822" s="71"/>
      <c r="X822" s="71"/>
      <c r="Y822" s="71"/>
      <c r="Z822" s="71"/>
      <c r="AA822" s="71"/>
    </row>
    <row r="823" spans="1:27" ht="15.75" customHeight="1" x14ac:dyDescent="0.25">
      <c r="A823" s="71"/>
      <c r="B823" s="71"/>
      <c r="C823" s="71"/>
      <c r="D823" s="72"/>
      <c r="E823" s="72"/>
      <c r="F823" s="72"/>
      <c r="G823" s="72"/>
      <c r="H823" s="72"/>
      <c r="I823" s="72"/>
      <c r="J823" s="72"/>
      <c r="K823" s="72"/>
      <c r="L823" s="72"/>
      <c r="M823" s="72"/>
      <c r="N823" s="72"/>
      <c r="O823" s="72"/>
      <c r="P823" s="72"/>
      <c r="Q823" s="71"/>
      <c r="R823" s="71"/>
      <c r="S823" s="71"/>
      <c r="T823" s="71"/>
      <c r="U823" s="71"/>
      <c r="V823" s="71"/>
      <c r="W823" s="71"/>
      <c r="X823" s="71"/>
      <c r="Y823" s="71"/>
      <c r="Z823" s="71"/>
      <c r="AA823" s="71"/>
    </row>
    <row r="824" spans="1:27" ht="15.75" customHeight="1" x14ac:dyDescent="0.25">
      <c r="A824" s="71"/>
      <c r="B824" s="71"/>
      <c r="C824" s="71"/>
      <c r="D824" s="72"/>
      <c r="E824" s="72"/>
      <c r="F824" s="72"/>
      <c r="G824" s="72"/>
      <c r="H824" s="72"/>
      <c r="I824" s="72"/>
      <c r="J824" s="72"/>
      <c r="K824" s="72"/>
      <c r="L824" s="72"/>
      <c r="M824" s="72"/>
      <c r="N824" s="72"/>
      <c r="O824" s="72"/>
      <c r="P824" s="72"/>
      <c r="Q824" s="71"/>
      <c r="R824" s="71"/>
      <c r="S824" s="71"/>
      <c r="T824" s="71"/>
      <c r="U824" s="71"/>
      <c r="V824" s="71"/>
      <c r="W824" s="71"/>
      <c r="X824" s="71"/>
      <c r="Y824" s="71"/>
      <c r="Z824" s="71"/>
      <c r="AA824" s="71"/>
    </row>
    <row r="825" spans="1:27" ht="15.75" customHeight="1" x14ac:dyDescent="0.25">
      <c r="A825" s="71"/>
      <c r="B825" s="71"/>
      <c r="C825" s="71"/>
      <c r="D825" s="72"/>
      <c r="E825" s="72"/>
      <c r="F825" s="72"/>
      <c r="G825" s="72"/>
      <c r="H825" s="72"/>
      <c r="I825" s="72"/>
      <c r="J825" s="72"/>
      <c r="K825" s="72"/>
      <c r="L825" s="72"/>
      <c r="M825" s="72"/>
      <c r="N825" s="72"/>
      <c r="O825" s="72"/>
      <c r="P825" s="72"/>
      <c r="Q825" s="71"/>
      <c r="R825" s="71"/>
      <c r="S825" s="71"/>
      <c r="T825" s="71"/>
      <c r="U825" s="71"/>
      <c r="V825" s="71"/>
      <c r="W825" s="71"/>
      <c r="X825" s="71"/>
      <c r="Y825" s="71"/>
      <c r="Z825" s="71"/>
      <c r="AA825" s="71"/>
    </row>
    <row r="826" spans="1:27" ht="15.75" customHeight="1" x14ac:dyDescent="0.25">
      <c r="A826" s="71"/>
      <c r="B826" s="71"/>
      <c r="C826" s="71"/>
      <c r="D826" s="72"/>
      <c r="E826" s="72"/>
      <c r="F826" s="72"/>
      <c r="G826" s="72"/>
      <c r="H826" s="72"/>
      <c r="I826" s="72"/>
      <c r="J826" s="72"/>
      <c r="K826" s="72"/>
      <c r="L826" s="72"/>
      <c r="M826" s="72"/>
      <c r="N826" s="72"/>
      <c r="O826" s="72"/>
      <c r="P826" s="72"/>
      <c r="Q826" s="71"/>
      <c r="R826" s="71"/>
      <c r="S826" s="71"/>
      <c r="T826" s="71"/>
      <c r="U826" s="71"/>
      <c r="V826" s="71"/>
      <c r="W826" s="71"/>
      <c r="X826" s="71"/>
      <c r="Y826" s="71"/>
      <c r="Z826" s="71"/>
      <c r="AA826" s="71"/>
    </row>
    <row r="827" spans="1:27" ht="15.75" customHeight="1" x14ac:dyDescent="0.25">
      <c r="A827" s="71"/>
      <c r="B827" s="71"/>
      <c r="C827" s="71"/>
      <c r="D827" s="72"/>
      <c r="E827" s="72"/>
      <c r="F827" s="72"/>
      <c r="G827" s="72"/>
      <c r="H827" s="72"/>
      <c r="I827" s="72"/>
      <c r="J827" s="72"/>
      <c r="K827" s="72"/>
      <c r="L827" s="72"/>
      <c r="M827" s="72"/>
      <c r="N827" s="72"/>
      <c r="O827" s="72"/>
      <c r="P827" s="72"/>
      <c r="Q827" s="71"/>
      <c r="R827" s="71"/>
      <c r="S827" s="71"/>
      <c r="T827" s="71"/>
      <c r="U827" s="71"/>
      <c r="V827" s="71"/>
      <c r="W827" s="71"/>
      <c r="X827" s="71"/>
      <c r="Y827" s="71"/>
      <c r="Z827" s="71"/>
      <c r="AA827" s="71"/>
    </row>
    <row r="828" spans="1:27" ht="15.75" customHeight="1" x14ac:dyDescent="0.25">
      <c r="A828" s="71"/>
      <c r="B828" s="71"/>
      <c r="C828" s="71"/>
      <c r="D828" s="72"/>
      <c r="E828" s="72"/>
      <c r="F828" s="72"/>
      <c r="G828" s="72"/>
      <c r="H828" s="72"/>
      <c r="I828" s="72"/>
      <c r="J828" s="72"/>
      <c r="K828" s="72"/>
      <c r="L828" s="72"/>
      <c r="M828" s="72"/>
      <c r="N828" s="72"/>
      <c r="O828" s="72"/>
      <c r="P828" s="72"/>
      <c r="Q828" s="71"/>
      <c r="R828" s="71"/>
      <c r="S828" s="71"/>
      <c r="T828" s="71"/>
      <c r="U828" s="71"/>
      <c r="V828" s="71"/>
      <c r="W828" s="71"/>
      <c r="X828" s="71"/>
      <c r="Y828" s="71"/>
      <c r="Z828" s="71"/>
      <c r="AA828" s="71"/>
    </row>
    <row r="829" spans="1:27" ht="15.75" customHeight="1" x14ac:dyDescent="0.25">
      <c r="A829" s="71"/>
      <c r="B829" s="71"/>
      <c r="C829" s="71"/>
      <c r="D829" s="72"/>
      <c r="E829" s="72"/>
      <c r="F829" s="72"/>
      <c r="G829" s="72"/>
      <c r="H829" s="72"/>
      <c r="I829" s="72"/>
      <c r="J829" s="72"/>
      <c r="K829" s="72"/>
      <c r="L829" s="72"/>
      <c r="M829" s="72"/>
      <c r="N829" s="72"/>
      <c r="O829" s="72"/>
      <c r="P829" s="72"/>
      <c r="Q829" s="71"/>
      <c r="R829" s="71"/>
      <c r="S829" s="71"/>
      <c r="T829" s="71"/>
      <c r="U829" s="71"/>
      <c r="V829" s="71"/>
      <c r="W829" s="71"/>
      <c r="X829" s="71"/>
      <c r="Y829" s="71"/>
      <c r="Z829" s="71"/>
      <c r="AA829" s="71"/>
    </row>
    <row r="830" spans="1:27" ht="15.75" customHeight="1" x14ac:dyDescent="0.25">
      <c r="A830" s="71"/>
      <c r="B830" s="71"/>
      <c r="C830" s="71"/>
      <c r="D830" s="72"/>
      <c r="E830" s="72"/>
      <c r="F830" s="72"/>
      <c r="G830" s="72"/>
      <c r="H830" s="72"/>
      <c r="I830" s="72"/>
      <c r="J830" s="72"/>
      <c r="K830" s="72"/>
      <c r="L830" s="72"/>
      <c r="M830" s="72"/>
      <c r="N830" s="72"/>
      <c r="O830" s="72"/>
      <c r="P830" s="72"/>
      <c r="Q830" s="71"/>
      <c r="R830" s="71"/>
      <c r="S830" s="71"/>
      <c r="T830" s="71"/>
      <c r="U830" s="71"/>
      <c r="V830" s="71"/>
      <c r="W830" s="71"/>
      <c r="X830" s="71"/>
      <c r="Y830" s="71"/>
      <c r="Z830" s="71"/>
      <c r="AA830" s="71"/>
    </row>
    <row r="831" spans="1:27" ht="15.75" customHeight="1" x14ac:dyDescent="0.25">
      <c r="A831" s="71"/>
      <c r="B831" s="71"/>
      <c r="C831" s="71"/>
      <c r="D831" s="72"/>
      <c r="E831" s="72"/>
      <c r="F831" s="72"/>
      <c r="G831" s="72"/>
      <c r="H831" s="72"/>
      <c r="I831" s="72"/>
      <c r="J831" s="72"/>
      <c r="K831" s="72"/>
      <c r="L831" s="72"/>
      <c r="M831" s="72"/>
      <c r="N831" s="72"/>
      <c r="O831" s="72"/>
      <c r="P831" s="72"/>
      <c r="Q831" s="71"/>
      <c r="R831" s="71"/>
      <c r="S831" s="71"/>
      <c r="T831" s="71"/>
      <c r="U831" s="71"/>
      <c r="V831" s="71"/>
      <c r="W831" s="71"/>
      <c r="X831" s="71"/>
      <c r="Y831" s="71"/>
      <c r="Z831" s="71"/>
      <c r="AA831" s="71"/>
    </row>
    <row r="832" spans="1:27" ht="15.75" customHeight="1" x14ac:dyDescent="0.25">
      <c r="A832" s="71"/>
      <c r="B832" s="71"/>
      <c r="C832" s="71"/>
      <c r="D832" s="72"/>
      <c r="E832" s="72"/>
      <c r="F832" s="72"/>
      <c r="G832" s="72"/>
      <c r="H832" s="72"/>
      <c r="I832" s="72"/>
      <c r="J832" s="72"/>
      <c r="K832" s="72"/>
      <c r="L832" s="72"/>
      <c r="M832" s="72"/>
      <c r="N832" s="72"/>
      <c r="O832" s="72"/>
      <c r="P832" s="72"/>
      <c r="Q832" s="71"/>
      <c r="R832" s="71"/>
      <c r="S832" s="71"/>
      <c r="T832" s="71"/>
      <c r="U832" s="71"/>
      <c r="V832" s="71"/>
      <c r="W832" s="71"/>
      <c r="X832" s="71"/>
      <c r="Y832" s="71"/>
      <c r="Z832" s="71"/>
      <c r="AA832" s="71"/>
    </row>
    <row r="833" spans="1:27" ht="15.75" customHeight="1" x14ac:dyDescent="0.25">
      <c r="A833" s="71"/>
      <c r="B833" s="71"/>
      <c r="C833" s="71"/>
      <c r="D833" s="72"/>
      <c r="E833" s="72"/>
      <c r="F833" s="72"/>
      <c r="G833" s="72"/>
      <c r="H833" s="72"/>
      <c r="I833" s="72"/>
      <c r="J833" s="72"/>
      <c r="K833" s="72"/>
      <c r="L833" s="72"/>
      <c r="M833" s="72"/>
      <c r="N833" s="72"/>
      <c r="O833" s="72"/>
      <c r="P833" s="72"/>
      <c r="Q833" s="71"/>
      <c r="R833" s="71"/>
      <c r="S833" s="71"/>
      <c r="T833" s="71"/>
      <c r="U833" s="71"/>
      <c r="V833" s="71"/>
      <c r="W833" s="71"/>
      <c r="X833" s="71"/>
      <c r="Y833" s="71"/>
      <c r="Z833" s="71"/>
      <c r="AA833" s="71"/>
    </row>
    <row r="834" spans="1:27" ht="15.75" customHeight="1" x14ac:dyDescent="0.25">
      <c r="A834" s="71"/>
      <c r="B834" s="71"/>
      <c r="C834" s="71"/>
      <c r="D834" s="72"/>
      <c r="E834" s="72"/>
      <c r="F834" s="72"/>
      <c r="G834" s="72"/>
      <c r="H834" s="72"/>
      <c r="I834" s="72"/>
      <c r="J834" s="72"/>
      <c r="K834" s="72"/>
      <c r="L834" s="72"/>
      <c r="M834" s="72"/>
      <c r="N834" s="72"/>
      <c r="O834" s="72"/>
      <c r="P834" s="72"/>
      <c r="Q834" s="71"/>
      <c r="R834" s="71"/>
      <c r="S834" s="71"/>
      <c r="T834" s="71"/>
      <c r="U834" s="71"/>
      <c r="V834" s="71"/>
      <c r="W834" s="71"/>
      <c r="X834" s="71"/>
      <c r="Y834" s="71"/>
      <c r="Z834" s="71"/>
      <c r="AA834" s="71"/>
    </row>
    <row r="835" spans="1:27" ht="15.75" customHeight="1" x14ac:dyDescent="0.25">
      <c r="A835" s="71"/>
      <c r="B835" s="71"/>
      <c r="C835" s="71"/>
      <c r="D835" s="72"/>
      <c r="E835" s="72"/>
      <c r="F835" s="72"/>
      <c r="G835" s="72"/>
      <c r="H835" s="72"/>
      <c r="I835" s="72"/>
      <c r="J835" s="72"/>
      <c r="K835" s="72"/>
      <c r="L835" s="72"/>
      <c r="M835" s="72"/>
      <c r="N835" s="72"/>
      <c r="O835" s="72"/>
      <c r="P835" s="72"/>
      <c r="Q835" s="71"/>
      <c r="R835" s="71"/>
      <c r="S835" s="71"/>
      <c r="T835" s="71"/>
      <c r="U835" s="71"/>
      <c r="V835" s="71"/>
      <c r="W835" s="71"/>
      <c r="X835" s="71"/>
      <c r="Y835" s="71"/>
      <c r="Z835" s="71"/>
      <c r="AA835" s="71"/>
    </row>
    <row r="836" spans="1:27" ht="15.75" customHeight="1" x14ac:dyDescent="0.25">
      <c r="A836" s="71"/>
      <c r="B836" s="71"/>
      <c r="C836" s="71"/>
      <c r="D836" s="72"/>
      <c r="E836" s="72"/>
      <c r="F836" s="72"/>
      <c r="G836" s="72"/>
      <c r="H836" s="72"/>
      <c r="I836" s="72"/>
      <c r="J836" s="72"/>
      <c r="K836" s="72"/>
      <c r="L836" s="72"/>
      <c r="M836" s="72"/>
      <c r="N836" s="72"/>
      <c r="O836" s="72"/>
      <c r="P836" s="72"/>
      <c r="Q836" s="71"/>
      <c r="R836" s="71"/>
      <c r="S836" s="71"/>
      <c r="T836" s="71"/>
      <c r="U836" s="71"/>
      <c r="V836" s="71"/>
      <c r="W836" s="71"/>
      <c r="X836" s="71"/>
      <c r="Y836" s="71"/>
      <c r="Z836" s="71"/>
      <c r="AA836" s="71"/>
    </row>
    <row r="837" spans="1:27" ht="15.75" customHeight="1" x14ac:dyDescent="0.25">
      <c r="A837" s="71"/>
      <c r="B837" s="71"/>
      <c r="C837" s="71"/>
      <c r="D837" s="72"/>
      <c r="E837" s="72"/>
      <c r="F837" s="72"/>
      <c r="G837" s="72"/>
      <c r="H837" s="72"/>
      <c r="I837" s="72"/>
      <c r="J837" s="72"/>
      <c r="K837" s="72"/>
      <c r="L837" s="72"/>
      <c r="M837" s="72"/>
      <c r="N837" s="72"/>
      <c r="O837" s="72"/>
      <c r="P837" s="72"/>
      <c r="Q837" s="71"/>
      <c r="R837" s="71"/>
      <c r="S837" s="71"/>
      <c r="T837" s="71"/>
      <c r="U837" s="71"/>
      <c r="V837" s="71"/>
      <c r="W837" s="71"/>
      <c r="X837" s="71"/>
      <c r="Y837" s="71"/>
      <c r="Z837" s="71"/>
      <c r="AA837" s="71"/>
    </row>
    <row r="838" spans="1:27" ht="15.75" customHeight="1" x14ac:dyDescent="0.25">
      <c r="A838" s="71"/>
      <c r="B838" s="71"/>
      <c r="C838" s="71"/>
      <c r="D838" s="72"/>
      <c r="E838" s="72"/>
      <c r="F838" s="72"/>
      <c r="G838" s="72"/>
      <c r="H838" s="72"/>
      <c r="I838" s="72"/>
      <c r="J838" s="72"/>
      <c r="K838" s="72"/>
      <c r="L838" s="72"/>
      <c r="M838" s="72"/>
      <c r="N838" s="72"/>
      <c r="O838" s="72"/>
      <c r="P838" s="72"/>
      <c r="Q838" s="71"/>
      <c r="R838" s="71"/>
      <c r="S838" s="71"/>
      <c r="T838" s="71"/>
      <c r="U838" s="71"/>
      <c r="V838" s="71"/>
      <c r="W838" s="71"/>
      <c r="X838" s="71"/>
      <c r="Y838" s="71"/>
      <c r="Z838" s="71"/>
      <c r="AA838" s="71"/>
    </row>
    <row r="839" spans="1:27" ht="15.75" customHeight="1" x14ac:dyDescent="0.25">
      <c r="A839" s="71"/>
      <c r="B839" s="71"/>
      <c r="C839" s="71"/>
      <c r="D839" s="72"/>
      <c r="E839" s="72"/>
      <c r="F839" s="72"/>
      <c r="G839" s="72"/>
      <c r="H839" s="72"/>
      <c r="I839" s="72"/>
      <c r="J839" s="72"/>
      <c r="K839" s="72"/>
      <c r="L839" s="72"/>
      <c r="M839" s="72"/>
      <c r="N839" s="72"/>
      <c r="O839" s="72"/>
      <c r="P839" s="72"/>
      <c r="Q839" s="71"/>
      <c r="R839" s="71"/>
      <c r="S839" s="71"/>
      <c r="T839" s="71"/>
      <c r="U839" s="71"/>
      <c r="V839" s="71"/>
      <c r="W839" s="71"/>
      <c r="X839" s="71"/>
      <c r="Y839" s="71"/>
      <c r="Z839" s="71"/>
      <c r="AA839" s="71"/>
    </row>
    <row r="840" spans="1:27" ht="15.75" customHeight="1" x14ac:dyDescent="0.25">
      <c r="A840" s="71"/>
      <c r="B840" s="71"/>
      <c r="C840" s="71"/>
      <c r="D840" s="72"/>
      <c r="E840" s="72"/>
      <c r="F840" s="72"/>
      <c r="G840" s="72"/>
      <c r="H840" s="72"/>
      <c r="I840" s="72"/>
      <c r="J840" s="72"/>
      <c r="K840" s="72"/>
      <c r="L840" s="72"/>
      <c r="M840" s="72"/>
      <c r="N840" s="72"/>
      <c r="O840" s="72"/>
      <c r="P840" s="72"/>
      <c r="Q840" s="71"/>
      <c r="R840" s="71"/>
      <c r="S840" s="71"/>
      <c r="T840" s="71"/>
      <c r="U840" s="71"/>
      <c r="V840" s="71"/>
      <c r="W840" s="71"/>
      <c r="X840" s="71"/>
      <c r="Y840" s="71"/>
      <c r="Z840" s="71"/>
      <c r="AA840" s="71"/>
    </row>
    <row r="841" spans="1:27" ht="15.75" customHeight="1" x14ac:dyDescent="0.25">
      <c r="A841" s="71"/>
      <c r="B841" s="71"/>
      <c r="C841" s="71"/>
      <c r="D841" s="72"/>
      <c r="E841" s="72"/>
      <c r="F841" s="72"/>
      <c r="G841" s="72"/>
      <c r="H841" s="72"/>
      <c r="I841" s="72"/>
      <c r="J841" s="72"/>
      <c r="K841" s="72"/>
      <c r="L841" s="72"/>
      <c r="M841" s="72"/>
      <c r="N841" s="72"/>
      <c r="O841" s="72"/>
      <c r="P841" s="72"/>
      <c r="Q841" s="71"/>
      <c r="R841" s="71"/>
      <c r="S841" s="71"/>
      <c r="T841" s="71"/>
      <c r="U841" s="71"/>
      <c r="V841" s="71"/>
      <c r="W841" s="71"/>
      <c r="X841" s="71"/>
      <c r="Y841" s="71"/>
      <c r="Z841" s="71"/>
      <c r="AA841" s="71"/>
    </row>
    <row r="842" spans="1:27" ht="15.75" customHeight="1" x14ac:dyDescent="0.25">
      <c r="A842" s="71"/>
      <c r="B842" s="71"/>
      <c r="C842" s="71"/>
      <c r="D842" s="72"/>
      <c r="E842" s="72"/>
      <c r="F842" s="72"/>
      <c r="G842" s="72"/>
      <c r="H842" s="72"/>
      <c r="I842" s="72"/>
      <c r="J842" s="72"/>
      <c r="K842" s="72"/>
      <c r="L842" s="72"/>
      <c r="M842" s="72"/>
      <c r="N842" s="72"/>
      <c r="O842" s="72"/>
      <c r="P842" s="72"/>
      <c r="Q842" s="71"/>
      <c r="R842" s="71"/>
      <c r="S842" s="71"/>
      <c r="T842" s="71"/>
      <c r="U842" s="71"/>
      <c r="V842" s="71"/>
      <c r="W842" s="71"/>
      <c r="X842" s="71"/>
      <c r="Y842" s="71"/>
      <c r="Z842" s="71"/>
      <c r="AA842" s="71"/>
    </row>
    <row r="843" spans="1:27" ht="15.75" customHeight="1" x14ac:dyDescent="0.25">
      <c r="A843" s="71"/>
      <c r="B843" s="71"/>
      <c r="C843" s="71"/>
      <c r="D843" s="72"/>
      <c r="E843" s="72"/>
      <c r="F843" s="72"/>
      <c r="G843" s="72"/>
      <c r="H843" s="72"/>
      <c r="I843" s="72"/>
      <c r="J843" s="72"/>
      <c r="K843" s="72"/>
      <c r="L843" s="72"/>
      <c r="M843" s="72"/>
      <c r="N843" s="72"/>
      <c r="O843" s="72"/>
      <c r="P843" s="72"/>
      <c r="Q843" s="71"/>
      <c r="R843" s="71"/>
      <c r="S843" s="71"/>
      <c r="T843" s="71"/>
      <c r="U843" s="71"/>
      <c r="V843" s="71"/>
      <c r="W843" s="71"/>
      <c r="X843" s="71"/>
      <c r="Y843" s="71"/>
      <c r="Z843" s="71"/>
      <c r="AA843" s="71"/>
    </row>
    <row r="844" spans="1:27" ht="15.75" customHeight="1" x14ac:dyDescent="0.25">
      <c r="A844" s="71"/>
      <c r="B844" s="71"/>
      <c r="C844" s="71"/>
      <c r="D844" s="72"/>
      <c r="E844" s="72"/>
      <c r="F844" s="72"/>
      <c r="G844" s="72"/>
      <c r="H844" s="72"/>
      <c r="I844" s="72"/>
      <c r="J844" s="72"/>
      <c r="K844" s="72"/>
      <c r="L844" s="72"/>
      <c r="M844" s="72"/>
      <c r="N844" s="72"/>
      <c r="O844" s="72"/>
      <c r="P844" s="72"/>
      <c r="Q844" s="71"/>
      <c r="R844" s="71"/>
      <c r="S844" s="71"/>
      <c r="T844" s="71"/>
      <c r="U844" s="71"/>
      <c r="V844" s="71"/>
      <c r="W844" s="71"/>
      <c r="X844" s="71"/>
      <c r="Y844" s="71"/>
      <c r="Z844" s="71"/>
      <c r="AA844" s="71"/>
    </row>
    <row r="845" spans="1:27" ht="15.75" customHeight="1" x14ac:dyDescent="0.25">
      <c r="A845" s="71"/>
      <c r="B845" s="71"/>
      <c r="C845" s="71"/>
      <c r="D845" s="72"/>
      <c r="E845" s="72"/>
      <c r="F845" s="72"/>
      <c r="G845" s="72"/>
      <c r="H845" s="72"/>
      <c r="I845" s="72"/>
      <c r="J845" s="72"/>
      <c r="K845" s="72"/>
      <c r="L845" s="72"/>
      <c r="M845" s="72"/>
      <c r="N845" s="72"/>
      <c r="O845" s="72"/>
      <c r="P845" s="72"/>
      <c r="Q845" s="71"/>
      <c r="R845" s="71"/>
      <c r="S845" s="71"/>
      <c r="T845" s="71"/>
      <c r="U845" s="71"/>
      <c r="V845" s="71"/>
      <c r="W845" s="71"/>
      <c r="X845" s="71"/>
      <c r="Y845" s="71"/>
      <c r="Z845" s="71"/>
      <c r="AA845" s="71"/>
    </row>
    <row r="846" spans="1:27" ht="15.75" customHeight="1" x14ac:dyDescent="0.25">
      <c r="A846" s="71"/>
      <c r="B846" s="71"/>
      <c r="C846" s="71"/>
      <c r="D846" s="72"/>
      <c r="E846" s="72"/>
      <c r="F846" s="72"/>
      <c r="G846" s="72"/>
      <c r="H846" s="72"/>
      <c r="I846" s="72"/>
      <c r="J846" s="72"/>
      <c r="K846" s="72"/>
      <c r="L846" s="72"/>
      <c r="M846" s="72"/>
      <c r="N846" s="72"/>
      <c r="O846" s="72"/>
      <c r="P846" s="72"/>
      <c r="Q846" s="71"/>
      <c r="R846" s="71"/>
      <c r="S846" s="71"/>
      <c r="T846" s="71"/>
      <c r="U846" s="71"/>
      <c r="V846" s="71"/>
      <c r="W846" s="71"/>
      <c r="X846" s="71"/>
      <c r="Y846" s="71"/>
      <c r="Z846" s="71"/>
      <c r="AA846" s="71"/>
    </row>
    <row r="847" spans="1:27" ht="15.75" customHeight="1" x14ac:dyDescent="0.25">
      <c r="A847" s="71"/>
      <c r="B847" s="71"/>
      <c r="C847" s="71"/>
      <c r="D847" s="72"/>
      <c r="E847" s="72"/>
      <c r="F847" s="72"/>
      <c r="G847" s="72"/>
      <c r="H847" s="72"/>
      <c r="I847" s="72"/>
      <c r="J847" s="72"/>
      <c r="K847" s="72"/>
      <c r="L847" s="72"/>
      <c r="M847" s="72"/>
      <c r="N847" s="72"/>
      <c r="O847" s="72"/>
      <c r="P847" s="72"/>
      <c r="Q847" s="71"/>
      <c r="R847" s="71"/>
      <c r="S847" s="71"/>
      <c r="T847" s="71"/>
      <c r="U847" s="71"/>
      <c r="V847" s="71"/>
      <c r="W847" s="71"/>
      <c r="X847" s="71"/>
      <c r="Y847" s="71"/>
      <c r="Z847" s="71"/>
      <c r="AA847" s="71"/>
    </row>
    <row r="848" spans="1:27" ht="15.75" customHeight="1" x14ac:dyDescent="0.25">
      <c r="A848" s="71"/>
      <c r="B848" s="71"/>
      <c r="C848" s="71"/>
      <c r="D848" s="72"/>
      <c r="E848" s="72"/>
      <c r="F848" s="72"/>
      <c r="G848" s="72"/>
      <c r="H848" s="72"/>
      <c r="I848" s="72"/>
      <c r="J848" s="72"/>
      <c r="K848" s="72"/>
      <c r="L848" s="72"/>
      <c r="M848" s="72"/>
      <c r="N848" s="72"/>
      <c r="O848" s="72"/>
      <c r="P848" s="72"/>
      <c r="Q848" s="71"/>
      <c r="R848" s="71"/>
      <c r="S848" s="71"/>
      <c r="T848" s="71"/>
      <c r="U848" s="71"/>
      <c r="V848" s="71"/>
      <c r="W848" s="71"/>
      <c r="X848" s="71"/>
      <c r="Y848" s="71"/>
      <c r="Z848" s="71"/>
      <c r="AA848" s="71"/>
    </row>
    <row r="849" spans="1:27" ht="15.75" customHeight="1" x14ac:dyDescent="0.25">
      <c r="A849" s="71"/>
      <c r="B849" s="71"/>
      <c r="C849" s="71"/>
      <c r="D849" s="72"/>
      <c r="E849" s="72"/>
      <c r="F849" s="72"/>
      <c r="G849" s="72"/>
      <c r="H849" s="72"/>
      <c r="I849" s="72"/>
      <c r="J849" s="72"/>
      <c r="K849" s="72"/>
      <c r="L849" s="72"/>
      <c r="M849" s="72"/>
      <c r="N849" s="72"/>
      <c r="O849" s="72"/>
      <c r="P849" s="72"/>
      <c r="Q849" s="71"/>
      <c r="R849" s="71"/>
      <c r="S849" s="71"/>
      <c r="T849" s="71"/>
      <c r="U849" s="71"/>
      <c r="V849" s="71"/>
      <c r="W849" s="71"/>
      <c r="X849" s="71"/>
      <c r="Y849" s="71"/>
      <c r="Z849" s="71"/>
      <c r="AA849" s="71"/>
    </row>
    <row r="850" spans="1:27" ht="15.75" customHeight="1" x14ac:dyDescent="0.25">
      <c r="A850" s="71"/>
      <c r="B850" s="71"/>
      <c r="C850" s="71"/>
      <c r="D850" s="72"/>
      <c r="E850" s="72"/>
      <c r="F850" s="72"/>
      <c r="G850" s="72"/>
      <c r="H850" s="72"/>
      <c r="I850" s="72"/>
      <c r="J850" s="72"/>
      <c r="K850" s="72"/>
      <c r="L850" s="72"/>
      <c r="M850" s="72"/>
      <c r="N850" s="72"/>
      <c r="O850" s="72"/>
      <c r="P850" s="72"/>
      <c r="Q850" s="71"/>
      <c r="R850" s="71"/>
      <c r="S850" s="71"/>
      <c r="T850" s="71"/>
      <c r="U850" s="71"/>
      <c r="V850" s="71"/>
      <c r="W850" s="71"/>
      <c r="X850" s="71"/>
      <c r="Y850" s="71"/>
      <c r="Z850" s="71"/>
      <c r="AA850" s="71"/>
    </row>
    <row r="851" spans="1:27" ht="15.75" customHeight="1" x14ac:dyDescent="0.25">
      <c r="A851" s="71"/>
      <c r="B851" s="71"/>
      <c r="C851" s="71"/>
      <c r="D851" s="72"/>
      <c r="E851" s="72"/>
      <c r="F851" s="72"/>
      <c r="G851" s="72"/>
      <c r="H851" s="72"/>
      <c r="I851" s="72"/>
      <c r="J851" s="72"/>
      <c r="K851" s="72"/>
      <c r="L851" s="72"/>
      <c r="M851" s="72"/>
      <c r="N851" s="72"/>
      <c r="O851" s="72"/>
      <c r="P851" s="72"/>
      <c r="Q851" s="71"/>
      <c r="R851" s="71"/>
      <c r="S851" s="71"/>
      <c r="T851" s="71"/>
      <c r="U851" s="71"/>
      <c r="V851" s="71"/>
      <c r="W851" s="71"/>
      <c r="X851" s="71"/>
      <c r="Y851" s="71"/>
      <c r="Z851" s="71"/>
      <c r="AA851" s="71"/>
    </row>
    <row r="852" spans="1:27" ht="15.75" customHeight="1" x14ac:dyDescent="0.25">
      <c r="A852" s="71"/>
      <c r="B852" s="71"/>
      <c r="C852" s="71"/>
      <c r="D852" s="72"/>
      <c r="E852" s="72"/>
      <c r="F852" s="72"/>
      <c r="G852" s="72"/>
      <c r="H852" s="72"/>
      <c r="I852" s="72"/>
      <c r="J852" s="72"/>
      <c r="K852" s="72"/>
      <c r="L852" s="72"/>
      <c r="M852" s="72"/>
      <c r="N852" s="72"/>
      <c r="O852" s="72"/>
      <c r="P852" s="72"/>
      <c r="Q852" s="71"/>
      <c r="R852" s="71"/>
      <c r="S852" s="71"/>
      <c r="T852" s="71"/>
      <c r="U852" s="71"/>
      <c r="V852" s="71"/>
      <c r="W852" s="71"/>
      <c r="X852" s="71"/>
      <c r="Y852" s="71"/>
      <c r="Z852" s="71"/>
      <c r="AA852" s="71"/>
    </row>
    <row r="853" spans="1:27" ht="15.75" customHeight="1" x14ac:dyDescent="0.25">
      <c r="A853" s="71"/>
      <c r="B853" s="71"/>
      <c r="C853" s="71"/>
      <c r="D853" s="72"/>
      <c r="E853" s="72"/>
      <c r="F853" s="72"/>
      <c r="G853" s="72"/>
      <c r="H853" s="72"/>
      <c r="I853" s="72"/>
      <c r="J853" s="72"/>
      <c r="K853" s="72"/>
      <c r="L853" s="72"/>
      <c r="M853" s="72"/>
      <c r="N853" s="72"/>
      <c r="O853" s="72"/>
      <c r="P853" s="72"/>
      <c r="Q853" s="71"/>
      <c r="R853" s="71"/>
      <c r="S853" s="71"/>
      <c r="T853" s="71"/>
      <c r="U853" s="71"/>
      <c r="V853" s="71"/>
      <c r="W853" s="71"/>
      <c r="X853" s="71"/>
      <c r="Y853" s="71"/>
      <c r="Z853" s="71"/>
      <c r="AA853" s="71"/>
    </row>
    <row r="854" spans="1:27" ht="15.75" customHeight="1" x14ac:dyDescent="0.25">
      <c r="A854" s="71"/>
      <c r="B854" s="71"/>
      <c r="C854" s="71"/>
      <c r="D854" s="72"/>
      <c r="E854" s="72"/>
      <c r="F854" s="72"/>
      <c r="G854" s="72"/>
      <c r="H854" s="72"/>
      <c r="I854" s="72"/>
      <c r="J854" s="72"/>
      <c r="K854" s="72"/>
      <c r="L854" s="72"/>
      <c r="M854" s="72"/>
      <c r="N854" s="72"/>
      <c r="O854" s="72"/>
      <c r="P854" s="72"/>
      <c r="Q854" s="71"/>
      <c r="R854" s="71"/>
      <c r="S854" s="71"/>
      <c r="T854" s="71"/>
      <c r="U854" s="71"/>
      <c r="V854" s="71"/>
      <c r="W854" s="71"/>
      <c r="X854" s="71"/>
      <c r="Y854" s="71"/>
      <c r="Z854" s="71"/>
      <c r="AA854" s="71"/>
    </row>
    <row r="855" spans="1:27" ht="15.75" customHeight="1" x14ac:dyDescent="0.25">
      <c r="A855" s="71"/>
      <c r="B855" s="71"/>
      <c r="C855" s="71"/>
      <c r="D855" s="72"/>
      <c r="E855" s="72"/>
      <c r="F855" s="72"/>
      <c r="G855" s="72"/>
      <c r="H855" s="72"/>
      <c r="I855" s="72"/>
      <c r="J855" s="72"/>
      <c r="K855" s="72"/>
      <c r="L855" s="72"/>
      <c r="M855" s="72"/>
      <c r="N855" s="72"/>
      <c r="O855" s="72"/>
      <c r="P855" s="72"/>
      <c r="Q855" s="71"/>
      <c r="R855" s="71"/>
      <c r="S855" s="71"/>
      <c r="T855" s="71"/>
      <c r="U855" s="71"/>
      <c r="V855" s="71"/>
      <c r="W855" s="71"/>
      <c r="X855" s="71"/>
      <c r="Y855" s="71"/>
      <c r="Z855" s="71"/>
      <c r="AA855" s="71"/>
    </row>
    <row r="856" spans="1:27" ht="15.75" customHeight="1" x14ac:dyDescent="0.25">
      <c r="A856" s="71"/>
      <c r="B856" s="71"/>
      <c r="C856" s="71"/>
      <c r="D856" s="72"/>
      <c r="E856" s="72"/>
      <c r="F856" s="72"/>
      <c r="G856" s="72"/>
      <c r="H856" s="72"/>
      <c r="I856" s="72"/>
      <c r="J856" s="72"/>
      <c r="K856" s="72"/>
      <c r="L856" s="72"/>
      <c r="M856" s="72"/>
      <c r="N856" s="72"/>
      <c r="O856" s="72"/>
      <c r="P856" s="72"/>
      <c r="Q856" s="71"/>
      <c r="R856" s="71"/>
      <c r="S856" s="71"/>
      <c r="T856" s="71"/>
      <c r="U856" s="71"/>
      <c r="V856" s="71"/>
      <c r="W856" s="71"/>
      <c r="X856" s="71"/>
      <c r="Y856" s="71"/>
      <c r="Z856" s="71"/>
      <c r="AA856" s="71"/>
    </row>
    <row r="857" spans="1:27" ht="15.75" customHeight="1" x14ac:dyDescent="0.25">
      <c r="A857" s="71"/>
      <c r="B857" s="71"/>
      <c r="C857" s="71"/>
      <c r="D857" s="72"/>
      <c r="E857" s="72"/>
      <c r="F857" s="72"/>
      <c r="G857" s="72"/>
      <c r="H857" s="72"/>
      <c r="I857" s="72"/>
      <c r="J857" s="72"/>
      <c r="K857" s="72"/>
      <c r="L857" s="72"/>
      <c r="M857" s="72"/>
      <c r="N857" s="72"/>
      <c r="O857" s="72"/>
      <c r="P857" s="72"/>
      <c r="Q857" s="71"/>
      <c r="R857" s="71"/>
      <c r="S857" s="71"/>
      <c r="T857" s="71"/>
      <c r="U857" s="71"/>
      <c r="V857" s="71"/>
      <c r="W857" s="71"/>
      <c r="X857" s="71"/>
      <c r="Y857" s="71"/>
      <c r="Z857" s="71"/>
      <c r="AA857" s="71"/>
    </row>
    <row r="858" spans="1:27" ht="15.75" customHeight="1" x14ac:dyDescent="0.25">
      <c r="A858" s="71"/>
      <c r="B858" s="71"/>
      <c r="C858" s="71"/>
      <c r="D858" s="72"/>
      <c r="E858" s="72"/>
      <c r="F858" s="72"/>
      <c r="G858" s="72"/>
      <c r="H858" s="72"/>
      <c r="I858" s="72"/>
      <c r="J858" s="72"/>
      <c r="K858" s="72"/>
      <c r="L858" s="72"/>
      <c r="M858" s="72"/>
      <c r="N858" s="72"/>
      <c r="O858" s="72"/>
      <c r="P858" s="72"/>
      <c r="Q858" s="71"/>
      <c r="R858" s="71"/>
      <c r="S858" s="71"/>
      <c r="T858" s="71"/>
      <c r="U858" s="71"/>
      <c r="V858" s="71"/>
      <c r="W858" s="71"/>
      <c r="X858" s="71"/>
      <c r="Y858" s="71"/>
      <c r="Z858" s="71"/>
      <c r="AA858" s="71"/>
    </row>
    <row r="859" spans="1:27" ht="15.75" customHeight="1" x14ac:dyDescent="0.25">
      <c r="A859" s="71"/>
      <c r="B859" s="71"/>
      <c r="C859" s="71"/>
      <c r="D859" s="72"/>
      <c r="E859" s="72"/>
      <c r="F859" s="72"/>
      <c r="G859" s="72"/>
      <c r="H859" s="72"/>
      <c r="I859" s="72"/>
      <c r="J859" s="72"/>
      <c r="K859" s="72"/>
      <c r="L859" s="72"/>
      <c r="M859" s="72"/>
      <c r="N859" s="72"/>
      <c r="O859" s="72"/>
      <c r="P859" s="72"/>
      <c r="Q859" s="71"/>
      <c r="R859" s="71"/>
      <c r="S859" s="71"/>
      <c r="T859" s="71"/>
      <c r="U859" s="71"/>
      <c r="V859" s="71"/>
      <c r="W859" s="71"/>
      <c r="X859" s="71"/>
      <c r="Y859" s="71"/>
      <c r="Z859" s="71"/>
      <c r="AA859" s="71"/>
    </row>
    <row r="860" spans="1:27" ht="15.75" customHeight="1" x14ac:dyDescent="0.25">
      <c r="A860" s="71"/>
      <c r="B860" s="71"/>
      <c r="C860" s="71"/>
      <c r="D860" s="72"/>
      <c r="E860" s="72"/>
      <c r="F860" s="72"/>
      <c r="G860" s="72"/>
      <c r="H860" s="72"/>
      <c r="I860" s="72"/>
      <c r="J860" s="72"/>
      <c r="K860" s="72"/>
      <c r="L860" s="72"/>
      <c r="M860" s="72"/>
      <c r="N860" s="72"/>
      <c r="O860" s="72"/>
      <c r="P860" s="72"/>
      <c r="Q860" s="71"/>
      <c r="R860" s="71"/>
      <c r="S860" s="71"/>
      <c r="T860" s="71"/>
      <c r="U860" s="71"/>
      <c r="V860" s="71"/>
      <c r="W860" s="71"/>
      <c r="X860" s="71"/>
      <c r="Y860" s="71"/>
      <c r="Z860" s="71"/>
      <c r="AA860" s="71"/>
    </row>
    <row r="861" spans="1:27" ht="15.75" customHeight="1" x14ac:dyDescent="0.25">
      <c r="A861" s="71"/>
      <c r="B861" s="71"/>
      <c r="C861" s="71"/>
      <c r="D861" s="72"/>
      <c r="E861" s="72"/>
      <c r="F861" s="72"/>
      <c r="G861" s="72"/>
      <c r="H861" s="72"/>
      <c r="I861" s="72"/>
      <c r="J861" s="72"/>
      <c r="K861" s="72"/>
      <c r="L861" s="72"/>
      <c r="M861" s="72"/>
      <c r="N861" s="72"/>
      <c r="O861" s="72"/>
      <c r="P861" s="72"/>
      <c r="Q861" s="71"/>
      <c r="R861" s="71"/>
      <c r="S861" s="71"/>
      <c r="T861" s="71"/>
      <c r="U861" s="71"/>
      <c r="V861" s="71"/>
      <c r="W861" s="71"/>
      <c r="X861" s="71"/>
      <c r="Y861" s="71"/>
      <c r="Z861" s="71"/>
      <c r="AA861" s="71"/>
    </row>
    <row r="862" spans="1:27" ht="15.75" customHeight="1" x14ac:dyDescent="0.25">
      <c r="A862" s="71"/>
      <c r="B862" s="71"/>
      <c r="C862" s="71"/>
      <c r="D862" s="72"/>
      <c r="E862" s="72"/>
      <c r="F862" s="72"/>
      <c r="G862" s="72"/>
      <c r="H862" s="72"/>
      <c r="I862" s="72"/>
      <c r="J862" s="72"/>
      <c r="K862" s="72"/>
      <c r="L862" s="72"/>
      <c r="M862" s="72"/>
      <c r="N862" s="72"/>
      <c r="O862" s="72"/>
      <c r="P862" s="72"/>
      <c r="Q862" s="71"/>
      <c r="R862" s="71"/>
      <c r="S862" s="71"/>
      <c r="T862" s="71"/>
      <c r="U862" s="71"/>
      <c r="V862" s="71"/>
      <c r="W862" s="71"/>
      <c r="X862" s="71"/>
      <c r="Y862" s="71"/>
      <c r="Z862" s="71"/>
      <c r="AA862" s="71"/>
    </row>
    <row r="863" spans="1:27" ht="15.75" customHeight="1" x14ac:dyDescent="0.25">
      <c r="A863" s="71"/>
      <c r="B863" s="71"/>
      <c r="C863" s="71"/>
      <c r="D863" s="72"/>
      <c r="E863" s="72"/>
      <c r="F863" s="72"/>
      <c r="G863" s="72"/>
      <c r="H863" s="72"/>
      <c r="I863" s="72"/>
      <c r="J863" s="72"/>
      <c r="K863" s="72"/>
      <c r="L863" s="72"/>
      <c r="M863" s="72"/>
      <c r="N863" s="72"/>
      <c r="O863" s="72"/>
      <c r="P863" s="72"/>
      <c r="Q863" s="71"/>
      <c r="R863" s="71"/>
      <c r="S863" s="71"/>
      <c r="T863" s="71"/>
      <c r="U863" s="71"/>
      <c r="V863" s="71"/>
      <c r="W863" s="71"/>
      <c r="X863" s="71"/>
      <c r="Y863" s="71"/>
      <c r="Z863" s="71"/>
      <c r="AA863" s="71"/>
    </row>
    <row r="864" spans="1:27" ht="15.75" customHeight="1" x14ac:dyDescent="0.25">
      <c r="A864" s="71"/>
      <c r="B864" s="71"/>
      <c r="C864" s="71"/>
      <c r="D864" s="72"/>
      <c r="E864" s="72"/>
      <c r="F864" s="72"/>
      <c r="G864" s="72"/>
      <c r="H864" s="72"/>
      <c r="I864" s="72"/>
      <c r="J864" s="72"/>
      <c r="K864" s="72"/>
      <c r="L864" s="72"/>
      <c r="M864" s="72"/>
      <c r="N864" s="72"/>
      <c r="O864" s="72"/>
      <c r="P864" s="72"/>
      <c r="Q864" s="71"/>
      <c r="R864" s="71"/>
      <c r="S864" s="71"/>
      <c r="T864" s="71"/>
      <c r="U864" s="71"/>
      <c r="V864" s="71"/>
      <c r="W864" s="71"/>
      <c r="X864" s="71"/>
      <c r="Y864" s="71"/>
      <c r="Z864" s="71"/>
      <c r="AA864" s="71"/>
    </row>
    <row r="865" spans="1:27" ht="15.75" customHeight="1" x14ac:dyDescent="0.25">
      <c r="A865" s="71"/>
      <c r="B865" s="71"/>
      <c r="C865" s="71"/>
      <c r="D865" s="72"/>
      <c r="E865" s="72"/>
      <c r="F865" s="72"/>
      <c r="G865" s="72"/>
      <c r="H865" s="72"/>
      <c r="I865" s="72"/>
      <c r="J865" s="72"/>
      <c r="K865" s="72"/>
      <c r="L865" s="72"/>
      <c r="M865" s="72"/>
      <c r="N865" s="72"/>
      <c r="O865" s="72"/>
      <c r="P865" s="72"/>
      <c r="Q865" s="71"/>
      <c r="R865" s="71"/>
      <c r="S865" s="71"/>
      <c r="T865" s="71"/>
      <c r="U865" s="71"/>
      <c r="V865" s="71"/>
      <c r="W865" s="71"/>
      <c r="X865" s="71"/>
      <c r="Y865" s="71"/>
      <c r="Z865" s="71"/>
      <c r="AA865" s="71"/>
    </row>
    <row r="866" spans="1:27" ht="15.75" customHeight="1" x14ac:dyDescent="0.25">
      <c r="A866" s="71"/>
      <c r="B866" s="71"/>
      <c r="C866" s="71"/>
      <c r="D866" s="72"/>
      <c r="E866" s="72"/>
      <c r="F866" s="72"/>
      <c r="G866" s="72"/>
      <c r="H866" s="72"/>
      <c r="I866" s="72"/>
      <c r="J866" s="72"/>
      <c r="K866" s="72"/>
      <c r="L866" s="72"/>
      <c r="M866" s="72"/>
      <c r="N866" s="72"/>
      <c r="O866" s="72"/>
      <c r="P866" s="72"/>
      <c r="Q866" s="71"/>
      <c r="R866" s="71"/>
      <c r="S866" s="71"/>
      <c r="T866" s="71"/>
      <c r="U866" s="71"/>
      <c r="V866" s="71"/>
      <c r="W866" s="71"/>
      <c r="X866" s="71"/>
      <c r="Y866" s="71"/>
      <c r="Z866" s="71"/>
      <c r="AA866" s="71"/>
    </row>
    <row r="867" spans="1:27" ht="15.75" customHeight="1" x14ac:dyDescent="0.25">
      <c r="A867" s="71"/>
      <c r="B867" s="71"/>
      <c r="C867" s="71"/>
      <c r="D867" s="72"/>
      <c r="E867" s="72"/>
      <c r="F867" s="72"/>
      <c r="G867" s="72"/>
      <c r="H867" s="72"/>
      <c r="I867" s="72"/>
      <c r="J867" s="72"/>
      <c r="K867" s="72"/>
      <c r="L867" s="72"/>
      <c r="M867" s="72"/>
      <c r="N867" s="72"/>
      <c r="O867" s="72"/>
      <c r="P867" s="72"/>
      <c r="Q867" s="71"/>
      <c r="R867" s="71"/>
      <c r="S867" s="71"/>
      <c r="T867" s="71"/>
      <c r="U867" s="71"/>
      <c r="V867" s="71"/>
      <c r="W867" s="71"/>
      <c r="X867" s="71"/>
      <c r="Y867" s="71"/>
      <c r="Z867" s="71"/>
      <c r="AA867" s="71"/>
    </row>
    <row r="868" spans="1:27" ht="15.75" customHeight="1" x14ac:dyDescent="0.25">
      <c r="A868" s="71"/>
      <c r="B868" s="71"/>
      <c r="C868" s="71"/>
      <c r="D868" s="72"/>
      <c r="E868" s="72"/>
      <c r="F868" s="72"/>
      <c r="G868" s="72"/>
      <c r="H868" s="72"/>
      <c r="I868" s="72"/>
      <c r="J868" s="72"/>
      <c r="K868" s="72"/>
      <c r="L868" s="72"/>
      <c r="M868" s="72"/>
      <c r="N868" s="72"/>
      <c r="O868" s="72"/>
      <c r="P868" s="72"/>
      <c r="Q868" s="71"/>
      <c r="R868" s="71"/>
      <c r="S868" s="71"/>
      <c r="T868" s="71"/>
      <c r="U868" s="71"/>
      <c r="V868" s="71"/>
      <c r="W868" s="71"/>
      <c r="X868" s="71"/>
      <c r="Y868" s="71"/>
      <c r="Z868" s="71"/>
      <c r="AA868" s="71"/>
    </row>
    <row r="869" spans="1:27" ht="15.75" customHeight="1" x14ac:dyDescent="0.25">
      <c r="A869" s="71"/>
      <c r="B869" s="71"/>
      <c r="C869" s="71"/>
      <c r="D869" s="72"/>
      <c r="E869" s="72"/>
      <c r="F869" s="72"/>
      <c r="G869" s="72"/>
      <c r="H869" s="72"/>
      <c r="I869" s="72"/>
      <c r="J869" s="72"/>
      <c r="K869" s="72"/>
      <c r="L869" s="72"/>
      <c r="M869" s="72"/>
      <c r="N869" s="72"/>
      <c r="O869" s="72"/>
      <c r="P869" s="72"/>
      <c r="Q869" s="71"/>
      <c r="R869" s="71"/>
      <c r="S869" s="71"/>
      <c r="T869" s="71"/>
      <c r="U869" s="71"/>
      <c r="V869" s="71"/>
      <c r="W869" s="71"/>
      <c r="X869" s="71"/>
      <c r="Y869" s="71"/>
      <c r="Z869" s="71"/>
      <c r="AA869" s="71"/>
    </row>
    <row r="870" spans="1:27" ht="15.75" customHeight="1" x14ac:dyDescent="0.25">
      <c r="A870" s="71"/>
      <c r="B870" s="71"/>
      <c r="C870" s="71"/>
      <c r="D870" s="72"/>
      <c r="E870" s="72"/>
      <c r="F870" s="72"/>
      <c r="G870" s="72"/>
      <c r="H870" s="72"/>
      <c r="I870" s="72"/>
      <c r="J870" s="72"/>
      <c r="K870" s="72"/>
      <c r="L870" s="72"/>
      <c r="M870" s="72"/>
      <c r="N870" s="72"/>
      <c r="O870" s="72"/>
      <c r="P870" s="72"/>
      <c r="Q870" s="71"/>
      <c r="R870" s="71"/>
      <c r="S870" s="71"/>
      <c r="T870" s="71"/>
      <c r="U870" s="71"/>
      <c r="V870" s="71"/>
      <c r="W870" s="71"/>
      <c r="X870" s="71"/>
      <c r="Y870" s="71"/>
      <c r="Z870" s="71"/>
      <c r="AA870" s="71"/>
    </row>
    <row r="871" spans="1:27" ht="15.75" customHeight="1" x14ac:dyDescent="0.25">
      <c r="A871" s="71"/>
      <c r="B871" s="71"/>
      <c r="C871" s="71"/>
      <c r="D871" s="72"/>
      <c r="E871" s="72"/>
      <c r="F871" s="72"/>
      <c r="G871" s="72"/>
      <c r="H871" s="72"/>
      <c r="I871" s="72"/>
      <c r="J871" s="72"/>
      <c r="K871" s="72"/>
      <c r="L871" s="72"/>
      <c r="M871" s="72"/>
      <c r="N871" s="72"/>
      <c r="O871" s="72"/>
      <c r="P871" s="72"/>
      <c r="Q871" s="71"/>
      <c r="R871" s="71"/>
      <c r="S871" s="71"/>
      <c r="T871" s="71"/>
      <c r="U871" s="71"/>
      <c r="V871" s="71"/>
      <c r="W871" s="71"/>
      <c r="X871" s="71"/>
      <c r="Y871" s="71"/>
      <c r="Z871" s="71"/>
      <c r="AA871" s="71"/>
    </row>
    <row r="872" spans="1:27" ht="15.75" customHeight="1" x14ac:dyDescent="0.25">
      <c r="A872" s="71"/>
      <c r="B872" s="71"/>
      <c r="C872" s="71"/>
      <c r="D872" s="72"/>
      <c r="E872" s="72"/>
      <c r="F872" s="72"/>
      <c r="G872" s="72"/>
      <c r="H872" s="72"/>
      <c r="I872" s="72"/>
      <c r="J872" s="72"/>
      <c r="K872" s="72"/>
      <c r="L872" s="72"/>
      <c r="M872" s="72"/>
      <c r="N872" s="72"/>
      <c r="O872" s="72"/>
      <c r="P872" s="72"/>
      <c r="Q872" s="71"/>
      <c r="R872" s="71"/>
      <c r="S872" s="71"/>
      <c r="T872" s="71"/>
      <c r="U872" s="71"/>
      <c r="V872" s="71"/>
      <c r="W872" s="71"/>
      <c r="X872" s="71"/>
      <c r="Y872" s="71"/>
      <c r="Z872" s="71"/>
      <c r="AA872" s="71"/>
    </row>
    <row r="873" spans="1:27" ht="15.75" customHeight="1" x14ac:dyDescent="0.25">
      <c r="A873" s="71"/>
      <c r="B873" s="71"/>
      <c r="C873" s="71"/>
      <c r="D873" s="72"/>
      <c r="E873" s="72"/>
      <c r="F873" s="72"/>
      <c r="G873" s="72"/>
      <c r="H873" s="72"/>
      <c r="I873" s="72"/>
      <c r="J873" s="72"/>
      <c r="K873" s="72"/>
      <c r="L873" s="72"/>
      <c r="M873" s="72"/>
      <c r="N873" s="72"/>
      <c r="O873" s="72"/>
      <c r="P873" s="72"/>
      <c r="Q873" s="71"/>
      <c r="R873" s="71"/>
      <c r="S873" s="71"/>
      <c r="T873" s="71"/>
      <c r="U873" s="71"/>
      <c r="V873" s="71"/>
      <c r="W873" s="71"/>
      <c r="X873" s="71"/>
      <c r="Y873" s="71"/>
      <c r="Z873" s="71"/>
      <c r="AA873" s="71"/>
    </row>
    <row r="874" spans="1:27" ht="15.75" customHeight="1" x14ac:dyDescent="0.25">
      <c r="A874" s="71"/>
      <c r="B874" s="71"/>
      <c r="C874" s="71"/>
      <c r="D874" s="72"/>
      <c r="E874" s="72"/>
      <c r="F874" s="72"/>
      <c r="G874" s="72"/>
      <c r="H874" s="72"/>
      <c r="I874" s="72"/>
      <c r="J874" s="72"/>
      <c r="K874" s="72"/>
      <c r="L874" s="72"/>
      <c r="M874" s="72"/>
      <c r="N874" s="72"/>
      <c r="O874" s="72"/>
      <c r="P874" s="72"/>
      <c r="Q874" s="71"/>
      <c r="R874" s="71"/>
      <c r="S874" s="71"/>
      <c r="T874" s="71"/>
      <c r="U874" s="71"/>
      <c r="V874" s="71"/>
      <c r="W874" s="71"/>
      <c r="X874" s="71"/>
      <c r="Y874" s="71"/>
      <c r="Z874" s="71"/>
      <c r="AA874" s="71"/>
    </row>
    <row r="875" spans="1:27" ht="15.75" customHeight="1" x14ac:dyDescent="0.25">
      <c r="A875" s="71"/>
      <c r="B875" s="71"/>
      <c r="C875" s="71"/>
      <c r="D875" s="72"/>
      <c r="E875" s="72"/>
      <c r="F875" s="72"/>
      <c r="G875" s="72"/>
      <c r="H875" s="72"/>
      <c r="I875" s="72"/>
      <c r="J875" s="72"/>
      <c r="K875" s="72"/>
      <c r="L875" s="72"/>
      <c r="M875" s="72"/>
      <c r="N875" s="72"/>
      <c r="O875" s="72"/>
      <c r="P875" s="72"/>
      <c r="Q875" s="71"/>
      <c r="R875" s="71"/>
      <c r="S875" s="71"/>
      <c r="T875" s="71"/>
      <c r="U875" s="71"/>
      <c r="V875" s="71"/>
      <c r="W875" s="71"/>
      <c r="X875" s="71"/>
      <c r="Y875" s="71"/>
      <c r="Z875" s="71"/>
      <c r="AA875" s="71"/>
    </row>
    <row r="876" spans="1:27" ht="15.75" customHeight="1" x14ac:dyDescent="0.25">
      <c r="A876" s="71"/>
      <c r="B876" s="71"/>
      <c r="C876" s="71"/>
      <c r="D876" s="72"/>
      <c r="E876" s="72"/>
      <c r="F876" s="72"/>
      <c r="G876" s="72"/>
      <c r="H876" s="72"/>
      <c r="I876" s="72"/>
      <c r="J876" s="72"/>
      <c r="K876" s="72"/>
      <c r="L876" s="72"/>
      <c r="M876" s="72"/>
      <c r="N876" s="72"/>
      <c r="O876" s="72"/>
      <c r="P876" s="72"/>
      <c r="Q876" s="71"/>
      <c r="R876" s="71"/>
      <c r="S876" s="71"/>
      <c r="T876" s="71"/>
      <c r="U876" s="71"/>
      <c r="V876" s="71"/>
      <c r="W876" s="71"/>
      <c r="X876" s="71"/>
      <c r="Y876" s="71"/>
      <c r="Z876" s="71"/>
      <c r="AA876" s="71"/>
    </row>
    <row r="877" spans="1:27" ht="15.75" customHeight="1" x14ac:dyDescent="0.25">
      <c r="A877" s="71"/>
      <c r="B877" s="71"/>
      <c r="C877" s="71"/>
      <c r="D877" s="72"/>
      <c r="E877" s="72"/>
      <c r="F877" s="72"/>
      <c r="G877" s="72"/>
      <c r="H877" s="72"/>
      <c r="I877" s="72"/>
      <c r="J877" s="72"/>
      <c r="K877" s="72"/>
      <c r="L877" s="72"/>
      <c r="M877" s="72"/>
      <c r="N877" s="72"/>
      <c r="O877" s="72"/>
      <c r="P877" s="72"/>
      <c r="Q877" s="71"/>
      <c r="R877" s="71"/>
      <c r="S877" s="71"/>
      <c r="T877" s="71"/>
      <c r="U877" s="71"/>
      <c r="V877" s="71"/>
      <c r="W877" s="71"/>
      <c r="X877" s="71"/>
      <c r="Y877" s="71"/>
      <c r="Z877" s="71"/>
      <c r="AA877" s="71"/>
    </row>
    <row r="878" spans="1:27" ht="15.75" customHeight="1" x14ac:dyDescent="0.25">
      <c r="A878" s="71"/>
      <c r="B878" s="71"/>
      <c r="C878" s="71"/>
      <c r="D878" s="72"/>
      <c r="E878" s="72"/>
      <c r="F878" s="72"/>
      <c r="G878" s="72"/>
      <c r="H878" s="72"/>
      <c r="I878" s="72"/>
      <c r="J878" s="72"/>
      <c r="K878" s="72"/>
      <c r="L878" s="72"/>
      <c r="M878" s="72"/>
      <c r="N878" s="72"/>
      <c r="O878" s="72"/>
      <c r="P878" s="72"/>
      <c r="Q878" s="71"/>
      <c r="R878" s="71"/>
      <c r="S878" s="71"/>
      <c r="T878" s="71"/>
      <c r="U878" s="71"/>
      <c r="V878" s="71"/>
      <c r="W878" s="71"/>
      <c r="X878" s="71"/>
      <c r="Y878" s="71"/>
      <c r="Z878" s="71"/>
      <c r="AA878" s="71"/>
    </row>
    <row r="879" spans="1:27" ht="15.75" customHeight="1" x14ac:dyDescent="0.25">
      <c r="A879" s="71"/>
      <c r="B879" s="71"/>
      <c r="C879" s="71"/>
      <c r="D879" s="72"/>
      <c r="E879" s="72"/>
      <c r="F879" s="72"/>
      <c r="G879" s="72"/>
      <c r="H879" s="72"/>
      <c r="I879" s="72"/>
      <c r="J879" s="72"/>
      <c r="K879" s="72"/>
      <c r="L879" s="72"/>
      <c r="M879" s="72"/>
      <c r="N879" s="72"/>
      <c r="O879" s="72"/>
      <c r="P879" s="72"/>
      <c r="Q879" s="71"/>
      <c r="R879" s="71"/>
      <c r="S879" s="71"/>
      <c r="T879" s="71"/>
      <c r="U879" s="71"/>
      <c r="V879" s="71"/>
      <c r="W879" s="71"/>
      <c r="X879" s="71"/>
      <c r="Y879" s="71"/>
      <c r="Z879" s="71"/>
      <c r="AA879" s="71"/>
    </row>
    <row r="880" spans="1:27" ht="15.75" customHeight="1" x14ac:dyDescent="0.25">
      <c r="A880" s="71"/>
      <c r="B880" s="71"/>
      <c r="C880" s="71"/>
      <c r="D880" s="72"/>
      <c r="E880" s="72"/>
      <c r="F880" s="72"/>
      <c r="G880" s="72"/>
      <c r="H880" s="72"/>
      <c r="I880" s="72"/>
      <c r="J880" s="72"/>
      <c r="K880" s="72"/>
      <c r="L880" s="72"/>
      <c r="M880" s="72"/>
      <c r="N880" s="72"/>
      <c r="O880" s="72"/>
      <c r="P880" s="72"/>
      <c r="Q880" s="71"/>
      <c r="R880" s="71"/>
      <c r="S880" s="71"/>
      <c r="T880" s="71"/>
      <c r="U880" s="71"/>
      <c r="V880" s="71"/>
      <c r="W880" s="71"/>
      <c r="X880" s="71"/>
      <c r="Y880" s="71"/>
      <c r="Z880" s="71"/>
      <c r="AA880" s="71"/>
    </row>
    <row r="881" spans="1:27" ht="15.75" customHeight="1" x14ac:dyDescent="0.25">
      <c r="A881" s="71"/>
      <c r="B881" s="71"/>
      <c r="C881" s="71"/>
      <c r="D881" s="72"/>
      <c r="E881" s="72"/>
      <c r="F881" s="72"/>
      <c r="G881" s="72"/>
      <c r="H881" s="72"/>
      <c r="I881" s="72"/>
      <c r="J881" s="72"/>
      <c r="K881" s="72"/>
      <c r="L881" s="72"/>
      <c r="M881" s="72"/>
      <c r="N881" s="72"/>
      <c r="O881" s="72"/>
      <c r="P881" s="72"/>
      <c r="Q881" s="71"/>
      <c r="R881" s="71"/>
      <c r="S881" s="71"/>
      <c r="T881" s="71"/>
      <c r="U881" s="71"/>
      <c r="V881" s="71"/>
      <c r="W881" s="71"/>
      <c r="X881" s="71"/>
      <c r="Y881" s="71"/>
      <c r="Z881" s="71"/>
      <c r="AA881" s="71"/>
    </row>
    <row r="882" spans="1:27" ht="15.75" customHeight="1" x14ac:dyDescent="0.25">
      <c r="A882" s="71"/>
      <c r="B882" s="71"/>
      <c r="C882" s="71"/>
      <c r="D882" s="72"/>
      <c r="E882" s="72"/>
      <c r="F882" s="72"/>
      <c r="G882" s="72"/>
      <c r="H882" s="72"/>
      <c r="I882" s="72"/>
      <c r="J882" s="72"/>
      <c r="K882" s="72"/>
      <c r="L882" s="72"/>
      <c r="M882" s="72"/>
      <c r="N882" s="72"/>
      <c r="O882" s="72"/>
      <c r="P882" s="72"/>
      <c r="Q882" s="71"/>
      <c r="R882" s="71"/>
      <c r="S882" s="71"/>
      <c r="T882" s="71"/>
      <c r="U882" s="71"/>
      <c r="V882" s="71"/>
      <c r="W882" s="71"/>
      <c r="X882" s="71"/>
      <c r="Y882" s="71"/>
      <c r="Z882" s="71"/>
      <c r="AA882" s="71"/>
    </row>
    <row r="883" spans="1:27" ht="15.75" customHeight="1" x14ac:dyDescent="0.25">
      <c r="A883" s="71"/>
      <c r="B883" s="71"/>
      <c r="C883" s="71"/>
      <c r="D883" s="72"/>
      <c r="E883" s="72"/>
      <c r="F883" s="72"/>
      <c r="G883" s="72"/>
      <c r="H883" s="72"/>
      <c r="I883" s="72"/>
      <c r="J883" s="72"/>
      <c r="K883" s="72"/>
      <c r="L883" s="72"/>
      <c r="M883" s="72"/>
      <c r="N883" s="72"/>
      <c r="O883" s="72"/>
      <c r="P883" s="72"/>
      <c r="Q883" s="71"/>
      <c r="R883" s="71"/>
      <c r="S883" s="71"/>
      <c r="T883" s="71"/>
      <c r="U883" s="71"/>
      <c r="V883" s="71"/>
      <c r="W883" s="71"/>
      <c r="X883" s="71"/>
      <c r="Y883" s="71"/>
      <c r="Z883" s="71"/>
      <c r="AA883" s="71"/>
    </row>
    <row r="884" spans="1:27" ht="15.75" customHeight="1" x14ac:dyDescent="0.25">
      <c r="A884" s="71"/>
      <c r="B884" s="71"/>
      <c r="C884" s="71"/>
      <c r="D884" s="72"/>
      <c r="E884" s="72"/>
      <c r="F884" s="72"/>
      <c r="G884" s="72"/>
      <c r="H884" s="72"/>
      <c r="I884" s="72"/>
      <c r="J884" s="72"/>
      <c r="K884" s="72"/>
      <c r="L884" s="72"/>
      <c r="M884" s="72"/>
      <c r="N884" s="72"/>
      <c r="O884" s="72"/>
      <c r="P884" s="72"/>
      <c r="Q884" s="71"/>
      <c r="R884" s="71"/>
      <c r="S884" s="71"/>
      <c r="T884" s="71"/>
      <c r="U884" s="71"/>
      <c r="V884" s="71"/>
      <c r="W884" s="71"/>
      <c r="X884" s="71"/>
      <c r="Y884" s="71"/>
      <c r="Z884" s="71"/>
      <c r="AA884" s="71"/>
    </row>
    <row r="885" spans="1:27" ht="15.75" customHeight="1" x14ac:dyDescent="0.25">
      <c r="A885" s="71"/>
      <c r="B885" s="71"/>
      <c r="C885" s="71"/>
      <c r="D885" s="72"/>
      <c r="E885" s="72"/>
      <c r="F885" s="72"/>
      <c r="G885" s="72"/>
      <c r="H885" s="72"/>
      <c r="I885" s="72"/>
      <c r="J885" s="72"/>
      <c r="K885" s="72"/>
      <c r="L885" s="72"/>
      <c r="M885" s="72"/>
      <c r="N885" s="72"/>
      <c r="O885" s="72"/>
      <c r="P885" s="72"/>
      <c r="Q885" s="71"/>
      <c r="R885" s="71"/>
      <c r="S885" s="71"/>
      <c r="T885" s="71"/>
      <c r="U885" s="71"/>
      <c r="V885" s="71"/>
      <c r="W885" s="71"/>
      <c r="X885" s="71"/>
      <c r="Y885" s="71"/>
      <c r="Z885" s="71"/>
      <c r="AA885" s="71"/>
    </row>
    <row r="886" spans="1:27" ht="15.75" customHeight="1" x14ac:dyDescent="0.25">
      <c r="A886" s="71"/>
      <c r="B886" s="71"/>
      <c r="C886" s="71"/>
      <c r="D886" s="72"/>
      <c r="E886" s="72"/>
      <c r="F886" s="72"/>
      <c r="G886" s="72"/>
      <c r="H886" s="72"/>
      <c r="I886" s="72"/>
      <c r="J886" s="72"/>
      <c r="K886" s="72"/>
      <c r="L886" s="72"/>
      <c r="M886" s="72"/>
      <c r="N886" s="72"/>
      <c r="O886" s="72"/>
      <c r="P886" s="72"/>
      <c r="Q886" s="71"/>
      <c r="R886" s="71"/>
      <c r="S886" s="71"/>
      <c r="T886" s="71"/>
      <c r="U886" s="71"/>
      <c r="V886" s="71"/>
      <c r="W886" s="71"/>
      <c r="X886" s="71"/>
      <c r="Y886" s="71"/>
      <c r="Z886" s="71"/>
      <c r="AA886" s="71"/>
    </row>
    <row r="887" spans="1:27" ht="15.75" customHeight="1" x14ac:dyDescent="0.25">
      <c r="A887" s="71"/>
      <c r="B887" s="71"/>
      <c r="C887" s="71"/>
      <c r="D887" s="72"/>
      <c r="E887" s="72"/>
      <c r="F887" s="72"/>
      <c r="G887" s="72"/>
      <c r="H887" s="72"/>
      <c r="I887" s="72"/>
      <c r="J887" s="72"/>
      <c r="K887" s="72"/>
      <c r="L887" s="72"/>
      <c r="M887" s="72"/>
      <c r="N887" s="72"/>
      <c r="O887" s="72"/>
      <c r="P887" s="72"/>
      <c r="Q887" s="71"/>
      <c r="R887" s="71"/>
      <c r="S887" s="71"/>
      <c r="T887" s="71"/>
      <c r="U887" s="71"/>
      <c r="V887" s="71"/>
      <c r="W887" s="71"/>
      <c r="X887" s="71"/>
      <c r="Y887" s="71"/>
      <c r="Z887" s="71"/>
      <c r="AA887" s="71"/>
    </row>
    <row r="888" spans="1:27" ht="15.75" customHeight="1" x14ac:dyDescent="0.25">
      <c r="A888" s="71"/>
      <c r="B888" s="71"/>
      <c r="C888" s="71"/>
      <c r="D888" s="72"/>
      <c r="E888" s="72"/>
      <c r="F888" s="72"/>
      <c r="G888" s="72"/>
      <c r="H888" s="72"/>
      <c r="I888" s="72"/>
      <c r="J888" s="72"/>
      <c r="K888" s="72"/>
      <c r="L888" s="72"/>
      <c r="M888" s="72"/>
      <c r="N888" s="72"/>
      <c r="O888" s="72"/>
      <c r="P888" s="72"/>
      <c r="Q888" s="71"/>
      <c r="R888" s="71"/>
      <c r="S888" s="71"/>
      <c r="T888" s="71"/>
      <c r="U888" s="71"/>
      <c r="V888" s="71"/>
      <c r="W888" s="71"/>
      <c r="X888" s="71"/>
      <c r="Y888" s="71"/>
      <c r="Z888" s="71"/>
      <c r="AA888" s="71"/>
    </row>
    <row r="889" spans="1:27" ht="15.75" customHeight="1" x14ac:dyDescent="0.25">
      <c r="A889" s="71"/>
      <c r="B889" s="71"/>
      <c r="C889" s="71"/>
      <c r="D889" s="72"/>
      <c r="E889" s="72"/>
      <c r="F889" s="72"/>
      <c r="G889" s="72"/>
      <c r="H889" s="72"/>
      <c r="I889" s="72"/>
      <c r="J889" s="72"/>
      <c r="K889" s="72"/>
      <c r="L889" s="72"/>
      <c r="M889" s="72"/>
      <c r="N889" s="72"/>
      <c r="O889" s="72"/>
      <c r="P889" s="72"/>
      <c r="Q889" s="71"/>
      <c r="R889" s="71"/>
      <c r="S889" s="71"/>
      <c r="T889" s="71"/>
      <c r="U889" s="71"/>
      <c r="V889" s="71"/>
      <c r="W889" s="71"/>
      <c r="X889" s="71"/>
      <c r="Y889" s="71"/>
      <c r="Z889" s="71"/>
      <c r="AA889" s="71"/>
    </row>
    <row r="890" spans="1:27" ht="15.75" customHeight="1" x14ac:dyDescent="0.25">
      <c r="A890" s="71"/>
      <c r="B890" s="71"/>
      <c r="C890" s="71"/>
      <c r="D890" s="72"/>
      <c r="E890" s="72"/>
      <c r="F890" s="72"/>
      <c r="G890" s="72"/>
      <c r="H890" s="72"/>
      <c r="I890" s="72"/>
      <c r="J890" s="72"/>
      <c r="K890" s="72"/>
      <c r="L890" s="72"/>
      <c r="M890" s="72"/>
      <c r="N890" s="72"/>
      <c r="O890" s="72"/>
      <c r="P890" s="72"/>
      <c r="Q890" s="71"/>
      <c r="R890" s="71"/>
      <c r="S890" s="71"/>
      <c r="T890" s="71"/>
      <c r="U890" s="71"/>
      <c r="V890" s="71"/>
      <c r="W890" s="71"/>
      <c r="X890" s="71"/>
      <c r="Y890" s="71"/>
      <c r="Z890" s="71"/>
      <c r="AA890" s="71"/>
    </row>
    <row r="891" spans="1:27" ht="15.75" customHeight="1" x14ac:dyDescent="0.25">
      <c r="A891" s="71"/>
      <c r="B891" s="71"/>
      <c r="C891" s="71"/>
      <c r="D891" s="72"/>
      <c r="E891" s="72"/>
      <c r="F891" s="72"/>
      <c r="G891" s="72"/>
      <c r="H891" s="72"/>
      <c r="I891" s="72"/>
      <c r="J891" s="72"/>
      <c r="K891" s="72"/>
      <c r="L891" s="72"/>
      <c r="M891" s="72"/>
      <c r="N891" s="72"/>
      <c r="O891" s="72"/>
      <c r="P891" s="72"/>
      <c r="Q891" s="71"/>
      <c r="R891" s="71"/>
      <c r="S891" s="71"/>
      <c r="T891" s="71"/>
      <c r="U891" s="71"/>
      <c r="V891" s="71"/>
      <c r="W891" s="71"/>
      <c r="X891" s="71"/>
      <c r="Y891" s="71"/>
      <c r="Z891" s="71"/>
      <c r="AA891" s="71"/>
    </row>
    <row r="892" spans="1:27" ht="15.75" customHeight="1" x14ac:dyDescent="0.25">
      <c r="A892" s="71"/>
      <c r="B892" s="71"/>
      <c r="C892" s="71"/>
      <c r="D892" s="72"/>
      <c r="E892" s="72"/>
      <c r="F892" s="72"/>
      <c r="G892" s="72"/>
      <c r="H892" s="72"/>
      <c r="I892" s="72"/>
      <c r="J892" s="72"/>
      <c r="K892" s="72"/>
      <c r="L892" s="72"/>
      <c r="M892" s="72"/>
      <c r="N892" s="72"/>
      <c r="O892" s="72"/>
      <c r="P892" s="72"/>
      <c r="Q892" s="71"/>
      <c r="R892" s="71"/>
      <c r="S892" s="71"/>
      <c r="T892" s="71"/>
      <c r="U892" s="71"/>
      <c r="V892" s="71"/>
      <c r="W892" s="71"/>
      <c r="X892" s="71"/>
      <c r="Y892" s="71"/>
      <c r="Z892" s="71"/>
      <c r="AA892" s="71"/>
    </row>
    <row r="893" spans="1:27" ht="15.75" customHeight="1" x14ac:dyDescent="0.25">
      <c r="A893" s="71"/>
      <c r="B893" s="71"/>
      <c r="C893" s="71"/>
      <c r="D893" s="72"/>
      <c r="E893" s="72"/>
      <c r="F893" s="72"/>
      <c r="G893" s="72"/>
      <c r="H893" s="72"/>
      <c r="I893" s="72"/>
      <c r="J893" s="72"/>
      <c r="K893" s="72"/>
      <c r="L893" s="72"/>
      <c r="M893" s="72"/>
      <c r="N893" s="72"/>
      <c r="O893" s="72"/>
      <c r="P893" s="72"/>
      <c r="Q893" s="71"/>
      <c r="R893" s="71"/>
      <c r="S893" s="71"/>
      <c r="T893" s="71"/>
      <c r="U893" s="71"/>
      <c r="V893" s="71"/>
      <c r="W893" s="71"/>
      <c r="X893" s="71"/>
      <c r="Y893" s="71"/>
      <c r="Z893" s="71"/>
      <c r="AA893" s="71"/>
    </row>
    <row r="894" spans="1:27" ht="15.75" customHeight="1" x14ac:dyDescent="0.25">
      <c r="A894" s="71"/>
      <c r="B894" s="71"/>
      <c r="C894" s="71"/>
      <c r="D894" s="72"/>
      <c r="E894" s="72"/>
      <c r="F894" s="72"/>
      <c r="G894" s="72"/>
      <c r="H894" s="72"/>
      <c r="I894" s="72"/>
      <c r="J894" s="72"/>
      <c r="K894" s="72"/>
      <c r="L894" s="72"/>
      <c r="M894" s="72"/>
      <c r="N894" s="72"/>
      <c r="O894" s="72"/>
      <c r="P894" s="72"/>
      <c r="Q894" s="71"/>
      <c r="R894" s="71"/>
      <c r="S894" s="71"/>
      <c r="T894" s="71"/>
      <c r="U894" s="71"/>
      <c r="V894" s="71"/>
      <c r="W894" s="71"/>
      <c r="X894" s="71"/>
      <c r="Y894" s="71"/>
      <c r="Z894" s="71"/>
      <c r="AA894" s="71"/>
    </row>
    <row r="895" spans="1:27" ht="15.75" customHeight="1" x14ac:dyDescent="0.25">
      <c r="A895" s="71"/>
      <c r="B895" s="71"/>
      <c r="C895" s="71"/>
      <c r="D895" s="72"/>
      <c r="E895" s="72"/>
      <c r="F895" s="72"/>
      <c r="G895" s="72"/>
      <c r="H895" s="72"/>
      <c r="I895" s="72"/>
      <c r="J895" s="72"/>
      <c r="K895" s="72"/>
      <c r="L895" s="72"/>
      <c r="M895" s="72"/>
      <c r="N895" s="72"/>
      <c r="O895" s="72"/>
      <c r="P895" s="72"/>
      <c r="Q895" s="71"/>
      <c r="R895" s="71"/>
      <c r="S895" s="71"/>
      <c r="T895" s="71"/>
      <c r="U895" s="71"/>
      <c r="V895" s="71"/>
      <c r="W895" s="71"/>
      <c r="X895" s="71"/>
      <c r="Y895" s="71"/>
      <c r="Z895" s="71"/>
      <c r="AA895" s="71"/>
    </row>
    <row r="896" spans="1:27" ht="15.75" customHeight="1" x14ac:dyDescent="0.25">
      <c r="A896" s="71"/>
      <c r="B896" s="71"/>
      <c r="C896" s="71"/>
      <c r="D896" s="72"/>
      <c r="E896" s="72"/>
      <c r="F896" s="72"/>
      <c r="G896" s="72"/>
      <c r="H896" s="72"/>
      <c r="I896" s="72"/>
      <c r="J896" s="72"/>
      <c r="K896" s="72"/>
      <c r="L896" s="72"/>
      <c r="M896" s="72"/>
      <c r="N896" s="72"/>
      <c r="O896" s="72"/>
      <c r="P896" s="72"/>
      <c r="Q896" s="71"/>
      <c r="R896" s="71"/>
      <c r="S896" s="71"/>
      <c r="T896" s="71"/>
      <c r="U896" s="71"/>
      <c r="V896" s="71"/>
      <c r="W896" s="71"/>
      <c r="X896" s="71"/>
      <c r="Y896" s="71"/>
      <c r="Z896" s="71"/>
      <c r="AA896" s="71"/>
    </row>
    <row r="897" spans="1:27" ht="15.75" customHeight="1" x14ac:dyDescent="0.25">
      <c r="A897" s="71"/>
      <c r="B897" s="71"/>
      <c r="C897" s="71"/>
      <c r="D897" s="72"/>
      <c r="E897" s="72"/>
      <c r="F897" s="72"/>
      <c r="G897" s="72"/>
      <c r="H897" s="72"/>
      <c r="I897" s="72"/>
      <c r="J897" s="72"/>
      <c r="K897" s="72"/>
      <c r="L897" s="72"/>
      <c r="M897" s="72"/>
      <c r="N897" s="72"/>
      <c r="O897" s="72"/>
      <c r="P897" s="72"/>
      <c r="Q897" s="71"/>
      <c r="R897" s="71"/>
      <c r="S897" s="71"/>
      <c r="T897" s="71"/>
      <c r="U897" s="71"/>
      <c r="V897" s="71"/>
      <c r="W897" s="71"/>
      <c r="X897" s="71"/>
      <c r="Y897" s="71"/>
      <c r="Z897" s="71"/>
      <c r="AA897" s="71"/>
    </row>
    <row r="898" spans="1:27" ht="15.75" customHeight="1" x14ac:dyDescent="0.25">
      <c r="A898" s="71"/>
      <c r="B898" s="71"/>
      <c r="C898" s="71"/>
      <c r="D898" s="72"/>
      <c r="E898" s="72"/>
      <c r="F898" s="72"/>
      <c r="G898" s="72"/>
      <c r="H898" s="72"/>
      <c r="I898" s="72"/>
      <c r="J898" s="72"/>
      <c r="K898" s="72"/>
      <c r="L898" s="72"/>
      <c r="M898" s="72"/>
      <c r="N898" s="72"/>
      <c r="O898" s="72"/>
      <c r="P898" s="72"/>
      <c r="Q898" s="71"/>
      <c r="R898" s="71"/>
      <c r="S898" s="71"/>
      <c r="T898" s="71"/>
      <c r="U898" s="71"/>
      <c r="V898" s="71"/>
      <c r="W898" s="71"/>
      <c r="X898" s="71"/>
      <c r="Y898" s="71"/>
      <c r="Z898" s="71"/>
      <c r="AA898" s="71"/>
    </row>
    <row r="899" spans="1:27" ht="15.75" customHeight="1" x14ac:dyDescent="0.25">
      <c r="A899" s="71"/>
      <c r="B899" s="71"/>
      <c r="C899" s="71"/>
      <c r="D899" s="72"/>
      <c r="E899" s="72"/>
      <c r="F899" s="72"/>
      <c r="G899" s="72"/>
      <c r="H899" s="72"/>
      <c r="I899" s="72"/>
      <c r="J899" s="72"/>
      <c r="K899" s="72"/>
      <c r="L899" s="72"/>
      <c r="M899" s="72"/>
      <c r="N899" s="72"/>
      <c r="O899" s="72"/>
      <c r="P899" s="72"/>
      <c r="Q899" s="71"/>
      <c r="R899" s="71"/>
      <c r="S899" s="71"/>
      <c r="T899" s="71"/>
      <c r="U899" s="71"/>
      <c r="V899" s="71"/>
      <c r="W899" s="71"/>
      <c r="X899" s="71"/>
      <c r="Y899" s="71"/>
      <c r="Z899" s="71"/>
      <c r="AA899" s="71"/>
    </row>
    <row r="900" spans="1:27" ht="15.75" customHeight="1" x14ac:dyDescent="0.25">
      <c r="A900" s="71"/>
      <c r="B900" s="71"/>
      <c r="C900" s="71"/>
      <c r="D900" s="72"/>
      <c r="E900" s="72"/>
      <c r="F900" s="72"/>
      <c r="G900" s="72"/>
      <c r="H900" s="72"/>
      <c r="I900" s="72"/>
      <c r="J900" s="72"/>
      <c r="K900" s="72"/>
      <c r="L900" s="72"/>
      <c r="M900" s="72"/>
      <c r="N900" s="72"/>
      <c r="O900" s="72"/>
      <c r="P900" s="72"/>
      <c r="Q900" s="71"/>
      <c r="R900" s="71"/>
      <c r="S900" s="71"/>
      <c r="T900" s="71"/>
      <c r="U900" s="71"/>
      <c r="V900" s="71"/>
      <c r="W900" s="71"/>
      <c r="X900" s="71"/>
      <c r="Y900" s="71"/>
      <c r="Z900" s="71"/>
      <c r="AA900" s="71"/>
    </row>
    <row r="901" spans="1:27" ht="15.75" customHeight="1" x14ac:dyDescent="0.25">
      <c r="A901" s="71"/>
      <c r="B901" s="71"/>
      <c r="C901" s="71"/>
      <c r="D901" s="72"/>
      <c r="E901" s="72"/>
      <c r="F901" s="72"/>
      <c r="G901" s="72"/>
      <c r="H901" s="72"/>
      <c r="I901" s="72"/>
      <c r="J901" s="72"/>
      <c r="K901" s="72"/>
      <c r="L901" s="72"/>
      <c r="M901" s="72"/>
      <c r="N901" s="72"/>
      <c r="O901" s="72"/>
      <c r="P901" s="72"/>
      <c r="Q901" s="71"/>
      <c r="R901" s="71"/>
      <c r="S901" s="71"/>
      <c r="T901" s="71"/>
      <c r="U901" s="71"/>
      <c r="V901" s="71"/>
      <c r="W901" s="71"/>
      <c r="X901" s="71"/>
      <c r="Y901" s="71"/>
      <c r="Z901" s="71"/>
      <c r="AA901" s="71"/>
    </row>
    <row r="902" spans="1:27" ht="15.75" customHeight="1" x14ac:dyDescent="0.25">
      <c r="A902" s="71"/>
      <c r="B902" s="71"/>
      <c r="C902" s="71"/>
      <c r="D902" s="72"/>
      <c r="E902" s="72"/>
      <c r="F902" s="72"/>
      <c r="G902" s="72"/>
      <c r="H902" s="72"/>
      <c r="I902" s="72"/>
      <c r="J902" s="72"/>
      <c r="K902" s="72"/>
      <c r="L902" s="72"/>
      <c r="M902" s="72"/>
      <c r="N902" s="72"/>
      <c r="O902" s="72"/>
      <c r="P902" s="72"/>
      <c r="Q902" s="71"/>
      <c r="R902" s="71"/>
      <c r="S902" s="71"/>
      <c r="T902" s="71"/>
      <c r="U902" s="71"/>
      <c r="V902" s="71"/>
      <c r="W902" s="71"/>
      <c r="X902" s="71"/>
      <c r="Y902" s="71"/>
      <c r="Z902" s="71"/>
      <c r="AA902" s="71"/>
    </row>
    <row r="903" spans="1:27" ht="15.75" customHeight="1" x14ac:dyDescent="0.25">
      <c r="A903" s="71"/>
      <c r="B903" s="71"/>
      <c r="C903" s="71"/>
      <c r="D903" s="72"/>
      <c r="E903" s="72"/>
      <c r="F903" s="72"/>
      <c r="G903" s="72"/>
      <c r="H903" s="72"/>
      <c r="I903" s="72"/>
      <c r="J903" s="72"/>
      <c r="K903" s="72"/>
      <c r="L903" s="72"/>
      <c r="M903" s="72"/>
      <c r="N903" s="72"/>
      <c r="O903" s="72"/>
      <c r="P903" s="72"/>
      <c r="Q903" s="71"/>
      <c r="R903" s="71"/>
      <c r="S903" s="71"/>
      <c r="T903" s="71"/>
      <c r="U903" s="71"/>
      <c r="V903" s="71"/>
      <c r="W903" s="71"/>
      <c r="X903" s="71"/>
      <c r="Y903" s="71"/>
      <c r="Z903" s="71"/>
      <c r="AA903" s="71"/>
    </row>
    <row r="904" spans="1:27" ht="15.75" customHeight="1" x14ac:dyDescent="0.25">
      <c r="A904" s="71"/>
      <c r="B904" s="71"/>
      <c r="C904" s="71"/>
      <c r="D904" s="72"/>
      <c r="E904" s="72"/>
      <c r="F904" s="72"/>
      <c r="G904" s="72"/>
      <c r="H904" s="72"/>
      <c r="I904" s="72"/>
      <c r="J904" s="72"/>
      <c r="K904" s="72"/>
      <c r="L904" s="72"/>
      <c r="M904" s="72"/>
      <c r="N904" s="72"/>
      <c r="O904" s="72"/>
      <c r="P904" s="72"/>
      <c r="Q904" s="71"/>
      <c r="R904" s="71"/>
      <c r="S904" s="71"/>
      <c r="T904" s="71"/>
      <c r="U904" s="71"/>
      <c r="V904" s="71"/>
      <c r="W904" s="71"/>
      <c r="X904" s="71"/>
      <c r="Y904" s="71"/>
      <c r="Z904" s="71"/>
      <c r="AA904" s="71"/>
    </row>
    <row r="905" spans="1:27" ht="15.75" customHeight="1" x14ac:dyDescent="0.25">
      <c r="A905" s="71"/>
      <c r="B905" s="71"/>
      <c r="C905" s="71"/>
      <c r="D905" s="72"/>
      <c r="E905" s="72"/>
      <c r="F905" s="72"/>
      <c r="G905" s="72"/>
      <c r="H905" s="72"/>
      <c r="I905" s="72"/>
      <c r="J905" s="72"/>
      <c r="K905" s="72"/>
      <c r="L905" s="72"/>
      <c r="M905" s="72"/>
      <c r="N905" s="72"/>
      <c r="O905" s="72"/>
      <c r="P905" s="72"/>
      <c r="Q905" s="71"/>
      <c r="R905" s="71"/>
      <c r="S905" s="71"/>
      <c r="T905" s="71"/>
      <c r="U905" s="71"/>
      <c r="V905" s="71"/>
      <c r="W905" s="71"/>
      <c r="X905" s="71"/>
      <c r="Y905" s="71"/>
      <c r="Z905" s="71"/>
      <c r="AA905" s="71"/>
    </row>
    <row r="906" spans="1:27" ht="15.75" customHeight="1" x14ac:dyDescent="0.25">
      <c r="A906" s="71"/>
      <c r="B906" s="71"/>
      <c r="C906" s="71"/>
      <c r="D906" s="72"/>
      <c r="E906" s="72"/>
      <c r="F906" s="72"/>
      <c r="G906" s="72"/>
      <c r="H906" s="72"/>
      <c r="I906" s="72"/>
      <c r="J906" s="72"/>
      <c r="K906" s="72"/>
      <c r="L906" s="72"/>
      <c r="M906" s="72"/>
      <c r="N906" s="72"/>
      <c r="O906" s="72"/>
      <c r="P906" s="72"/>
      <c r="Q906" s="71"/>
      <c r="R906" s="71"/>
      <c r="S906" s="71"/>
      <c r="T906" s="71"/>
      <c r="U906" s="71"/>
      <c r="V906" s="71"/>
      <c r="W906" s="71"/>
      <c r="X906" s="71"/>
      <c r="Y906" s="71"/>
      <c r="Z906" s="71"/>
      <c r="AA906" s="71"/>
    </row>
    <row r="907" spans="1:27" ht="15.75" customHeight="1" x14ac:dyDescent="0.25">
      <c r="A907" s="71"/>
      <c r="B907" s="71"/>
      <c r="C907" s="71"/>
      <c r="D907" s="72"/>
      <c r="E907" s="72"/>
      <c r="F907" s="72"/>
      <c r="G907" s="72"/>
      <c r="H907" s="72"/>
      <c r="I907" s="72"/>
      <c r="J907" s="72"/>
      <c r="K907" s="72"/>
      <c r="L907" s="72"/>
      <c r="M907" s="72"/>
      <c r="N907" s="72"/>
      <c r="O907" s="72"/>
      <c r="P907" s="72"/>
      <c r="Q907" s="71"/>
      <c r="R907" s="71"/>
      <c r="S907" s="71"/>
      <c r="T907" s="71"/>
      <c r="U907" s="71"/>
      <c r="V907" s="71"/>
      <c r="W907" s="71"/>
      <c r="X907" s="71"/>
      <c r="Y907" s="71"/>
      <c r="Z907" s="71"/>
      <c r="AA907" s="71"/>
    </row>
    <row r="908" spans="1:27" ht="15.75" customHeight="1" x14ac:dyDescent="0.25">
      <c r="A908" s="71"/>
      <c r="B908" s="71"/>
      <c r="C908" s="71"/>
      <c r="D908" s="72"/>
      <c r="E908" s="72"/>
      <c r="F908" s="72"/>
      <c r="G908" s="72"/>
      <c r="H908" s="72"/>
      <c r="I908" s="72"/>
      <c r="J908" s="72"/>
      <c r="K908" s="72"/>
      <c r="L908" s="72"/>
      <c r="M908" s="72"/>
      <c r="N908" s="72"/>
      <c r="O908" s="72"/>
      <c r="P908" s="72"/>
      <c r="Q908" s="71"/>
      <c r="R908" s="71"/>
      <c r="S908" s="71"/>
      <c r="T908" s="71"/>
      <c r="U908" s="71"/>
      <c r="V908" s="71"/>
      <c r="W908" s="71"/>
      <c r="X908" s="71"/>
      <c r="Y908" s="71"/>
      <c r="Z908" s="71"/>
      <c r="AA908" s="71"/>
    </row>
    <row r="909" spans="1:27" ht="15.75" customHeight="1" x14ac:dyDescent="0.25">
      <c r="A909" s="71"/>
      <c r="B909" s="71"/>
      <c r="C909" s="71"/>
      <c r="D909" s="72"/>
      <c r="E909" s="72"/>
      <c r="F909" s="72"/>
      <c r="G909" s="72"/>
      <c r="H909" s="72"/>
      <c r="I909" s="72"/>
      <c r="J909" s="72"/>
      <c r="K909" s="72"/>
      <c r="L909" s="72"/>
      <c r="M909" s="72"/>
      <c r="N909" s="72"/>
      <c r="O909" s="72"/>
      <c r="P909" s="72"/>
      <c r="Q909" s="71"/>
      <c r="R909" s="71"/>
      <c r="S909" s="71"/>
      <c r="T909" s="71"/>
      <c r="U909" s="71"/>
      <c r="V909" s="71"/>
      <c r="W909" s="71"/>
      <c r="X909" s="71"/>
      <c r="Y909" s="71"/>
      <c r="Z909" s="71"/>
      <c r="AA909" s="71"/>
    </row>
    <row r="910" spans="1:27" ht="15.75" customHeight="1" x14ac:dyDescent="0.25">
      <c r="A910" s="71"/>
      <c r="B910" s="71"/>
      <c r="C910" s="71"/>
      <c r="D910" s="72"/>
      <c r="E910" s="72"/>
      <c r="F910" s="72"/>
      <c r="G910" s="72"/>
      <c r="H910" s="72"/>
      <c r="I910" s="72"/>
      <c r="J910" s="72"/>
      <c r="K910" s="72"/>
      <c r="L910" s="72"/>
      <c r="M910" s="72"/>
      <c r="N910" s="72"/>
      <c r="O910" s="72"/>
      <c r="P910" s="72"/>
      <c r="Q910" s="71"/>
      <c r="R910" s="71"/>
      <c r="S910" s="71"/>
      <c r="T910" s="71"/>
      <c r="U910" s="71"/>
      <c r="V910" s="71"/>
      <c r="W910" s="71"/>
      <c r="X910" s="71"/>
      <c r="Y910" s="71"/>
      <c r="Z910" s="71"/>
      <c r="AA910" s="71"/>
    </row>
    <row r="911" spans="1:27" ht="15.75" customHeight="1" x14ac:dyDescent="0.25">
      <c r="A911" s="71"/>
      <c r="B911" s="71"/>
      <c r="C911" s="71"/>
      <c r="D911" s="72"/>
      <c r="E911" s="72"/>
      <c r="F911" s="72"/>
      <c r="G911" s="72"/>
      <c r="H911" s="72"/>
      <c r="I911" s="72"/>
      <c r="J911" s="72"/>
      <c r="K911" s="72"/>
      <c r="L911" s="72"/>
      <c r="M911" s="72"/>
      <c r="N911" s="72"/>
      <c r="O911" s="72"/>
      <c r="P911" s="72"/>
      <c r="Q911" s="71"/>
      <c r="R911" s="71"/>
      <c r="S911" s="71"/>
      <c r="T911" s="71"/>
      <c r="U911" s="71"/>
      <c r="V911" s="71"/>
      <c r="W911" s="71"/>
      <c r="X911" s="71"/>
      <c r="Y911" s="71"/>
      <c r="Z911" s="71"/>
      <c r="AA911" s="71"/>
    </row>
    <row r="912" spans="1:27" ht="15.75" customHeight="1" x14ac:dyDescent="0.25">
      <c r="A912" s="71"/>
      <c r="B912" s="71"/>
      <c r="C912" s="71"/>
      <c r="D912" s="72"/>
      <c r="E912" s="72"/>
      <c r="F912" s="72"/>
      <c r="G912" s="72"/>
      <c r="H912" s="72"/>
      <c r="I912" s="72"/>
      <c r="J912" s="72"/>
      <c r="K912" s="72"/>
      <c r="L912" s="72"/>
      <c r="M912" s="72"/>
      <c r="N912" s="72"/>
      <c r="O912" s="72"/>
      <c r="P912" s="72"/>
      <c r="Q912" s="71"/>
      <c r="R912" s="71"/>
      <c r="S912" s="71"/>
      <c r="T912" s="71"/>
      <c r="U912" s="71"/>
      <c r="V912" s="71"/>
      <c r="W912" s="71"/>
      <c r="X912" s="71"/>
      <c r="Y912" s="71"/>
      <c r="Z912" s="71"/>
      <c r="AA912" s="71"/>
    </row>
    <row r="913" spans="1:27" ht="15.75" customHeight="1" x14ac:dyDescent="0.25">
      <c r="A913" s="71"/>
      <c r="B913" s="71"/>
      <c r="C913" s="71"/>
      <c r="D913" s="72"/>
      <c r="E913" s="72"/>
      <c r="F913" s="72"/>
      <c r="G913" s="72"/>
      <c r="H913" s="72"/>
      <c r="I913" s="72"/>
      <c r="J913" s="72"/>
      <c r="K913" s="72"/>
      <c r="L913" s="72"/>
      <c r="M913" s="72"/>
      <c r="N913" s="72"/>
      <c r="O913" s="72"/>
      <c r="P913" s="72"/>
      <c r="Q913" s="71"/>
      <c r="R913" s="71"/>
      <c r="S913" s="71"/>
      <c r="T913" s="71"/>
      <c r="U913" s="71"/>
      <c r="V913" s="71"/>
      <c r="W913" s="71"/>
      <c r="X913" s="71"/>
      <c r="Y913" s="71"/>
      <c r="Z913" s="71"/>
      <c r="AA913" s="71"/>
    </row>
    <row r="914" spans="1:27" ht="15.75" customHeight="1" x14ac:dyDescent="0.25">
      <c r="A914" s="71"/>
      <c r="B914" s="71"/>
      <c r="C914" s="71"/>
      <c r="D914" s="72"/>
      <c r="E914" s="72"/>
      <c r="F914" s="72"/>
      <c r="G914" s="72"/>
      <c r="H914" s="72"/>
      <c r="I914" s="72"/>
      <c r="J914" s="72"/>
      <c r="K914" s="72"/>
      <c r="L914" s="72"/>
      <c r="M914" s="72"/>
      <c r="N914" s="72"/>
      <c r="O914" s="72"/>
      <c r="P914" s="72"/>
      <c r="Q914" s="71"/>
      <c r="R914" s="71"/>
      <c r="S914" s="71"/>
      <c r="T914" s="71"/>
      <c r="U914" s="71"/>
      <c r="V914" s="71"/>
      <c r="W914" s="71"/>
      <c r="X914" s="71"/>
      <c r="Y914" s="71"/>
      <c r="Z914" s="71"/>
      <c r="AA914" s="71"/>
    </row>
    <row r="915" spans="1:27" ht="15.75" customHeight="1" x14ac:dyDescent="0.25">
      <c r="A915" s="71"/>
      <c r="B915" s="71"/>
      <c r="C915" s="71"/>
      <c r="D915" s="72"/>
      <c r="E915" s="72"/>
      <c r="F915" s="72"/>
      <c r="G915" s="72"/>
      <c r="H915" s="72"/>
      <c r="I915" s="72"/>
      <c r="J915" s="72"/>
      <c r="K915" s="72"/>
      <c r="L915" s="72"/>
      <c r="M915" s="72"/>
      <c r="N915" s="72"/>
      <c r="O915" s="72"/>
      <c r="P915" s="72"/>
      <c r="Q915" s="71"/>
      <c r="R915" s="71"/>
      <c r="S915" s="71"/>
      <c r="T915" s="71"/>
      <c r="U915" s="71"/>
      <c r="V915" s="71"/>
      <c r="W915" s="71"/>
      <c r="X915" s="71"/>
      <c r="Y915" s="71"/>
      <c r="Z915" s="71"/>
      <c r="AA915" s="71"/>
    </row>
    <row r="916" spans="1:27" ht="15.75" customHeight="1" x14ac:dyDescent="0.25">
      <c r="A916" s="71"/>
      <c r="B916" s="71"/>
      <c r="C916" s="71"/>
      <c r="D916" s="72"/>
      <c r="E916" s="72"/>
      <c r="F916" s="72"/>
      <c r="G916" s="72"/>
      <c r="H916" s="72"/>
      <c r="I916" s="72"/>
      <c r="J916" s="72"/>
      <c r="K916" s="72"/>
      <c r="L916" s="72"/>
      <c r="M916" s="72"/>
      <c r="N916" s="72"/>
      <c r="O916" s="72"/>
      <c r="P916" s="72"/>
      <c r="Q916" s="71"/>
      <c r="R916" s="71"/>
      <c r="S916" s="71"/>
      <c r="T916" s="71"/>
      <c r="U916" s="71"/>
      <c r="V916" s="71"/>
      <c r="W916" s="71"/>
      <c r="X916" s="71"/>
      <c r="Y916" s="71"/>
      <c r="Z916" s="71"/>
      <c r="AA916" s="71"/>
    </row>
    <row r="917" spans="1:27" ht="15.75" customHeight="1" x14ac:dyDescent="0.25">
      <c r="A917" s="71"/>
      <c r="B917" s="71"/>
      <c r="C917" s="71"/>
      <c r="D917" s="72"/>
      <c r="E917" s="72"/>
      <c r="F917" s="72"/>
      <c r="G917" s="72"/>
      <c r="H917" s="72"/>
      <c r="I917" s="72"/>
      <c r="J917" s="72"/>
      <c r="K917" s="72"/>
      <c r="L917" s="72"/>
      <c r="M917" s="72"/>
      <c r="N917" s="72"/>
      <c r="O917" s="72"/>
      <c r="P917" s="72"/>
      <c r="Q917" s="71"/>
      <c r="R917" s="71"/>
      <c r="S917" s="71"/>
      <c r="T917" s="71"/>
      <c r="U917" s="71"/>
      <c r="V917" s="71"/>
      <c r="W917" s="71"/>
      <c r="X917" s="71"/>
      <c r="Y917" s="71"/>
      <c r="Z917" s="71"/>
      <c r="AA917" s="71"/>
    </row>
    <row r="918" spans="1:27" ht="15.75" customHeight="1" x14ac:dyDescent="0.25">
      <c r="A918" s="71"/>
      <c r="B918" s="71"/>
      <c r="C918" s="71"/>
      <c r="D918" s="72"/>
      <c r="E918" s="72"/>
      <c r="F918" s="72"/>
      <c r="G918" s="72"/>
      <c r="H918" s="72"/>
      <c r="I918" s="72"/>
      <c r="J918" s="72"/>
      <c r="K918" s="72"/>
      <c r="L918" s="72"/>
      <c r="M918" s="72"/>
      <c r="N918" s="72"/>
      <c r="O918" s="72"/>
      <c r="P918" s="72"/>
      <c r="Q918" s="71"/>
      <c r="R918" s="71"/>
      <c r="S918" s="71"/>
      <c r="T918" s="71"/>
      <c r="U918" s="71"/>
      <c r="V918" s="71"/>
      <c r="W918" s="71"/>
      <c r="X918" s="71"/>
      <c r="Y918" s="71"/>
      <c r="Z918" s="71"/>
      <c r="AA918" s="71"/>
    </row>
    <row r="919" spans="1:27" ht="15.75" customHeight="1" x14ac:dyDescent="0.25">
      <c r="A919" s="71"/>
      <c r="B919" s="71"/>
      <c r="C919" s="71"/>
      <c r="D919" s="72"/>
      <c r="E919" s="72"/>
      <c r="F919" s="72"/>
      <c r="G919" s="72"/>
      <c r="H919" s="72"/>
      <c r="I919" s="72"/>
      <c r="J919" s="72"/>
      <c r="K919" s="72"/>
      <c r="L919" s="72"/>
      <c r="M919" s="72"/>
      <c r="N919" s="72"/>
      <c r="O919" s="72"/>
      <c r="P919" s="72"/>
      <c r="Q919" s="71"/>
      <c r="R919" s="71"/>
      <c r="S919" s="71"/>
      <c r="T919" s="71"/>
      <c r="U919" s="71"/>
      <c r="V919" s="71"/>
      <c r="W919" s="71"/>
      <c r="X919" s="71"/>
      <c r="Y919" s="71"/>
      <c r="Z919" s="71"/>
      <c r="AA919" s="71"/>
    </row>
    <row r="920" spans="1:27" ht="15.75" customHeight="1" x14ac:dyDescent="0.25">
      <c r="A920" s="71"/>
      <c r="B920" s="71"/>
      <c r="C920" s="71"/>
      <c r="D920" s="72"/>
      <c r="E920" s="72"/>
      <c r="F920" s="72"/>
      <c r="G920" s="72"/>
      <c r="H920" s="72"/>
      <c r="I920" s="72"/>
      <c r="J920" s="72"/>
      <c r="K920" s="72"/>
      <c r="L920" s="72"/>
      <c r="M920" s="72"/>
      <c r="N920" s="72"/>
      <c r="O920" s="72"/>
      <c r="P920" s="72"/>
      <c r="Q920" s="71"/>
      <c r="R920" s="71"/>
      <c r="S920" s="71"/>
      <c r="T920" s="71"/>
      <c r="U920" s="71"/>
      <c r="V920" s="71"/>
      <c r="W920" s="71"/>
      <c r="X920" s="71"/>
      <c r="Y920" s="71"/>
      <c r="Z920" s="71"/>
      <c r="AA920" s="71"/>
    </row>
    <row r="921" spans="1:27" ht="15.75" customHeight="1" x14ac:dyDescent="0.25">
      <c r="A921" s="71"/>
      <c r="B921" s="71"/>
      <c r="C921" s="71"/>
      <c r="D921" s="72"/>
      <c r="E921" s="72"/>
      <c r="F921" s="72"/>
      <c r="G921" s="72"/>
      <c r="H921" s="72"/>
      <c r="I921" s="72"/>
      <c r="J921" s="72"/>
      <c r="K921" s="72"/>
      <c r="L921" s="72"/>
      <c r="M921" s="72"/>
      <c r="N921" s="72"/>
      <c r="O921" s="72"/>
      <c r="P921" s="72"/>
      <c r="Q921" s="71"/>
      <c r="R921" s="71"/>
      <c r="S921" s="71"/>
      <c r="T921" s="71"/>
      <c r="U921" s="71"/>
      <c r="V921" s="71"/>
      <c r="W921" s="71"/>
      <c r="X921" s="71"/>
      <c r="Y921" s="71"/>
      <c r="Z921" s="71"/>
      <c r="AA921" s="71"/>
    </row>
    <row r="922" spans="1:27" ht="15.75" customHeight="1" x14ac:dyDescent="0.25">
      <c r="A922" s="71"/>
      <c r="B922" s="71"/>
      <c r="C922" s="71"/>
      <c r="D922" s="72"/>
      <c r="E922" s="72"/>
      <c r="F922" s="72"/>
      <c r="G922" s="72"/>
      <c r="H922" s="72"/>
      <c r="I922" s="72"/>
      <c r="J922" s="72"/>
      <c r="K922" s="72"/>
      <c r="L922" s="72"/>
      <c r="M922" s="72"/>
      <c r="N922" s="72"/>
      <c r="O922" s="72"/>
      <c r="P922" s="72"/>
      <c r="Q922" s="71"/>
      <c r="R922" s="71"/>
      <c r="S922" s="71"/>
      <c r="T922" s="71"/>
      <c r="U922" s="71"/>
      <c r="V922" s="71"/>
      <c r="W922" s="71"/>
      <c r="X922" s="71"/>
      <c r="Y922" s="71"/>
      <c r="Z922" s="71"/>
      <c r="AA922" s="71"/>
    </row>
    <row r="923" spans="1:27" ht="15.75" customHeight="1" x14ac:dyDescent="0.25">
      <c r="A923" s="71"/>
      <c r="B923" s="71"/>
      <c r="C923" s="71"/>
      <c r="D923" s="72"/>
      <c r="E923" s="72"/>
      <c r="F923" s="72"/>
      <c r="G923" s="72"/>
      <c r="H923" s="72"/>
      <c r="I923" s="72"/>
      <c r="J923" s="72"/>
      <c r="K923" s="72"/>
      <c r="L923" s="72"/>
      <c r="M923" s="72"/>
      <c r="N923" s="72"/>
      <c r="O923" s="72"/>
      <c r="P923" s="72"/>
      <c r="Q923" s="71"/>
      <c r="R923" s="71"/>
      <c r="S923" s="71"/>
      <c r="T923" s="71"/>
      <c r="U923" s="71"/>
      <c r="V923" s="71"/>
      <c r="W923" s="71"/>
      <c r="X923" s="71"/>
      <c r="Y923" s="71"/>
      <c r="Z923" s="71"/>
      <c r="AA923" s="71"/>
    </row>
    <row r="924" spans="1:27" ht="15.75" customHeight="1" x14ac:dyDescent="0.25">
      <c r="A924" s="71"/>
      <c r="B924" s="71"/>
      <c r="C924" s="71"/>
      <c r="D924" s="72"/>
      <c r="E924" s="72"/>
      <c r="F924" s="72"/>
      <c r="G924" s="72"/>
      <c r="H924" s="72"/>
      <c r="I924" s="72"/>
      <c r="J924" s="72"/>
      <c r="K924" s="72"/>
      <c r="L924" s="72"/>
      <c r="M924" s="72"/>
      <c r="N924" s="72"/>
      <c r="O924" s="72"/>
      <c r="P924" s="72"/>
      <c r="Q924" s="71"/>
      <c r="R924" s="71"/>
      <c r="S924" s="71"/>
      <c r="T924" s="71"/>
      <c r="U924" s="71"/>
      <c r="V924" s="71"/>
      <c r="W924" s="71"/>
      <c r="X924" s="71"/>
      <c r="Y924" s="71"/>
      <c r="Z924" s="71"/>
      <c r="AA924" s="71"/>
    </row>
    <row r="925" spans="1:27" ht="15.75" customHeight="1" x14ac:dyDescent="0.25">
      <c r="A925" s="71"/>
      <c r="B925" s="71"/>
      <c r="C925" s="71"/>
      <c r="D925" s="72"/>
      <c r="E925" s="72"/>
      <c r="F925" s="72"/>
      <c r="G925" s="72"/>
      <c r="H925" s="72"/>
      <c r="I925" s="72"/>
      <c r="J925" s="72"/>
      <c r="K925" s="72"/>
      <c r="L925" s="72"/>
      <c r="M925" s="72"/>
      <c r="N925" s="72"/>
      <c r="O925" s="72"/>
      <c r="P925" s="72"/>
      <c r="Q925" s="71"/>
      <c r="R925" s="71"/>
      <c r="S925" s="71"/>
      <c r="T925" s="71"/>
      <c r="U925" s="71"/>
      <c r="V925" s="71"/>
      <c r="W925" s="71"/>
      <c r="X925" s="71"/>
      <c r="Y925" s="71"/>
      <c r="Z925" s="71"/>
      <c r="AA925" s="71"/>
    </row>
    <row r="926" spans="1:27" ht="15.75" customHeight="1" x14ac:dyDescent="0.25">
      <c r="A926" s="71"/>
      <c r="B926" s="71"/>
      <c r="C926" s="71"/>
      <c r="D926" s="72"/>
      <c r="E926" s="72"/>
      <c r="F926" s="72"/>
      <c r="G926" s="72"/>
      <c r="H926" s="72"/>
      <c r="I926" s="72"/>
      <c r="J926" s="72"/>
      <c r="K926" s="72"/>
      <c r="L926" s="72"/>
      <c r="M926" s="72"/>
      <c r="N926" s="72"/>
      <c r="O926" s="72"/>
      <c r="P926" s="72"/>
      <c r="Q926" s="71"/>
      <c r="R926" s="71"/>
      <c r="S926" s="71"/>
      <c r="T926" s="71"/>
      <c r="U926" s="71"/>
      <c r="V926" s="71"/>
      <c r="W926" s="71"/>
      <c r="X926" s="71"/>
      <c r="Y926" s="71"/>
      <c r="Z926" s="71"/>
      <c r="AA926" s="71"/>
    </row>
    <row r="927" spans="1:27" ht="15.75" customHeight="1" x14ac:dyDescent="0.25">
      <c r="A927" s="71"/>
      <c r="B927" s="71"/>
      <c r="C927" s="71"/>
      <c r="D927" s="72"/>
      <c r="E927" s="72"/>
      <c r="F927" s="72"/>
      <c r="G927" s="72"/>
      <c r="H927" s="72"/>
      <c r="I927" s="72"/>
      <c r="J927" s="72"/>
      <c r="K927" s="72"/>
      <c r="L927" s="72"/>
      <c r="M927" s="72"/>
      <c r="N927" s="72"/>
      <c r="O927" s="72"/>
      <c r="P927" s="72"/>
      <c r="Q927" s="71"/>
      <c r="R927" s="71"/>
      <c r="S927" s="71"/>
      <c r="T927" s="71"/>
      <c r="U927" s="71"/>
      <c r="V927" s="71"/>
      <c r="W927" s="71"/>
      <c r="X927" s="71"/>
      <c r="Y927" s="71"/>
      <c r="Z927" s="71"/>
      <c r="AA927" s="71"/>
    </row>
    <row r="928" spans="1:27" ht="15.75" customHeight="1" x14ac:dyDescent="0.25">
      <c r="A928" s="71"/>
      <c r="B928" s="71"/>
      <c r="C928" s="71"/>
      <c r="D928" s="72"/>
      <c r="E928" s="72"/>
      <c r="F928" s="72"/>
      <c r="G928" s="72"/>
      <c r="H928" s="72"/>
      <c r="I928" s="72"/>
      <c r="J928" s="72"/>
      <c r="K928" s="72"/>
      <c r="L928" s="72"/>
      <c r="M928" s="72"/>
      <c r="N928" s="72"/>
      <c r="O928" s="72"/>
      <c r="P928" s="72"/>
      <c r="Q928" s="71"/>
      <c r="R928" s="71"/>
      <c r="S928" s="71"/>
      <c r="T928" s="71"/>
      <c r="U928" s="71"/>
      <c r="V928" s="71"/>
      <c r="W928" s="71"/>
      <c r="X928" s="71"/>
      <c r="Y928" s="71"/>
      <c r="Z928" s="71"/>
      <c r="AA928" s="71"/>
    </row>
    <row r="929" spans="1:27" ht="15.75" customHeight="1" x14ac:dyDescent="0.25">
      <c r="A929" s="71"/>
      <c r="B929" s="71"/>
      <c r="C929" s="71"/>
      <c r="D929" s="72"/>
      <c r="E929" s="72"/>
      <c r="F929" s="72"/>
      <c r="G929" s="72"/>
      <c r="H929" s="72"/>
      <c r="I929" s="72"/>
      <c r="J929" s="72"/>
      <c r="K929" s="72"/>
      <c r="L929" s="72"/>
      <c r="M929" s="72"/>
      <c r="N929" s="72"/>
      <c r="O929" s="72"/>
      <c r="P929" s="72"/>
      <c r="Q929" s="71"/>
      <c r="R929" s="71"/>
      <c r="S929" s="71"/>
      <c r="T929" s="71"/>
      <c r="U929" s="71"/>
      <c r="V929" s="71"/>
      <c r="W929" s="71"/>
      <c r="X929" s="71"/>
      <c r="Y929" s="71"/>
      <c r="Z929" s="71"/>
      <c r="AA929" s="71"/>
    </row>
    <row r="930" spans="1:27" ht="15.75" customHeight="1" x14ac:dyDescent="0.25">
      <c r="A930" s="71"/>
      <c r="B930" s="71"/>
      <c r="C930" s="71"/>
      <c r="D930" s="72"/>
      <c r="E930" s="72"/>
      <c r="F930" s="72"/>
      <c r="G930" s="72"/>
      <c r="H930" s="72"/>
      <c r="I930" s="72"/>
      <c r="J930" s="72"/>
      <c r="K930" s="72"/>
      <c r="L930" s="72"/>
      <c r="M930" s="72"/>
      <c r="N930" s="72"/>
      <c r="O930" s="72"/>
      <c r="P930" s="72"/>
      <c r="Q930" s="71"/>
      <c r="R930" s="71"/>
      <c r="S930" s="71"/>
      <c r="T930" s="71"/>
      <c r="U930" s="71"/>
      <c r="V930" s="71"/>
      <c r="W930" s="71"/>
      <c r="X930" s="71"/>
      <c r="Y930" s="71"/>
      <c r="Z930" s="71"/>
      <c r="AA930" s="71"/>
    </row>
    <row r="931" spans="1:27" ht="15.75" customHeight="1" x14ac:dyDescent="0.25">
      <c r="A931" s="71"/>
      <c r="B931" s="71"/>
      <c r="C931" s="71"/>
      <c r="D931" s="72"/>
      <c r="E931" s="72"/>
      <c r="F931" s="72"/>
      <c r="G931" s="72"/>
      <c r="H931" s="72"/>
      <c r="I931" s="72"/>
      <c r="J931" s="72"/>
      <c r="K931" s="72"/>
      <c r="L931" s="72"/>
      <c r="M931" s="72"/>
      <c r="N931" s="72"/>
      <c r="O931" s="72"/>
      <c r="P931" s="72"/>
      <c r="Q931" s="71"/>
      <c r="R931" s="71"/>
      <c r="S931" s="71"/>
      <c r="T931" s="71"/>
      <c r="U931" s="71"/>
      <c r="V931" s="71"/>
      <c r="W931" s="71"/>
      <c r="X931" s="71"/>
      <c r="Y931" s="71"/>
      <c r="Z931" s="71"/>
      <c r="AA931" s="71"/>
    </row>
    <row r="932" spans="1:27" ht="15.75" customHeight="1" x14ac:dyDescent="0.25">
      <c r="A932" s="71"/>
      <c r="B932" s="71"/>
      <c r="C932" s="71"/>
      <c r="D932" s="72"/>
      <c r="E932" s="72"/>
      <c r="F932" s="72"/>
      <c r="G932" s="72"/>
      <c r="H932" s="72"/>
      <c r="I932" s="72"/>
      <c r="J932" s="72"/>
      <c r="K932" s="72"/>
      <c r="L932" s="72"/>
      <c r="M932" s="72"/>
      <c r="N932" s="72"/>
      <c r="O932" s="72"/>
      <c r="P932" s="72"/>
      <c r="Q932" s="71"/>
      <c r="R932" s="71"/>
      <c r="S932" s="71"/>
      <c r="T932" s="71"/>
      <c r="U932" s="71"/>
      <c r="V932" s="71"/>
      <c r="W932" s="71"/>
      <c r="X932" s="71"/>
      <c r="Y932" s="71"/>
      <c r="Z932" s="71"/>
      <c r="AA932" s="71"/>
    </row>
    <row r="933" spans="1:27" ht="15.75" customHeight="1" x14ac:dyDescent="0.25">
      <c r="A933" s="71"/>
      <c r="B933" s="71"/>
      <c r="C933" s="71"/>
      <c r="D933" s="72"/>
      <c r="E933" s="72"/>
      <c r="F933" s="72"/>
      <c r="G933" s="72"/>
      <c r="H933" s="72"/>
      <c r="I933" s="72"/>
      <c r="J933" s="72"/>
      <c r="K933" s="72"/>
      <c r="L933" s="72"/>
      <c r="M933" s="72"/>
      <c r="N933" s="72"/>
      <c r="O933" s="72"/>
      <c r="P933" s="72"/>
      <c r="Q933" s="71"/>
      <c r="R933" s="71"/>
      <c r="S933" s="71"/>
      <c r="T933" s="71"/>
      <c r="U933" s="71"/>
      <c r="V933" s="71"/>
      <c r="W933" s="71"/>
      <c r="X933" s="71"/>
      <c r="Y933" s="71"/>
      <c r="Z933" s="71"/>
      <c r="AA933" s="71"/>
    </row>
    <row r="934" spans="1:27" ht="15.75" customHeight="1" x14ac:dyDescent="0.25">
      <c r="A934" s="71"/>
      <c r="B934" s="71"/>
      <c r="C934" s="71"/>
      <c r="D934" s="72"/>
      <c r="E934" s="72"/>
      <c r="F934" s="72"/>
      <c r="G934" s="72"/>
      <c r="H934" s="72"/>
      <c r="I934" s="72"/>
      <c r="J934" s="72"/>
      <c r="K934" s="72"/>
      <c r="L934" s="72"/>
      <c r="M934" s="72"/>
      <c r="N934" s="72"/>
      <c r="O934" s="72"/>
      <c r="P934" s="72"/>
      <c r="Q934" s="71"/>
      <c r="R934" s="71"/>
      <c r="S934" s="71"/>
      <c r="T934" s="71"/>
      <c r="U934" s="71"/>
      <c r="V934" s="71"/>
      <c r="W934" s="71"/>
      <c r="X934" s="71"/>
      <c r="Y934" s="71"/>
      <c r="Z934" s="71"/>
      <c r="AA934" s="71"/>
    </row>
    <row r="935" spans="1:27" ht="15.75" customHeight="1" x14ac:dyDescent="0.25">
      <c r="A935" s="71"/>
      <c r="B935" s="71"/>
      <c r="C935" s="71"/>
      <c r="D935" s="72"/>
      <c r="E935" s="72"/>
      <c r="F935" s="72"/>
      <c r="G935" s="72"/>
      <c r="H935" s="72"/>
      <c r="I935" s="72"/>
      <c r="J935" s="72"/>
      <c r="K935" s="72"/>
      <c r="L935" s="72"/>
      <c r="M935" s="72"/>
      <c r="N935" s="72"/>
      <c r="O935" s="72"/>
      <c r="P935" s="72"/>
      <c r="Q935" s="71"/>
      <c r="R935" s="71"/>
      <c r="S935" s="71"/>
      <c r="T935" s="71"/>
      <c r="U935" s="71"/>
      <c r="V935" s="71"/>
      <c r="W935" s="71"/>
      <c r="X935" s="71"/>
      <c r="Y935" s="71"/>
      <c r="Z935" s="71"/>
      <c r="AA935" s="71"/>
    </row>
    <row r="936" spans="1:27" ht="15.75" customHeight="1" x14ac:dyDescent="0.25">
      <c r="A936" s="71"/>
      <c r="B936" s="71"/>
      <c r="C936" s="71"/>
      <c r="D936" s="72"/>
      <c r="E936" s="72"/>
      <c r="F936" s="72"/>
      <c r="G936" s="72"/>
      <c r="H936" s="72"/>
      <c r="I936" s="72"/>
      <c r="J936" s="72"/>
      <c r="K936" s="72"/>
      <c r="L936" s="72"/>
      <c r="M936" s="72"/>
      <c r="N936" s="72"/>
      <c r="O936" s="72"/>
      <c r="P936" s="72"/>
      <c r="Q936" s="71"/>
      <c r="R936" s="71"/>
      <c r="S936" s="71"/>
      <c r="T936" s="71"/>
      <c r="U936" s="71"/>
      <c r="V936" s="71"/>
      <c r="W936" s="71"/>
      <c r="X936" s="71"/>
      <c r="Y936" s="71"/>
      <c r="Z936" s="71"/>
      <c r="AA936" s="71"/>
    </row>
    <row r="937" spans="1:27" ht="15.75" customHeight="1" x14ac:dyDescent="0.25">
      <c r="A937" s="71"/>
      <c r="B937" s="71"/>
      <c r="C937" s="71"/>
      <c r="D937" s="72"/>
      <c r="E937" s="72"/>
      <c r="F937" s="72"/>
      <c r="G937" s="72"/>
      <c r="H937" s="72"/>
      <c r="I937" s="72"/>
      <c r="J937" s="72"/>
      <c r="K937" s="72"/>
      <c r="L937" s="72"/>
      <c r="M937" s="72"/>
      <c r="N937" s="72"/>
      <c r="O937" s="72"/>
      <c r="P937" s="72"/>
      <c r="Q937" s="71"/>
      <c r="R937" s="71"/>
      <c r="S937" s="71"/>
      <c r="T937" s="71"/>
      <c r="U937" s="71"/>
      <c r="V937" s="71"/>
      <c r="W937" s="71"/>
      <c r="X937" s="71"/>
      <c r="Y937" s="71"/>
      <c r="Z937" s="71"/>
      <c r="AA937" s="71"/>
    </row>
    <row r="938" spans="1:27" ht="15.75" customHeight="1" x14ac:dyDescent="0.25">
      <c r="A938" s="71"/>
      <c r="B938" s="71"/>
      <c r="C938" s="71"/>
      <c r="D938" s="72"/>
      <c r="E938" s="72"/>
      <c r="F938" s="72"/>
      <c r="G938" s="72"/>
      <c r="H938" s="72"/>
      <c r="I938" s="72"/>
      <c r="J938" s="72"/>
      <c r="K938" s="72"/>
      <c r="L938" s="72"/>
      <c r="M938" s="72"/>
      <c r="N938" s="72"/>
      <c r="O938" s="72"/>
      <c r="P938" s="72"/>
      <c r="Q938" s="71"/>
      <c r="R938" s="71"/>
      <c r="S938" s="71"/>
      <c r="T938" s="71"/>
      <c r="U938" s="71"/>
      <c r="V938" s="71"/>
      <c r="W938" s="71"/>
      <c r="X938" s="71"/>
      <c r="Y938" s="71"/>
      <c r="Z938" s="71"/>
      <c r="AA938" s="71"/>
    </row>
    <row r="939" spans="1:27" ht="15.75" customHeight="1" x14ac:dyDescent="0.25">
      <c r="A939" s="71"/>
      <c r="B939" s="71"/>
      <c r="C939" s="71"/>
      <c r="D939" s="72"/>
      <c r="E939" s="72"/>
      <c r="F939" s="72"/>
      <c r="G939" s="72"/>
      <c r="H939" s="72"/>
      <c r="I939" s="72"/>
      <c r="J939" s="72"/>
      <c r="K939" s="72"/>
      <c r="L939" s="72"/>
      <c r="M939" s="72"/>
      <c r="N939" s="72"/>
      <c r="O939" s="72"/>
      <c r="P939" s="72"/>
      <c r="Q939" s="71"/>
      <c r="R939" s="71"/>
      <c r="S939" s="71"/>
      <c r="T939" s="71"/>
      <c r="U939" s="71"/>
      <c r="V939" s="71"/>
      <c r="W939" s="71"/>
      <c r="X939" s="71"/>
      <c r="Y939" s="71"/>
      <c r="Z939" s="71"/>
      <c r="AA939" s="71"/>
    </row>
    <row r="940" spans="1:27" ht="15.75" customHeight="1" x14ac:dyDescent="0.25">
      <c r="A940" s="71"/>
      <c r="B940" s="71"/>
      <c r="C940" s="71"/>
      <c r="D940" s="72"/>
      <c r="E940" s="72"/>
      <c r="F940" s="72"/>
      <c r="G940" s="72"/>
      <c r="H940" s="72"/>
      <c r="I940" s="72"/>
      <c r="J940" s="72"/>
      <c r="K940" s="72"/>
      <c r="L940" s="72"/>
      <c r="M940" s="72"/>
      <c r="N940" s="72"/>
      <c r="O940" s="72"/>
      <c r="P940" s="72"/>
      <c r="Q940" s="71"/>
      <c r="R940" s="71"/>
      <c r="S940" s="71"/>
      <c r="T940" s="71"/>
      <c r="U940" s="71"/>
      <c r="V940" s="71"/>
      <c r="W940" s="71"/>
      <c r="X940" s="71"/>
      <c r="Y940" s="71"/>
      <c r="Z940" s="71"/>
      <c r="AA940" s="71"/>
    </row>
    <row r="941" spans="1:27" ht="15.75" customHeight="1" x14ac:dyDescent="0.25">
      <c r="A941" s="71"/>
      <c r="B941" s="71"/>
      <c r="C941" s="71"/>
      <c r="D941" s="72"/>
      <c r="E941" s="72"/>
      <c r="F941" s="72"/>
      <c r="G941" s="72"/>
      <c r="H941" s="72"/>
      <c r="I941" s="72"/>
      <c r="J941" s="72"/>
      <c r="K941" s="72"/>
      <c r="L941" s="72"/>
      <c r="M941" s="72"/>
      <c r="N941" s="72"/>
      <c r="O941" s="72"/>
      <c r="P941" s="72"/>
      <c r="Q941" s="71"/>
      <c r="R941" s="71"/>
      <c r="S941" s="71"/>
      <c r="T941" s="71"/>
      <c r="U941" s="71"/>
      <c r="V941" s="71"/>
      <c r="W941" s="71"/>
      <c r="X941" s="71"/>
      <c r="Y941" s="71"/>
      <c r="Z941" s="71"/>
      <c r="AA941" s="71"/>
    </row>
    <row r="942" spans="1:27" ht="15.75" customHeight="1" x14ac:dyDescent="0.25">
      <c r="A942" s="71"/>
      <c r="B942" s="71"/>
      <c r="C942" s="71"/>
      <c r="D942" s="72"/>
      <c r="E942" s="72"/>
      <c r="F942" s="72"/>
      <c r="G942" s="72"/>
      <c r="H942" s="72"/>
      <c r="I942" s="72"/>
      <c r="J942" s="72"/>
      <c r="K942" s="72"/>
      <c r="L942" s="72"/>
      <c r="M942" s="72"/>
      <c r="N942" s="72"/>
      <c r="O942" s="72"/>
      <c r="P942" s="72"/>
      <c r="Q942" s="71"/>
      <c r="R942" s="71"/>
      <c r="S942" s="71"/>
      <c r="T942" s="71"/>
      <c r="U942" s="71"/>
      <c r="V942" s="71"/>
      <c r="W942" s="71"/>
      <c r="X942" s="71"/>
      <c r="Y942" s="71"/>
      <c r="Z942" s="71"/>
      <c r="AA942" s="71"/>
    </row>
    <row r="943" spans="1:27" ht="15.75" customHeight="1" x14ac:dyDescent="0.25">
      <c r="A943" s="71"/>
      <c r="B943" s="71"/>
      <c r="C943" s="71"/>
      <c r="D943" s="72"/>
      <c r="E943" s="72"/>
      <c r="F943" s="72"/>
      <c r="G943" s="72"/>
      <c r="H943" s="72"/>
      <c r="I943" s="72"/>
      <c r="J943" s="72"/>
      <c r="K943" s="72"/>
      <c r="L943" s="72"/>
      <c r="M943" s="72"/>
      <c r="N943" s="72"/>
      <c r="O943" s="72"/>
      <c r="P943" s="72"/>
      <c r="Q943" s="71"/>
      <c r="R943" s="71"/>
      <c r="S943" s="71"/>
      <c r="T943" s="71"/>
      <c r="U943" s="71"/>
      <c r="V943" s="71"/>
      <c r="W943" s="71"/>
      <c r="X943" s="71"/>
      <c r="Y943" s="71"/>
      <c r="Z943" s="71"/>
      <c r="AA943" s="71"/>
    </row>
    <row r="944" spans="1:27" ht="15.75" customHeight="1" x14ac:dyDescent="0.25">
      <c r="A944" s="71"/>
      <c r="B944" s="71"/>
      <c r="C944" s="71"/>
      <c r="D944" s="72"/>
      <c r="E944" s="72"/>
      <c r="F944" s="72"/>
      <c r="G944" s="72"/>
      <c r="H944" s="72"/>
      <c r="I944" s="72"/>
      <c r="J944" s="72"/>
      <c r="K944" s="72"/>
      <c r="L944" s="72"/>
      <c r="M944" s="72"/>
      <c r="N944" s="72"/>
      <c r="O944" s="72"/>
      <c r="P944" s="72"/>
      <c r="Q944" s="71"/>
      <c r="R944" s="71"/>
      <c r="S944" s="71"/>
      <c r="T944" s="71"/>
      <c r="U944" s="71"/>
      <c r="V944" s="71"/>
      <c r="W944" s="71"/>
      <c r="X944" s="71"/>
      <c r="Y944" s="71"/>
      <c r="Z944" s="71"/>
      <c r="AA944" s="71"/>
    </row>
    <row r="945" spans="1:27" ht="15.75" customHeight="1" x14ac:dyDescent="0.25">
      <c r="A945" s="71"/>
      <c r="B945" s="71"/>
      <c r="C945" s="71"/>
      <c r="D945" s="72"/>
      <c r="E945" s="72"/>
      <c r="F945" s="72"/>
      <c r="G945" s="72"/>
      <c r="H945" s="72"/>
      <c r="I945" s="72"/>
      <c r="J945" s="72"/>
      <c r="K945" s="72"/>
      <c r="L945" s="72"/>
      <c r="M945" s="72"/>
      <c r="N945" s="72"/>
      <c r="O945" s="72"/>
      <c r="P945" s="72"/>
      <c r="Q945" s="71"/>
      <c r="R945" s="71"/>
      <c r="S945" s="71"/>
      <c r="T945" s="71"/>
      <c r="U945" s="71"/>
      <c r="V945" s="71"/>
      <c r="W945" s="71"/>
      <c r="X945" s="71"/>
      <c r="Y945" s="71"/>
      <c r="Z945" s="71"/>
      <c r="AA945" s="71"/>
    </row>
    <row r="946" spans="1:27" ht="15.75" customHeight="1" x14ac:dyDescent="0.25">
      <c r="A946" s="71"/>
      <c r="B946" s="71"/>
      <c r="C946" s="71"/>
      <c r="D946" s="72"/>
      <c r="E946" s="72"/>
      <c r="F946" s="72"/>
      <c r="G946" s="72"/>
      <c r="H946" s="72"/>
      <c r="I946" s="72"/>
      <c r="J946" s="72"/>
      <c r="K946" s="72"/>
      <c r="L946" s="72"/>
      <c r="M946" s="72"/>
      <c r="N946" s="72"/>
      <c r="O946" s="72"/>
      <c r="P946" s="72"/>
      <c r="Q946" s="71"/>
      <c r="R946" s="71"/>
      <c r="S946" s="71"/>
      <c r="T946" s="71"/>
      <c r="U946" s="71"/>
      <c r="V946" s="71"/>
      <c r="W946" s="71"/>
      <c r="X946" s="71"/>
      <c r="Y946" s="71"/>
      <c r="Z946" s="71"/>
      <c r="AA946" s="71"/>
    </row>
    <row r="947" spans="1:27" ht="15.75" customHeight="1" x14ac:dyDescent="0.25">
      <c r="A947" s="71"/>
      <c r="B947" s="71"/>
      <c r="C947" s="71"/>
      <c r="D947" s="72"/>
      <c r="E947" s="72"/>
      <c r="F947" s="72"/>
      <c r="G947" s="72"/>
      <c r="H947" s="72"/>
      <c r="I947" s="72"/>
      <c r="J947" s="72"/>
      <c r="K947" s="72"/>
      <c r="L947" s="72"/>
      <c r="M947" s="72"/>
      <c r="N947" s="72"/>
      <c r="O947" s="72"/>
      <c r="P947" s="72"/>
      <c r="Q947" s="71"/>
      <c r="R947" s="71"/>
      <c r="S947" s="71"/>
      <c r="T947" s="71"/>
      <c r="U947" s="71"/>
      <c r="V947" s="71"/>
      <c r="W947" s="71"/>
      <c r="X947" s="71"/>
      <c r="Y947" s="71"/>
      <c r="Z947" s="71"/>
      <c r="AA947" s="71"/>
    </row>
    <row r="948" spans="1:27" ht="15.75" customHeight="1" x14ac:dyDescent="0.25">
      <c r="A948" s="71"/>
      <c r="B948" s="71"/>
      <c r="C948" s="71"/>
      <c r="D948" s="72"/>
      <c r="E948" s="72"/>
      <c r="F948" s="72"/>
      <c r="G948" s="72"/>
      <c r="H948" s="72"/>
      <c r="I948" s="72"/>
      <c r="J948" s="72"/>
      <c r="K948" s="72"/>
      <c r="L948" s="72"/>
      <c r="M948" s="72"/>
      <c r="N948" s="72"/>
      <c r="O948" s="72"/>
      <c r="P948" s="72"/>
      <c r="Q948" s="71"/>
      <c r="R948" s="71"/>
      <c r="S948" s="71"/>
      <c r="T948" s="71"/>
      <c r="U948" s="71"/>
      <c r="V948" s="71"/>
      <c r="W948" s="71"/>
      <c r="X948" s="71"/>
      <c r="Y948" s="71"/>
      <c r="Z948" s="71"/>
      <c r="AA948" s="71"/>
    </row>
    <row r="949" spans="1:27" ht="15.75" customHeight="1" x14ac:dyDescent="0.25">
      <c r="A949" s="71"/>
      <c r="B949" s="71"/>
      <c r="C949" s="71"/>
      <c r="D949" s="72"/>
      <c r="E949" s="72"/>
      <c r="F949" s="72"/>
      <c r="G949" s="72"/>
      <c r="H949" s="72"/>
      <c r="I949" s="72"/>
      <c r="J949" s="72"/>
      <c r="K949" s="72"/>
      <c r="L949" s="72"/>
      <c r="M949" s="72"/>
      <c r="N949" s="72"/>
      <c r="O949" s="72"/>
      <c r="P949" s="72"/>
      <c r="Q949" s="71"/>
      <c r="R949" s="71"/>
      <c r="S949" s="71"/>
      <c r="T949" s="71"/>
      <c r="U949" s="71"/>
      <c r="V949" s="71"/>
      <c r="W949" s="71"/>
      <c r="X949" s="71"/>
      <c r="Y949" s="71"/>
      <c r="Z949" s="71"/>
      <c r="AA949" s="71"/>
    </row>
    <row r="950" spans="1:27" ht="15.75" customHeight="1" x14ac:dyDescent="0.25">
      <c r="A950" s="71"/>
      <c r="B950" s="71"/>
      <c r="C950" s="71"/>
      <c r="D950" s="72"/>
      <c r="E950" s="72"/>
      <c r="F950" s="72"/>
      <c r="G950" s="72"/>
      <c r="H950" s="72"/>
      <c r="I950" s="72"/>
      <c r="J950" s="72"/>
      <c r="K950" s="72"/>
      <c r="L950" s="72"/>
      <c r="M950" s="72"/>
      <c r="N950" s="72"/>
      <c r="O950" s="72"/>
      <c r="P950" s="72"/>
      <c r="Q950" s="71"/>
      <c r="R950" s="71"/>
      <c r="S950" s="71"/>
      <c r="T950" s="71"/>
      <c r="U950" s="71"/>
      <c r="V950" s="71"/>
      <c r="W950" s="71"/>
      <c r="X950" s="71"/>
      <c r="Y950" s="71"/>
      <c r="Z950" s="71"/>
      <c r="AA950" s="71"/>
    </row>
    <row r="951" spans="1:27" ht="15.75" customHeight="1" x14ac:dyDescent="0.25">
      <c r="A951" s="71"/>
      <c r="B951" s="71"/>
      <c r="C951" s="71"/>
      <c r="D951" s="72"/>
      <c r="E951" s="72"/>
      <c r="F951" s="72"/>
      <c r="G951" s="72"/>
      <c r="H951" s="72"/>
      <c r="I951" s="72"/>
      <c r="J951" s="72"/>
      <c r="K951" s="72"/>
      <c r="L951" s="72"/>
      <c r="M951" s="72"/>
      <c r="N951" s="72"/>
      <c r="O951" s="72"/>
      <c r="P951" s="72"/>
      <c r="Q951" s="71"/>
      <c r="R951" s="71"/>
      <c r="S951" s="71"/>
      <c r="T951" s="71"/>
      <c r="U951" s="71"/>
      <c r="V951" s="71"/>
      <c r="W951" s="71"/>
      <c r="X951" s="71"/>
      <c r="Y951" s="71"/>
      <c r="Z951" s="71"/>
      <c r="AA951" s="71"/>
    </row>
    <row r="952" spans="1:27" ht="15.75" customHeight="1" x14ac:dyDescent="0.25">
      <c r="A952" s="71"/>
      <c r="B952" s="71"/>
      <c r="C952" s="71"/>
      <c r="D952" s="72"/>
      <c r="E952" s="72"/>
      <c r="F952" s="72"/>
      <c r="G952" s="72"/>
      <c r="H952" s="72"/>
      <c r="I952" s="72"/>
      <c r="J952" s="72"/>
      <c r="K952" s="72"/>
      <c r="L952" s="72"/>
      <c r="M952" s="72"/>
      <c r="N952" s="72"/>
      <c r="O952" s="72"/>
      <c r="P952" s="72"/>
      <c r="Q952" s="71"/>
      <c r="R952" s="71"/>
      <c r="S952" s="71"/>
      <c r="T952" s="71"/>
      <c r="U952" s="71"/>
      <c r="V952" s="71"/>
      <c r="W952" s="71"/>
      <c r="X952" s="71"/>
      <c r="Y952" s="71"/>
      <c r="Z952" s="71"/>
      <c r="AA952" s="71"/>
    </row>
    <row r="953" spans="1:27" ht="15.75" customHeight="1" x14ac:dyDescent="0.25">
      <c r="A953" s="71"/>
      <c r="B953" s="71"/>
      <c r="C953" s="71"/>
      <c r="D953" s="72"/>
      <c r="E953" s="72"/>
      <c r="F953" s="72"/>
      <c r="G953" s="72"/>
      <c r="H953" s="72"/>
      <c r="I953" s="72"/>
      <c r="J953" s="72"/>
      <c r="K953" s="72"/>
      <c r="L953" s="72"/>
      <c r="M953" s="72"/>
      <c r="N953" s="72"/>
      <c r="O953" s="72"/>
      <c r="P953" s="72"/>
      <c r="Q953" s="71"/>
      <c r="R953" s="71"/>
      <c r="S953" s="71"/>
      <c r="T953" s="71"/>
      <c r="U953" s="71"/>
      <c r="V953" s="71"/>
      <c r="W953" s="71"/>
      <c r="X953" s="71"/>
      <c r="Y953" s="71"/>
      <c r="Z953" s="71"/>
      <c r="AA953" s="71"/>
    </row>
    <row r="954" spans="1:27" ht="15.75" customHeight="1" x14ac:dyDescent="0.25">
      <c r="A954" s="71"/>
      <c r="B954" s="71"/>
      <c r="C954" s="71"/>
      <c r="D954" s="72"/>
      <c r="E954" s="72"/>
      <c r="F954" s="72"/>
      <c r="G954" s="72"/>
      <c r="H954" s="72"/>
      <c r="I954" s="72"/>
      <c r="J954" s="72"/>
      <c r="K954" s="72"/>
      <c r="L954" s="72"/>
      <c r="M954" s="72"/>
      <c r="N954" s="72"/>
      <c r="O954" s="72"/>
      <c r="P954" s="72"/>
      <c r="Q954" s="71"/>
      <c r="R954" s="71"/>
      <c r="S954" s="71"/>
      <c r="T954" s="71"/>
      <c r="U954" s="71"/>
      <c r="V954" s="71"/>
      <c r="W954" s="71"/>
      <c r="X954" s="71"/>
      <c r="Y954" s="71"/>
      <c r="Z954" s="71"/>
      <c r="AA954" s="71"/>
    </row>
    <row r="955" spans="1:27" ht="15.75" customHeight="1" x14ac:dyDescent="0.25">
      <c r="A955" s="71"/>
      <c r="B955" s="71"/>
      <c r="C955" s="71"/>
      <c r="D955" s="72"/>
      <c r="E955" s="72"/>
      <c r="F955" s="72"/>
      <c r="G955" s="72"/>
      <c r="H955" s="72"/>
      <c r="I955" s="72"/>
      <c r="J955" s="72"/>
      <c r="K955" s="72"/>
      <c r="L955" s="72"/>
      <c r="M955" s="72"/>
      <c r="N955" s="72"/>
      <c r="O955" s="72"/>
      <c r="P955" s="72"/>
      <c r="Q955" s="71"/>
      <c r="R955" s="71"/>
      <c r="S955" s="71"/>
      <c r="T955" s="71"/>
      <c r="U955" s="71"/>
      <c r="V955" s="71"/>
      <c r="W955" s="71"/>
      <c r="X955" s="71"/>
      <c r="Y955" s="71"/>
      <c r="Z955" s="71"/>
      <c r="AA955" s="71"/>
    </row>
    <row r="956" spans="1:27" ht="15.75" customHeight="1" x14ac:dyDescent="0.25">
      <c r="A956" s="71"/>
      <c r="B956" s="71"/>
      <c r="C956" s="71"/>
      <c r="D956" s="72"/>
      <c r="E956" s="72"/>
      <c r="F956" s="72"/>
      <c r="G956" s="72"/>
      <c r="H956" s="72"/>
      <c r="I956" s="72"/>
      <c r="J956" s="72"/>
      <c r="K956" s="72"/>
      <c r="L956" s="72"/>
      <c r="M956" s="72"/>
      <c r="N956" s="72"/>
      <c r="O956" s="72"/>
      <c r="P956" s="72"/>
      <c r="Q956" s="71"/>
      <c r="R956" s="71"/>
      <c r="S956" s="71"/>
      <c r="T956" s="71"/>
      <c r="U956" s="71"/>
      <c r="V956" s="71"/>
      <c r="W956" s="71"/>
      <c r="X956" s="71"/>
      <c r="Y956" s="71"/>
      <c r="Z956" s="71"/>
      <c r="AA956" s="71"/>
    </row>
    <row r="957" spans="1:27" ht="15.75" customHeight="1" x14ac:dyDescent="0.25">
      <c r="A957" s="71"/>
      <c r="B957" s="71"/>
      <c r="C957" s="71"/>
      <c r="D957" s="72"/>
      <c r="E957" s="72"/>
      <c r="F957" s="72"/>
      <c r="G957" s="72"/>
      <c r="H957" s="72"/>
      <c r="I957" s="72"/>
      <c r="J957" s="72"/>
      <c r="K957" s="72"/>
      <c r="L957" s="72"/>
      <c r="M957" s="72"/>
      <c r="N957" s="72"/>
      <c r="O957" s="72"/>
      <c r="P957" s="72"/>
      <c r="Q957" s="71"/>
      <c r="R957" s="71"/>
      <c r="S957" s="71"/>
      <c r="T957" s="71"/>
      <c r="U957" s="71"/>
      <c r="V957" s="71"/>
      <c r="W957" s="71"/>
      <c r="X957" s="71"/>
      <c r="Y957" s="71"/>
      <c r="Z957" s="71"/>
      <c r="AA957" s="71"/>
    </row>
    <row r="958" spans="1:27" ht="15.75" customHeight="1" x14ac:dyDescent="0.25">
      <c r="A958" s="71"/>
      <c r="B958" s="71"/>
      <c r="C958" s="71"/>
      <c r="D958" s="72"/>
      <c r="E958" s="72"/>
      <c r="F958" s="72"/>
      <c r="G958" s="72"/>
      <c r="H958" s="72"/>
      <c r="I958" s="72"/>
      <c r="J958" s="72"/>
      <c r="K958" s="72"/>
      <c r="L958" s="72"/>
      <c r="M958" s="72"/>
      <c r="N958" s="72"/>
      <c r="O958" s="72"/>
      <c r="P958" s="72"/>
      <c r="Q958" s="71"/>
      <c r="R958" s="71"/>
      <c r="S958" s="71"/>
      <c r="T958" s="71"/>
      <c r="U958" s="71"/>
      <c r="V958" s="71"/>
      <c r="W958" s="71"/>
      <c r="X958" s="71"/>
      <c r="Y958" s="71"/>
      <c r="Z958" s="71"/>
      <c r="AA958" s="71"/>
    </row>
    <row r="959" spans="1:27" ht="15.75" customHeight="1" x14ac:dyDescent="0.25">
      <c r="A959" s="71"/>
      <c r="B959" s="71"/>
      <c r="C959" s="71"/>
      <c r="D959" s="72"/>
      <c r="E959" s="72"/>
      <c r="F959" s="72"/>
      <c r="G959" s="72"/>
      <c r="H959" s="72"/>
      <c r="I959" s="72"/>
      <c r="J959" s="72"/>
      <c r="K959" s="72"/>
      <c r="L959" s="72"/>
      <c r="M959" s="72"/>
      <c r="N959" s="72"/>
      <c r="O959" s="72"/>
      <c r="P959" s="72"/>
      <c r="Q959" s="71"/>
      <c r="R959" s="71"/>
      <c r="S959" s="71"/>
      <c r="T959" s="71"/>
      <c r="U959" s="71"/>
      <c r="V959" s="71"/>
      <c r="W959" s="71"/>
      <c r="X959" s="71"/>
      <c r="Y959" s="71"/>
      <c r="Z959" s="71"/>
      <c r="AA959" s="71"/>
    </row>
    <row r="960" spans="1:27" ht="15.75" customHeight="1" x14ac:dyDescent="0.25">
      <c r="A960" s="71"/>
      <c r="B960" s="71"/>
      <c r="C960" s="71"/>
      <c r="D960" s="72"/>
      <c r="E960" s="72"/>
      <c r="F960" s="72"/>
      <c r="G960" s="72"/>
      <c r="H960" s="72"/>
      <c r="I960" s="72"/>
      <c r="J960" s="72"/>
      <c r="K960" s="72"/>
      <c r="L960" s="72"/>
      <c r="M960" s="72"/>
      <c r="N960" s="72"/>
      <c r="O960" s="72"/>
      <c r="P960" s="72"/>
      <c r="Q960" s="71"/>
      <c r="R960" s="71"/>
      <c r="S960" s="71"/>
      <c r="T960" s="71"/>
      <c r="U960" s="71"/>
      <c r="V960" s="71"/>
      <c r="W960" s="71"/>
      <c r="X960" s="71"/>
      <c r="Y960" s="71"/>
      <c r="Z960" s="71"/>
      <c r="AA960" s="71"/>
    </row>
    <row r="961" spans="1:27" ht="15.75" customHeight="1" x14ac:dyDescent="0.25">
      <c r="A961" s="71"/>
      <c r="B961" s="71"/>
      <c r="C961" s="71"/>
      <c r="D961" s="72"/>
      <c r="E961" s="72"/>
      <c r="F961" s="72"/>
      <c r="G961" s="72"/>
      <c r="H961" s="72"/>
      <c r="I961" s="72"/>
      <c r="J961" s="72"/>
      <c r="K961" s="72"/>
      <c r="L961" s="72"/>
      <c r="M961" s="72"/>
      <c r="N961" s="72"/>
      <c r="O961" s="72"/>
      <c r="P961" s="72"/>
      <c r="Q961" s="71"/>
      <c r="R961" s="71"/>
      <c r="S961" s="71"/>
      <c r="T961" s="71"/>
      <c r="U961" s="71"/>
      <c r="V961" s="71"/>
      <c r="W961" s="71"/>
      <c r="X961" s="71"/>
      <c r="Y961" s="71"/>
      <c r="Z961" s="71"/>
      <c r="AA961" s="71"/>
    </row>
    <row r="962" spans="1:27" ht="15.75" customHeight="1" x14ac:dyDescent="0.25">
      <c r="A962" s="71"/>
      <c r="B962" s="71"/>
      <c r="C962" s="71"/>
      <c r="D962" s="72"/>
      <c r="E962" s="72"/>
      <c r="F962" s="72"/>
      <c r="G962" s="72"/>
      <c r="H962" s="72"/>
      <c r="I962" s="72"/>
      <c r="J962" s="72"/>
      <c r="K962" s="72"/>
      <c r="L962" s="72"/>
      <c r="M962" s="72"/>
      <c r="N962" s="72"/>
      <c r="O962" s="72"/>
      <c r="P962" s="72"/>
      <c r="Q962" s="71"/>
      <c r="R962" s="71"/>
      <c r="S962" s="71"/>
      <c r="T962" s="71"/>
      <c r="U962" s="71"/>
      <c r="V962" s="71"/>
      <c r="W962" s="71"/>
      <c r="X962" s="71"/>
      <c r="Y962" s="71"/>
      <c r="Z962" s="71"/>
      <c r="AA962" s="71"/>
    </row>
    <row r="963" spans="1:27" ht="15.75" customHeight="1" x14ac:dyDescent="0.25">
      <c r="A963" s="71"/>
      <c r="B963" s="71"/>
      <c r="C963" s="71"/>
      <c r="D963" s="72"/>
      <c r="E963" s="72"/>
      <c r="F963" s="72"/>
      <c r="G963" s="72"/>
      <c r="H963" s="72"/>
      <c r="I963" s="72"/>
      <c r="J963" s="72"/>
      <c r="K963" s="72"/>
      <c r="L963" s="72"/>
      <c r="M963" s="72"/>
      <c r="N963" s="72"/>
      <c r="O963" s="72"/>
      <c r="P963" s="72"/>
      <c r="Q963" s="71"/>
      <c r="R963" s="71"/>
      <c r="S963" s="71"/>
      <c r="T963" s="71"/>
      <c r="U963" s="71"/>
      <c r="V963" s="71"/>
      <c r="W963" s="71"/>
      <c r="X963" s="71"/>
      <c r="Y963" s="71"/>
      <c r="Z963" s="71"/>
      <c r="AA963" s="71"/>
    </row>
    <row r="964" spans="1:27" ht="15.75" customHeight="1" x14ac:dyDescent="0.25">
      <c r="A964" s="71"/>
      <c r="B964" s="71"/>
      <c r="C964" s="71"/>
      <c r="D964" s="72"/>
      <c r="E964" s="72"/>
      <c r="F964" s="72"/>
      <c r="G964" s="72"/>
      <c r="H964" s="72"/>
      <c r="I964" s="72"/>
      <c r="J964" s="72"/>
      <c r="K964" s="72"/>
      <c r="L964" s="72"/>
      <c r="M964" s="72"/>
      <c r="N964" s="72"/>
      <c r="O964" s="72"/>
      <c r="P964" s="72"/>
      <c r="Q964" s="71"/>
      <c r="R964" s="71"/>
      <c r="S964" s="71"/>
      <c r="T964" s="71"/>
      <c r="U964" s="71"/>
      <c r="V964" s="71"/>
      <c r="W964" s="71"/>
      <c r="X964" s="71"/>
      <c r="Y964" s="71"/>
      <c r="Z964" s="71"/>
      <c r="AA964" s="71"/>
    </row>
    <row r="965" spans="1:27" ht="15.75" customHeight="1" x14ac:dyDescent="0.25">
      <c r="A965" s="71"/>
      <c r="B965" s="71"/>
      <c r="C965" s="71"/>
      <c r="D965" s="72"/>
      <c r="E965" s="72"/>
      <c r="F965" s="72"/>
      <c r="G965" s="72"/>
      <c r="H965" s="72"/>
      <c r="I965" s="72"/>
      <c r="J965" s="72"/>
      <c r="K965" s="72"/>
      <c r="L965" s="72"/>
      <c r="M965" s="72"/>
      <c r="N965" s="72"/>
      <c r="O965" s="72"/>
      <c r="P965" s="72"/>
      <c r="Q965" s="71"/>
      <c r="R965" s="71"/>
      <c r="S965" s="71"/>
      <c r="T965" s="71"/>
      <c r="U965" s="71"/>
      <c r="V965" s="71"/>
      <c r="W965" s="71"/>
      <c r="X965" s="71"/>
      <c r="Y965" s="71"/>
      <c r="Z965" s="71"/>
      <c r="AA965" s="71"/>
    </row>
    <row r="966" spans="1:27" ht="15.75" customHeight="1" x14ac:dyDescent="0.25">
      <c r="A966" s="71"/>
      <c r="B966" s="71"/>
      <c r="C966" s="71"/>
      <c r="D966" s="72"/>
      <c r="E966" s="72"/>
      <c r="F966" s="72"/>
      <c r="G966" s="72"/>
      <c r="H966" s="72"/>
      <c r="I966" s="72"/>
      <c r="J966" s="72"/>
      <c r="K966" s="72"/>
      <c r="L966" s="72"/>
      <c r="M966" s="72"/>
      <c r="N966" s="72"/>
      <c r="O966" s="72"/>
      <c r="P966" s="72"/>
      <c r="Q966" s="71"/>
      <c r="R966" s="71"/>
      <c r="S966" s="71"/>
      <c r="T966" s="71"/>
      <c r="U966" s="71"/>
      <c r="V966" s="71"/>
      <c r="W966" s="71"/>
      <c r="X966" s="71"/>
      <c r="Y966" s="71"/>
      <c r="Z966" s="71"/>
      <c r="AA966" s="71"/>
    </row>
    <row r="967" spans="1:27" ht="15.75" customHeight="1" x14ac:dyDescent="0.25">
      <c r="A967" s="71"/>
      <c r="B967" s="71"/>
      <c r="C967" s="71"/>
      <c r="D967" s="72"/>
      <c r="E967" s="72"/>
      <c r="F967" s="72"/>
      <c r="G967" s="72"/>
      <c r="H967" s="72"/>
      <c r="I967" s="72"/>
      <c r="J967" s="72"/>
      <c r="K967" s="72"/>
      <c r="L967" s="72"/>
      <c r="M967" s="72"/>
      <c r="N967" s="72"/>
      <c r="O967" s="72"/>
      <c r="P967" s="72"/>
      <c r="Q967" s="71"/>
      <c r="R967" s="71"/>
      <c r="S967" s="71"/>
      <c r="T967" s="71"/>
      <c r="U967" s="71"/>
      <c r="V967" s="71"/>
      <c r="W967" s="71"/>
      <c r="X967" s="71"/>
      <c r="Y967" s="71"/>
      <c r="Z967" s="71"/>
      <c r="AA967" s="71"/>
    </row>
    <row r="968" spans="1:27" ht="15.75" customHeight="1" x14ac:dyDescent="0.25">
      <c r="A968" s="71"/>
      <c r="B968" s="71"/>
      <c r="C968" s="71"/>
      <c r="D968" s="72"/>
      <c r="E968" s="72"/>
      <c r="F968" s="72"/>
      <c r="G968" s="72"/>
      <c r="H968" s="72"/>
      <c r="I968" s="72"/>
      <c r="J968" s="72"/>
      <c r="K968" s="72"/>
      <c r="L968" s="72"/>
      <c r="M968" s="72"/>
      <c r="N968" s="72"/>
      <c r="O968" s="72"/>
      <c r="P968" s="72"/>
      <c r="Q968" s="71"/>
      <c r="R968" s="71"/>
      <c r="S968" s="71"/>
      <c r="T968" s="71"/>
      <c r="U968" s="71"/>
      <c r="V968" s="71"/>
      <c r="W968" s="71"/>
      <c r="X968" s="71"/>
      <c r="Y968" s="71"/>
      <c r="Z968" s="71"/>
      <c r="AA968" s="71"/>
    </row>
    <row r="969" spans="1:27" ht="15.75" customHeight="1" x14ac:dyDescent="0.25">
      <c r="A969" s="71"/>
      <c r="B969" s="71"/>
      <c r="C969" s="71"/>
      <c r="D969" s="72"/>
      <c r="E969" s="72"/>
      <c r="F969" s="72"/>
      <c r="G969" s="72"/>
      <c r="H969" s="72"/>
      <c r="I969" s="72"/>
      <c r="J969" s="72"/>
      <c r="K969" s="72"/>
      <c r="L969" s="72"/>
      <c r="M969" s="72"/>
      <c r="N969" s="72"/>
      <c r="O969" s="72"/>
      <c r="P969" s="72"/>
      <c r="Q969" s="71"/>
      <c r="R969" s="71"/>
      <c r="S969" s="71"/>
      <c r="T969" s="71"/>
      <c r="U969" s="71"/>
      <c r="V969" s="71"/>
      <c r="W969" s="71"/>
      <c r="X969" s="71"/>
      <c r="Y969" s="71"/>
      <c r="Z969" s="71"/>
      <c r="AA969" s="71"/>
    </row>
    <row r="970" spans="1:27" ht="15.75" customHeight="1" x14ac:dyDescent="0.25">
      <c r="A970" s="71"/>
      <c r="B970" s="71"/>
      <c r="C970" s="71"/>
      <c r="D970" s="72"/>
      <c r="E970" s="72"/>
      <c r="F970" s="72"/>
      <c r="G970" s="72"/>
      <c r="H970" s="72"/>
      <c r="I970" s="72"/>
      <c r="J970" s="72"/>
      <c r="K970" s="72"/>
      <c r="L970" s="72"/>
      <c r="M970" s="72"/>
      <c r="N970" s="72"/>
      <c r="O970" s="72"/>
      <c r="P970" s="72"/>
      <c r="Q970" s="71"/>
      <c r="R970" s="71"/>
      <c r="S970" s="71"/>
      <c r="T970" s="71"/>
      <c r="U970" s="71"/>
      <c r="V970" s="71"/>
      <c r="W970" s="71"/>
      <c r="X970" s="71"/>
      <c r="Y970" s="71"/>
      <c r="Z970" s="71"/>
      <c r="AA970" s="71"/>
    </row>
    <row r="971" spans="1:27" ht="15.75" customHeight="1" x14ac:dyDescent="0.25">
      <c r="A971" s="71"/>
      <c r="B971" s="71"/>
      <c r="C971" s="71"/>
      <c r="D971" s="72"/>
      <c r="E971" s="72"/>
      <c r="F971" s="72"/>
      <c r="G971" s="72"/>
      <c r="H971" s="72"/>
      <c r="I971" s="72"/>
      <c r="J971" s="72"/>
      <c r="K971" s="72"/>
      <c r="L971" s="72"/>
      <c r="M971" s="72"/>
      <c r="N971" s="72"/>
      <c r="O971" s="72"/>
      <c r="P971" s="72"/>
      <c r="Q971" s="71"/>
      <c r="R971" s="71"/>
      <c r="S971" s="71"/>
      <c r="T971" s="71"/>
      <c r="U971" s="71"/>
      <c r="V971" s="71"/>
      <c r="W971" s="71"/>
      <c r="X971" s="71"/>
      <c r="Y971" s="71"/>
      <c r="Z971" s="71"/>
      <c r="AA971" s="71"/>
    </row>
    <row r="972" spans="1:27" ht="15.75" customHeight="1" x14ac:dyDescent="0.25">
      <c r="A972" s="71"/>
      <c r="B972" s="71"/>
      <c r="C972" s="71"/>
      <c r="D972" s="72"/>
      <c r="E972" s="72"/>
      <c r="F972" s="72"/>
      <c r="G972" s="72"/>
      <c r="H972" s="72"/>
      <c r="I972" s="72"/>
      <c r="J972" s="72"/>
      <c r="K972" s="72"/>
      <c r="L972" s="72"/>
      <c r="M972" s="72"/>
      <c r="N972" s="72"/>
      <c r="O972" s="72"/>
      <c r="P972" s="72"/>
      <c r="Q972" s="71"/>
      <c r="R972" s="71"/>
      <c r="S972" s="71"/>
      <c r="T972" s="71"/>
      <c r="U972" s="71"/>
      <c r="V972" s="71"/>
      <c r="W972" s="71"/>
      <c r="X972" s="71"/>
      <c r="Y972" s="71"/>
      <c r="Z972" s="71"/>
      <c r="AA972" s="71"/>
    </row>
    <row r="973" spans="1:27" ht="15.75" customHeight="1" x14ac:dyDescent="0.25">
      <c r="A973" s="71"/>
      <c r="B973" s="71"/>
      <c r="C973" s="71"/>
      <c r="D973" s="72"/>
      <c r="E973" s="72"/>
      <c r="F973" s="72"/>
      <c r="G973" s="72"/>
      <c r="H973" s="72"/>
      <c r="I973" s="72"/>
      <c r="J973" s="72"/>
      <c r="K973" s="72"/>
      <c r="L973" s="72"/>
      <c r="M973" s="72"/>
      <c r="N973" s="72"/>
      <c r="O973" s="72"/>
      <c r="P973" s="72"/>
      <c r="Q973" s="71"/>
      <c r="R973" s="71"/>
      <c r="S973" s="71"/>
      <c r="T973" s="71"/>
      <c r="U973" s="71"/>
      <c r="V973" s="71"/>
      <c r="W973" s="71"/>
      <c r="X973" s="71"/>
      <c r="Y973" s="71"/>
      <c r="Z973" s="71"/>
      <c r="AA973" s="71"/>
    </row>
    <row r="974" spans="1:27" ht="15.75" customHeight="1" x14ac:dyDescent="0.25">
      <c r="A974" s="71"/>
      <c r="B974" s="71"/>
      <c r="C974" s="71"/>
      <c r="D974" s="72"/>
      <c r="E974" s="72"/>
      <c r="F974" s="72"/>
      <c r="G974" s="72"/>
      <c r="H974" s="72"/>
      <c r="I974" s="72"/>
      <c r="J974" s="72"/>
      <c r="K974" s="72"/>
      <c r="L974" s="72"/>
      <c r="M974" s="72"/>
      <c r="N974" s="72"/>
      <c r="O974" s="72"/>
      <c r="P974" s="72"/>
      <c r="Q974" s="71"/>
      <c r="R974" s="71"/>
      <c r="S974" s="71"/>
      <c r="T974" s="71"/>
      <c r="U974" s="71"/>
      <c r="V974" s="71"/>
      <c r="W974" s="71"/>
      <c r="X974" s="71"/>
      <c r="Y974" s="71"/>
      <c r="Z974" s="71"/>
      <c r="AA974" s="71"/>
    </row>
    <row r="975" spans="1:27" ht="15.75" customHeight="1" x14ac:dyDescent="0.25">
      <c r="A975" s="71"/>
      <c r="B975" s="71"/>
      <c r="C975" s="71"/>
      <c r="D975" s="72"/>
      <c r="E975" s="72"/>
      <c r="F975" s="72"/>
      <c r="G975" s="72"/>
      <c r="H975" s="72"/>
      <c r="I975" s="72"/>
      <c r="J975" s="72"/>
      <c r="K975" s="72"/>
      <c r="L975" s="72"/>
      <c r="M975" s="72"/>
      <c r="N975" s="72"/>
      <c r="O975" s="72"/>
      <c r="P975" s="72"/>
      <c r="Q975" s="71"/>
      <c r="R975" s="71"/>
      <c r="S975" s="71"/>
      <c r="T975" s="71"/>
      <c r="U975" s="71"/>
      <c r="V975" s="71"/>
      <c r="W975" s="71"/>
      <c r="X975" s="71"/>
      <c r="Y975" s="71"/>
      <c r="Z975" s="71"/>
      <c r="AA975" s="71"/>
    </row>
    <row r="976" spans="1:27" ht="15.75" customHeight="1" x14ac:dyDescent="0.25">
      <c r="A976" s="71"/>
      <c r="B976" s="71"/>
      <c r="C976" s="71"/>
      <c r="D976" s="72"/>
      <c r="E976" s="72"/>
      <c r="F976" s="72"/>
      <c r="G976" s="72"/>
      <c r="H976" s="72"/>
      <c r="I976" s="72"/>
      <c r="J976" s="72"/>
      <c r="K976" s="72"/>
      <c r="L976" s="72"/>
      <c r="M976" s="72"/>
      <c r="N976" s="72"/>
      <c r="O976" s="72"/>
      <c r="P976" s="72"/>
      <c r="Q976" s="71"/>
      <c r="R976" s="71"/>
      <c r="S976" s="71"/>
      <c r="T976" s="71"/>
      <c r="U976" s="71"/>
      <c r="V976" s="71"/>
      <c r="W976" s="71"/>
      <c r="X976" s="71"/>
      <c r="Y976" s="71"/>
      <c r="Z976" s="71"/>
      <c r="AA976" s="71"/>
    </row>
    <row r="977" spans="1:27" ht="15.75" customHeight="1" x14ac:dyDescent="0.25">
      <c r="A977" s="71"/>
      <c r="B977" s="71"/>
      <c r="C977" s="71"/>
      <c r="D977" s="72"/>
      <c r="E977" s="72"/>
      <c r="F977" s="72"/>
      <c r="G977" s="72"/>
      <c r="H977" s="72"/>
      <c r="I977" s="72"/>
      <c r="J977" s="72"/>
      <c r="K977" s="72"/>
      <c r="L977" s="72"/>
      <c r="M977" s="72"/>
      <c r="N977" s="72"/>
      <c r="O977" s="72"/>
      <c r="P977" s="72"/>
      <c r="Q977" s="71"/>
      <c r="R977" s="71"/>
      <c r="S977" s="71"/>
      <c r="T977" s="71"/>
      <c r="U977" s="71"/>
      <c r="V977" s="71"/>
      <c r="W977" s="71"/>
      <c r="X977" s="71"/>
      <c r="Y977" s="71"/>
      <c r="Z977" s="71"/>
      <c r="AA977" s="71"/>
    </row>
    <row r="978" spans="1:27" ht="15.75" customHeight="1" x14ac:dyDescent="0.25">
      <c r="A978" s="71"/>
      <c r="B978" s="71"/>
      <c r="C978" s="71"/>
      <c r="D978" s="72"/>
      <c r="E978" s="72"/>
      <c r="F978" s="72"/>
      <c r="G978" s="72"/>
      <c r="H978" s="72"/>
      <c r="I978" s="72"/>
      <c r="J978" s="72"/>
      <c r="K978" s="72"/>
      <c r="L978" s="72"/>
      <c r="M978" s="72"/>
      <c r="N978" s="72"/>
      <c r="O978" s="72"/>
      <c r="P978" s="72"/>
      <c r="Q978" s="71"/>
      <c r="R978" s="71"/>
      <c r="S978" s="71"/>
      <c r="T978" s="71"/>
      <c r="U978" s="71"/>
      <c r="V978" s="71"/>
      <c r="W978" s="71"/>
      <c r="X978" s="71"/>
      <c r="Y978" s="71"/>
      <c r="Z978" s="71"/>
      <c r="AA978" s="71"/>
    </row>
    <row r="979" spans="1:27" ht="15.75" customHeight="1" x14ac:dyDescent="0.25">
      <c r="A979" s="71"/>
      <c r="B979" s="71"/>
      <c r="C979" s="71"/>
      <c r="D979" s="72"/>
      <c r="E979" s="72"/>
      <c r="F979" s="72"/>
      <c r="G979" s="72"/>
      <c r="H979" s="72"/>
      <c r="I979" s="72"/>
      <c r="J979" s="72"/>
      <c r="K979" s="72"/>
      <c r="L979" s="72"/>
      <c r="M979" s="72"/>
      <c r="N979" s="72"/>
      <c r="O979" s="72"/>
      <c r="P979" s="72"/>
      <c r="Q979" s="71"/>
      <c r="R979" s="71"/>
      <c r="S979" s="71"/>
      <c r="T979" s="71"/>
      <c r="U979" s="71"/>
      <c r="V979" s="71"/>
      <c r="W979" s="71"/>
      <c r="X979" s="71"/>
      <c r="Y979" s="71"/>
      <c r="Z979" s="71"/>
      <c r="AA979" s="71"/>
    </row>
    <row r="980" spans="1:27" ht="15.75" customHeight="1" x14ac:dyDescent="0.25">
      <c r="A980" s="71"/>
      <c r="B980" s="71"/>
      <c r="C980" s="71"/>
      <c r="D980" s="72"/>
      <c r="E980" s="72"/>
      <c r="F980" s="72"/>
      <c r="G980" s="72"/>
      <c r="H980" s="72"/>
      <c r="I980" s="72"/>
      <c r="J980" s="72"/>
      <c r="K980" s="72"/>
      <c r="L980" s="72"/>
      <c r="M980" s="72"/>
      <c r="N980" s="72"/>
      <c r="O980" s="72"/>
      <c r="P980" s="72"/>
      <c r="Q980" s="71"/>
      <c r="R980" s="71"/>
      <c r="S980" s="71"/>
      <c r="T980" s="71"/>
      <c r="U980" s="71"/>
      <c r="V980" s="71"/>
      <c r="W980" s="71"/>
      <c r="X980" s="71"/>
      <c r="Y980" s="71"/>
      <c r="Z980" s="71"/>
      <c r="AA980" s="71"/>
    </row>
    <row r="981" spans="1:27" ht="15.75" customHeight="1" x14ac:dyDescent="0.25">
      <c r="A981" s="71"/>
      <c r="B981" s="71"/>
      <c r="C981" s="71"/>
      <c r="D981" s="72"/>
      <c r="E981" s="72"/>
      <c r="F981" s="72"/>
      <c r="G981" s="72"/>
      <c r="H981" s="72"/>
      <c r="I981" s="72"/>
      <c r="J981" s="72"/>
      <c r="K981" s="72"/>
      <c r="L981" s="72"/>
      <c r="M981" s="72"/>
      <c r="N981" s="72"/>
      <c r="O981" s="72"/>
      <c r="P981" s="72"/>
      <c r="Q981" s="71"/>
      <c r="R981" s="71"/>
      <c r="S981" s="71"/>
      <c r="T981" s="71"/>
      <c r="U981" s="71"/>
      <c r="V981" s="71"/>
      <c r="W981" s="71"/>
      <c r="X981" s="71"/>
      <c r="Y981" s="71"/>
      <c r="Z981" s="71"/>
      <c r="AA981" s="71"/>
    </row>
    <row r="982" spans="1:27" ht="15.75" customHeight="1" x14ac:dyDescent="0.25">
      <c r="A982" s="71"/>
      <c r="B982" s="71"/>
      <c r="C982" s="71"/>
      <c r="D982" s="72"/>
      <c r="E982" s="72"/>
      <c r="F982" s="72"/>
      <c r="G982" s="72"/>
      <c r="H982" s="72"/>
      <c r="I982" s="72"/>
      <c r="J982" s="72"/>
      <c r="K982" s="72"/>
      <c r="L982" s="72"/>
      <c r="M982" s="72"/>
      <c r="N982" s="72"/>
      <c r="O982" s="72"/>
      <c r="P982" s="72"/>
      <c r="Q982" s="71"/>
      <c r="R982" s="71"/>
      <c r="S982" s="71"/>
      <c r="T982" s="71"/>
      <c r="U982" s="71"/>
      <c r="V982" s="71"/>
      <c r="W982" s="71"/>
      <c r="X982" s="71"/>
      <c r="Y982" s="71"/>
      <c r="Z982" s="71"/>
      <c r="AA982" s="71"/>
    </row>
    <row r="983" spans="1:27" ht="15.75" customHeight="1" x14ac:dyDescent="0.25">
      <c r="A983" s="71"/>
      <c r="B983" s="71"/>
      <c r="C983" s="71"/>
      <c r="D983" s="72"/>
      <c r="E983" s="72"/>
      <c r="F983" s="72"/>
      <c r="G983" s="72"/>
      <c r="H983" s="72"/>
      <c r="I983" s="72"/>
      <c r="J983" s="72"/>
      <c r="K983" s="72"/>
      <c r="L983" s="72"/>
      <c r="M983" s="72"/>
      <c r="N983" s="72"/>
      <c r="O983" s="72"/>
      <c r="P983" s="72"/>
      <c r="Q983" s="71"/>
      <c r="R983" s="71"/>
      <c r="S983" s="71"/>
      <c r="T983" s="71"/>
      <c r="U983" s="71"/>
      <c r="V983" s="71"/>
      <c r="W983" s="71"/>
      <c r="X983" s="71"/>
      <c r="Y983" s="71"/>
      <c r="Z983" s="71"/>
      <c r="AA983" s="71"/>
    </row>
    <row r="984" spans="1:27" ht="15.75" customHeight="1" x14ac:dyDescent="0.25">
      <c r="A984" s="71"/>
      <c r="B984" s="71"/>
      <c r="C984" s="71"/>
      <c r="D984" s="72"/>
      <c r="E984" s="72"/>
      <c r="F984" s="72"/>
      <c r="G984" s="72"/>
      <c r="H984" s="72"/>
      <c r="I984" s="72"/>
      <c r="J984" s="72"/>
      <c r="K984" s="72"/>
      <c r="L984" s="72"/>
      <c r="M984" s="72"/>
      <c r="N984" s="72"/>
      <c r="O984" s="72"/>
      <c r="P984" s="72"/>
      <c r="Q984" s="71"/>
      <c r="R984" s="71"/>
      <c r="S984" s="71"/>
      <c r="T984" s="71"/>
      <c r="U984" s="71"/>
      <c r="V984" s="71"/>
      <c r="W984" s="71"/>
      <c r="X984" s="71"/>
      <c r="Y984" s="71"/>
      <c r="Z984" s="71"/>
      <c r="AA984" s="71"/>
    </row>
    <row r="985" spans="1:27" ht="15.75" customHeight="1" x14ac:dyDescent="0.25">
      <c r="A985" s="71"/>
      <c r="B985" s="71"/>
      <c r="C985" s="71"/>
      <c r="D985" s="72"/>
      <c r="E985" s="72"/>
      <c r="F985" s="72"/>
      <c r="G985" s="72"/>
      <c r="H985" s="72"/>
      <c r="I985" s="72"/>
      <c r="J985" s="72"/>
      <c r="K985" s="72"/>
      <c r="L985" s="72"/>
      <c r="M985" s="72"/>
      <c r="N985" s="72"/>
      <c r="O985" s="72"/>
      <c r="P985" s="72"/>
      <c r="Q985" s="71"/>
      <c r="R985" s="71"/>
      <c r="S985" s="71"/>
      <c r="T985" s="71"/>
      <c r="U985" s="71"/>
      <c r="V985" s="71"/>
      <c r="W985" s="71"/>
      <c r="X985" s="71"/>
      <c r="Y985" s="71"/>
      <c r="Z985" s="71"/>
      <c r="AA985" s="71"/>
    </row>
    <row r="986" spans="1:27" ht="15.75" customHeight="1" x14ac:dyDescent="0.25">
      <c r="A986" s="71"/>
      <c r="B986" s="71"/>
      <c r="C986" s="71"/>
      <c r="D986" s="72"/>
      <c r="E986" s="72"/>
      <c r="F986" s="72"/>
      <c r="G986" s="72"/>
      <c r="H986" s="72"/>
      <c r="I986" s="72"/>
      <c r="J986" s="72"/>
      <c r="K986" s="72"/>
      <c r="L986" s="72"/>
      <c r="M986" s="72"/>
      <c r="N986" s="72"/>
      <c r="O986" s="72"/>
      <c r="P986" s="72"/>
      <c r="Q986" s="71"/>
      <c r="R986" s="71"/>
      <c r="S986" s="71"/>
      <c r="T986" s="71"/>
      <c r="U986" s="71"/>
      <c r="V986" s="71"/>
      <c r="W986" s="71"/>
      <c r="X986" s="71"/>
      <c r="Y986" s="71"/>
      <c r="Z986" s="71"/>
      <c r="AA986" s="71"/>
    </row>
    <row r="987" spans="1:27" ht="15.75" customHeight="1" x14ac:dyDescent="0.25">
      <c r="A987" s="71"/>
      <c r="B987" s="71"/>
      <c r="C987" s="71"/>
      <c r="D987" s="72"/>
      <c r="E987" s="72"/>
      <c r="F987" s="72"/>
      <c r="G987" s="72"/>
      <c r="H987" s="72"/>
      <c r="I987" s="72"/>
      <c r="J987" s="72"/>
      <c r="K987" s="72"/>
      <c r="L987" s="72"/>
      <c r="M987" s="72"/>
      <c r="N987" s="72"/>
      <c r="O987" s="72"/>
      <c r="P987" s="72"/>
      <c r="Q987" s="71"/>
      <c r="R987" s="71"/>
      <c r="S987" s="71"/>
      <c r="T987" s="71"/>
      <c r="U987" s="71"/>
      <c r="V987" s="71"/>
      <c r="W987" s="71"/>
      <c r="X987" s="71"/>
      <c r="Y987" s="71"/>
      <c r="Z987" s="71"/>
      <c r="AA987" s="71"/>
    </row>
    <row r="988" spans="1:27" ht="15.75" customHeight="1" x14ac:dyDescent="0.25">
      <c r="A988" s="71"/>
      <c r="B988" s="71"/>
      <c r="C988" s="71"/>
      <c r="D988" s="72"/>
      <c r="E988" s="72"/>
      <c r="F988" s="72"/>
      <c r="G988" s="72"/>
      <c r="H988" s="72"/>
      <c r="I988" s="72"/>
      <c r="J988" s="72"/>
      <c r="K988" s="72"/>
      <c r="L988" s="72"/>
      <c r="M988" s="72"/>
      <c r="N988" s="72"/>
      <c r="O988" s="72"/>
      <c r="P988" s="72"/>
      <c r="Q988" s="71"/>
      <c r="R988" s="71"/>
      <c r="S988" s="71"/>
      <c r="T988" s="71"/>
      <c r="U988" s="71"/>
      <c r="V988" s="71"/>
      <c r="W988" s="71"/>
      <c r="X988" s="71"/>
      <c r="Y988" s="71"/>
      <c r="Z988" s="71"/>
      <c r="AA988" s="71"/>
    </row>
    <row r="989" spans="1:27" ht="15.75" customHeight="1" x14ac:dyDescent="0.25">
      <c r="A989" s="71"/>
      <c r="B989" s="71"/>
      <c r="C989" s="71"/>
      <c r="D989" s="72"/>
      <c r="E989" s="72"/>
      <c r="F989" s="72"/>
      <c r="G989" s="72"/>
      <c r="H989" s="72"/>
      <c r="I989" s="72"/>
      <c r="J989" s="72"/>
      <c r="K989" s="72"/>
      <c r="L989" s="72"/>
      <c r="M989" s="72"/>
      <c r="N989" s="72"/>
      <c r="O989" s="72"/>
      <c r="P989" s="72"/>
      <c r="Q989" s="71"/>
      <c r="R989" s="71"/>
      <c r="S989" s="71"/>
      <c r="T989" s="71"/>
      <c r="U989" s="71"/>
      <c r="V989" s="71"/>
      <c r="W989" s="71"/>
      <c r="X989" s="71"/>
      <c r="Y989" s="71"/>
      <c r="Z989" s="71"/>
      <c r="AA989" s="71"/>
    </row>
    <row r="990" spans="1:27" ht="15.75" customHeight="1" x14ac:dyDescent="0.25">
      <c r="A990" s="71"/>
      <c r="B990" s="71"/>
      <c r="C990" s="71"/>
      <c r="D990" s="72"/>
      <c r="E990" s="72"/>
      <c r="F990" s="72"/>
      <c r="G990" s="72"/>
      <c r="H990" s="72"/>
      <c r="I990" s="72"/>
      <c r="J990" s="72"/>
      <c r="K990" s="72"/>
      <c r="L990" s="72"/>
      <c r="M990" s="72"/>
      <c r="N990" s="72"/>
      <c r="O990" s="72"/>
      <c r="P990" s="72"/>
      <c r="Q990" s="71"/>
      <c r="R990" s="71"/>
      <c r="S990" s="71"/>
      <c r="T990" s="71"/>
      <c r="U990" s="71"/>
      <c r="V990" s="71"/>
      <c r="W990" s="71"/>
      <c r="X990" s="71"/>
      <c r="Y990" s="71"/>
      <c r="Z990" s="71"/>
      <c r="AA990" s="71"/>
    </row>
    <row r="991" spans="1:27" ht="15.75" customHeight="1" x14ac:dyDescent="0.25">
      <c r="A991" s="71"/>
      <c r="B991" s="71"/>
      <c r="C991" s="71"/>
      <c r="D991" s="72"/>
      <c r="E991" s="72"/>
      <c r="F991" s="72"/>
      <c r="G991" s="72"/>
      <c r="H991" s="72"/>
      <c r="I991" s="72"/>
      <c r="J991" s="72"/>
      <c r="K991" s="72"/>
      <c r="L991" s="72"/>
      <c r="M991" s="72"/>
      <c r="N991" s="72"/>
      <c r="O991" s="72"/>
      <c r="P991" s="72"/>
      <c r="Q991" s="71"/>
      <c r="R991" s="71"/>
      <c r="S991" s="71"/>
      <c r="T991" s="71"/>
      <c r="U991" s="71"/>
      <c r="V991" s="71"/>
      <c r="W991" s="71"/>
      <c r="X991" s="71"/>
      <c r="Y991" s="71"/>
      <c r="Z991" s="71"/>
      <c r="AA991" s="71"/>
    </row>
    <row r="992" spans="1:27" ht="15.75" customHeight="1" x14ac:dyDescent="0.25">
      <c r="A992" s="71"/>
      <c r="B992" s="71"/>
      <c r="C992" s="71"/>
      <c r="D992" s="72"/>
      <c r="E992" s="72"/>
      <c r="F992" s="72"/>
      <c r="G992" s="72"/>
      <c r="H992" s="72"/>
      <c r="I992" s="72"/>
      <c r="J992" s="72"/>
      <c r="K992" s="72"/>
      <c r="L992" s="72"/>
      <c r="M992" s="72"/>
      <c r="N992" s="72"/>
      <c r="O992" s="72"/>
      <c r="P992" s="72"/>
      <c r="Q992" s="71"/>
      <c r="R992" s="71"/>
      <c r="S992" s="71"/>
      <c r="T992" s="71"/>
      <c r="U992" s="71"/>
      <c r="V992" s="71"/>
      <c r="W992" s="71"/>
      <c r="X992" s="71"/>
      <c r="Y992" s="71"/>
      <c r="Z992" s="71"/>
      <c r="AA992" s="71"/>
    </row>
    <row r="993" spans="1:27" ht="15.75" customHeight="1" x14ac:dyDescent="0.25">
      <c r="A993" s="71"/>
      <c r="B993" s="71"/>
      <c r="C993" s="71"/>
      <c r="D993" s="72"/>
      <c r="E993" s="72"/>
      <c r="F993" s="72"/>
      <c r="G993" s="72"/>
      <c r="H993" s="72"/>
      <c r="I993" s="72"/>
      <c r="J993" s="72"/>
      <c r="K993" s="72"/>
      <c r="L993" s="72"/>
      <c r="M993" s="72"/>
      <c r="N993" s="72"/>
      <c r="O993" s="72"/>
      <c r="P993" s="72"/>
      <c r="Q993" s="71"/>
      <c r="R993" s="71"/>
      <c r="S993" s="71"/>
      <c r="T993" s="71"/>
      <c r="U993" s="71"/>
      <c r="V993" s="71"/>
      <c r="W993" s="71"/>
      <c r="X993" s="71"/>
      <c r="Y993" s="71"/>
      <c r="Z993" s="71"/>
      <c r="AA993" s="71"/>
    </row>
    <row r="994" spans="1:27" ht="15.75" customHeight="1" x14ac:dyDescent="0.25">
      <c r="A994" s="71"/>
      <c r="B994" s="71"/>
      <c r="C994" s="71"/>
      <c r="D994" s="72"/>
      <c r="E994" s="72"/>
      <c r="F994" s="72"/>
      <c r="G994" s="72"/>
      <c r="H994" s="72"/>
      <c r="I994" s="72"/>
      <c r="J994" s="72"/>
      <c r="K994" s="72"/>
      <c r="L994" s="72"/>
      <c r="M994" s="72"/>
      <c r="N994" s="72"/>
      <c r="O994" s="72"/>
      <c r="P994" s="72"/>
      <c r="Q994" s="71"/>
      <c r="R994" s="71"/>
      <c r="S994" s="71"/>
      <c r="T994" s="71"/>
      <c r="U994" s="71"/>
      <c r="V994" s="71"/>
      <c r="W994" s="71"/>
      <c r="X994" s="71"/>
      <c r="Y994" s="71"/>
      <c r="Z994" s="71"/>
      <c r="AA994" s="71"/>
    </row>
    <row r="995" spans="1:27" ht="15.75" customHeight="1" x14ac:dyDescent="0.25">
      <c r="A995" s="71"/>
      <c r="B995" s="71"/>
      <c r="C995" s="71"/>
      <c r="D995" s="72"/>
      <c r="E995" s="72"/>
      <c r="F995" s="72"/>
      <c r="G995" s="72"/>
      <c r="H995" s="72"/>
      <c r="I995" s="72"/>
      <c r="J995" s="72"/>
      <c r="K995" s="72"/>
      <c r="L995" s="72"/>
      <c r="M995" s="72"/>
      <c r="N995" s="72"/>
      <c r="O995" s="72"/>
      <c r="P995" s="72"/>
      <c r="Q995" s="71"/>
      <c r="R995" s="71"/>
      <c r="S995" s="71"/>
      <c r="T995" s="71"/>
      <c r="U995" s="71"/>
      <c r="V995" s="71"/>
      <c r="W995" s="71"/>
      <c r="X995" s="71"/>
      <c r="Y995" s="71"/>
      <c r="Z995" s="71"/>
      <c r="AA995" s="71"/>
    </row>
    <row r="996" spans="1:27" ht="15.75" customHeight="1" x14ac:dyDescent="0.25">
      <c r="A996" s="71"/>
      <c r="B996" s="71"/>
      <c r="C996" s="71"/>
      <c r="D996" s="72"/>
      <c r="E996" s="72"/>
      <c r="F996" s="72"/>
      <c r="G996" s="72"/>
      <c r="H996" s="72"/>
      <c r="I996" s="72"/>
      <c r="J996" s="72"/>
      <c r="K996" s="72"/>
      <c r="L996" s="72"/>
      <c r="M996" s="72"/>
      <c r="N996" s="72"/>
      <c r="O996" s="72"/>
      <c r="P996" s="72"/>
      <c r="Q996" s="71"/>
      <c r="R996" s="71"/>
      <c r="S996" s="71"/>
      <c r="T996" s="71"/>
      <c r="U996" s="71"/>
      <c r="V996" s="71"/>
      <c r="W996" s="71"/>
      <c r="X996" s="71"/>
      <c r="Y996" s="71"/>
      <c r="Z996" s="71"/>
      <c r="AA996" s="71"/>
    </row>
    <row r="997" spans="1:27" ht="15.75" customHeight="1" x14ac:dyDescent="0.25">
      <c r="A997" s="71"/>
      <c r="B997" s="71"/>
      <c r="C997" s="71"/>
      <c r="D997" s="72"/>
      <c r="E997" s="72"/>
      <c r="F997" s="72"/>
      <c r="G997" s="72"/>
      <c r="H997" s="72"/>
      <c r="I997" s="72"/>
      <c r="J997" s="72"/>
      <c r="K997" s="72"/>
      <c r="L997" s="72"/>
      <c r="M997" s="72"/>
      <c r="N997" s="72"/>
      <c r="O997" s="72"/>
      <c r="P997" s="72"/>
      <c r="Q997" s="71"/>
      <c r="R997" s="71"/>
      <c r="S997" s="71"/>
      <c r="T997" s="71"/>
      <c r="U997" s="71"/>
      <c r="V997" s="71"/>
      <c r="W997" s="71"/>
      <c r="X997" s="71"/>
      <c r="Y997" s="71"/>
      <c r="Z997" s="71"/>
      <c r="AA997" s="71"/>
    </row>
    <row r="998" spans="1:27" ht="15.75" customHeight="1" x14ac:dyDescent="0.25">
      <c r="A998" s="71"/>
      <c r="B998" s="71"/>
      <c r="C998" s="71"/>
      <c r="D998" s="72"/>
      <c r="E998" s="72"/>
      <c r="F998" s="72"/>
      <c r="G998" s="72"/>
      <c r="H998" s="72"/>
      <c r="I998" s="72"/>
      <c r="J998" s="72"/>
      <c r="K998" s="72"/>
      <c r="L998" s="72"/>
      <c r="M998" s="72"/>
      <c r="N998" s="72"/>
      <c r="O998" s="72"/>
      <c r="P998" s="72"/>
      <c r="Q998" s="71"/>
      <c r="R998" s="71"/>
      <c r="S998" s="71"/>
      <c r="T998" s="71"/>
      <c r="U998" s="71"/>
      <c r="V998" s="71"/>
      <c r="W998" s="71"/>
      <c r="X998" s="71"/>
      <c r="Y998" s="71"/>
      <c r="Z998" s="71"/>
      <c r="AA998" s="71"/>
    </row>
    <row r="999" spans="1:27" ht="15.75" customHeight="1" x14ac:dyDescent="0.25">
      <c r="A999" s="71"/>
      <c r="B999" s="71"/>
      <c r="C999" s="71"/>
      <c r="D999" s="72"/>
      <c r="E999" s="72"/>
      <c r="F999" s="72"/>
      <c r="G999" s="72"/>
      <c r="H999" s="72"/>
      <c r="I999" s="72"/>
      <c r="J999" s="72"/>
      <c r="K999" s="72"/>
      <c r="L999" s="72"/>
      <c r="M999" s="72"/>
      <c r="N999" s="72"/>
      <c r="O999" s="72"/>
      <c r="P999" s="72"/>
      <c r="Q999" s="71"/>
      <c r="R999" s="71"/>
      <c r="S999" s="71"/>
      <c r="T999" s="71"/>
      <c r="U999" s="71"/>
      <c r="V999" s="71"/>
      <c r="W999" s="71"/>
      <c r="X999" s="71"/>
      <c r="Y999" s="71"/>
      <c r="Z999" s="71"/>
      <c r="AA999" s="71"/>
    </row>
    <row r="1000" spans="1:27" ht="15.75" customHeight="1" x14ac:dyDescent="0.25">
      <c r="A1000" s="71"/>
      <c r="B1000" s="71"/>
      <c r="C1000" s="71"/>
      <c r="D1000" s="72"/>
      <c r="E1000" s="72"/>
      <c r="F1000" s="72"/>
      <c r="G1000" s="72"/>
      <c r="H1000" s="72"/>
      <c r="I1000" s="72"/>
      <c r="J1000" s="72"/>
      <c r="K1000" s="72"/>
      <c r="L1000" s="72"/>
      <c r="M1000" s="72"/>
      <c r="N1000" s="72"/>
      <c r="O1000" s="72"/>
      <c r="P1000" s="72"/>
      <c r="Q1000" s="71"/>
      <c r="R1000" s="71"/>
      <c r="S1000" s="71"/>
      <c r="T1000" s="71"/>
      <c r="U1000" s="71"/>
      <c r="V1000" s="71"/>
      <c r="W1000" s="71"/>
      <c r="X1000" s="71"/>
      <c r="Y1000" s="71"/>
      <c r="Z1000" s="71"/>
      <c r="AA1000" s="71"/>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C4:L1000"/>
  <sheetViews>
    <sheetView showGridLines="0" workbookViewId="0"/>
  </sheetViews>
  <sheetFormatPr baseColWidth="10" defaultColWidth="14.42578125" defaultRowHeight="15" customHeight="1" x14ac:dyDescent="0.25"/>
  <cols>
    <col min="1" max="1" width="4.7109375" customWidth="1"/>
    <col min="2" max="2" width="6.5703125" customWidth="1"/>
    <col min="3" max="3" width="14.140625" customWidth="1"/>
    <col min="4" max="4" width="12.42578125" customWidth="1"/>
    <col min="5" max="6" width="25.85546875" customWidth="1"/>
    <col min="7" max="7" width="25.7109375" customWidth="1"/>
    <col min="8" max="8" width="27.28515625" customWidth="1"/>
    <col min="9" max="26" width="25.85546875" customWidth="1"/>
  </cols>
  <sheetData>
    <row r="4" spans="3:12" ht="15.75" x14ac:dyDescent="0.25">
      <c r="C4" s="120">
        <f t="array" ref="C4:I11">+'Tablero Seguimiento'!J37:P44</f>
        <v>0</v>
      </c>
      <c r="D4" s="120">
        <v>0</v>
      </c>
      <c r="E4" s="365" t="str">
        <v>CONSECUENCIA</v>
      </c>
      <c r="F4" s="366">
        <v>0</v>
      </c>
      <c r="G4" s="366">
        <v>0</v>
      </c>
      <c r="H4" s="366">
        <v>0</v>
      </c>
      <c r="I4" s="367">
        <v>0</v>
      </c>
    </row>
    <row r="5" spans="3:12" ht="15.75" x14ac:dyDescent="0.25">
      <c r="C5" s="368" t="str">
        <v>PROBABILIDAD</v>
      </c>
      <c r="D5" s="369">
        <v>0</v>
      </c>
      <c r="E5" s="121" t="str">
        <v>Mínima</v>
      </c>
      <c r="F5" s="121" t="str">
        <v>Menor</v>
      </c>
      <c r="G5" s="121" t="str">
        <v>Moderada</v>
      </c>
      <c r="H5" s="121" t="str">
        <v xml:space="preserve">Mayor </v>
      </c>
      <c r="I5" s="121" t="str">
        <v>Máxima</v>
      </c>
    </row>
    <row r="6" spans="3:12" ht="15.75" x14ac:dyDescent="0.25">
      <c r="C6" s="370">
        <v>0</v>
      </c>
      <c r="D6" s="371">
        <v>0</v>
      </c>
      <c r="E6" s="122">
        <v>1</v>
      </c>
      <c r="F6" s="122">
        <v>2</v>
      </c>
      <c r="G6" s="122">
        <v>4</v>
      </c>
      <c r="H6" s="122">
        <v>8</v>
      </c>
      <c r="I6" s="122">
        <v>16</v>
      </c>
      <c r="K6" s="372" t="str">
        <f t="array" ref="K6:L11">+'Tablero Seguimiento'!N50:O55</f>
        <v>Cantidad de riesgos</v>
      </c>
      <c r="L6" s="367">
        <v>0</v>
      </c>
    </row>
    <row r="7" spans="3:12" ht="81" customHeight="1" x14ac:dyDescent="0.25">
      <c r="C7" s="123" t="str">
        <v>Muy alta</v>
      </c>
      <c r="D7" s="122">
        <v>5</v>
      </c>
      <c r="E7" s="124" t="e">
        <f ca="1"/>
        <v>#NAME?</v>
      </c>
      <c r="F7" s="124" t="e">
        <f ca="1"/>
        <v>#NAME?</v>
      </c>
      <c r="G7" s="125" t="e">
        <f ca="1"/>
        <v>#NAME?</v>
      </c>
      <c r="H7" s="126" t="e">
        <f ca="1"/>
        <v>#NAME?</v>
      </c>
      <c r="I7" s="126" t="e">
        <f ca="1"/>
        <v>#NAME?</v>
      </c>
      <c r="K7" s="127" t="str">
        <v>Extremo</v>
      </c>
      <c r="L7" s="128">
        <v>25</v>
      </c>
    </row>
    <row r="8" spans="3:12" ht="81" customHeight="1" x14ac:dyDescent="0.25">
      <c r="C8" s="121" t="str">
        <v>Alta</v>
      </c>
      <c r="D8" s="122">
        <v>4</v>
      </c>
      <c r="E8" s="129" t="e">
        <f ca="1"/>
        <v>#NAME?</v>
      </c>
      <c r="F8" s="124" t="e">
        <f ca="1"/>
        <v>#NAME?</v>
      </c>
      <c r="G8" s="125" t="e">
        <f ca="1"/>
        <v>#NAME?</v>
      </c>
      <c r="H8" s="126" t="e">
        <f ca="1"/>
        <v>#NAME?</v>
      </c>
      <c r="I8" s="126" t="e">
        <f ca="1"/>
        <v>#NAME?</v>
      </c>
      <c r="K8" s="130" t="str">
        <v>Alto</v>
      </c>
      <c r="L8" s="128">
        <v>13</v>
      </c>
    </row>
    <row r="9" spans="3:12" ht="81" customHeight="1" x14ac:dyDescent="0.25">
      <c r="C9" s="121" t="str">
        <v>Media</v>
      </c>
      <c r="D9" s="122">
        <v>3</v>
      </c>
      <c r="E9" s="131" t="e">
        <f ca="1"/>
        <v>#NAME?</v>
      </c>
      <c r="F9" s="124" t="e">
        <f ca="1"/>
        <v>#NAME?</v>
      </c>
      <c r="G9" s="124" t="e">
        <f ca="1"/>
        <v>#NAME?</v>
      </c>
      <c r="H9" s="125" t="e">
        <f ca="1"/>
        <v>#NAME?</v>
      </c>
      <c r="I9" s="126" t="e">
        <f ca="1"/>
        <v>#NAME?</v>
      </c>
      <c r="K9" s="132" t="str">
        <v>Tolerable</v>
      </c>
      <c r="L9" s="128">
        <v>8</v>
      </c>
    </row>
    <row r="10" spans="3:12" ht="81" customHeight="1" x14ac:dyDescent="0.25">
      <c r="C10" s="121" t="str">
        <v>Baja</v>
      </c>
      <c r="D10" s="122">
        <v>2</v>
      </c>
      <c r="E10" s="131" t="e">
        <f ca="1"/>
        <v>#NAME?</v>
      </c>
      <c r="F10" s="131" t="e">
        <f ca="1"/>
        <v>#NAME?</v>
      </c>
      <c r="G10" s="124" t="e">
        <f ca="1"/>
        <v>#NAME?</v>
      </c>
      <c r="H10" s="125" t="e">
        <f ca="1"/>
        <v>#NAME?</v>
      </c>
      <c r="I10" s="126" t="e">
        <f ca="1"/>
        <v>#NAME?</v>
      </c>
      <c r="K10" s="133" t="str">
        <v>Aceptable</v>
      </c>
      <c r="L10" s="128">
        <v>2</v>
      </c>
    </row>
    <row r="11" spans="3:12" ht="81" customHeight="1" x14ac:dyDescent="0.25">
      <c r="C11" s="121" t="str">
        <v>Muy baja</v>
      </c>
      <c r="D11" s="122">
        <v>1</v>
      </c>
      <c r="E11" s="131" t="e">
        <f ca="1"/>
        <v>#NAME?</v>
      </c>
      <c r="F11" s="131" t="e">
        <f ca="1"/>
        <v>#NAME?</v>
      </c>
      <c r="G11" s="131" t="e">
        <f ca="1"/>
        <v>#NAME?</v>
      </c>
      <c r="H11" s="124" t="e">
        <f ca="1"/>
        <v>#NAME?</v>
      </c>
      <c r="I11" s="125" t="e">
        <f ca="1"/>
        <v>#NAME?</v>
      </c>
      <c r="K11" s="134" t="str">
        <v>Total riesgos</v>
      </c>
      <c r="L11" s="135">
        <v>48</v>
      </c>
    </row>
    <row r="12" spans="3:12" x14ac:dyDescent="0.25">
      <c r="C12" s="13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E4:I4"/>
    <mergeCell ref="C5:D6"/>
    <mergeCell ref="K6:L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E36C09"/>
  </sheetPr>
  <dimension ref="A1:AA1000"/>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12" width="20.85546875" customWidth="1"/>
    <col min="13" max="13" width="24.28515625" customWidth="1"/>
    <col min="14" max="14" width="34" customWidth="1"/>
    <col min="15" max="15" width="34.140625" customWidth="1"/>
    <col min="16" max="16" width="30.7109375" customWidth="1"/>
    <col min="17" max="27" width="16.28515625" customWidth="1"/>
  </cols>
  <sheetData>
    <row r="1" spans="1:27" x14ac:dyDescent="0.25">
      <c r="A1" s="137"/>
      <c r="B1" s="137"/>
      <c r="C1" s="138">
        <f>'2.Datos'!Z1</f>
        <v>5</v>
      </c>
      <c r="D1" s="138">
        <f>'2.Datos'!AH1</f>
        <v>10</v>
      </c>
      <c r="E1" s="138">
        <f>'2.Datos'!AL1</f>
        <v>15</v>
      </c>
      <c r="F1" s="138">
        <f>'2.Datos'!AP1</f>
        <v>20</v>
      </c>
      <c r="G1" s="138">
        <f>'2.Datos'!AT1</f>
        <v>25</v>
      </c>
      <c r="H1" s="138">
        <f>'2.Datos'!AX1</f>
        <v>30</v>
      </c>
      <c r="I1" s="138">
        <f>'2.Datos'!BB1</f>
        <v>35</v>
      </c>
      <c r="J1" s="138">
        <f>'2.Datos'!BF1</f>
        <v>40</v>
      </c>
      <c r="K1" s="138">
        <f>'2.Datos'!BJ1</f>
        <v>45</v>
      </c>
      <c r="L1" s="138">
        <f>'2.Datos'!BN1</f>
        <v>50</v>
      </c>
      <c r="M1" s="138">
        <f>'2.Datos'!BR1</f>
        <v>55</v>
      </c>
      <c r="N1" s="138">
        <f>'2.Datos'!BV1</f>
        <v>60</v>
      </c>
      <c r="O1" s="138">
        <f>'2.Datos'!BZ1</f>
        <v>65</v>
      </c>
      <c r="P1" s="138">
        <f>'2.Datos'!CD1</f>
        <v>70</v>
      </c>
      <c r="Q1" s="138">
        <f>'2.Datos'!CH1</f>
        <v>75</v>
      </c>
      <c r="R1" s="138">
        <f>'2.Datos'!CL1</f>
        <v>80</v>
      </c>
      <c r="S1" s="138">
        <f>'2.Datos'!CP1</f>
        <v>85</v>
      </c>
      <c r="T1" s="138">
        <f>'2.Datos'!CT1</f>
        <v>90</v>
      </c>
      <c r="U1" s="138">
        <f>'2.Datos'!CX1</f>
        <v>95</v>
      </c>
      <c r="V1" s="138">
        <f>'2.Datos'!DB1</f>
        <v>100</v>
      </c>
      <c r="W1" s="138">
        <f>'2.Datos'!DF1</f>
        <v>105</v>
      </c>
      <c r="X1" s="138">
        <f>'2.Datos'!DJ1</f>
        <v>110</v>
      </c>
      <c r="Y1" s="138">
        <f>'2.Datos'!DN1</f>
        <v>115</v>
      </c>
      <c r="Z1" s="138">
        <f>'2.Datos'!DR1</f>
        <v>120</v>
      </c>
      <c r="AA1" s="138">
        <f>'2.Datos'!DV1</f>
        <v>125</v>
      </c>
    </row>
    <row r="2" spans="1:27" ht="30" x14ac:dyDescent="0.25">
      <c r="A2" s="139" t="s">
        <v>35</v>
      </c>
      <c r="B2" s="139" t="s">
        <v>40</v>
      </c>
      <c r="C2" s="139" t="str">
        <f>'2.Datos'!Z2</f>
        <v>Nivel de Riesgo inicial (fecha)</v>
      </c>
      <c r="D2" s="140" t="str">
        <f>'2.Datos'!AE1</f>
        <v>Seguimiento 1 (Fecha)</v>
      </c>
      <c r="E2" s="140" t="str">
        <f>'2.Datos'!AI1</f>
        <v>Seguimiento 2 (Fecha)</v>
      </c>
      <c r="F2" s="140" t="str">
        <f>'2.Datos'!AM1</f>
        <v>Seguimiento 3 (Fecha)</v>
      </c>
      <c r="G2" s="140" t="str">
        <f>'2.Datos'!AQ1</f>
        <v>Seguimiento 4 (Fecha)</v>
      </c>
      <c r="H2" s="140" t="str">
        <f>'2.Datos'!AU1</f>
        <v>Seguimiento 5 (Fecha)</v>
      </c>
      <c r="I2" s="140" t="str">
        <f>'2.Datos'!AY1</f>
        <v>Seguimiento 6 (Fecha)</v>
      </c>
      <c r="J2" s="140" t="str">
        <f>'2.Datos'!BC1</f>
        <v>Seguimiento 7 (Fecha)</v>
      </c>
      <c r="K2" s="140" t="str">
        <f>'2.Datos'!BG1</f>
        <v>Seguimiento 8 (Fecha)</v>
      </c>
      <c r="L2" s="140" t="str">
        <f>'2.Datos'!BK1</f>
        <v>Seguimiento 9 (Fecha)</v>
      </c>
      <c r="M2" s="140" t="str">
        <f>'2.Datos'!BO1</f>
        <v>Seguimiento 10 (Fecha)</v>
      </c>
      <c r="N2" s="140" t="str">
        <f>'2.Datos'!BS1</f>
        <v>Seguimiento 11 (Fecha)</v>
      </c>
      <c r="O2" s="140" t="str">
        <f>'2.Datos'!BW1</f>
        <v>Seguimiento 12 (Fecha)</v>
      </c>
      <c r="P2" s="140" t="str">
        <f>'2.Datos'!CA1</f>
        <v>Seguimiento 13 (Fecha)</v>
      </c>
      <c r="Q2" s="140" t="str">
        <f>'2.Datos'!CE1</f>
        <v>Seguimiento 14 (Fecha)</v>
      </c>
      <c r="R2" s="140" t="str">
        <f>'2.Datos'!CI1</f>
        <v>Seguimiento 15 (Fecha)</v>
      </c>
      <c r="S2" s="140" t="str">
        <f>'2.Datos'!CM1</f>
        <v>Seguimiento 16 (Fecha)</v>
      </c>
      <c r="T2" s="140" t="str">
        <f>'2.Datos'!CQ1</f>
        <v>Seguimiento 17 (Fecha)</v>
      </c>
      <c r="U2" s="140" t="str">
        <f>'2.Datos'!CU1</f>
        <v>Seguimiento 18 (Fecha)</v>
      </c>
      <c r="V2" s="140" t="str">
        <f>'2.Datos'!CY1</f>
        <v>Seguimiento 19 (Fecha)</v>
      </c>
      <c r="W2" s="140" t="str">
        <f>'2.Datos'!DC1</f>
        <v>Seguimiento 20 (Fecha)</v>
      </c>
      <c r="X2" s="140" t="str">
        <f>'2.Datos'!DG1</f>
        <v>Seguimiento 21 (Fecha)</v>
      </c>
      <c r="Y2" s="140" t="str">
        <f>'2.Datos'!DK1</f>
        <v>Seguimiento 22 (Fecha)</v>
      </c>
      <c r="Z2" s="140" t="str">
        <f>'2.Datos'!DO1</f>
        <v>Seguimiento 23 (Fecha)</v>
      </c>
      <c r="AA2" s="140" t="str">
        <f>'2.Datos'!DS1</f>
        <v>Seguimiento 24 (Fecha)</v>
      </c>
    </row>
    <row r="3" spans="1:27" ht="30" x14ac:dyDescent="0.25">
      <c r="A3" s="141" t="str">
        <f>IF('2.Datos'!B3=""," ",'2.Datos'!B3)</f>
        <v>R1_JUR</v>
      </c>
      <c r="B3" s="142" t="str">
        <f>IF('2.Datos'!G3="","",'2.Datos'!G3)</f>
        <v>Emitir conceptos  juridicos o actos administrativos errados, inexactos o con vicios de nulidad.</v>
      </c>
      <c r="C3" s="143" t="str">
        <f>'2.Datos'!Z3</f>
        <v>Aceptable</v>
      </c>
      <c r="D3" s="143" t="str">
        <f>'2.Datos'!AH3</f>
        <v>-</v>
      </c>
      <c r="E3" s="143" t="str">
        <f>'2.Datos'!AL3</f>
        <v>-</v>
      </c>
      <c r="F3" s="143" t="str">
        <f>'2.Datos'!AP3</f>
        <v>-</v>
      </c>
      <c r="G3" s="143" t="str">
        <f>'2.Datos'!AT3</f>
        <v>-</v>
      </c>
      <c r="H3" s="143" t="str">
        <f>'2.Datos'!AX3</f>
        <v>-</v>
      </c>
      <c r="I3" s="143" t="str">
        <f>'2.Datos'!BB3</f>
        <v>-</v>
      </c>
      <c r="J3" s="143" t="str">
        <f>'2.Datos'!BF3</f>
        <v>-</v>
      </c>
      <c r="K3" s="143" t="str">
        <f>'2.Datos'!BJ3</f>
        <v>-</v>
      </c>
      <c r="L3" s="143" t="str">
        <f>'2.Datos'!BN3</f>
        <v>-</v>
      </c>
      <c r="M3" s="143" t="str">
        <f>'2.Datos'!BR3</f>
        <v>-</v>
      </c>
      <c r="N3" s="143" t="str">
        <f>'2.Datos'!BV3</f>
        <v>-</v>
      </c>
      <c r="O3" s="143" t="str">
        <f>'2.Datos'!BZ3</f>
        <v>-</v>
      </c>
      <c r="P3" s="143" t="str">
        <f>'2.Datos'!CD3</f>
        <v>-</v>
      </c>
      <c r="Q3" s="143" t="str">
        <f>'2.Datos'!CH3</f>
        <v>-</v>
      </c>
      <c r="R3" s="143" t="str">
        <f>'2.Datos'!CL3</f>
        <v>-</v>
      </c>
      <c r="S3" s="143" t="str">
        <f>'2.Datos'!CP3</f>
        <v>-</v>
      </c>
      <c r="T3" s="143" t="str">
        <f>'2.Datos'!CT3</f>
        <v>-</v>
      </c>
      <c r="U3" s="143" t="str">
        <f>'2.Datos'!CX3</f>
        <v>-</v>
      </c>
      <c r="V3" s="143" t="str">
        <f>'2.Datos'!DB3</f>
        <v>-</v>
      </c>
      <c r="W3" s="143" t="str">
        <f>'2.Datos'!DF3</f>
        <v>-</v>
      </c>
      <c r="X3" s="143" t="str">
        <f>'2.Datos'!DJ3</f>
        <v>-</v>
      </c>
      <c r="Y3" s="143" t="str">
        <f>'2.Datos'!DN3</f>
        <v>-</v>
      </c>
      <c r="Z3" s="143" t="str">
        <f>'2.Datos'!DR3</f>
        <v>-</v>
      </c>
      <c r="AA3" s="143" t="str">
        <f>'2.Datos'!DV3</f>
        <v>-</v>
      </c>
    </row>
    <row r="4" spans="1:27" ht="30" x14ac:dyDescent="0.25">
      <c r="A4" s="141" t="str">
        <f>IF('2.Datos'!B4=""," ",'2.Datos'!B4)</f>
        <v>R2_JUR</v>
      </c>
      <c r="B4" s="142" t="str">
        <f>IF('2.Datos'!G4="","",'2.Datos'!G4)</f>
        <v>Vencimiento de términos en el trámite de respuestas de Derechos de petición y consultas</v>
      </c>
      <c r="C4" s="143" t="str">
        <f>'2.Datos'!Z4</f>
        <v>Tolerable</v>
      </c>
      <c r="D4" s="143" t="str">
        <f>'2.Datos'!AH4</f>
        <v>-</v>
      </c>
      <c r="E4" s="143" t="str">
        <f>'2.Datos'!AL4</f>
        <v>-</v>
      </c>
      <c r="F4" s="143" t="str">
        <f>'2.Datos'!AP4</f>
        <v>-</v>
      </c>
      <c r="G4" s="143" t="str">
        <f>'2.Datos'!AT4</f>
        <v>-</v>
      </c>
      <c r="H4" s="143" t="str">
        <f>'2.Datos'!AX4</f>
        <v>-</v>
      </c>
      <c r="I4" s="143" t="str">
        <f>'2.Datos'!BB4</f>
        <v>-</v>
      </c>
      <c r="J4" s="143" t="str">
        <f>'2.Datos'!BF4</f>
        <v>-</v>
      </c>
      <c r="K4" s="143" t="str">
        <f>'2.Datos'!BJ4</f>
        <v>-</v>
      </c>
      <c r="L4" s="143" t="str">
        <f>'2.Datos'!BN4</f>
        <v>-</v>
      </c>
      <c r="M4" s="143" t="str">
        <f>'2.Datos'!BR4</f>
        <v>-</v>
      </c>
      <c r="N4" s="143" t="str">
        <f>'2.Datos'!BV4</f>
        <v>-</v>
      </c>
      <c r="O4" s="143" t="str">
        <f>'2.Datos'!BZ4</f>
        <v>-</v>
      </c>
      <c r="P4" s="143" t="str">
        <f>'2.Datos'!CD4</f>
        <v>-</v>
      </c>
      <c r="Q4" s="143" t="str">
        <f>'2.Datos'!CH4</f>
        <v>-</v>
      </c>
      <c r="R4" s="143" t="str">
        <f>'2.Datos'!CL4</f>
        <v>-</v>
      </c>
      <c r="S4" s="143" t="str">
        <f>'2.Datos'!CP4</f>
        <v>-</v>
      </c>
      <c r="T4" s="143" t="str">
        <f>'2.Datos'!CT4</f>
        <v>-</v>
      </c>
      <c r="U4" s="143" t="str">
        <f>'2.Datos'!CX4</f>
        <v>-</v>
      </c>
      <c r="V4" s="143" t="str">
        <f>'2.Datos'!DB4</f>
        <v>-</v>
      </c>
      <c r="W4" s="143" t="str">
        <f>'2.Datos'!DF4</f>
        <v>-</v>
      </c>
      <c r="X4" s="143" t="str">
        <f>'2.Datos'!DJ4</f>
        <v>-</v>
      </c>
      <c r="Y4" s="143" t="str">
        <f>'2.Datos'!DN4</f>
        <v>-</v>
      </c>
      <c r="Z4" s="143" t="str">
        <f>'2.Datos'!DR4</f>
        <v>-</v>
      </c>
      <c r="AA4" s="143" t="str">
        <f>'2.Datos'!DV4</f>
        <v>-</v>
      </c>
    </row>
    <row r="5" spans="1:27" ht="30" x14ac:dyDescent="0.25">
      <c r="A5" s="141" t="str">
        <f>IF('2.Datos'!B5=""," ",'2.Datos'!B5)</f>
        <v>R3_JUR</v>
      </c>
      <c r="B5" s="142" t="str">
        <f>IF('2.Datos'!G5="","",'2.Datos'!G5)</f>
        <v>Interes partícular de los funcionarios o terceros en los procesos de contratación de la empresa.</v>
      </c>
      <c r="C5" s="143" t="str">
        <f>'2.Datos'!Z5</f>
        <v>Alto</v>
      </c>
      <c r="D5" s="143" t="str">
        <f>'2.Datos'!AH5</f>
        <v>-</v>
      </c>
      <c r="E5" s="143" t="str">
        <f>'2.Datos'!AL5</f>
        <v>-</v>
      </c>
      <c r="F5" s="143" t="str">
        <f>'2.Datos'!AP5</f>
        <v>-</v>
      </c>
      <c r="G5" s="143" t="str">
        <f>'2.Datos'!AT5</f>
        <v>-</v>
      </c>
      <c r="H5" s="143" t="str">
        <f>'2.Datos'!AX5</f>
        <v>-</v>
      </c>
      <c r="I5" s="143" t="str">
        <f>'2.Datos'!BB5</f>
        <v>-</v>
      </c>
      <c r="J5" s="143" t="str">
        <f>'2.Datos'!BF5</f>
        <v>-</v>
      </c>
      <c r="K5" s="143" t="str">
        <f>'2.Datos'!BJ5</f>
        <v>-</v>
      </c>
      <c r="L5" s="143" t="str">
        <f>'2.Datos'!BN5</f>
        <v>-</v>
      </c>
      <c r="M5" s="143" t="str">
        <f>'2.Datos'!BR5</f>
        <v>-</v>
      </c>
      <c r="N5" s="143" t="str">
        <f>'2.Datos'!BV5</f>
        <v>-</v>
      </c>
      <c r="O5" s="143" t="str">
        <f>'2.Datos'!BZ5</f>
        <v>-</v>
      </c>
      <c r="P5" s="143" t="str">
        <f>'2.Datos'!CD5</f>
        <v>-</v>
      </c>
      <c r="Q5" s="143" t="str">
        <f>'2.Datos'!CH5</f>
        <v>-</v>
      </c>
      <c r="R5" s="143" t="str">
        <f>'2.Datos'!CL5</f>
        <v>-</v>
      </c>
      <c r="S5" s="143" t="str">
        <f>'2.Datos'!CP5</f>
        <v>-</v>
      </c>
      <c r="T5" s="143" t="str">
        <f>'2.Datos'!CT5</f>
        <v>-</v>
      </c>
      <c r="U5" s="143" t="str">
        <f>'2.Datos'!CX5</f>
        <v>-</v>
      </c>
      <c r="V5" s="143" t="str">
        <f>'2.Datos'!DB5</f>
        <v>-</v>
      </c>
      <c r="W5" s="143" t="str">
        <f>'2.Datos'!DF5</f>
        <v>-</v>
      </c>
      <c r="X5" s="143" t="str">
        <f>'2.Datos'!DJ5</f>
        <v>-</v>
      </c>
      <c r="Y5" s="143" t="str">
        <f>'2.Datos'!DN5</f>
        <v>-</v>
      </c>
      <c r="Z5" s="143" t="str">
        <f>'2.Datos'!DR5</f>
        <v>-</v>
      </c>
      <c r="AA5" s="143" t="str">
        <f>'2.Datos'!DV5</f>
        <v>-</v>
      </c>
    </row>
    <row r="6" spans="1:27" x14ac:dyDescent="0.25">
      <c r="A6" s="144" t="e">
        <f>IF('2.Datos'!#REF!=""," ",'2.Datos'!#REF!)</f>
        <v>#REF!</v>
      </c>
      <c r="B6" s="142" t="e">
        <f>IF('2.Datos'!#REF!="","",'2.Datos'!#REF!)</f>
        <v>#REF!</v>
      </c>
      <c r="C6" s="143" t="e">
        <f>'2.Datos'!#REF!</f>
        <v>#REF!</v>
      </c>
      <c r="D6" s="143" t="e">
        <f>'2.Datos'!#REF!</f>
        <v>#REF!</v>
      </c>
      <c r="E6" s="143" t="e">
        <f>'2.Datos'!#REF!</f>
        <v>#REF!</v>
      </c>
      <c r="F6" s="143" t="e">
        <f>'2.Datos'!#REF!</f>
        <v>#REF!</v>
      </c>
      <c r="G6" s="143" t="e">
        <f>'2.Datos'!#REF!</f>
        <v>#REF!</v>
      </c>
      <c r="H6" s="143" t="e">
        <f>'2.Datos'!#REF!</f>
        <v>#REF!</v>
      </c>
      <c r="I6" s="143" t="e">
        <f>'2.Datos'!#REF!</f>
        <v>#REF!</v>
      </c>
      <c r="J6" s="143" t="e">
        <f>'2.Datos'!#REF!</f>
        <v>#REF!</v>
      </c>
      <c r="K6" s="143" t="e">
        <f>'2.Datos'!#REF!</f>
        <v>#REF!</v>
      </c>
      <c r="L6" s="143" t="e">
        <f>'2.Datos'!#REF!</f>
        <v>#REF!</v>
      </c>
      <c r="M6" s="143" t="e">
        <f>'2.Datos'!#REF!</f>
        <v>#REF!</v>
      </c>
      <c r="N6" s="143" t="e">
        <f>'2.Datos'!#REF!</f>
        <v>#REF!</v>
      </c>
      <c r="O6" s="143" t="e">
        <f>'2.Datos'!#REF!</f>
        <v>#REF!</v>
      </c>
      <c r="P6" s="143" t="e">
        <f>'2.Datos'!#REF!</f>
        <v>#REF!</v>
      </c>
      <c r="Q6" s="143" t="e">
        <f>'2.Datos'!#REF!</f>
        <v>#REF!</v>
      </c>
      <c r="R6" s="143" t="e">
        <f>'2.Datos'!#REF!</f>
        <v>#REF!</v>
      </c>
      <c r="S6" s="143" t="e">
        <f>'2.Datos'!#REF!</f>
        <v>#REF!</v>
      </c>
      <c r="T6" s="143" t="e">
        <f>'2.Datos'!#REF!</f>
        <v>#REF!</v>
      </c>
      <c r="U6" s="143" t="e">
        <f>'2.Datos'!#REF!</f>
        <v>#REF!</v>
      </c>
      <c r="V6" s="143" t="e">
        <f>'2.Datos'!#REF!</f>
        <v>#REF!</v>
      </c>
      <c r="W6" s="143" t="e">
        <f>'2.Datos'!#REF!</f>
        <v>#REF!</v>
      </c>
      <c r="X6" s="143" t="e">
        <f>'2.Datos'!#REF!</f>
        <v>#REF!</v>
      </c>
      <c r="Y6" s="143" t="e">
        <f>'2.Datos'!#REF!</f>
        <v>#REF!</v>
      </c>
      <c r="Z6" s="143" t="e">
        <f>'2.Datos'!#REF!</f>
        <v>#REF!</v>
      </c>
      <c r="AA6" s="143" t="e">
        <f>'2.Datos'!#REF!</f>
        <v>#REF!</v>
      </c>
    </row>
    <row r="7" spans="1:27" x14ac:dyDescent="0.25">
      <c r="A7" s="144" t="e">
        <f>IF('2.Datos'!#REF!=""," ",'2.Datos'!#REF!)</f>
        <v>#REF!</v>
      </c>
      <c r="B7" s="142" t="e">
        <f>IF('2.Datos'!#REF!="","",'2.Datos'!#REF!)</f>
        <v>#REF!</v>
      </c>
      <c r="C7" s="143" t="e">
        <f>'2.Datos'!#REF!</f>
        <v>#REF!</v>
      </c>
      <c r="D7" s="143" t="e">
        <f>'2.Datos'!#REF!</f>
        <v>#REF!</v>
      </c>
      <c r="E7" s="143" t="e">
        <f>'2.Datos'!#REF!</f>
        <v>#REF!</v>
      </c>
      <c r="F7" s="143" t="e">
        <f>'2.Datos'!#REF!</f>
        <v>#REF!</v>
      </c>
      <c r="G7" s="143" t="e">
        <f>'2.Datos'!#REF!</f>
        <v>#REF!</v>
      </c>
      <c r="H7" s="143" t="e">
        <f>'2.Datos'!#REF!</f>
        <v>#REF!</v>
      </c>
      <c r="I7" s="143" t="e">
        <f>'2.Datos'!#REF!</f>
        <v>#REF!</v>
      </c>
      <c r="J7" s="143" t="e">
        <f>'2.Datos'!#REF!</f>
        <v>#REF!</v>
      </c>
      <c r="K7" s="143" t="e">
        <f>'2.Datos'!#REF!</f>
        <v>#REF!</v>
      </c>
      <c r="L7" s="143" t="e">
        <f>'2.Datos'!#REF!</f>
        <v>#REF!</v>
      </c>
      <c r="M7" s="143" t="e">
        <f>'2.Datos'!#REF!</f>
        <v>#REF!</v>
      </c>
      <c r="N7" s="143" t="e">
        <f>'2.Datos'!#REF!</f>
        <v>#REF!</v>
      </c>
      <c r="O7" s="143" t="e">
        <f>'2.Datos'!#REF!</f>
        <v>#REF!</v>
      </c>
      <c r="P7" s="143" t="e">
        <f>'2.Datos'!#REF!</f>
        <v>#REF!</v>
      </c>
      <c r="Q7" s="143" t="e">
        <f>'2.Datos'!#REF!</f>
        <v>#REF!</v>
      </c>
      <c r="R7" s="143" t="e">
        <f>'2.Datos'!#REF!</f>
        <v>#REF!</v>
      </c>
      <c r="S7" s="143" t="e">
        <f>'2.Datos'!#REF!</f>
        <v>#REF!</v>
      </c>
      <c r="T7" s="143" t="e">
        <f>'2.Datos'!#REF!</f>
        <v>#REF!</v>
      </c>
      <c r="U7" s="143" t="e">
        <f>'2.Datos'!#REF!</f>
        <v>#REF!</v>
      </c>
      <c r="V7" s="143" t="e">
        <f>'2.Datos'!#REF!</f>
        <v>#REF!</v>
      </c>
      <c r="W7" s="143" t="e">
        <f>'2.Datos'!#REF!</f>
        <v>#REF!</v>
      </c>
      <c r="X7" s="143" t="e">
        <f>'2.Datos'!#REF!</f>
        <v>#REF!</v>
      </c>
      <c r="Y7" s="143" t="e">
        <f>'2.Datos'!#REF!</f>
        <v>#REF!</v>
      </c>
      <c r="Z7" s="143" t="e">
        <f>'2.Datos'!#REF!</f>
        <v>#REF!</v>
      </c>
      <c r="AA7" s="143" t="e">
        <f>'2.Datos'!#REF!</f>
        <v>#REF!</v>
      </c>
    </row>
    <row r="8" spans="1:27" x14ac:dyDescent="0.25">
      <c r="A8" s="144" t="e">
        <f>IF('2.Datos'!#REF!=""," ",'2.Datos'!#REF!)</f>
        <v>#REF!</v>
      </c>
      <c r="B8" s="142" t="e">
        <f>IF('2.Datos'!#REF!="","",'2.Datos'!#REF!)</f>
        <v>#REF!</v>
      </c>
      <c r="C8" s="143" t="e">
        <f>'2.Datos'!#REF!</f>
        <v>#REF!</v>
      </c>
      <c r="D8" s="143" t="e">
        <f>'2.Datos'!#REF!</f>
        <v>#REF!</v>
      </c>
      <c r="E8" s="143" t="e">
        <f>'2.Datos'!#REF!</f>
        <v>#REF!</v>
      </c>
      <c r="F8" s="143" t="e">
        <f>'2.Datos'!#REF!</f>
        <v>#REF!</v>
      </c>
      <c r="G8" s="143" t="e">
        <f>'2.Datos'!#REF!</f>
        <v>#REF!</v>
      </c>
      <c r="H8" s="143" t="e">
        <f>'2.Datos'!#REF!</f>
        <v>#REF!</v>
      </c>
      <c r="I8" s="143" t="e">
        <f>'2.Datos'!#REF!</f>
        <v>#REF!</v>
      </c>
      <c r="J8" s="143" t="e">
        <f>'2.Datos'!#REF!</f>
        <v>#REF!</v>
      </c>
      <c r="K8" s="143" t="e">
        <f>'2.Datos'!#REF!</f>
        <v>#REF!</v>
      </c>
      <c r="L8" s="143" t="e">
        <f>'2.Datos'!#REF!</f>
        <v>#REF!</v>
      </c>
      <c r="M8" s="143" t="e">
        <f>'2.Datos'!#REF!</f>
        <v>#REF!</v>
      </c>
      <c r="N8" s="143" t="e">
        <f>'2.Datos'!#REF!</f>
        <v>#REF!</v>
      </c>
      <c r="O8" s="143" t="e">
        <f>'2.Datos'!#REF!</f>
        <v>#REF!</v>
      </c>
      <c r="P8" s="143" t="e">
        <f>'2.Datos'!#REF!</f>
        <v>#REF!</v>
      </c>
      <c r="Q8" s="143" t="e">
        <f>'2.Datos'!#REF!</f>
        <v>#REF!</v>
      </c>
      <c r="R8" s="143" t="e">
        <f>'2.Datos'!#REF!</f>
        <v>#REF!</v>
      </c>
      <c r="S8" s="143" t="e">
        <f>'2.Datos'!#REF!</f>
        <v>#REF!</v>
      </c>
      <c r="T8" s="143" t="e">
        <f>'2.Datos'!#REF!</f>
        <v>#REF!</v>
      </c>
      <c r="U8" s="143" t="e">
        <f>'2.Datos'!#REF!</f>
        <v>#REF!</v>
      </c>
      <c r="V8" s="143" t="e">
        <f>'2.Datos'!#REF!</f>
        <v>#REF!</v>
      </c>
      <c r="W8" s="143" t="e">
        <f>'2.Datos'!#REF!</f>
        <v>#REF!</v>
      </c>
      <c r="X8" s="143" t="e">
        <f>'2.Datos'!#REF!</f>
        <v>#REF!</v>
      </c>
      <c r="Y8" s="143" t="e">
        <f>'2.Datos'!#REF!</f>
        <v>#REF!</v>
      </c>
      <c r="Z8" s="143" t="e">
        <f>'2.Datos'!#REF!</f>
        <v>#REF!</v>
      </c>
      <c r="AA8" s="143" t="e">
        <f>'2.Datos'!#REF!</f>
        <v>#REF!</v>
      </c>
    </row>
    <row r="9" spans="1:27" x14ac:dyDescent="0.25">
      <c r="A9" s="144" t="e">
        <f>IF('2.Datos'!#REF!=""," ",'2.Datos'!#REF!)</f>
        <v>#REF!</v>
      </c>
      <c r="B9" s="142" t="e">
        <f>IF('2.Datos'!#REF!="","",'2.Datos'!#REF!)</f>
        <v>#REF!</v>
      </c>
      <c r="C9" s="143" t="e">
        <f>'2.Datos'!#REF!</f>
        <v>#REF!</v>
      </c>
      <c r="D9" s="143" t="e">
        <f>'2.Datos'!#REF!</f>
        <v>#REF!</v>
      </c>
      <c r="E9" s="143" t="e">
        <f>'2.Datos'!#REF!</f>
        <v>#REF!</v>
      </c>
      <c r="F9" s="143" t="e">
        <f>'2.Datos'!#REF!</f>
        <v>#REF!</v>
      </c>
      <c r="G9" s="143" t="e">
        <f>'2.Datos'!#REF!</f>
        <v>#REF!</v>
      </c>
      <c r="H9" s="143" t="e">
        <f>'2.Datos'!#REF!</f>
        <v>#REF!</v>
      </c>
      <c r="I9" s="143" t="e">
        <f>'2.Datos'!#REF!</f>
        <v>#REF!</v>
      </c>
      <c r="J9" s="143" t="e">
        <f>'2.Datos'!#REF!</f>
        <v>#REF!</v>
      </c>
      <c r="K9" s="143" t="e">
        <f>'2.Datos'!#REF!</f>
        <v>#REF!</v>
      </c>
      <c r="L9" s="143" t="e">
        <f>'2.Datos'!#REF!</f>
        <v>#REF!</v>
      </c>
      <c r="M9" s="143" t="e">
        <f>'2.Datos'!#REF!</f>
        <v>#REF!</v>
      </c>
      <c r="N9" s="143" t="e">
        <f>'2.Datos'!#REF!</f>
        <v>#REF!</v>
      </c>
      <c r="O9" s="143" t="e">
        <f>'2.Datos'!#REF!</f>
        <v>#REF!</v>
      </c>
      <c r="P9" s="143" t="e">
        <f>'2.Datos'!#REF!</f>
        <v>#REF!</v>
      </c>
      <c r="Q9" s="143" t="e">
        <f>'2.Datos'!#REF!</f>
        <v>#REF!</v>
      </c>
      <c r="R9" s="143" t="e">
        <f>'2.Datos'!#REF!</f>
        <v>#REF!</v>
      </c>
      <c r="S9" s="143" t="e">
        <f>'2.Datos'!#REF!</f>
        <v>#REF!</v>
      </c>
      <c r="T9" s="143" t="e">
        <f>'2.Datos'!#REF!</f>
        <v>#REF!</v>
      </c>
      <c r="U9" s="143" t="e">
        <f>'2.Datos'!#REF!</f>
        <v>#REF!</v>
      </c>
      <c r="V9" s="143" t="e">
        <f>'2.Datos'!#REF!</f>
        <v>#REF!</v>
      </c>
      <c r="W9" s="143" t="e">
        <f>'2.Datos'!#REF!</f>
        <v>#REF!</v>
      </c>
      <c r="X9" s="143" t="e">
        <f>'2.Datos'!#REF!</f>
        <v>#REF!</v>
      </c>
      <c r="Y9" s="143" t="e">
        <f>'2.Datos'!#REF!</f>
        <v>#REF!</v>
      </c>
      <c r="Z9" s="143" t="e">
        <f>'2.Datos'!#REF!</f>
        <v>#REF!</v>
      </c>
      <c r="AA9" s="143" t="e">
        <f>'2.Datos'!#REF!</f>
        <v>#REF!</v>
      </c>
    </row>
    <row r="10" spans="1:27" x14ac:dyDescent="0.25">
      <c r="A10" s="144" t="e">
        <f>IF('2.Datos'!#REF!=""," ",'2.Datos'!#REF!)</f>
        <v>#REF!</v>
      </c>
      <c r="B10" s="142" t="e">
        <f>IF('2.Datos'!#REF!="","",'2.Datos'!#REF!)</f>
        <v>#REF!</v>
      </c>
      <c r="C10" s="143" t="e">
        <f>'2.Datos'!#REF!</f>
        <v>#REF!</v>
      </c>
      <c r="D10" s="143" t="e">
        <f>'2.Datos'!#REF!</f>
        <v>#REF!</v>
      </c>
      <c r="E10" s="143" t="e">
        <f>'2.Datos'!#REF!</f>
        <v>#REF!</v>
      </c>
      <c r="F10" s="143" t="e">
        <f>'2.Datos'!#REF!</f>
        <v>#REF!</v>
      </c>
      <c r="G10" s="143" t="e">
        <f>'2.Datos'!#REF!</f>
        <v>#REF!</v>
      </c>
      <c r="H10" s="143" t="e">
        <f>'2.Datos'!#REF!</f>
        <v>#REF!</v>
      </c>
      <c r="I10" s="143" t="e">
        <f>'2.Datos'!#REF!</f>
        <v>#REF!</v>
      </c>
      <c r="J10" s="143" t="e">
        <f>'2.Datos'!#REF!</f>
        <v>#REF!</v>
      </c>
      <c r="K10" s="143" t="e">
        <f>'2.Datos'!#REF!</f>
        <v>#REF!</v>
      </c>
      <c r="L10" s="143" t="e">
        <f>'2.Datos'!#REF!</f>
        <v>#REF!</v>
      </c>
      <c r="M10" s="143" t="e">
        <f>'2.Datos'!#REF!</f>
        <v>#REF!</v>
      </c>
      <c r="N10" s="143" t="e">
        <f>'2.Datos'!#REF!</f>
        <v>#REF!</v>
      </c>
      <c r="O10" s="143" t="e">
        <f>'2.Datos'!#REF!</f>
        <v>#REF!</v>
      </c>
      <c r="P10" s="143" t="e">
        <f>'2.Datos'!#REF!</f>
        <v>#REF!</v>
      </c>
      <c r="Q10" s="143" t="e">
        <f>'2.Datos'!#REF!</f>
        <v>#REF!</v>
      </c>
      <c r="R10" s="143" t="e">
        <f>'2.Datos'!#REF!</f>
        <v>#REF!</v>
      </c>
      <c r="S10" s="143" t="e">
        <f>'2.Datos'!#REF!</f>
        <v>#REF!</v>
      </c>
      <c r="T10" s="143" t="e">
        <f>'2.Datos'!#REF!</f>
        <v>#REF!</v>
      </c>
      <c r="U10" s="143" t="e">
        <f>'2.Datos'!#REF!</f>
        <v>#REF!</v>
      </c>
      <c r="V10" s="143" t="e">
        <f>'2.Datos'!#REF!</f>
        <v>#REF!</v>
      </c>
      <c r="W10" s="143" t="e">
        <f>'2.Datos'!#REF!</f>
        <v>#REF!</v>
      </c>
      <c r="X10" s="143" t="e">
        <f>'2.Datos'!#REF!</f>
        <v>#REF!</v>
      </c>
      <c r="Y10" s="143" t="e">
        <f>'2.Datos'!#REF!</f>
        <v>#REF!</v>
      </c>
      <c r="Z10" s="143" t="e">
        <f>'2.Datos'!#REF!</f>
        <v>#REF!</v>
      </c>
      <c r="AA10" s="143" t="e">
        <f>'2.Datos'!#REF!</f>
        <v>#REF!</v>
      </c>
    </row>
    <row r="11" spans="1:27" x14ac:dyDescent="0.25">
      <c r="A11" s="144" t="e">
        <f>IF('2.Datos'!#REF!=""," ",'2.Datos'!#REF!)</f>
        <v>#REF!</v>
      </c>
      <c r="B11" s="142" t="e">
        <f>IF('2.Datos'!#REF!="","",'2.Datos'!#REF!)</f>
        <v>#REF!</v>
      </c>
      <c r="C11" s="143" t="e">
        <f>'2.Datos'!#REF!</f>
        <v>#REF!</v>
      </c>
      <c r="D11" s="143" t="e">
        <f>'2.Datos'!#REF!</f>
        <v>#REF!</v>
      </c>
      <c r="E11" s="143" t="e">
        <f>'2.Datos'!#REF!</f>
        <v>#REF!</v>
      </c>
      <c r="F11" s="143" t="e">
        <f>'2.Datos'!#REF!</f>
        <v>#REF!</v>
      </c>
      <c r="G11" s="143" t="e">
        <f>'2.Datos'!#REF!</f>
        <v>#REF!</v>
      </c>
      <c r="H11" s="143" t="e">
        <f>'2.Datos'!#REF!</f>
        <v>#REF!</v>
      </c>
      <c r="I11" s="143" t="e">
        <f>'2.Datos'!#REF!</f>
        <v>#REF!</v>
      </c>
      <c r="J11" s="143" t="e">
        <f>'2.Datos'!#REF!</f>
        <v>#REF!</v>
      </c>
      <c r="K11" s="143" t="e">
        <f>'2.Datos'!#REF!</f>
        <v>#REF!</v>
      </c>
      <c r="L11" s="143" t="e">
        <f>'2.Datos'!#REF!</f>
        <v>#REF!</v>
      </c>
      <c r="M11" s="143" t="e">
        <f>'2.Datos'!#REF!</f>
        <v>#REF!</v>
      </c>
      <c r="N11" s="143" t="e">
        <f>'2.Datos'!#REF!</f>
        <v>#REF!</v>
      </c>
      <c r="O11" s="143" t="e">
        <f>'2.Datos'!#REF!</f>
        <v>#REF!</v>
      </c>
      <c r="P11" s="143" t="e">
        <f>'2.Datos'!#REF!</f>
        <v>#REF!</v>
      </c>
      <c r="Q11" s="143" t="e">
        <f>'2.Datos'!#REF!</f>
        <v>#REF!</v>
      </c>
      <c r="R11" s="143" t="e">
        <f>'2.Datos'!#REF!</f>
        <v>#REF!</v>
      </c>
      <c r="S11" s="143" t="e">
        <f>'2.Datos'!#REF!</f>
        <v>#REF!</v>
      </c>
      <c r="T11" s="143" t="e">
        <f>'2.Datos'!#REF!</f>
        <v>#REF!</v>
      </c>
      <c r="U11" s="143" t="e">
        <f>'2.Datos'!#REF!</f>
        <v>#REF!</v>
      </c>
      <c r="V11" s="143" t="e">
        <f>'2.Datos'!#REF!</f>
        <v>#REF!</v>
      </c>
      <c r="W11" s="143" t="e">
        <f>'2.Datos'!#REF!</f>
        <v>#REF!</v>
      </c>
      <c r="X11" s="143" t="e">
        <f>'2.Datos'!#REF!</f>
        <v>#REF!</v>
      </c>
      <c r="Y11" s="143" t="e">
        <f>'2.Datos'!#REF!</f>
        <v>#REF!</v>
      </c>
      <c r="Z11" s="143" t="e">
        <f>'2.Datos'!#REF!</f>
        <v>#REF!</v>
      </c>
      <c r="AA11" s="143" t="e">
        <f>'2.Datos'!#REF!</f>
        <v>#REF!</v>
      </c>
    </row>
    <row r="12" spans="1:27" x14ac:dyDescent="0.25">
      <c r="A12" s="144" t="e">
        <f>IF('2.Datos'!#REF!=""," ",'2.Datos'!#REF!)</f>
        <v>#REF!</v>
      </c>
      <c r="B12" s="142" t="e">
        <f>IF('2.Datos'!#REF!="","",'2.Datos'!#REF!)</f>
        <v>#REF!</v>
      </c>
      <c r="C12" s="143" t="e">
        <f>'2.Datos'!#REF!</f>
        <v>#REF!</v>
      </c>
      <c r="D12" s="143" t="e">
        <f>'2.Datos'!#REF!</f>
        <v>#REF!</v>
      </c>
      <c r="E12" s="143" t="e">
        <f>'2.Datos'!#REF!</f>
        <v>#REF!</v>
      </c>
      <c r="F12" s="143" t="e">
        <f>'2.Datos'!#REF!</f>
        <v>#REF!</v>
      </c>
      <c r="G12" s="143" t="e">
        <f>'2.Datos'!#REF!</f>
        <v>#REF!</v>
      </c>
      <c r="H12" s="143" t="e">
        <f>'2.Datos'!#REF!</f>
        <v>#REF!</v>
      </c>
      <c r="I12" s="143" t="e">
        <f>'2.Datos'!#REF!</f>
        <v>#REF!</v>
      </c>
      <c r="J12" s="143" t="e">
        <f>'2.Datos'!#REF!</f>
        <v>#REF!</v>
      </c>
      <c r="K12" s="143" t="e">
        <f>'2.Datos'!#REF!</f>
        <v>#REF!</v>
      </c>
      <c r="L12" s="143" t="e">
        <f>'2.Datos'!#REF!</f>
        <v>#REF!</v>
      </c>
      <c r="M12" s="143" t="e">
        <f>'2.Datos'!#REF!</f>
        <v>#REF!</v>
      </c>
      <c r="N12" s="143" t="e">
        <f>'2.Datos'!#REF!</f>
        <v>#REF!</v>
      </c>
      <c r="O12" s="143" t="e">
        <f>'2.Datos'!#REF!</f>
        <v>#REF!</v>
      </c>
      <c r="P12" s="143" t="e">
        <f>'2.Datos'!#REF!</f>
        <v>#REF!</v>
      </c>
      <c r="Q12" s="143" t="e">
        <f>'2.Datos'!#REF!</f>
        <v>#REF!</v>
      </c>
      <c r="R12" s="143" t="e">
        <f>'2.Datos'!#REF!</f>
        <v>#REF!</v>
      </c>
      <c r="S12" s="143" t="e">
        <f>'2.Datos'!#REF!</f>
        <v>#REF!</v>
      </c>
      <c r="T12" s="143" t="e">
        <f>'2.Datos'!#REF!</f>
        <v>#REF!</v>
      </c>
      <c r="U12" s="143" t="e">
        <f>'2.Datos'!#REF!</f>
        <v>#REF!</v>
      </c>
      <c r="V12" s="143" t="e">
        <f>'2.Datos'!#REF!</f>
        <v>#REF!</v>
      </c>
      <c r="W12" s="143" t="e">
        <f>'2.Datos'!#REF!</f>
        <v>#REF!</v>
      </c>
      <c r="X12" s="143" t="e">
        <f>'2.Datos'!#REF!</f>
        <v>#REF!</v>
      </c>
      <c r="Y12" s="143" t="e">
        <f>'2.Datos'!#REF!</f>
        <v>#REF!</v>
      </c>
      <c r="Z12" s="143" t="e">
        <f>'2.Datos'!#REF!</f>
        <v>#REF!</v>
      </c>
      <c r="AA12" s="143" t="e">
        <f>'2.Datos'!#REF!</f>
        <v>#REF!</v>
      </c>
    </row>
    <row r="13" spans="1:27" x14ac:dyDescent="0.25">
      <c r="A13" s="144" t="e">
        <f>IF('2.Datos'!#REF!=""," ",'2.Datos'!#REF!)</f>
        <v>#REF!</v>
      </c>
      <c r="B13" s="142" t="e">
        <f>IF('2.Datos'!#REF!="","",'2.Datos'!#REF!)</f>
        <v>#REF!</v>
      </c>
      <c r="C13" s="143" t="e">
        <f>'2.Datos'!#REF!</f>
        <v>#REF!</v>
      </c>
      <c r="D13" s="143" t="e">
        <f>'2.Datos'!#REF!</f>
        <v>#REF!</v>
      </c>
      <c r="E13" s="143" t="e">
        <f>'2.Datos'!#REF!</f>
        <v>#REF!</v>
      </c>
      <c r="F13" s="143" t="e">
        <f>'2.Datos'!#REF!</f>
        <v>#REF!</v>
      </c>
      <c r="G13" s="143" t="e">
        <f>'2.Datos'!#REF!</f>
        <v>#REF!</v>
      </c>
      <c r="H13" s="143" t="e">
        <f>'2.Datos'!#REF!</f>
        <v>#REF!</v>
      </c>
      <c r="I13" s="143" t="e">
        <f>'2.Datos'!#REF!</f>
        <v>#REF!</v>
      </c>
      <c r="J13" s="143" t="e">
        <f>'2.Datos'!#REF!</f>
        <v>#REF!</v>
      </c>
      <c r="K13" s="143" t="e">
        <f>'2.Datos'!#REF!</f>
        <v>#REF!</v>
      </c>
      <c r="L13" s="143" t="e">
        <f>'2.Datos'!#REF!</f>
        <v>#REF!</v>
      </c>
      <c r="M13" s="143" t="e">
        <f>'2.Datos'!#REF!</f>
        <v>#REF!</v>
      </c>
      <c r="N13" s="143" t="e">
        <f>'2.Datos'!#REF!</f>
        <v>#REF!</v>
      </c>
      <c r="O13" s="143" t="e">
        <f>'2.Datos'!#REF!</f>
        <v>#REF!</v>
      </c>
      <c r="P13" s="143" t="e">
        <f>'2.Datos'!#REF!</f>
        <v>#REF!</v>
      </c>
      <c r="Q13" s="143" t="e">
        <f>'2.Datos'!#REF!</f>
        <v>#REF!</v>
      </c>
      <c r="R13" s="143" t="e">
        <f>'2.Datos'!#REF!</f>
        <v>#REF!</v>
      </c>
      <c r="S13" s="143" t="e">
        <f>'2.Datos'!#REF!</f>
        <v>#REF!</v>
      </c>
      <c r="T13" s="143" t="e">
        <f>'2.Datos'!#REF!</f>
        <v>#REF!</v>
      </c>
      <c r="U13" s="143" t="e">
        <f>'2.Datos'!#REF!</f>
        <v>#REF!</v>
      </c>
      <c r="V13" s="143" t="e">
        <f>'2.Datos'!#REF!</f>
        <v>#REF!</v>
      </c>
      <c r="W13" s="143" t="e">
        <f>'2.Datos'!#REF!</f>
        <v>#REF!</v>
      </c>
      <c r="X13" s="143" t="e">
        <f>'2.Datos'!#REF!</f>
        <v>#REF!</v>
      </c>
      <c r="Y13" s="143" t="e">
        <f>'2.Datos'!#REF!</f>
        <v>#REF!</v>
      </c>
      <c r="Z13" s="143" t="e">
        <f>'2.Datos'!#REF!</f>
        <v>#REF!</v>
      </c>
      <c r="AA13" s="143" t="e">
        <f>'2.Datos'!#REF!</f>
        <v>#REF!</v>
      </c>
    </row>
    <row r="14" spans="1:27" x14ac:dyDescent="0.25">
      <c r="A14" s="144" t="e">
        <f>IF('2.Datos'!#REF!=""," ",'2.Datos'!#REF!)</f>
        <v>#REF!</v>
      </c>
      <c r="B14" s="142" t="e">
        <f>IF('2.Datos'!#REF!="","",'2.Datos'!#REF!)</f>
        <v>#REF!</v>
      </c>
      <c r="C14" s="143" t="e">
        <f>'2.Datos'!#REF!</f>
        <v>#REF!</v>
      </c>
      <c r="D14" s="143" t="e">
        <f>'2.Datos'!#REF!</f>
        <v>#REF!</v>
      </c>
      <c r="E14" s="143" t="e">
        <f>'2.Datos'!#REF!</f>
        <v>#REF!</v>
      </c>
      <c r="F14" s="143" t="e">
        <f>'2.Datos'!#REF!</f>
        <v>#REF!</v>
      </c>
      <c r="G14" s="143" t="e">
        <f>'2.Datos'!#REF!</f>
        <v>#REF!</v>
      </c>
      <c r="H14" s="143" t="e">
        <f>'2.Datos'!#REF!</f>
        <v>#REF!</v>
      </c>
      <c r="I14" s="143" t="e">
        <f>'2.Datos'!#REF!</f>
        <v>#REF!</v>
      </c>
      <c r="J14" s="143" t="e">
        <f>'2.Datos'!#REF!</f>
        <v>#REF!</v>
      </c>
      <c r="K14" s="143" t="e">
        <f>'2.Datos'!#REF!</f>
        <v>#REF!</v>
      </c>
      <c r="L14" s="143" t="e">
        <f>'2.Datos'!#REF!</f>
        <v>#REF!</v>
      </c>
      <c r="M14" s="143" t="e">
        <f>'2.Datos'!#REF!</f>
        <v>#REF!</v>
      </c>
      <c r="N14" s="143" t="e">
        <f>'2.Datos'!#REF!</f>
        <v>#REF!</v>
      </c>
      <c r="O14" s="143" t="e">
        <f>'2.Datos'!#REF!</f>
        <v>#REF!</v>
      </c>
      <c r="P14" s="143" t="e">
        <f>'2.Datos'!#REF!</f>
        <v>#REF!</v>
      </c>
      <c r="Q14" s="143" t="e">
        <f>'2.Datos'!#REF!</f>
        <v>#REF!</v>
      </c>
      <c r="R14" s="143" t="e">
        <f>'2.Datos'!#REF!</f>
        <v>#REF!</v>
      </c>
      <c r="S14" s="143" t="e">
        <f>'2.Datos'!#REF!</f>
        <v>#REF!</v>
      </c>
      <c r="T14" s="143" t="e">
        <f>'2.Datos'!#REF!</f>
        <v>#REF!</v>
      </c>
      <c r="U14" s="143" t="e">
        <f>'2.Datos'!#REF!</f>
        <v>#REF!</v>
      </c>
      <c r="V14" s="143" t="e">
        <f>'2.Datos'!#REF!</f>
        <v>#REF!</v>
      </c>
      <c r="W14" s="143" t="e">
        <f>'2.Datos'!#REF!</f>
        <v>#REF!</v>
      </c>
      <c r="X14" s="143" t="e">
        <f>'2.Datos'!#REF!</f>
        <v>#REF!</v>
      </c>
      <c r="Y14" s="143" t="e">
        <f>'2.Datos'!#REF!</f>
        <v>#REF!</v>
      </c>
      <c r="Z14" s="143" t="e">
        <f>'2.Datos'!#REF!</f>
        <v>#REF!</v>
      </c>
      <c r="AA14" s="143" t="e">
        <f>'2.Datos'!#REF!</f>
        <v>#REF!</v>
      </c>
    </row>
    <row r="15" spans="1:27" x14ac:dyDescent="0.25">
      <c r="A15" s="144" t="e">
        <f>IF('2.Datos'!#REF!=""," ",'2.Datos'!#REF!)</f>
        <v>#REF!</v>
      </c>
      <c r="B15" s="142" t="e">
        <f>IF('2.Datos'!#REF!="","",'2.Datos'!#REF!)</f>
        <v>#REF!</v>
      </c>
      <c r="C15" s="143" t="e">
        <f>'2.Datos'!#REF!</f>
        <v>#REF!</v>
      </c>
      <c r="D15" s="143" t="e">
        <f>'2.Datos'!#REF!</f>
        <v>#REF!</v>
      </c>
      <c r="E15" s="143" t="e">
        <f>'2.Datos'!#REF!</f>
        <v>#REF!</v>
      </c>
      <c r="F15" s="143" t="e">
        <f>'2.Datos'!#REF!</f>
        <v>#REF!</v>
      </c>
      <c r="G15" s="143" t="e">
        <f>'2.Datos'!#REF!</f>
        <v>#REF!</v>
      </c>
      <c r="H15" s="143" t="e">
        <f>'2.Datos'!#REF!</f>
        <v>#REF!</v>
      </c>
      <c r="I15" s="143" t="e">
        <f>'2.Datos'!#REF!</f>
        <v>#REF!</v>
      </c>
      <c r="J15" s="143" t="e">
        <f>'2.Datos'!#REF!</f>
        <v>#REF!</v>
      </c>
      <c r="K15" s="143" t="e">
        <f>'2.Datos'!#REF!</f>
        <v>#REF!</v>
      </c>
      <c r="L15" s="143" t="e">
        <f>'2.Datos'!#REF!</f>
        <v>#REF!</v>
      </c>
      <c r="M15" s="143" t="e">
        <f>'2.Datos'!#REF!</f>
        <v>#REF!</v>
      </c>
      <c r="N15" s="143" t="e">
        <f>'2.Datos'!#REF!</f>
        <v>#REF!</v>
      </c>
      <c r="O15" s="143" t="e">
        <f>'2.Datos'!#REF!</f>
        <v>#REF!</v>
      </c>
      <c r="P15" s="143" t="e">
        <f>'2.Datos'!#REF!</f>
        <v>#REF!</v>
      </c>
      <c r="Q15" s="143" t="e">
        <f>'2.Datos'!#REF!</f>
        <v>#REF!</v>
      </c>
      <c r="R15" s="143" t="e">
        <f>'2.Datos'!#REF!</f>
        <v>#REF!</v>
      </c>
      <c r="S15" s="143" t="e">
        <f>'2.Datos'!#REF!</f>
        <v>#REF!</v>
      </c>
      <c r="T15" s="143" t="e">
        <f>'2.Datos'!#REF!</f>
        <v>#REF!</v>
      </c>
      <c r="U15" s="143" t="e">
        <f>'2.Datos'!#REF!</f>
        <v>#REF!</v>
      </c>
      <c r="V15" s="143" t="e">
        <f>'2.Datos'!#REF!</f>
        <v>#REF!</v>
      </c>
      <c r="W15" s="143" t="e">
        <f>'2.Datos'!#REF!</f>
        <v>#REF!</v>
      </c>
      <c r="X15" s="143" t="e">
        <f>'2.Datos'!#REF!</f>
        <v>#REF!</v>
      </c>
      <c r="Y15" s="143" t="e">
        <f>'2.Datos'!#REF!</f>
        <v>#REF!</v>
      </c>
      <c r="Z15" s="143" t="e">
        <f>'2.Datos'!#REF!</f>
        <v>#REF!</v>
      </c>
      <c r="AA15" s="143" t="e">
        <f>'2.Datos'!#REF!</f>
        <v>#REF!</v>
      </c>
    </row>
    <row r="16" spans="1:27" x14ac:dyDescent="0.25">
      <c r="A16" s="144" t="e">
        <f>IF('2.Datos'!#REF!=""," ",'2.Datos'!#REF!)</f>
        <v>#REF!</v>
      </c>
      <c r="B16" s="142" t="e">
        <f>IF('2.Datos'!#REF!="","",'2.Datos'!#REF!)</f>
        <v>#REF!</v>
      </c>
      <c r="C16" s="143" t="e">
        <f>'2.Datos'!#REF!</f>
        <v>#REF!</v>
      </c>
      <c r="D16" s="143" t="e">
        <f>'2.Datos'!#REF!</f>
        <v>#REF!</v>
      </c>
      <c r="E16" s="143" t="e">
        <f>'2.Datos'!#REF!</f>
        <v>#REF!</v>
      </c>
      <c r="F16" s="143" t="e">
        <f>'2.Datos'!#REF!</f>
        <v>#REF!</v>
      </c>
      <c r="G16" s="143" t="e">
        <f>'2.Datos'!#REF!</f>
        <v>#REF!</v>
      </c>
      <c r="H16" s="143" t="e">
        <f>'2.Datos'!#REF!</f>
        <v>#REF!</v>
      </c>
      <c r="I16" s="143" t="e">
        <f>'2.Datos'!#REF!</f>
        <v>#REF!</v>
      </c>
      <c r="J16" s="143" t="e">
        <f>'2.Datos'!#REF!</f>
        <v>#REF!</v>
      </c>
      <c r="K16" s="143" t="e">
        <f>'2.Datos'!#REF!</f>
        <v>#REF!</v>
      </c>
      <c r="L16" s="143" t="e">
        <f>'2.Datos'!#REF!</f>
        <v>#REF!</v>
      </c>
      <c r="M16" s="143" t="e">
        <f>'2.Datos'!#REF!</f>
        <v>#REF!</v>
      </c>
      <c r="N16" s="143" t="e">
        <f>'2.Datos'!#REF!</f>
        <v>#REF!</v>
      </c>
      <c r="O16" s="143" t="e">
        <f>'2.Datos'!#REF!</f>
        <v>#REF!</v>
      </c>
      <c r="P16" s="143" t="e">
        <f>'2.Datos'!#REF!</f>
        <v>#REF!</v>
      </c>
      <c r="Q16" s="143" t="e">
        <f>'2.Datos'!#REF!</f>
        <v>#REF!</v>
      </c>
      <c r="R16" s="143" t="e">
        <f>'2.Datos'!#REF!</f>
        <v>#REF!</v>
      </c>
      <c r="S16" s="143" t="e">
        <f>'2.Datos'!#REF!</f>
        <v>#REF!</v>
      </c>
      <c r="T16" s="143" t="e">
        <f>'2.Datos'!#REF!</f>
        <v>#REF!</v>
      </c>
      <c r="U16" s="143" t="e">
        <f>'2.Datos'!#REF!</f>
        <v>#REF!</v>
      </c>
      <c r="V16" s="143" t="e">
        <f>'2.Datos'!#REF!</f>
        <v>#REF!</v>
      </c>
      <c r="W16" s="143" t="e">
        <f>'2.Datos'!#REF!</f>
        <v>#REF!</v>
      </c>
      <c r="X16" s="143" t="e">
        <f>'2.Datos'!#REF!</f>
        <v>#REF!</v>
      </c>
      <c r="Y16" s="143" t="e">
        <f>'2.Datos'!#REF!</f>
        <v>#REF!</v>
      </c>
      <c r="Z16" s="143" t="e">
        <f>'2.Datos'!#REF!</f>
        <v>#REF!</v>
      </c>
      <c r="AA16" s="143" t="e">
        <f>'2.Datos'!#REF!</f>
        <v>#REF!</v>
      </c>
    </row>
    <row r="17" spans="1:27" x14ac:dyDescent="0.25">
      <c r="A17" s="144" t="e">
        <f>IF('2.Datos'!#REF!=""," ",'2.Datos'!#REF!)</f>
        <v>#REF!</v>
      </c>
      <c r="B17" s="142" t="e">
        <f>IF('2.Datos'!#REF!="","",'2.Datos'!#REF!)</f>
        <v>#REF!</v>
      </c>
      <c r="C17" s="143" t="e">
        <f>'2.Datos'!#REF!</f>
        <v>#REF!</v>
      </c>
      <c r="D17" s="143" t="e">
        <f>'2.Datos'!#REF!</f>
        <v>#REF!</v>
      </c>
      <c r="E17" s="143" t="e">
        <f>'2.Datos'!#REF!</f>
        <v>#REF!</v>
      </c>
      <c r="F17" s="143" t="e">
        <f>'2.Datos'!#REF!</f>
        <v>#REF!</v>
      </c>
      <c r="G17" s="143" t="e">
        <f>'2.Datos'!#REF!</f>
        <v>#REF!</v>
      </c>
      <c r="H17" s="143" t="e">
        <f>'2.Datos'!#REF!</f>
        <v>#REF!</v>
      </c>
      <c r="I17" s="143" t="e">
        <f>'2.Datos'!#REF!</f>
        <v>#REF!</v>
      </c>
      <c r="J17" s="143" t="e">
        <f>'2.Datos'!#REF!</f>
        <v>#REF!</v>
      </c>
      <c r="K17" s="143" t="e">
        <f>'2.Datos'!#REF!</f>
        <v>#REF!</v>
      </c>
      <c r="L17" s="143" t="e">
        <f>'2.Datos'!#REF!</f>
        <v>#REF!</v>
      </c>
      <c r="M17" s="143" t="e">
        <f>'2.Datos'!#REF!</f>
        <v>#REF!</v>
      </c>
      <c r="N17" s="143" t="e">
        <f>'2.Datos'!#REF!</f>
        <v>#REF!</v>
      </c>
      <c r="O17" s="143" t="e">
        <f>'2.Datos'!#REF!</f>
        <v>#REF!</v>
      </c>
      <c r="P17" s="143" t="e">
        <f>'2.Datos'!#REF!</f>
        <v>#REF!</v>
      </c>
      <c r="Q17" s="143" t="e">
        <f>'2.Datos'!#REF!</f>
        <v>#REF!</v>
      </c>
      <c r="R17" s="143" t="e">
        <f>'2.Datos'!#REF!</f>
        <v>#REF!</v>
      </c>
      <c r="S17" s="143" t="e">
        <f>'2.Datos'!#REF!</f>
        <v>#REF!</v>
      </c>
      <c r="T17" s="143" t="e">
        <f>'2.Datos'!#REF!</f>
        <v>#REF!</v>
      </c>
      <c r="U17" s="143" t="e">
        <f>'2.Datos'!#REF!</f>
        <v>#REF!</v>
      </c>
      <c r="V17" s="143" t="e">
        <f>'2.Datos'!#REF!</f>
        <v>#REF!</v>
      </c>
      <c r="W17" s="143" t="e">
        <f>'2.Datos'!#REF!</f>
        <v>#REF!</v>
      </c>
      <c r="X17" s="143" t="e">
        <f>'2.Datos'!#REF!</f>
        <v>#REF!</v>
      </c>
      <c r="Y17" s="143" t="e">
        <f>'2.Datos'!#REF!</f>
        <v>#REF!</v>
      </c>
      <c r="Z17" s="143" t="e">
        <f>'2.Datos'!#REF!</f>
        <v>#REF!</v>
      </c>
      <c r="AA17" s="143" t="e">
        <f>'2.Datos'!#REF!</f>
        <v>#REF!</v>
      </c>
    </row>
    <row r="18" spans="1:27" x14ac:dyDescent="0.25">
      <c r="A18" s="144" t="e">
        <f>IF('2.Datos'!#REF!=""," ",'2.Datos'!#REF!)</f>
        <v>#REF!</v>
      </c>
      <c r="B18" s="142" t="e">
        <f>IF('2.Datos'!#REF!="","",'2.Datos'!#REF!)</f>
        <v>#REF!</v>
      </c>
      <c r="C18" s="143" t="e">
        <f>'2.Datos'!#REF!</f>
        <v>#REF!</v>
      </c>
      <c r="D18" s="143" t="e">
        <f>'2.Datos'!#REF!</f>
        <v>#REF!</v>
      </c>
      <c r="E18" s="143" t="e">
        <f>'2.Datos'!#REF!</f>
        <v>#REF!</v>
      </c>
      <c r="F18" s="143" t="e">
        <f>'2.Datos'!#REF!</f>
        <v>#REF!</v>
      </c>
      <c r="G18" s="143" t="e">
        <f>'2.Datos'!#REF!</f>
        <v>#REF!</v>
      </c>
      <c r="H18" s="143" t="e">
        <f>'2.Datos'!#REF!</f>
        <v>#REF!</v>
      </c>
      <c r="I18" s="143" t="e">
        <f>'2.Datos'!#REF!</f>
        <v>#REF!</v>
      </c>
      <c r="J18" s="143" t="e">
        <f>'2.Datos'!#REF!</f>
        <v>#REF!</v>
      </c>
      <c r="K18" s="143" t="e">
        <f>'2.Datos'!#REF!</f>
        <v>#REF!</v>
      </c>
      <c r="L18" s="143" t="e">
        <f>'2.Datos'!#REF!</f>
        <v>#REF!</v>
      </c>
      <c r="M18" s="143" t="e">
        <f>'2.Datos'!#REF!</f>
        <v>#REF!</v>
      </c>
      <c r="N18" s="143" t="e">
        <f>'2.Datos'!#REF!</f>
        <v>#REF!</v>
      </c>
      <c r="O18" s="143" t="e">
        <f>'2.Datos'!#REF!</f>
        <v>#REF!</v>
      </c>
      <c r="P18" s="143" t="e">
        <f>'2.Datos'!#REF!</f>
        <v>#REF!</v>
      </c>
      <c r="Q18" s="143" t="e">
        <f>'2.Datos'!#REF!</f>
        <v>#REF!</v>
      </c>
      <c r="R18" s="143" t="e">
        <f>'2.Datos'!#REF!</f>
        <v>#REF!</v>
      </c>
      <c r="S18" s="143" t="e">
        <f>'2.Datos'!#REF!</f>
        <v>#REF!</v>
      </c>
      <c r="T18" s="143" t="e">
        <f>'2.Datos'!#REF!</f>
        <v>#REF!</v>
      </c>
      <c r="U18" s="143" t="e">
        <f>'2.Datos'!#REF!</f>
        <v>#REF!</v>
      </c>
      <c r="V18" s="143" t="e">
        <f>'2.Datos'!#REF!</f>
        <v>#REF!</v>
      </c>
      <c r="W18" s="143" t="e">
        <f>'2.Datos'!#REF!</f>
        <v>#REF!</v>
      </c>
      <c r="X18" s="143" t="e">
        <f>'2.Datos'!#REF!</f>
        <v>#REF!</v>
      </c>
      <c r="Y18" s="143" t="e">
        <f>'2.Datos'!#REF!</f>
        <v>#REF!</v>
      </c>
      <c r="Z18" s="143" t="e">
        <f>'2.Datos'!#REF!</f>
        <v>#REF!</v>
      </c>
      <c r="AA18" s="143" t="e">
        <f>'2.Datos'!#REF!</f>
        <v>#REF!</v>
      </c>
    </row>
    <row r="19" spans="1:27" x14ac:dyDescent="0.25">
      <c r="A19" s="144" t="e">
        <f>IF('2.Datos'!#REF!=""," ",'2.Datos'!#REF!)</f>
        <v>#REF!</v>
      </c>
      <c r="B19" s="142" t="e">
        <f>IF('2.Datos'!#REF!="","",'2.Datos'!#REF!)</f>
        <v>#REF!</v>
      </c>
      <c r="C19" s="143" t="e">
        <f>'2.Datos'!#REF!</f>
        <v>#REF!</v>
      </c>
      <c r="D19" s="143" t="e">
        <f>'2.Datos'!#REF!</f>
        <v>#REF!</v>
      </c>
      <c r="E19" s="143" t="e">
        <f>'2.Datos'!#REF!</f>
        <v>#REF!</v>
      </c>
      <c r="F19" s="143" t="e">
        <f>'2.Datos'!#REF!</f>
        <v>#REF!</v>
      </c>
      <c r="G19" s="143" t="e">
        <f>'2.Datos'!#REF!</f>
        <v>#REF!</v>
      </c>
      <c r="H19" s="143" t="e">
        <f>'2.Datos'!#REF!</f>
        <v>#REF!</v>
      </c>
      <c r="I19" s="143" t="e">
        <f>'2.Datos'!#REF!</f>
        <v>#REF!</v>
      </c>
      <c r="J19" s="143" t="e">
        <f>'2.Datos'!#REF!</f>
        <v>#REF!</v>
      </c>
      <c r="K19" s="143" t="e">
        <f>'2.Datos'!#REF!</f>
        <v>#REF!</v>
      </c>
      <c r="L19" s="143" t="e">
        <f>'2.Datos'!#REF!</f>
        <v>#REF!</v>
      </c>
      <c r="M19" s="143" t="e">
        <f>'2.Datos'!#REF!</f>
        <v>#REF!</v>
      </c>
      <c r="N19" s="143" t="e">
        <f>'2.Datos'!#REF!</f>
        <v>#REF!</v>
      </c>
      <c r="O19" s="143" t="e">
        <f>'2.Datos'!#REF!</f>
        <v>#REF!</v>
      </c>
      <c r="P19" s="143" t="e">
        <f>'2.Datos'!#REF!</f>
        <v>#REF!</v>
      </c>
      <c r="Q19" s="143" t="e">
        <f>'2.Datos'!#REF!</f>
        <v>#REF!</v>
      </c>
      <c r="R19" s="143" t="e">
        <f>'2.Datos'!#REF!</f>
        <v>#REF!</v>
      </c>
      <c r="S19" s="143" t="e">
        <f>'2.Datos'!#REF!</f>
        <v>#REF!</v>
      </c>
      <c r="T19" s="143" t="e">
        <f>'2.Datos'!#REF!</f>
        <v>#REF!</v>
      </c>
      <c r="U19" s="143" t="e">
        <f>'2.Datos'!#REF!</f>
        <v>#REF!</v>
      </c>
      <c r="V19" s="143" t="e">
        <f>'2.Datos'!#REF!</f>
        <v>#REF!</v>
      </c>
      <c r="W19" s="143" t="e">
        <f>'2.Datos'!#REF!</f>
        <v>#REF!</v>
      </c>
      <c r="X19" s="143" t="e">
        <f>'2.Datos'!#REF!</f>
        <v>#REF!</v>
      </c>
      <c r="Y19" s="143" t="e">
        <f>'2.Datos'!#REF!</f>
        <v>#REF!</v>
      </c>
      <c r="Z19" s="143" t="e">
        <f>'2.Datos'!#REF!</f>
        <v>#REF!</v>
      </c>
      <c r="AA19" s="143" t="e">
        <f>'2.Datos'!#REF!</f>
        <v>#REF!</v>
      </c>
    </row>
    <row r="20" spans="1:27" x14ac:dyDescent="0.25">
      <c r="A20" s="144" t="e">
        <f>IF('2.Datos'!#REF!=""," ",'2.Datos'!#REF!)</f>
        <v>#REF!</v>
      </c>
      <c r="B20" s="142" t="e">
        <f>IF('2.Datos'!#REF!="","",'2.Datos'!#REF!)</f>
        <v>#REF!</v>
      </c>
      <c r="C20" s="143" t="e">
        <f>'2.Datos'!#REF!</f>
        <v>#REF!</v>
      </c>
      <c r="D20" s="143" t="e">
        <f>'2.Datos'!#REF!</f>
        <v>#REF!</v>
      </c>
      <c r="E20" s="143" t="e">
        <f>'2.Datos'!#REF!</f>
        <v>#REF!</v>
      </c>
      <c r="F20" s="143" t="e">
        <f>'2.Datos'!#REF!</f>
        <v>#REF!</v>
      </c>
      <c r="G20" s="143" t="e">
        <f>'2.Datos'!#REF!</f>
        <v>#REF!</v>
      </c>
      <c r="H20" s="143" t="e">
        <f>'2.Datos'!#REF!</f>
        <v>#REF!</v>
      </c>
      <c r="I20" s="143" t="e">
        <f>'2.Datos'!#REF!</f>
        <v>#REF!</v>
      </c>
      <c r="J20" s="143" t="e">
        <f>'2.Datos'!#REF!</f>
        <v>#REF!</v>
      </c>
      <c r="K20" s="143" t="e">
        <f>'2.Datos'!#REF!</f>
        <v>#REF!</v>
      </c>
      <c r="L20" s="143" t="e">
        <f>'2.Datos'!#REF!</f>
        <v>#REF!</v>
      </c>
      <c r="M20" s="143" t="e">
        <f>'2.Datos'!#REF!</f>
        <v>#REF!</v>
      </c>
      <c r="N20" s="143" t="e">
        <f>'2.Datos'!#REF!</f>
        <v>#REF!</v>
      </c>
      <c r="O20" s="143" t="e">
        <f>'2.Datos'!#REF!</f>
        <v>#REF!</v>
      </c>
      <c r="P20" s="143" t="e">
        <f>'2.Datos'!#REF!</f>
        <v>#REF!</v>
      </c>
      <c r="Q20" s="143" t="e">
        <f>'2.Datos'!#REF!</f>
        <v>#REF!</v>
      </c>
      <c r="R20" s="143" t="e">
        <f>'2.Datos'!#REF!</f>
        <v>#REF!</v>
      </c>
      <c r="S20" s="143" t="e">
        <f>'2.Datos'!#REF!</f>
        <v>#REF!</v>
      </c>
      <c r="T20" s="143" t="e">
        <f>'2.Datos'!#REF!</f>
        <v>#REF!</v>
      </c>
      <c r="U20" s="143" t="e">
        <f>'2.Datos'!#REF!</f>
        <v>#REF!</v>
      </c>
      <c r="V20" s="143" t="e">
        <f>'2.Datos'!#REF!</f>
        <v>#REF!</v>
      </c>
      <c r="W20" s="143" t="e">
        <f>'2.Datos'!#REF!</f>
        <v>#REF!</v>
      </c>
      <c r="X20" s="143" t="e">
        <f>'2.Datos'!#REF!</f>
        <v>#REF!</v>
      </c>
      <c r="Y20" s="143" t="e">
        <f>'2.Datos'!#REF!</f>
        <v>#REF!</v>
      </c>
      <c r="Z20" s="143" t="e">
        <f>'2.Datos'!#REF!</f>
        <v>#REF!</v>
      </c>
      <c r="AA20" s="143" t="e">
        <f>'2.Datos'!#REF!</f>
        <v>#REF!</v>
      </c>
    </row>
    <row r="21" spans="1:27" ht="15.75" customHeight="1" x14ac:dyDescent="0.25">
      <c r="A21" s="144" t="e">
        <f>IF('2.Datos'!#REF!=""," ",'2.Datos'!#REF!)</f>
        <v>#REF!</v>
      </c>
      <c r="B21" s="142" t="e">
        <f>IF('2.Datos'!#REF!="","",'2.Datos'!#REF!)</f>
        <v>#REF!</v>
      </c>
      <c r="C21" s="143" t="e">
        <f>'2.Datos'!#REF!</f>
        <v>#REF!</v>
      </c>
      <c r="D21" s="143" t="e">
        <f>'2.Datos'!#REF!</f>
        <v>#REF!</v>
      </c>
      <c r="E21" s="143" t="e">
        <f>'2.Datos'!#REF!</f>
        <v>#REF!</v>
      </c>
      <c r="F21" s="143" t="e">
        <f>'2.Datos'!#REF!</f>
        <v>#REF!</v>
      </c>
      <c r="G21" s="143" t="e">
        <f>'2.Datos'!#REF!</f>
        <v>#REF!</v>
      </c>
      <c r="H21" s="143" t="e">
        <f>'2.Datos'!#REF!</f>
        <v>#REF!</v>
      </c>
      <c r="I21" s="143" t="e">
        <f>'2.Datos'!#REF!</f>
        <v>#REF!</v>
      </c>
      <c r="J21" s="143" t="e">
        <f>'2.Datos'!#REF!</f>
        <v>#REF!</v>
      </c>
      <c r="K21" s="143" t="e">
        <f>'2.Datos'!#REF!</f>
        <v>#REF!</v>
      </c>
      <c r="L21" s="143" t="e">
        <f>'2.Datos'!#REF!</f>
        <v>#REF!</v>
      </c>
      <c r="M21" s="143" t="e">
        <f>'2.Datos'!#REF!</f>
        <v>#REF!</v>
      </c>
      <c r="N21" s="143" t="e">
        <f>'2.Datos'!#REF!</f>
        <v>#REF!</v>
      </c>
      <c r="O21" s="143" t="e">
        <f>'2.Datos'!#REF!</f>
        <v>#REF!</v>
      </c>
      <c r="P21" s="143" t="e">
        <f>'2.Datos'!#REF!</f>
        <v>#REF!</v>
      </c>
      <c r="Q21" s="143" t="e">
        <f>'2.Datos'!#REF!</f>
        <v>#REF!</v>
      </c>
      <c r="R21" s="143" t="e">
        <f>'2.Datos'!#REF!</f>
        <v>#REF!</v>
      </c>
      <c r="S21" s="143" t="e">
        <f>'2.Datos'!#REF!</f>
        <v>#REF!</v>
      </c>
      <c r="T21" s="143" t="e">
        <f>'2.Datos'!#REF!</f>
        <v>#REF!</v>
      </c>
      <c r="U21" s="143" t="e">
        <f>'2.Datos'!#REF!</f>
        <v>#REF!</v>
      </c>
      <c r="V21" s="143" t="e">
        <f>'2.Datos'!#REF!</f>
        <v>#REF!</v>
      </c>
      <c r="W21" s="143" t="e">
        <f>'2.Datos'!#REF!</f>
        <v>#REF!</v>
      </c>
      <c r="X21" s="143" t="e">
        <f>'2.Datos'!#REF!</f>
        <v>#REF!</v>
      </c>
      <c r="Y21" s="143" t="e">
        <f>'2.Datos'!#REF!</f>
        <v>#REF!</v>
      </c>
      <c r="Z21" s="143" t="e">
        <f>'2.Datos'!#REF!</f>
        <v>#REF!</v>
      </c>
      <c r="AA21" s="143" t="e">
        <f>'2.Datos'!#REF!</f>
        <v>#REF!</v>
      </c>
    </row>
    <row r="22" spans="1:27" ht="15.75" customHeight="1" x14ac:dyDescent="0.25">
      <c r="A22" s="144" t="e">
        <f>IF('2.Datos'!#REF!=""," ",'2.Datos'!#REF!)</f>
        <v>#REF!</v>
      </c>
      <c r="B22" s="142" t="e">
        <f>IF('2.Datos'!#REF!="","",'2.Datos'!#REF!)</f>
        <v>#REF!</v>
      </c>
      <c r="C22" s="143" t="e">
        <f>'2.Datos'!#REF!</f>
        <v>#REF!</v>
      </c>
      <c r="D22" s="143" t="e">
        <f>'2.Datos'!#REF!</f>
        <v>#REF!</v>
      </c>
      <c r="E22" s="143" t="e">
        <f>'2.Datos'!#REF!</f>
        <v>#REF!</v>
      </c>
      <c r="F22" s="143" t="e">
        <f>'2.Datos'!#REF!</f>
        <v>#REF!</v>
      </c>
      <c r="G22" s="143" t="e">
        <f>'2.Datos'!#REF!</f>
        <v>#REF!</v>
      </c>
      <c r="H22" s="143" t="e">
        <f>'2.Datos'!#REF!</f>
        <v>#REF!</v>
      </c>
      <c r="I22" s="143" t="e">
        <f>'2.Datos'!#REF!</f>
        <v>#REF!</v>
      </c>
      <c r="J22" s="143" t="e">
        <f>'2.Datos'!#REF!</f>
        <v>#REF!</v>
      </c>
      <c r="K22" s="143" t="e">
        <f>'2.Datos'!#REF!</f>
        <v>#REF!</v>
      </c>
      <c r="L22" s="143" t="e">
        <f>'2.Datos'!#REF!</f>
        <v>#REF!</v>
      </c>
      <c r="M22" s="143" t="e">
        <f>'2.Datos'!#REF!</f>
        <v>#REF!</v>
      </c>
      <c r="N22" s="143" t="e">
        <f>'2.Datos'!#REF!</f>
        <v>#REF!</v>
      </c>
      <c r="O22" s="143" t="e">
        <f>'2.Datos'!#REF!</f>
        <v>#REF!</v>
      </c>
      <c r="P22" s="143" t="e">
        <f>'2.Datos'!#REF!</f>
        <v>#REF!</v>
      </c>
      <c r="Q22" s="143" t="e">
        <f>'2.Datos'!#REF!</f>
        <v>#REF!</v>
      </c>
      <c r="R22" s="143" t="e">
        <f>'2.Datos'!#REF!</f>
        <v>#REF!</v>
      </c>
      <c r="S22" s="143" t="e">
        <f>'2.Datos'!#REF!</f>
        <v>#REF!</v>
      </c>
      <c r="T22" s="143" t="e">
        <f>'2.Datos'!#REF!</f>
        <v>#REF!</v>
      </c>
      <c r="U22" s="143" t="e">
        <f>'2.Datos'!#REF!</f>
        <v>#REF!</v>
      </c>
      <c r="V22" s="143" t="e">
        <f>'2.Datos'!#REF!</f>
        <v>#REF!</v>
      </c>
      <c r="W22" s="143" t="e">
        <f>'2.Datos'!#REF!</f>
        <v>#REF!</v>
      </c>
      <c r="X22" s="143" t="e">
        <f>'2.Datos'!#REF!</f>
        <v>#REF!</v>
      </c>
      <c r="Y22" s="143" t="e">
        <f>'2.Datos'!#REF!</f>
        <v>#REF!</v>
      </c>
      <c r="Z22" s="143" t="e">
        <f>'2.Datos'!#REF!</f>
        <v>#REF!</v>
      </c>
      <c r="AA22" s="143" t="e">
        <f>'2.Datos'!#REF!</f>
        <v>#REF!</v>
      </c>
    </row>
    <row r="23" spans="1:27" ht="15.75" customHeight="1" x14ac:dyDescent="0.25">
      <c r="A23" s="144" t="e">
        <f>IF('2.Datos'!#REF!=""," ",'2.Datos'!#REF!)</f>
        <v>#REF!</v>
      </c>
      <c r="B23" s="142" t="e">
        <f>IF('2.Datos'!#REF!="","",'2.Datos'!#REF!)</f>
        <v>#REF!</v>
      </c>
      <c r="C23" s="143" t="e">
        <f>'2.Datos'!#REF!</f>
        <v>#REF!</v>
      </c>
      <c r="D23" s="143" t="e">
        <f>'2.Datos'!#REF!</f>
        <v>#REF!</v>
      </c>
      <c r="E23" s="143" t="e">
        <f>'2.Datos'!#REF!</f>
        <v>#REF!</v>
      </c>
      <c r="F23" s="143" t="e">
        <f>'2.Datos'!#REF!</f>
        <v>#REF!</v>
      </c>
      <c r="G23" s="143" t="e">
        <f>'2.Datos'!#REF!</f>
        <v>#REF!</v>
      </c>
      <c r="H23" s="143" t="e">
        <f>'2.Datos'!#REF!</f>
        <v>#REF!</v>
      </c>
      <c r="I23" s="143" t="e">
        <f>'2.Datos'!#REF!</f>
        <v>#REF!</v>
      </c>
      <c r="J23" s="143" t="e">
        <f>'2.Datos'!#REF!</f>
        <v>#REF!</v>
      </c>
      <c r="K23" s="143" t="e">
        <f>'2.Datos'!#REF!</f>
        <v>#REF!</v>
      </c>
      <c r="L23" s="143" t="e">
        <f>'2.Datos'!#REF!</f>
        <v>#REF!</v>
      </c>
      <c r="M23" s="143" t="e">
        <f>'2.Datos'!#REF!</f>
        <v>#REF!</v>
      </c>
      <c r="N23" s="143" t="e">
        <f>'2.Datos'!#REF!</f>
        <v>#REF!</v>
      </c>
      <c r="O23" s="143" t="e">
        <f>'2.Datos'!#REF!</f>
        <v>#REF!</v>
      </c>
      <c r="P23" s="143" t="e">
        <f>'2.Datos'!#REF!</f>
        <v>#REF!</v>
      </c>
      <c r="Q23" s="143" t="e">
        <f>'2.Datos'!#REF!</f>
        <v>#REF!</v>
      </c>
      <c r="R23" s="143" t="e">
        <f>'2.Datos'!#REF!</f>
        <v>#REF!</v>
      </c>
      <c r="S23" s="143" t="e">
        <f>'2.Datos'!#REF!</f>
        <v>#REF!</v>
      </c>
      <c r="T23" s="143" t="e">
        <f>'2.Datos'!#REF!</f>
        <v>#REF!</v>
      </c>
      <c r="U23" s="143" t="e">
        <f>'2.Datos'!#REF!</f>
        <v>#REF!</v>
      </c>
      <c r="V23" s="143" t="e">
        <f>'2.Datos'!#REF!</f>
        <v>#REF!</v>
      </c>
      <c r="W23" s="143" t="e">
        <f>'2.Datos'!#REF!</f>
        <v>#REF!</v>
      </c>
      <c r="X23" s="143" t="e">
        <f>'2.Datos'!#REF!</f>
        <v>#REF!</v>
      </c>
      <c r="Y23" s="143" t="e">
        <f>'2.Datos'!#REF!</f>
        <v>#REF!</v>
      </c>
      <c r="Z23" s="143" t="e">
        <f>'2.Datos'!#REF!</f>
        <v>#REF!</v>
      </c>
      <c r="AA23" s="143" t="e">
        <f>'2.Datos'!#REF!</f>
        <v>#REF!</v>
      </c>
    </row>
    <row r="24" spans="1:27" ht="15.75" customHeight="1" x14ac:dyDescent="0.25">
      <c r="A24" s="144" t="e">
        <f>IF('2.Datos'!#REF!=""," ",'2.Datos'!#REF!)</f>
        <v>#REF!</v>
      </c>
      <c r="B24" s="142" t="e">
        <f>IF('2.Datos'!#REF!="","",'2.Datos'!#REF!)</f>
        <v>#REF!</v>
      </c>
      <c r="C24" s="143" t="e">
        <f>'2.Datos'!#REF!</f>
        <v>#REF!</v>
      </c>
      <c r="D24" s="143" t="e">
        <f>'2.Datos'!#REF!</f>
        <v>#REF!</v>
      </c>
      <c r="E24" s="143" t="e">
        <f>'2.Datos'!#REF!</f>
        <v>#REF!</v>
      </c>
      <c r="F24" s="143" t="e">
        <f>'2.Datos'!#REF!</f>
        <v>#REF!</v>
      </c>
      <c r="G24" s="143" t="e">
        <f>'2.Datos'!#REF!</f>
        <v>#REF!</v>
      </c>
      <c r="H24" s="143" t="e">
        <f>'2.Datos'!#REF!</f>
        <v>#REF!</v>
      </c>
      <c r="I24" s="143" t="e">
        <f>'2.Datos'!#REF!</f>
        <v>#REF!</v>
      </c>
      <c r="J24" s="143" t="e">
        <f>'2.Datos'!#REF!</f>
        <v>#REF!</v>
      </c>
      <c r="K24" s="143" t="e">
        <f>'2.Datos'!#REF!</f>
        <v>#REF!</v>
      </c>
      <c r="L24" s="143" t="e">
        <f>'2.Datos'!#REF!</f>
        <v>#REF!</v>
      </c>
      <c r="M24" s="143" t="e">
        <f>'2.Datos'!#REF!</f>
        <v>#REF!</v>
      </c>
      <c r="N24" s="143" t="e">
        <f>'2.Datos'!#REF!</f>
        <v>#REF!</v>
      </c>
      <c r="O24" s="143" t="e">
        <f>'2.Datos'!#REF!</f>
        <v>#REF!</v>
      </c>
      <c r="P24" s="143" t="e">
        <f>'2.Datos'!#REF!</f>
        <v>#REF!</v>
      </c>
      <c r="Q24" s="143" t="e">
        <f>'2.Datos'!#REF!</f>
        <v>#REF!</v>
      </c>
      <c r="R24" s="143" t="e">
        <f>'2.Datos'!#REF!</f>
        <v>#REF!</v>
      </c>
      <c r="S24" s="143" t="e">
        <f>'2.Datos'!#REF!</f>
        <v>#REF!</v>
      </c>
      <c r="T24" s="143" t="e">
        <f>'2.Datos'!#REF!</f>
        <v>#REF!</v>
      </c>
      <c r="U24" s="143" t="e">
        <f>'2.Datos'!#REF!</f>
        <v>#REF!</v>
      </c>
      <c r="V24" s="143" t="e">
        <f>'2.Datos'!#REF!</f>
        <v>#REF!</v>
      </c>
      <c r="W24" s="143" t="e">
        <f>'2.Datos'!#REF!</f>
        <v>#REF!</v>
      </c>
      <c r="X24" s="143" t="e">
        <f>'2.Datos'!#REF!</f>
        <v>#REF!</v>
      </c>
      <c r="Y24" s="143" t="e">
        <f>'2.Datos'!#REF!</f>
        <v>#REF!</v>
      </c>
      <c r="Z24" s="143" t="e">
        <f>'2.Datos'!#REF!</f>
        <v>#REF!</v>
      </c>
      <c r="AA24" s="143" t="e">
        <f>'2.Datos'!#REF!</f>
        <v>#REF!</v>
      </c>
    </row>
    <row r="25" spans="1:27" ht="15.75" customHeight="1" x14ac:dyDescent="0.25">
      <c r="A25" s="144" t="e">
        <f>IF('2.Datos'!#REF!=""," ",'2.Datos'!#REF!)</f>
        <v>#REF!</v>
      </c>
      <c r="B25" s="142" t="e">
        <f>IF('2.Datos'!#REF!="","",'2.Datos'!#REF!)</f>
        <v>#REF!</v>
      </c>
      <c r="C25" s="143" t="e">
        <f>'2.Datos'!#REF!</f>
        <v>#REF!</v>
      </c>
      <c r="D25" s="143" t="e">
        <f>'2.Datos'!#REF!</f>
        <v>#REF!</v>
      </c>
      <c r="E25" s="143" t="e">
        <f>'2.Datos'!#REF!</f>
        <v>#REF!</v>
      </c>
      <c r="F25" s="143" t="e">
        <f>'2.Datos'!#REF!</f>
        <v>#REF!</v>
      </c>
      <c r="G25" s="143" t="e">
        <f>'2.Datos'!#REF!</f>
        <v>#REF!</v>
      </c>
      <c r="H25" s="143" t="e">
        <f>'2.Datos'!#REF!</f>
        <v>#REF!</v>
      </c>
      <c r="I25" s="143" t="e">
        <f>'2.Datos'!#REF!</f>
        <v>#REF!</v>
      </c>
      <c r="J25" s="143" t="e">
        <f>'2.Datos'!#REF!</f>
        <v>#REF!</v>
      </c>
      <c r="K25" s="143" t="e">
        <f>'2.Datos'!#REF!</f>
        <v>#REF!</v>
      </c>
      <c r="L25" s="143" t="e">
        <f>'2.Datos'!#REF!</f>
        <v>#REF!</v>
      </c>
      <c r="M25" s="143" t="e">
        <f>'2.Datos'!#REF!</f>
        <v>#REF!</v>
      </c>
      <c r="N25" s="143" t="e">
        <f>'2.Datos'!#REF!</f>
        <v>#REF!</v>
      </c>
      <c r="O25" s="143" t="e">
        <f>'2.Datos'!#REF!</f>
        <v>#REF!</v>
      </c>
      <c r="P25" s="143" t="e">
        <f>'2.Datos'!#REF!</f>
        <v>#REF!</v>
      </c>
      <c r="Q25" s="143" t="e">
        <f>'2.Datos'!#REF!</f>
        <v>#REF!</v>
      </c>
      <c r="R25" s="143" t="e">
        <f>'2.Datos'!#REF!</f>
        <v>#REF!</v>
      </c>
      <c r="S25" s="143" t="e">
        <f>'2.Datos'!#REF!</f>
        <v>#REF!</v>
      </c>
      <c r="T25" s="143" t="e">
        <f>'2.Datos'!#REF!</f>
        <v>#REF!</v>
      </c>
      <c r="U25" s="143" t="e">
        <f>'2.Datos'!#REF!</f>
        <v>#REF!</v>
      </c>
      <c r="V25" s="143" t="e">
        <f>'2.Datos'!#REF!</f>
        <v>#REF!</v>
      </c>
      <c r="W25" s="143" t="e">
        <f>'2.Datos'!#REF!</f>
        <v>#REF!</v>
      </c>
      <c r="X25" s="143" t="e">
        <f>'2.Datos'!#REF!</f>
        <v>#REF!</v>
      </c>
      <c r="Y25" s="143" t="e">
        <f>'2.Datos'!#REF!</f>
        <v>#REF!</v>
      </c>
      <c r="Z25" s="143" t="e">
        <f>'2.Datos'!#REF!</f>
        <v>#REF!</v>
      </c>
      <c r="AA25" s="143" t="e">
        <f>'2.Datos'!#REF!</f>
        <v>#REF!</v>
      </c>
    </row>
    <row r="26" spans="1:27" ht="15.75" customHeight="1" x14ac:dyDescent="0.25">
      <c r="A26" s="144" t="e">
        <f>IF('2.Datos'!#REF!=""," ",'2.Datos'!#REF!)</f>
        <v>#REF!</v>
      </c>
      <c r="B26" s="142" t="e">
        <f>IF('2.Datos'!#REF!="","",'2.Datos'!#REF!)</f>
        <v>#REF!</v>
      </c>
      <c r="C26" s="143" t="e">
        <f>'2.Datos'!#REF!</f>
        <v>#REF!</v>
      </c>
      <c r="D26" s="143" t="e">
        <f>'2.Datos'!#REF!</f>
        <v>#REF!</v>
      </c>
      <c r="E26" s="143" t="e">
        <f>'2.Datos'!#REF!</f>
        <v>#REF!</v>
      </c>
      <c r="F26" s="143" t="e">
        <f>'2.Datos'!#REF!</f>
        <v>#REF!</v>
      </c>
      <c r="G26" s="143" t="e">
        <f>'2.Datos'!#REF!</f>
        <v>#REF!</v>
      </c>
      <c r="H26" s="143" t="e">
        <f>'2.Datos'!#REF!</f>
        <v>#REF!</v>
      </c>
      <c r="I26" s="143" t="e">
        <f>'2.Datos'!#REF!</f>
        <v>#REF!</v>
      </c>
      <c r="J26" s="143" t="e">
        <f>'2.Datos'!#REF!</f>
        <v>#REF!</v>
      </c>
      <c r="K26" s="143" t="e">
        <f>'2.Datos'!#REF!</f>
        <v>#REF!</v>
      </c>
      <c r="L26" s="143" t="e">
        <f>'2.Datos'!#REF!</f>
        <v>#REF!</v>
      </c>
      <c r="M26" s="143" t="e">
        <f>'2.Datos'!#REF!</f>
        <v>#REF!</v>
      </c>
      <c r="N26" s="143" t="e">
        <f>'2.Datos'!#REF!</f>
        <v>#REF!</v>
      </c>
      <c r="O26" s="143" t="e">
        <f>'2.Datos'!#REF!</f>
        <v>#REF!</v>
      </c>
      <c r="P26" s="143" t="e">
        <f>'2.Datos'!#REF!</f>
        <v>#REF!</v>
      </c>
      <c r="Q26" s="143" t="e">
        <f>'2.Datos'!#REF!</f>
        <v>#REF!</v>
      </c>
      <c r="R26" s="143" t="e">
        <f>'2.Datos'!#REF!</f>
        <v>#REF!</v>
      </c>
      <c r="S26" s="143" t="e">
        <f>'2.Datos'!#REF!</f>
        <v>#REF!</v>
      </c>
      <c r="T26" s="143" t="e">
        <f>'2.Datos'!#REF!</f>
        <v>#REF!</v>
      </c>
      <c r="U26" s="143" t="e">
        <f>'2.Datos'!#REF!</f>
        <v>#REF!</v>
      </c>
      <c r="V26" s="143" t="e">
        <f>'2.Datos'!#REF!</f>
        <v>#REF!</v>
      </c>
      <c r="W26" s="143" t="e">
        <f>'2.Datos'!#REF!</f>
        <v>#REF!</v>
      </c>
      <c r="X26" s="143" t="e">
        <f>'2.Datos'!#REF!</f>
        <v>#REF!</v>
      </c>
      <c r="Y26" s="143" t="e">
        <f>'2.Datos'!#REF!</f>
        <v>#REF!</v>
      </c>
      <c r="Z26" s="143" t="e">
        <f>'2.Datos'!#REF!</f>
        <v>#REF!</v>
      </c>
      <c r="AA26" s="143" t="e">
        <f>'2.Datos'!#REF!</f>
        <v>#REF!</v>
      </c>
    </row>
    <row r="27" spans="1:27" ht="15.75" customHeight="1" x14ac:dyDescent="0.25">
      <c r="A27" s="144" t="e">
        <f>IF('2.Datos'!#REF!=""," ",'2.Datos'!#REF!)</f>
        <v>#REF!</v>
      </c>
      <c r="B27" s="142" t="e">
        <f>IF('2.Datos'!#REF!="","",'2.Datos'!#REF!)</f>
        <v>#REF!</v>
      </c>
      <c r="C27" s="143" t="e">
        <f>'2.Datos'!#REF!</f>
        <v>#REF!</v>
      </c>
      <c r="D27" s="143" t="e">
        <f>'2.Datos'!#REF!</f>
        <v>#REF!</v>
      </c>
      <c r="E27" s="143" t="e">
        <f>'2.Datos'!#REF!</f>
        <v>#REF!</v>
      </c>
      <c r="F27" s="143" t="e">
        <f>'2.Datos'!#REF!</f>
        <v>#REF!</v>
      </c>
      <c r="G27" s="143" t="e">
        <f>'2.Datos'!#REF!</f>
        <v>#REF!</v>
      </c>
      <c r="H27" s="143" t="e">
        <f>'2.Datos'!#REF!</f>
        <v>#REF!</v>
      </c>
      <c r="I27" s="143" t="e">
        <f>'2.Datos'!#REF!</f>
        <v>#REF!</v>
      </c>
      <c r="J27" s="143" t="e">
        <f>'2.Datos'!#REF!</f>
        <v>#REF!</v>
      </c>
      <c r="K27" s="143" t="e">
        <f>'2.Datos'!#REF!</f>
        <v>#REF!</v>
      </c>
      <c r="L27" s="143" t="e">
        <f>'2.Datos'!#REF!</f>
        <v>#REF!</v>
      </c>
      <c r="M27" s="143" t="e">
        <f>'2.Datos'!#REF!</f>
        <v>#REF!</v>
      </c>
      <c r="N27" s="143" t="e">
        <f>'2.Datos'!#REF!</f>
        <v>#REF!</v>
      </c>
      <c r="O27" s="143" t="e">
        <f>'2.Datos'!#REF!</f>
        <v>#REF!</v>
      </c>
      <c r="P27" s="143" t="e">
        <f>'2.Datos'!#REF!</f>
        <v>#REF!</v>
      </c>
      <c r="Q27" s="143" t="e">
        <f>'2.Datos'!#REF!</f>
        <v>#REF!</v>
      </c>
      <c r="R27" s="143" t="e">
        <f>'2.Datos'!#REF!</f>
        <v>#REF!</v>
      </c>
      <c r="S27" s="143" t="e">
        <f>'2.Datos'!#REF!</f>
        <v>#REF!</v>
      </c>
      <c r="T27" s="143" t="e">
        <f>'2.Datos'!#REF!</f>
        <v>#REF!</v>
      </c>
      <c r="U27" s="143" t="e">
        <f>'2.Datos'!#REF!</f>
        <v>#REF!</v>
      </c>
      <c r="V27" s="143" t="e">
        <f>'2.Datos'!#REF!</f>
        <v>#REF!</v>
      </c>
      <c r="W27" s="143" t="e">
        <f>'2.Datos'!#REF!</f>
        <v>#REF!</v>
      </c>
      <c r="X27" s="143" t="e">
        <f>'2.Datos'!#REF!</f>
        <v>#REF!</v>
      </c>
      <c r="Y27" s="143" t="e">
        <f>'2.Datos'!#REF!</f>
        <v>#REF!</v>
      </c>
      <c r="Z27" s="143" t="e">
        <f>'2.Datos'!#REF!</f>
        <v>#REF!</v>
      </c>
      <c r="AA27" s="143" t="e">
        <f>'2.Datos'!#REF!</f>
        <v>#REF!</v>
      </c>
    </row>
    <row r="28" spans="1:27" ht="15.75" customHeight="1" x14ac:dyDescent="0.25">
      <c r="A28" s="145"/>
      <c r="B28" s="146"/>
      <c r="C28" s="147"/>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ht="15.75" customHeight="1" x14ac:dyDescent="0.25">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row>
    <row r="30" spans="1:27" ht="15.75" customHeight="1" x14ac:dyDescent="0.25">
      <c r="A30" s="149"/>
      <c r="B30" s="149"/>
      <c r="C30" s="112" t="s">
        <v>243</v>
      </c>
      <c r="D30" s="112" t="str">
        <f t="shared" ref="D30:AA30" si="0">D2</f>
        <v>Seguimiento 1 (Fecha)</v>
      </c>
      <c r="E30" s="112" t="str">
        <f t="shared" si="0"/>
        <v>Seguimiento 2 (Fecha)</v>
      </c>
      <c r="F30" s="112" t="str">
        <f t="shared" si="0"/>
        <v>Seguimiento 3 (Fecha)</v>
      </c>
      <c r="G30" s="112" t="str">
        <f t="shared" si="0"/>
        <v>Seguimiento 4 (Fecha)</v>
      </c>
      <c r="H30" s="112" t="str">
        <f t="shared" si="0"/>
        <v>Seguimiento 5 (Fecha)</v>
      </c>
      <c r="I30" s="112" t="str">
        <f t="shared" si="0"/>
        <v>Seguimiento 6 (Fecha)</v>
      </c>
      <c r="J30" s="112" t="str">
        <f t="shared" si="0"/>
        <v>Seguimiento 7 (Fecha)</v>
      </c>
      <c r="K30" s="112" t="str">
        <f t="shared" si="0"/>
        <v>Seguimiento 8 (Fecha)</v>
      </c>
      <c r="L30" s="112" t="str">
        <f t="shared" si="0"/>
        <v>Seguimiento 9 (Fecha)</v>
      </c>
      <c r="M30" s="112" t="str">
        <f t="shared" si="0"/>
        <v>Seguimiento 10 (Fecha)</v>
      </c>
      <c r="N30" s="112" t="str">
        <f t="shared" si="0"/>
        <v>Seguimiento 11 (Fecha)</v>
      </c>
      <c r="O30" s="112" t="str">
        <f t="shared" si="0"/>
        <v>Seguimiento 12 (Fecha)</v>
      </c>
      <c r="P30" s="112" t="str">
        <f t="shared" si="0"/>
        <v>Seguimiento 13 (Fecha)</v>
      </c>
      <c r="Q30" s="112" t="str">
        <f t="shared" si="0"/>
        <v>Seguimiento 14 (Fecha)</v>
      </c>
      <c r="R30" s="112" t="str">
        <f t="shared" si="0"/>
        <v>Seguimiento 15 (Fecha)</v>
      </c>
      <c r="S30" s="112" t="str">
        <f t="shared" si="0"/>
        <v>Seguimiento 16 (Fecha)</v>
      </c>
      <c r="T30" s="112" t="str">
        <f t="shared" si="0"/>
        <v>Seguimiento 17 (Fecha)</v>
      </c>
      <c r="U30" s="112" t="str">
        <f t="shared" si="0"/>
        <v>Seguimiento 18 (Fecha)</v>
      </c>
      <c r="V30" s="112" t="str">
        <f t="shared" si="0"/>
        <v>Seguimiento 19 (Fecha)</v>
      </c>
      <c r="W30" s="112" t="str">
        <f t="shared" si="0"/>
        <v>Seguimiento 20 (Fecha)</v>
      </c>
      <c r="X30" s="112" t="str">
        <f t="shared" si="0"/>
        <v>Seguimiento 21 (Fecha)</v>
      </c>
      <c r="Y30" s="112" t="str">
        <f t="shared" si="0"/>
        <v>Seguimiento 22 (Fecha)</v>
      </c>
      <c r="Z30" s="112" t="str">
        <f t="shared" si="0"/>
        <v>Seguimiento 23 (Fecha)</v>
      </c>
      <c r="AA30" s="112" t="str">
        <f t="shared" si="0"/>
        <v>Seguimiento 24 (Fecha)</v>
      </c>
    </row>
    <row r="31" spans="1:27" ht="15.75" customHeight="1" x14ac:dyDescent="0.25">
      <c r="A31" s="137"/>
      <c r="B31" s="150" t="s">
        <v>244</v>
      </c>
      <c r="C31" s="151">
        <f>'2.Datos'!HT2</f>
        <v>0.49507010146711072</v>
      </c>
      <c r="D31" s="151">
        <f>'2.Datos'!HY2</f>
        <v>-0.16113901317992943</v>
      </c>
      <c r="E31" s="151">
        <f>'2.Datos'!ID2</f>
        <v>-0.16113901317992943</v>
      </c>
      <c r="F31" s="151">
        <f>'2.Datos'!II2</f>
        <v>-0.16113901317992943</v>
      </c>
      <c r="G31" s="151">
        <f>'2.Datos'!IN2</f>
        <v>-0.16113901317992943</v>
      </c>
      <c r="H31" s="151">
        <f>'2.Datos'!IS2</f>
        <v>-0.16113901317992943</v>
      </c>
      <c r="I31" s="151">
        <f>'2.Datos'!IX2</f>
        <v>-0.16113901317992943</v>
      </c>
      <c r="J31" s="151">
        <f>'2.Datos'!JC2</f>
        <v>-0.16113901317992943</v>
      </c>
      <c r="K31" s="151">
        <f>'2.Datos'!JH2</f>
        <v>-0.16113901317992943</v>
      </c>
      <c r="L31" s="151">
        <f>'2.Datos'!JM2</f>
        <v>-0.16113901317992943</v>
      </c>
      <c r="M31" s="151">
        <f>'2.Datos'!JR2</f>
        <v>-0.16113901317992943</v>
      </c>
      <c r="N31" s="151">
        <f>'2.Datos'!JW2</f>
        <v>-0.16113901317992943</v>
      </c>
      <c r="O31" s="151">
        <f>'2.Datos'!KB2</f>
        <v>-0.16113901317992943</v>
      </c>
      <c r="P31" s="151">
        <f>'2.Datos'!KG2</f>
        <v>-0.16113901317992943</v>
      </c>
      <c r="Q31" s="151">
        <f>'2.Datos'!KL2</f>
        <v>-0.16113901317992943</v>
      </c>
      <c r="R31" s="151">
        <f>'2.Datos'!KQ2</f>
        <v>-0.16113901317992943</v>
      </c>
      <c r="S31" s="151">
        <f>'2.Datos'!KV2</f>
        <v>-0.16113901317992943</v>
      </c>
      <c r="T31" s="151">
        <f>'2.Datos'!LA2</f>
        <v>-0.16113901317992943</v>
      </c>
      <c r="U31" s="151">
        <f>'2.Datos'!LF2</f>
        <v>-0.16113901317992943</v>
      </c>
      <c r="V31" s="151">
        <f>'2.Datos'!LK2</f>
        <v>-0.16113901317992943</v>
      </c>
      <c r="W31" s="151">
        <f>'2.Datos'!LP2</f>
        <v>-0.16113901317992943</v>
      </c>
      <c r="X31" s="151">
        <f>'2.Datos'!LU2</f>
        <v>-0.16113901317992943</v>
      </c>
      <c r="Y31" s="151">
        <f>'2.Datos'!LZ2</f>
        <v>-0.16113901317992943</v>
      </c>
      <c r="Z31" s="151">
        <f>'2.Datos'!ME2</f>
        <v>-0.16113901317992943</v>
      </c>
      <c r="AA31" s="151">
        <f>'2.Datos'!MJ2</f>
        <v>-0.16113901317992943</v>
      </c>
    </row>
    <row r="32" spans="1:27" ht="15.75" customHeight="1" x14ac:dyDescent="0.25">
      <c r="A32" s="137"/>
      <c r="B32" s="137"/>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row>
    <row r="33" spans="1:27" ht="15.75" customHeight="1" x14ac:dyDescent="0.25">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row>
    <row r="34" spans="1:27" ht="15.75" customHeight="1" x14ac:dyDescent="0.2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row>
    <row r="35" spans="1:27" ht="15.75" customHeight="1" x14ac:dyDescent="0.25">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row>
    <row r="36" spans="1:27" ht="15.75" customHeight="1" x14ac:dyDescent="0.2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row>
    <row r="37" spans="1:27" ht="15.75" customHeight="1" x14ac:dyDescent="0.25">
      <c r="A37" s="137"/>
      <c r="B37" s="137"/>
      <c r="C37" s="137"/>
      <c r="D37" s="137"/>
      <c r="E37" s="137"/>
      <c r="F37" s="137"/>
      <c r="G37" s="137"/>
      <c r="H37" s="137"/>
      <c r="I37" s="137"/>
      <c r="J37" s="152"/>
      <c r="K37" s="152"/>
      <c r="L37" s="365" t="s">
        <v>237</v>
      </c>
      <c r="M37" s="366"/>
      <c r="N37" s="366"/>
      <c r="O37" s="366"/>
      <c r="P37" s="367"/>
      <c r="Q37" s="137"/>
      <c r="R37" s="137"/>
      <c r="S37" s="137"/>
      <c r="T37" s="137"/>
      <c r="U37" s="137"/>
      <c r="V37" s="137"/>
      <c r="W37" s="137"/>
      <c r="X37" s="137"/>
      <c r="Y37" s="137"/>
      <c r="Z37" s="137"/>
      <c r="AA37" s="137"/>
    </row>
    <row r="38" spans="1:27" ht="15.75" customHeight="1" x14ac:dyDescent="0.25">
      <c r="A38" s="137"/>
      <c r="B38" s="137"/>
      <c r="C38" s="137"/>
      <c r="D38" s="137"/>
      <c r="E38" s="137"/>
      <c r="F38" s="137"/>
      <c r="G38" s="137"/>
      <c r="H38" s="137"/>
      <c r="I38" s="137"/>
      <c r="J38" s="368" t="s">
        <v>238</v>
      </c>
      <c r="K38" s="369"/>
      <c r="L38" s="121" t="s">
        <v>209</v>
      </c>
      <c r="M38" s="121" t="s">
        <v>111</v>
      </c>
      <c r="N38" s="121" t="s">
        <v>84</v>
      </c>
      <c r="O38" s="121" t="s">
        <v>239</v>
      </c>
      <c r="P38" s="121" t="s">
        <v>79</v>
      </c>
      <c r="Q38" s="137"/>
      <c r="R38" s="137"/>
      <c r="S38" s="137"/>
      <c r="T38" s="137"/>
      <c r="U38" s="137"/>
      <c r="V38" s="137"/>
      <c r="W38" s="137"/>
      <c r="X38" s="137"/>
      <c r="Y38" s="137"/>
      <c r="Z38" s="137"/>
      <c r="AA38" s="137"/>
    </row>
    <row r="39" spans="1:27" ht="15.75" customHeight="1" x14ac:dyDescent="0.25">
      <c r="A39" s="137"/>
      <c r="B39" s="137"/>
      <c r="C39" s="137"/>
      <c r="D39" s="137"/>
      <c r="E39" s="137"/>
      <c r="F39" s="137"/>
      <c r="G39" s="137"/>
      <c r="H39" s="137"/>
      <c r="I39" s="137"/>
      <c r="J39" s="370"/>
      <c r="K39" s="371"/>
      <c r="L39" s="122">
        <v>1</v>
      </c>
      <c r="M39" s="122">
        <v>2</v>
      </c>
      <c r="N39" s="122">
        <v>4</v>
      </c>
      <c r="O39" s="122">
        <v>8</v>
      </c>
      <c r="P39" s="122">
        <v>16</v>
      </c>
      <c r="Q39" s="137"/>
      <c r="R39" s="137"/>
      <c r="S39" s="137"/>
      <c r="T39" s="137"/>
      <c r="U39" s="137"/>
      <c r="V39" s="137"/>
      <c r="W39" s="137"/>
      <c r="X39" s="137"/>
      <c r="Y39" s="137"/>
      <c r="Z39" s="137"/>
      <c r="AA39" s="137"/>
    </row>
    <row r="40" spans="1:27" ht="15.75" customHeight="1" x14ac:dyDescent="0.25">
      <c r="A40" s="137"/>
      <c r="B40" s="137"/>
      <c r="C40" s="137"/>
      <c r="D40" s="137"/>
      <c r="E40" s="137"/>
      <c r="F40" s="137"/>
      <c r="G40" s="137"/>
      <c r="H40" s="137"/>
      <c r="I40" s="137"/>
      <c r="J40" s="153" t="s">
        <v>87</v>
      </c>
      <c r="K40" s="122">
        <v>5</v>
      </c>
      <c r="L40" s="124" t="e">
        <f ca="1">Listas!E57</f>
        <v>#NAME?</v>
      </c>
      <c r="M40" s="124" t="e">
        <f ca="1">Listas!F57</f>
        <v>#NAME?</v>
      </c>
      <c r="N40" s="125" t="e">
        <f ca="1">Listas!G57</f>
        <v>#NAME?</v>
      </c>
      <c r="O40" s="126" t="e">
        <f ca="1">Listas!H57</f>
        <v>#NAME?</v>
      </c>
      <c r="P40" s="126" t="e">
        <f ca="1">Listas!I57</f>
        <v>#NAME?</v>
      </c>
      <c r="Q40" s="137"/>
      <c r="R40" s="137"/>
      <c r="S40" s="137"/>
      <c r="T40" s="137"/>
      <c r="U40" s="137"/>
      <c r="V40" s="137"/>
      <c r="W40" s="137"/>
      <c r="X40" s="137"/>
      <c r="Y40" s="137"/>
      <c r="Z40" s="137"/>
      <c r="AA40" s="137"/>
    </row>
    <row r="41" spans="1:27" ht="15.75" customHeight="1" x14ac:dyDescent="0.25">
      <c r="A41" s="137"/>
      <c r="B41" s="137"/>
      <c r="C41" s="137"/>
      <c r="D41" s="137"/>
      <c r="E41" s="137"/>
      <c r="F41" s="137"/>
      <c r="G41" s="137"/>
      <c r="H41" s="137"/>
      <c r="I41" s="137"/>
      <c r="J41" s="154" t="s">
        <v>99</v>
      </c>
      <c r="K41" s="122">
        <v>4</v>
      </c>
      <c r="L41" s="129" t="e">
        <f ca="1">Listas!E58</f>
        <v>#NAME?</v>
      </c>
      <c r="M41" s="124" t="e">
        <f ca="1">Listas!F58</f>
        <v>#NAME?</v>
      </c>
      <c r="N41" s="125" t="e">
        <f ca="1">Listas!G58</f>
        <v>#NAME?</v>
      </c>
      <c r="O41" s="126" t="e">
        <f ca="1">Listas!H58</f>
        <v>#NAME?</v>
      </c>
      <c r="P41" s="126" t="e">
        <f ca="1">Listas!I58</f>
        <v>#NAME?</v>
      </c>
      <c r="Q41" s="137"/>
      <c r="R41" s="137"/>
      <c r="S41" s="137"/>
      <c r="T41" s="137"/>
      <c r="U41" s="137"/>
      <c r="V41" s="137"/>
      <c r="W41" s="137"/>
      <c r="X41" s="137"/>
      <c r="Y41" s="137"/>
      <c r="Z41" s="137"/>
      <c r="AA41" s="137"/>
    </row>
    <row r="42" spans="1:27" ht="15.75" customHeight="1" x14ac:dyDescent="0.25">
      <c r="A42" s="137"/>
      <c r="B42" s="137"/>
      <c r="C42" s="137"/>
      <c r="D42" s="137"/>
      <c r="E42" s="137"/>
      <c r="F42" s="137"/>
      <c r="G42" s="137"/>
      <c r="H42" s="137"/>
      <c r="I42" s="137"/>
      <c r="J42" s="154" t="s">
        <v>78</v>
      </c>
      <c r="K42" s="122">
        <v>3</v>
      </c>
      <c r="L42" s="131" t="e">
        <f ca="1">Listas!E59</f>
        <v>#NAME?</v>
      </c>
      <c r="M42" s="124" t="e">
        <f ca="1">Listas!F59</f>
        <v>#NAME?</v>
      </c>
      <c r="N42" s="124" t="e">
        <f ca="1">Listas!G59</f>
        <v>#NAME?</v>
      </c>
      <c r="O42" s="125" t="e">
        <f ca="1">Listas!H59</f>
        <v>#NAME?</v>
      </c>
      <c r="P42" s="126" t="e">
        <f ca="1">Listas!I59</f>
        <v>#NAME?</v>
      </c>
      <c r="Q42" s="137"/>
      <c r="R42" s="137"/>
      <c r="S42" s="137"/>
      <c r="T42" s="137"/>
      <c r="U42" s="137"/>
      <c r="V42" s="137"/>
      <c r="W42" s="137"/>
      <c r="X42" s="137"/>
      <c r="Y42" s="137"/>
      <c r="Z42" s="137"/>
      <c r="AA42" s="137"/>
    </row>
    <row r="43" spans="1:27" ht="15.75" customHeight="1" x14ac:dyDescent="0.25">
      <c r="A43" s="137"/>
      <c r="B43" s="137"/>
      <c r="C43" s="137"/>
      <c r="D43" s="151"/>
      <c r="E43" s="137"/>
      <c r="F43" s="137"/>
      <c r="G43" s="137"/>
      <c r="H43" s="137"/>
      <c r="I43" s="137"/>
      <c r="J43" s="154" t="s">
        <v>144</v>
      </c>
      <c r="K43" s="122">
        <v>2</v>
      </c>
      <c r="L43" s="131" t="e">
        <f ca="1">Listas!E60</f>
        <v>#NAME?</v>
      </c>
      <c r="M43" s="131" t="e">
        <f ca="1">Listas!F60</f>
        <v>#NAME?</v>
      </c>
      <c r="N43" s="124" t="e">
        <f ca="1">Listas!G60</f>
        <v>#NAME?</v>
      </c>
      <c r="O43" s="125" t="e">
        <f ca="1">Listas!H60</f>
        <v>#NAME?</v>
      </c>
      <c r="P43" s="126" t="e">
        <f ca="1">Listas!I60</f>
        <v>#NAME?</v>
      </c>
      <c r="Q43" s="137"/>
      <c r="R43" s="137"/>
      <c r="S43" s="137"/>
      <c r="T43" s="137"/>
      <c r="U43" s="137"/>
      <c r="V43" s="137"/>
      <c r="W43" s="137"/>
      <c r="X43" s="137"/>
      <c r="Y43" s="137"/>
      <c r="Z43" s="137"/>
      <c r="AA43" s="137"/>
    </row>
    <row r="44" spans="1:27" ht="15.75" customHeight="1" x14ac:dyDescent="0.25">
      <c r="A44" s="137"/>
      <c r="B44" s="137"/>
      <c r="C44" s="137"/>
      <c r="D44" s="151"/>
      <c r="E44" s="137"/>
      <c r="F44" s="137"/>
      <c r="G44" s="137"/>
      <c r="H44" s="137"/>
      <c r="I44" s="137"/>
      <c r="J44" s="154" t="s">
        <v>95</v>
      </c>
      <c r="K44" s="122">
        <v>1</v>
      </c>
      <c r="L44" s="131" t="e">
        <f ca="1">Listas!E61</f>
        <v>#NAME?</v>
      </c>
      <c r="M44" s="131" t="e">
        <f ca="1">Listas!F61</f>
        <v>#NAME?</v>
      </c>
      <c r="N44" s="131" t="e">
        <f ca="1">Listas!G61</f>
        <v>#NAME?</v>
      </c>
      <c r="O44" s="124" t="e">
        <f ca="1">Listas!H61</f>
        <v>#NAME?</v>
      </c>
      <c r="P44" s="125" t="e">
        <f ca="1">Listas!I61</f>
        <v>#NAME?</v>
      </c>
      <c r="Q44" s="137"/>
      <c r="R44" s="137"/>
      <c r="S44" s="137"/>
      <c r="T44" s="137"/>
      <c r="U44" s="137"/>
      <c r="V44" s="137"/>
      <c r="W44" s="137"/>
      <c r="X44" s="137"/>
      <c r="Y44" s="137"/>
      <c r="Z44" s="137"/>
      <c r="AA44" s="137"/>
    </row>
    <row r="45" spans="1:27" ht="15.75" customHeight="1" x14ac:dyDescent="0.2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row>
    <row r="46" spans="1:27" ht="15.75" customHeight="1" x14ac:dyDescent="0.25">
      <c r="A46" s="137"/>
      <c r="B46" s="137"/>
      <c r="C46" s="137"/>
      <c r="D46" s="151"/>
      <c r="E46" s="137"/>
      <c r="F46" s="137"/>
      <c r="G46" s="137"/>
      <c r="H46" s="137"/>
      <c r="I46" s="137"/>
      <c r="J46" s="137"/>
      <c r="K46" s="137"/>
      <c r="L46" s="137"/>
      <c r="M46" s="137"/>
      <c r="N46" s="137"/>
      <c r="O46" s="137"/>
      <c r="P46" s="137"/>
      <c r="Q46" s="137"/>
      <c r="R46" s="137"/>
      <c r="S46" s="137"/>
      <c r="T46" s="137"/>
      <c r="U46" s="137"/>
      <c r="V46" s="137"/>
      <c r="W46" s="137"/>
      <c r="X46" s="137"/>
      <c r="Y46" s="137"/>
      <c r="Z46" s="137"/>
      <c r="AA46" s="137"/>
    </row>
    <row r="47" spans="1:27" ht="15.75" customHeight="1" x14ac:dyDescent="0.25">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row>
    <row r="48" spans="1:27" ht="15.75" customHeight="1" x14ac:dyDescent="0.2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row>
    <row r="49" spans="1:27" ht="15.75" customHeight="1" x14ac:dyDescent="0.25">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row>
    <row r="50" spans="1:27" ht="15.75" customHeight="1" x14ac:dyDescent="0.25">
      <c r="A50" s="137"/>
      <c r="B50" s="137"/>
      <c r="C50" s="137"/>
      <c r="D50" s="137"/>
      <c r="E50" s="137"/>
      <c r="F50" s="137"/>
      <c r="G50" s="137"/>
      <c r="H50" s="137"/>
      <c r="I50" s="137"/>
      <c r="J50" s="137"/>
      <c r="K50" s="137"/>
      <c r="L50" s="137"/>
      <c r="M50" s="137"/>
      <c r="N50" s="372" t="s">
        <v>245</v>
      </c>
      <c r="O50" s="367"/>
      <c r="P50" s="137"/>
      <c r="Q50" s="137"/>
      <c r="R50" s="137"/>
      <c r="S50" s="137"/>
      <c r="T50" s="137"/>
      <c r="U50" s="137"/>
      <c r="V50" s="137"/>
      <c r="W50" s="137"/>
      <c r="X50" s="137"/>
      <c r="Y50" s="137"/>
      <c r="Z50" s="137"/>
      <c r="AA50" s="137"/>
    </row>
    <row r="51" spans="1:27" ht="15.75" customHeight="1" x14ac:dyDescent="0.25">
      <c r="A51" s="137"/>
      <c r="B51" s="137"/>
      <c r="C51" s="137"/>
      <c r="D51" s="137"/>
      <c r="E51" s="137"/>
      <c r="F51" s="137"/>
      <c r="G51" s="137"/>
      <c r="H51" s="137"/>
      <c r="I51" s="137"/>
      <c r="J51" s="137"/>
      <c r="K51" s="137"/>
      <c r="L51" s="137"/>
      <c r="M51" s="137"/>
      <c r="N51" s="127" t="s">
        <v>240</v>
      </c>
      <c r="O51" s="128">
        <f>COUNTA(rango4,rango5,rango9,rango10,rango15,rango20)</f>
        <v>25</v>
      </c>
      <c r="P51" s="137"/>
      <c r="Q51" s="137"/>
      <c r="R51" s="137"/>
      <c r="S51" s="137"/>
      <c r="T51" s="137"/>
      <c r="U51" s="137"/>
      <c r="V51" s="137"/>
      <c r="W51" s="137"/>
      <c r="X51" s="137"/>
      <c r="Y51" s="137"/>
      <c r="Z51" s="137"/>
      <c r="AA51" s="137"/>
    </row>
    <row r="52" spans="1:27" ht="15.75" customHeight="1" x14ac:dyDescent="0.25">
      <c r="A52" s="137"/>
      <c r="B52" s="137"/>
      <c r="C52" s="137"/>
      <c r="D52" s="137"/>
      <c r="E52" s="137"/>
      <c r="F52" s="137"/>
      <c r="G52" s="137"/>
      <c r="H52" s="137"/>
      <c r="I52" s="137"/>
      <c r="J52" s="137"/>
      <c r="K52" s="137"/>
      <c r="L52" s="137"/>
      <c r="M52" s="137"/>
      <c r="N52" s="130" t="s">
        <v>77</v>
      </c>
      <c r="O52" s="128">
        <f>COUNTA(rango3,rango8,rango14,rango19,rango25)</f>
        <v>13</v>
      </c>
      <c r="P52" s="137"/>
      <c r="Q52" s="137"/>
      <c r="R52" s="137"/>
      <c r="S52" s="137"/>
      <c r="T52" s="137"/>
      <c r="U52" s="137"/>
      <c r="V52" s="137"/>
      <c r="W52" s="137"/>
      <c r="X52" s="137"/>
      <c r="Y52" s="137"/>
      <c r="Z52" s="137"/>
      <c r="AA52" s="137"/>
    </row>
    <row r="53" spans="1:27" ht="15.75" customHeight="1" x14ac:dyDescent="0.25">
      <c r="A53" s="137"/>
      <c r="B53" s="137"/>
      <c r="C53" s="137"/>
      <c r="D53" s="137"/>
      <c r="E53" s="137"/>
      <c r="F53" s="137"/>
      <c r="G53" s="137"/>
      <c r="H53" s="137"/>
      <c r="I53" s="137"/>
      <c r="J53" s="137"/>
      <c r="K53" s="137"/>
      <c r="L53" s="137"/>
      <c r="M53" s="137"/>
      <c r="N53" s="132" t="s">
        <v>174</v>
      </c>
      <c r="O53" s="128">
        <f>COUNTA(rango1,rango2,rango7,rango12,rango13,rango18,rango24)</f>
        <v>8</v>
      </c>
      <c r="P53" s="137"/>
      <c r="Q53" s="137"/>
      <c r="R53" s="137"/>
      <c r="S53" s="137"/>
      <c r="T53" s="137"/>
      <c r="U53" s="137"/>
      <c r="V53" s="137"/>
      <c r="W53" s="137"/>
      <c r="X53" s="137"/>
      <c r="Y53" s="137"/>
      <c r="Z53" s="137"/>
      <c r="AA53" s="137"/>
    </row>
    <row r="54" spans="1:27" ht="15.75" customHeight="1" x14ac:dyDescent="0.25">
      <c r="A54" s="137"/>
      <c r="B54" s="137"/>
      <c r="C54" s="137"/>
      <c r="D54" s="137"/>
      <c r="E54" s="137"/>
      <c r="F54" s="137"/>
      <c r="G54" s="137"/>
      <c r="H54" s="137"/>
      <c r="I54" s="137"/>
      <c r="J54" s="137"/>
      <c r="K54" s="137"/>
      <c r="L54" s="137"/>
      <c r="M54" s="137"/>
      <c r="N54" s="133" t="s">
        <v>241</v>
      </c>
      <c r="O54" s="128">
        <f>COUNTA(rango6,rango11,rango16,rango17,rango21,rango22,rango23)</f>
        <v>2</v>
      </c>
      <c r="P54" s="137"/>
      <c r="Q54" s="137"/>
      <c r="R54" s="137"/>
      <c r="S54" s="137"/>
      <c r="T54" s="137"/>
      <c r="U54" s="137"/>
      <c r="V54" s="137"/>
      <c r="W54" s="137"/>
      <c r="X54" s="137"/>
      <c r="Y54" s="137"/>
      <c r="Z54" s="137"/>
      <c r="AA54" s="137"/>
    </row>
    <row r="55" spans="1:27" ht="15.75" customHeight="1" x14ac:dyDescent="0.25">
      <c r="A55" s="137"/>
      <c r="B55" s="137"/>
      <c r="C55" s="137"/>
      <c r="D55" s="137"/>
      <c r="E55" s="137"/>
      <c r="F55" s="137"/>
      <c r="G55" s="137"/>
      <c r="H55" s="137"/>
      <c r="I55" s="137"/>
      <c r="J55" s="137"/>
      <c r="K55" s="137"/>
      <c r="L55" s="137"/>
      <c r="M55" s="137"/>
      <c r="N55" s="134" t="s">
        <v>242</v>
      </c>
      <c r="O55" s="135">
        <f>SUM(O51:O54)</f>
        <v>48</v>
      </c>
      <c r="P55" s="137"/>
      <c r="Q55" s="137"/>
      <c r="R55" s="137"/>
      <c r="S55" s="137"/>
      <c r="T55" s="137"/>
      <c r="U55" s="137"/>
      <c r="V55" s="137"/>
      <c r="W55" s="137"/>
      <c r="X55" s="137"/>
      <c r="Y55" s="137"/>
      <c r="Z55" s="137"/>
      <c r="AA55" s="137"/>
    </row>
    <row r="56" spans="1:27" ht="15.75" customHeight="1" x14ac:dyDescent="0.25">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row>
    <row r="57" spans="1:27" ht="15.75" customHeight="1" x14ac:dyDescent="0.25">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row>
    <row r="58" spans="1:27" ht="15.75" customHeight="1" x14ac:dyDescent="0.25">
      <c r="A58" s="137"/>
      <c r="B58" s="137"/>
      <c r="C58" s="137"/>
      <c r="D58" s="137"/>
      <c r="E58" s="137"/>
      <c r="F58" s="137"/>
      <c r="G58" s="137"/>
      <c r="H58" s="137"/>
      <c r="I58" s="137"/>
      <c r="J58" s="137"/>
      <c r="K58" s="137"/>
      <c r="L58" s="137"/>
      <c r="M58" s="374" t="s">
        <v>246</v>
      </c>
      <c r="N58" s="375"/>
      <c r="O58" s="155" t="str">
        <f>IFERROR(ROUND(AVERAGE('2.Datos'!$AB$3:$AB$5),2),"")</f>
        <v/>
      </c>
      <c r="P58" s="156" t="str">
        <f>IFERROR(VLOOKUP(O58,'3.Controles - Escala'!$B$5:$C$34,2,TRUE),"")</f>
        <v/>
      </c>
      <c r="Q58" s="137"/>
      <c r="R58" s="137"/>
      <c r="S58" s="137"/>
      <c r="T58" s="137"/>
      <c r="U58" s="137"/>
      <c r="V58" s="137"/>
      <c r="W58" s="137"/>
      <c r="X58" s="137"/>
      <c r="Y58" s="137"/>
      <c r="Z58" s="137"/>
      <c r="AA58" s="137"/>
    </row>
    <row r="59" spans="1:27" ht="15.75" customHeight="1" x14ac:dyDescent="0.25">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row>
    <row r="60" spans="1:27" ht="15.75" customHeight="1" x14ac:dyDescent="0.25">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row>
    <row r="61" spans="1:27" ht="15.75" customHeight="1" x14ac:dyDescent="0.25">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row>
    <row r="62" spans="1:27" ht="15.75" customHeight="1" x14ac:dyDescent="0.25">
      <c r="A62" s="137"/>
      <c r="B62" s="137"/>
      <c r="C62" s="137"/>
      <c r="D62" s="137"/>
      <c r="E62" s="137"/>
      <c r="F62" s="137"/>
      <c r="G62" s="137"/>
      <c r="H62" s="137"/>
      <c r="I62" s="137"/>
      <c r="J62" s="137"/>
      <c r="K62" s="137"/>
      <c r="L62" s="376" t="s">
        <v>247</v>
      </c>
      <c r="M62" s="377"/>
      <c r="N62" s="377"/>
      <c r="O62" s="377"/>
      <c r="P62" s="377"/>
      <c r="Q62" s="377"/>
      <c r="R62" s="377"/>
      <c r="S62" s="378"/>
      <c r="T62" s="137"/>
      <c r="U62" s="137"/>
      <c r="V62" s="137"/>
      <c r="W62" s="137"/>
      <c r="X62" s="137"/>
      <c r="Y62" s="137"/>
      <c r="Z62" s="137"/>
      <c r="AA62" s="137"/>
    </row>
    <row r="63" spans="1:27" ht="15.75" customHeight="1" x14ac:dyDescent="0.25">
      <c r="A63" s="137"/>
      <c r="B63" s="137"/>
      <c r="C63" s="137"/>
      <c r="D63" s="137"/>
      <c r="E63" s="137"/>
      <c r="F63" s="137"/>
      <c r="G63" s="137"/>
      <c r="H63" s="137"/>
      <c r="I63" s="137"/>
      <c r="J63" s="137"/>
      <c r="K63" s="137"/>
      <c r="L63" s="157" t="s">
        <v>248</v>
      </c>
      <c r="M63" s="158" t="s">
        <v>240</v>
      </c>
      <c r="N63" s="373" t="s">
        <v>249</v>
      </c>
      <c r="O63" s="363"/>
      <c r="P63" s="363"/>
      <c r="Q63" s="363"/>
      <c r="R63" s="363"/>
      <c r="S63" s="364"/>
      <c r="T63" s="137"/>
      <c r="U63" s="137"/>
      <c r="V63" s="137"/>
      <c r="W63" s="137"/>
      <c r="X63" s="137"/>
      <c r="Y63" s="137"/>
      <c r="Z63" s="137"/>
      <c r="AA63" s="137"/>
    </row>
    <row r="64" spans="1:27" ht="15.75" customHeight="1" x14ac:dyDescent="0.25">
      <c r="A64" s="137"/>
      <c r="B64" s="137"/>
      <c r="C64" s="137"/>
      <c r="D64" s="137"/>
      <c r="E64" s="137"/>
      <c r="F64" s="137"/>
      <c r="G64" s="137"/>
      <c r="H64" s="137"/>
      <c r="I64" s="137"/>
      <c r="J64" s="137"/>
      <c r="K64" s="137"/>
      <c r="L64" s="159" t="s">
        <v>250</v>
      </c>
      <c r="M64" s="160" t="s">
        <v>77</v>
      </c>
      <c r="N64" s="373" t="s">
        <v>251</v>
      </c>
      <c r="O64" s="363"/>
      <c r="P64" s="363"/>
      <c r="Q64" s="363"/>
      <c r="R64" s="363"/>
      <c r="S64" s="364"/>
      <c r="T64" s="137"/>
      <c r="U64" s="137"/>
      <c r="V64" s="137"/>
      <c r="W64" s="137"/>
      <c r="X64" s="137"/>
      <c r="Y64" s="137"/>
      <c r="Z64" s="137"/>
      <c r="AA64" s="137"/>
    </row>
    <row r="65" spans="1:27" ht="15.75" customHeight="1" x14ac:dyDescent="0.25">
      <c r="A65" s="137"/>
      <c r="B65" s="137"/>
      <c r="C65" s="137"/>
      <c r="D65" s="137"/>
      <c r="E65" s="137"/>
      <c r="F65" s="137"/>
      <c r="G65" s="137"/>
      <c r="H65" s="137"/>
      <c r="I65" s="137"/>
      <c r="J65" s="137"/>
      <c r="K65" s="137"/>
      <c r="L65" s="161" t="s">
        <v>252</v>
      </c>
      <c r="M65" s="162" t="s">
        <v>174</v>
      </c>
      <c r="N65" s="373" t="s">
        <v>253</v>
      </c>
      <c r="O65" s="363"/>
      <c r="P65" s="363"/>
      <c r="Q65" s="363"/>
      <c r="R65" s="363"/>
      <c r="S65" s="364"/>
      <c r="T65" s="137"/>
      <c r="U65" s="137"/>
      <c r="V65" s="137"/>
      <c r="W65" s="137"/>
      <c r="X65" s="137"/>
      <c r="Y65" s="137"/>
      <c r="Z65" s="137"/>
      <c r="AA65" s="137"/>
    </row>
    <row r="66" spans="1:27" ht="15.75" customHeight="1" x14ac:dyDescent="0.25">
      <c r="A66" s="137"/>
      <c r="B66" s="137"/>
      <c r="C66" s="137"/>
      <c r="D66" s="137"/>
      <c r="E66" s="137"/>
      <c r="F66" s="137"/>
      <c r="G66" s="137"/>
      <c r="H66" s="137"/>
      <c r="I66" s="137"/>
      <c r="J66" s="137"/>
      <c r="K66" s="137"/>
      <c r="L66" s="163" t="s">
        <v>254</v>
      </c>
      <c r="M66" s="164" t="s">
        <v>241</v>
      </c>
      <c r="N66" s="373" t="s">
        <v>255</v>
      </c>
      <c r="O66" s="363"/>
      <c r="P66" s="363"/>
      <c r="Q66" s="363"/>
      <c r="R66" s="363"/>
      <c r="S66" s="364"/>
      <c r="T66" s="137"/>
      <c r="U66" s="137"/>
      <c r="V66" s="137"/>
      <c r="W66" s="137"/>
      <c r="X66" s="137"/>
      <c r="Y66" s="137"/>
      <c r="Z66" s="137"/>
      <c r="AA66" s="137"/>
    </row>
    <row r="67" spans="1:27" ht="15.75" customHeight="1" x14ac:dyDescent="0.25">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row>
    <row r="68" spans="1:27" ht="15.75" customHeight="1" x14ac:dyDescent="0.25">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row>
    <row r="69" spans="1:27" ht="15.75" customHeight="1" x14ac:dyDescent="0.25">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row>
    <row r="70" spans="1:27" ht="15.75" customHeight="1" x14ac:dyDescent="0.2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row>
    <row r="71" spans="1:27" ht="15.75"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row>
    <row r="72" spans="1:27" ht="15.75"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row>
    <row r="73" spans="1:27" ht="15.75" customHeight="1" x14ac:dyDescent="0.2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row>
    <row r="74" spans="1:27" ht="15.75" customHeight="1" x14ac:dyDescent="0.25">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row>
    <row r="75" spans="1:27" ht="15.75" customHeight="1" x14ac:dyDescent="0.25">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row>
    <row r="76" spans="1:27" ht="15.75" customHeight="1" x14ac:dyDescent="0.25">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row>
    <row r="77" spans="1:27" ht="15.75" customHeight="1" x14ac:dyDescent="0.25">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row>
    <row r="78" spans="1:27" ht="15.75" customHeight="1" x14ac:dyDescent="0.25">
      <c r="A78" s="137"/>
      <c r="B78" s="365" t="s">
        <v>256</v>
      </c>
      <c r="C78" s="366"/>
      <c r="D78" s="367"/>
      <c r="E78" s="137"/>
      <c r="F78" s="137"/>
      <c r="G78" s="137"/>
      <c r="H78" s="137"/>
      <c r="I78" s="137"/>
      <c r="J78" s="137"/>
      <c r="K78" s="137"/>
      <c r="L78" s="137"/>
      <c r="M78" s="137"/>
      <c r="N78" s="137"/>
      <c r="O78" s="137"/>
      <c r="P78" s="137"/>
      <c r="Q78" s="137"/>
      <c r="R78" s="137"/>
      <c r="S78" s="137"/>
      <c r="T78" s="137"/>
      <c r="U78" s="137"/>
      <c r="V78" s="137"/>
      <c r="W78" s="137"/>
      <c r="X78" s="137"/>
      <c r="Y78" s="137"/>
      <c r="Z78" s="137"/>
      <c r="AA78" s="137"/>
    </row>
    <row r="79" spans="1:27" ht="15.75" customHeight="1" x14ac:dyDescent="0.25">
      <c r="A79" s="137"/>
      <c r="B79" s="165">
        <v>0.37</v>
      </c>
      <c r="C79" s="165">
        <v>0</v>
      </c>
      <c r="D79" s="166" t="s">
        <v>86</v>
      </c>
      <c r="E79" s="137"/>
      <c r="F79" s="137"/>
      <c r="G79" s="137"/>
      <c r="H79" s="137"/>
      <c r="I79" s="137"/>
      <c r="J79" s="137"/>
      <c r="K79" s="137"/>
      <c r="L79" s="137"/>
      <c r="M79" s="137"/>
      <c r="N79" s="137"/>
      <c r="O79" s="137"/>
      <c r="P79" s="137"/>
      <c r="Q79" s="137"/>
      <c r="R79" s="137"/>
      <c r="S79" s="137"/>
      <c r="T79" s="137"/>
      <c r="U79" s="137"/>
      <c r="V79" s="137"/>
      <c r="W79" s="137"/>
      <c r="X79" s="137"/>
      <c r="Y79" s="137"/>
      <c r="Z79" s="137"/>
      <c r="AA79" s="137"/>
    </row>
    <row r="80" spans="1:27" ht="15.75" customHeight="1" x14ac:dyDescent="0.25">
      <c r="A80" s="137"/>
      <c r="B80" s="167">
        <v>0.53</v>
      </c>
      <c r="C80" s="167">
        <v>0.37</v>
      </c>
      <c r="D80" s="168" t="s">
        <v>102</v>
      </c>
      <c r="E80" s="137"/>
      <c r="F80" s="137"/>
      <c r="G80" s="137"/>
      <c r="H80" s="137"/>
      <c r="I80" s="137"/>
      <c r="J80" s="137"/>
      <c r="K80" s="137"/>
      <c r="L80" s="137"/>
      <c r="M80" s="137"/>
      <c r="N80" s="137"/>
      <c r="O80" s="137"/>
      <c r="P80" s="137"/>
      <c r="Q80" s="137"/>
      <c r="R80" s="137"/>
      <c r="S80" s="137"/>
      <c r="T80" s="137"/>
      <c r="U80" s="137"/>
      <c r="V80" s="137"/>
      <c r="W80" s="137"/>
      <c r="X80" s="137"/>
      <c r="Y80" s="137"/>
      <c r="Z80" s="137"/>
      <c r="AA80" s="137"/>
    </row>
    <row r="81" spans="1:27" ht="15.75" customHeight="1" x14ac:dyDescent="0.25">
      <c r="A81" s="137"/>
      <c r="B81" s="169">
        <v>0.67</v>
      </c>
      <c r="C81" s="169">
        <v>0.53</v>
      </c>
      <c r="D81" s="170" t="s">
        <v>257</v>
      </c>
      <c r="E81" s="137"/>
      <c r="F81" s="137"/>
      <c r="G81" s="137"/>
      <c r="H81" s="137"/>
      <c r="I81" s="137"/>
      <c r="J81" s="137"/>
      <c r="K81" s="137"/>
      <c r="L81" s="137"/>
      <c r="M81" s="137"/>
      <c r="N81" s="137"/>
      <c r="O81" s="137"/>
      <c r="P81" s="137"/>
      <c r="Q81" s="137"/>
      <c r="R81" s="137"/>
      <c r="S81" s="137"/>
      <c r="T81" s="137"/>
      <c r="U81" s="137"/>
      <c r="V81" s="137"/>
      <c r="W81" s="137"/>
      <c r="X81" s="137"/>
      <c r="Y81" s="137"/>
      <c r="Z81" s="137"/>
      <c r="AA81" s="137"/>
    </row>
    <row r="82" spans="1:27" ht="15.75" customHeight="1" x14ac:dyDescent="0.25">
      <c r="A82" s="137"/>
      <c r="B82" s="171">
        <v>1</v>
      </c>
      <c r="C82" s="171">
        <v>0.67</v>
      </c>
      <c r="D82" s="172" t="s">
        <v>258</v>
      </c>
      <c r="E82" s="137"/>
      <c r="F82" s="137"/>
      <c r="G82" s="137"/>
      <c r="H82" s="137"/>
      <c r="I82" s="137"/>
      <c r="J82" s="137"/>
      <c r="K82" s="137"/>
      <c r="L82" s="137"/>
      <c r="M82" s="137"/>
      <c r="N82" s="137"/>
      <c r="O82" s="137"/>
      <c r="P82" s="137"/>
      <c r="Q82" s="137"/>
      <c r="R82" s="137"/>
      <c r="S82" s="137"/>
      <c r="T82" s="137"/>
      <c r="U82" s="137"/>
      <c r="V82" s="137"/>
      <c r="W82" s="137"/>
      <c r="X82" s="137"/>
      <c r="Y82" s="137"/>
      <c r="Z82" s="137"/>
      <c r="AA82" s="137"/>
    </row>
    <row r="83" spans="1:27" ht="15.75" customHeight="1" x14ac:dyDescent="0.25">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row>
    <row r="84" spans="1:27" ht="15.75" customHeight="1" x14ac:dyDescent="0.25">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row>
    <row r="85" spans="1:27" ht="15.75" customHeight="1" x14ac:dyDescent="0.2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row>
    <row r="86" spans="1:27" ht="15.75" customHeight="1" x14ac:dyDescent="0.2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row>
    <row r="87" spans="1:27" ht="15.75" customHeight="1" x14ac:dyDescent="0.2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row>
    <row r="88" spans="1:27" ht="15.75" customHeight="1" x14ac:dyDescent="0.25">
      <c r="A88" s="137"/>
      <c r="B88" s="173" t="s">
        <v>259</v>
      </c>
      <c r="C88" s="173"/>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row>
    <row r="89" spans="1:27" ht="15.75" customHeight="1" x14ac:dyDescent="0.2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row>
    <row r="90" spans="1:27" ht="15.75" customHeight="1" x14ac:dyDescent="0.25">
      <c r="A90" s="137"/>
      <c r="B90" s="174" t="s">
        <v>86</v>
      </c>
      <c r="C90" s="151">
        <v>0.37</v>
      </c>
      <c r="D90" s="151">
        <v>0.37</v>
      </c>
      <c r="E90" s="151">
        <v>0.37</v>
      </c>
      <c r="F90" s="151">
        <v>0.37</v>
      </c>
      <c r="G90" s="151">
        <v>0.37</v>
      </c>
      <c r="H90" s="151">
        <v>0.37</v>
      </c>
      <c r="I90" s="151">
        <v>0.37</v>
      </c>
      <c r="J90" s="151">
        <v>0.37</v>
      </c>
      <c r="K90" s="151">
        <v>0.37</v>
      </c>
      <c r="L90" s="151">
        <v>0.37</v>
      </c>
      <c r="M90" s="151">
        <v>0.37</v>
      </c>
      <c r="N90" s="151">
        <v>0.37</v>
      </c>
      <c r="O90" s="151">
        <v>0.37</v>
      </c>
      <c r="P90" s="151">
        <v>0.37</v>
      </c>
      <c r="Q90" s="151">
        <v>0.37</v>
      </c>
      <c r="R90" s="151">
        <v>0.37</v>
      </c>
      <c r="S90" s="151">
        <v>0.37</v>
      </c>
      <c r="T90" s="151">
        <v>0.37</v>
      </c>
      <c r="U90" s="151">
        <v>0.37</v>
      </c>
      <c r="V90" s="151">
        <v>0.37</v>
      </c>
      <c r="W90" s="151">
        <v>0.37</v>
      </c>
      <c r="X90" s="151">
        <v>0.37</v>
      </c>
      <c r="Y90" s="151">
        <v>0.37</v>
      </c>
      <c r="Z90" s="151">
        <v>0.37</v>
      </c>
      <c r="AA90" s="151">
        <v>0.37</v>
      </c>
    </row>
    <row r="91" spans="1:27" ht="15.75" customHeight="1" x14ac:dyDescent="0.25">
      <c r="A91" s="137"/>
      <c r="B91" s="175" t="s">
        <v>102</v>
      </c>
      <c r="C91" s="151">
        <v>0.16000000000000003</v>
      </c>
      <c r="D91" s="151">
        <v>0.16000000000000003</v>
      </c>
      <c r="E91" s="151">
        <v>0.16000000000000003</v>
      </c>
      <c r="F91" s="151">
        <v>0.16000000000000003</v>
      </c>
      <c r="G91" s="151">
        <v>0.16000000000000003</v>
      </c>
      <c r="H91" s="151">
        <v>0.16000000000000003</v>
      </c>
      <c r="I91" s="151">
        <v>0.16000000000000003</v>
      </c>
      <c r="J91" s="151">
        <v>0.16000000000000003</v>
      </c>
      <c r="K91" s="151">
        <v>0.16000000000000003</v>
      </c>
      <c r="L91" s="151">
        <v>0.16000000000000003</v>
      </c>
      <c r="M91" s="151">
        <v>0.16000000000000003</v>
      </c>
      <c r="N91" s="151">
        <v>0.16000000000000003</v>
      </c>
      <c r="O91" s="151">
        <v>0.16000000000000003</v>
      </c>
      <c r="P91" s="151">
        <v>0.16000000000000003</v>
      </c>
      <c r="Q91" s="151">
        <v>0.16000000000000003</v>
      </c>
      <c r="R91" s="151">
        <v>0.16000000000000003</v>
      </c>
      <c r="S91" s="151">
        <v>0.16000000000000003</v>
      </c>
      <c r="T91" s="151">
        <v>0.16000000000000003</v>
      </c>
      <c r="U91" s="151">
        <v>0.16000000000000003</v>
      </c>
      <c r="V91" s="151">
        <v>0.16000000000000003</v>
      </c>
      <c r="W91" s="151">
        <v>0.16000000000000003</v>
      </c>
      <c r="X91" s="151">
        <v>0.16000000000000003</v>
      </c>
      <c r="Y91" s="151">
        <v>0.16000000000000003</v>
      </c>
      <c r="Z91" s="151">
        <v>0.16000000000000003</v>
      </c>
      <c r="AA91" s="151">
        <v>0.16000000000000003</v>
      </c>
    </row>
    <row r="92" spans="1:27" ht="15.75" customHeight="1" x14ac:dyDescent="0.25">
      <c r="A92" s="137"/>
      <c r="B92" s="176" t="s">
        <v>257</v>
      </c>
      <c r="C92" s="151">
        <v>0.14000000000000001</v>
      </c>
      <c r="D92" s="151">
        <v>0.14000000000000001</v>
      </c>
      <c r="E92" s="151">
        <v>0.14000000000000001</v>
      </c>
      <c r="F92" s="151">
        <v>0.14000000000000001</v>
      </c>
      <c r="G92" s="151">
        <v>0.14000000000000001</v>
      </c>
      <c r="H92" s="151">
        <v>0.14000000000000001</v>
      </c>
      <c r="I92" s="151">
        <v>0.14000000000000001</v>
      </c>
      <c r="J92" s="151">
        <v>0.14000000000000001</v>
      </c>
      <c r="K92" s="151">
        <v>0.14000000000000001</v>
      </c>
      <c r="L92" s="151">
        <v>0.14000000000000001</v>
      </c>
      <c r="M92" s="151">
        <v>0.14000000000000001</v>
      </c>
      <c r="N92" s="151">
        <v>0.14000000000000001</v>
      </c>
      <c r="O92" s="151">
        <v>0.14000000000000001</v>
      </c>
      <c r="P92" s="151">
        <v>0.14000000000000001</v>
      </c>
      <c r="Q92" s="151">
        <v>0.14000000000000001</v>
      </c>
      <c r="R92" s="151">
        <v>0.14000000000000001</v>
      </c>
      <c r="S92" s="151">
        <v>0.14000000000000001</v>
      </c>
      <c r="T92" s="151">
        <v>0.14000000000000001</v>
      </c>
      <c r="U92" s="151">
        <v>0.14000000000000001</v>
      </c>
      <c r="V92" s="151">
        <v>0.14000000000000001</v>
      </c>
      <c r="W92" s="151">
        <v>0.14000000000000001</v>
      </c>
      <c r="X92" s="151">
        <v>0.14000000000000001</v>
      </c>
      <c r="Y92" s="151">
        <v>0.14000000000000001</v>
      </c>
      <c r="Z92" s="151">
        <v>0.14000000000000001</v>
      </c>
      <c r="AA92" s="151">
        <v>0.14000000000000001</v>
      </c>
    </row>
    <row r="93" spans="1:27" ht="15.75" customHeight="1" x14ac:dyDescent="0.25">
      <c r="A93" s="137"/>
      <c r="B93" s="177" t="s">
        <v>258</v>
      </c>
      <c r="C93" s="151">
        <v>0.32999999999999996</v>
      </c>
      <c r="D93" s="151">
        <v>0.32999999999999996</v>
      </c>
      <c r="E93" s="151">
        <v>0.32999999999999996</v>
      </c>
      <c r="F93" s="151">
        <v>0.32999999999999996</v>
      </c>
      <c r="G93" s="151">
        <v>0.32999999999999996</v>
      </c>
      <c r="H93" s="151">
        <v>0.32999999999999996</v>
      </c>
      <c r="I93" s="151">
        <v>0.32999999999999996</v>
      </c>
      <c r="J93" s="151">
        <v>0.32999999999999996</v>
      </c>
      <c r="K93" s="151">
        <v>0.32999999999999996</v>
      </c>
      <c r="L93" s="151">
        <v>0.32999999999999996</v>
      </c>
      <c r="M93" s="151">
        <v>0.32999999999999996</v>
      </c>
      <c r="N93" s="151">
        <v>0.32999999999999996</v>
      </c>
      <c r="O93" s="151">
        <v>0.32999999999999996</v>
      </c>
      <c r="P93" s="151">
        <v>0.32999999999999996</v>
      </c>
      <c r="Q93" s="151">
        <v>0.32999999999999996</v>
      </c>
      <c r="R93" s="151">
        <v>0.32999999999999996</v>
      </c>
      <c r="S93" s="151">
        <v>0.32999999999999996</v>
      </c>
      <c r="T93" s="151">
        <v>0.32999999999999996</v>
      </c>
      <c r="U93" s="151">
        <v>0.32999999999999996</v>
      </c>
      <c r="V93" s="151">
        <v>0.32999999999999996</v>
      </c>
      <c r="W93" s="151">
        <v>0.32999999999999996</v>
      </c>
      <c r="X93" s="151">
        <v>0.32999999999999996</v>
      </c>
      <c r="Y93" s="151">
        <v>0.32999999999999996</v>
      </c>
      <c r="Z93" s="151">
        <v>0.32999999999999996</v>
      </c>
      <c r="AA93" s="151">
        <v>0.32999999999999996</v>
      </c>
    </row>
    <row r="94" spans="1:27" ht="15.75" customHeight="1" x14ac:dyDescent="0.2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row>
    <row r="95" spans="1:27" ht="15.75" customHeight="1" x14ac:dyDescent="0.2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row>
    <row r="96" spans="1:27" ht="15.75" customHeight="1" x14ac:dyDescent="0.2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row>
    <row r="97" spans="1:27" ht="15.75" customHeight="1" x14ac:dyDescent="0.2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row>
    <row r="98" spans="1:27" ht="15.75" customHeight="1" x14ac:dyDescent="0.2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row>
    <row r="99" spans="1:27" ht="15.75" customHeight="1" x14ac:dyDescent="0.2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row>
    <row r="100" spans="1:27" ht="15.75" customHeight="1" x14ac:dyDescent="0.2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row>
    <row r="101" spans="1:27" ht="15.75" customHeight="1" x14ac:dyDescent="0.2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row>
    <row r="102" spans="1:27" ht="15.75" customHeight="1" x14ac:dyDescent="0.2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row>
    <row r="103" spans="1:27" ht="15.75" customHeight="1" x14ac:dyDescent="0.2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row>
    <row r="104" spans="1:27" ht="15.75" customHeight="1" x14ac:dyDescent="0.2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row>
    <row r="105" spans="1:27" ht="15.75" customHeight="1" x14ac:dyDescent="0.25">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row>
    <row r="106" spans="1:27" ht="15.75" customHeight="1" x14ac:dyDescent="0.2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row>
    <row r="107" spans="1:27" ht="15.75" customHeight="1" x14ac:dyDescent="0.2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row>
    <row r="108" spans="1:27" ht="15.75" customHeight="1" x14ac:dyDescent="0.2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row>
    <row r="109" spans="1:27" ht="15.75" customHeight="1" x14ac:dyDescent="0.2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row>
    <row r="110" spans="1:27" ht="15.75" customHeight="1" x14ac:dyDescent="0.2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row>
    <row r="111" spans="1:27" ht="15.75" customHeight="1" x14ac:dyDescent="0.25">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row>
    <row r="112" spans="1:27" ht="15.75" customHeight="1" x14ac:dyDescent="0.25">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row>
    <row r="113" spans="1:27" ht="15.75" customHeight="1" x14ac:dyDescent="0.2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row>
    <row r="114" spans="1:27" ht="15.75" customHeight="1" x14ac:dyDescent="0.2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row>
    <row r="115" spans="1:27" ht="15.75" customHeight="1" x14ac:dyDescent="0.2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row>
    <row r="116" spans="1:27" ht="15.75" customHeight="1" x14ac:dyDescent="0.2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row>
    <row r="117" spans="1:27" ht="15.75" customHeight="1" x14ac:dyDescent="0.2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row>
    <row r="118" spans="1:27" ht="15.75" customHeight="1" x14ac:dyDescent="0.2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row>
    <row r="119" spans="1:27" ht="15.75" customHeight="1" x14ac:dyDescent="0.2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row>
    <row r="120" spans="1:27" ht="15.75" customHeight="1" x14ac:dyDescent="0.2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row>
    <row r="121" spans="1:27" ht="15.75" customHeight="1" x14ac:dyDescent="0.2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row>
    <row r="122" spans="1:27" ht="15.75" customHeight="1" x14ac:dyDescent="0.2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row>
    <row r="123" spans="1:27" ht="15.75" customHeight="1" x14ac:dyDescent="0.2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row>
    <row r="124" spans="1:27" ht="15.75" customHeight="1" x14ac:dyDescent="0.2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row>
    <row r="125" spans="1:27" ht="15.75" customHeight="1" x14ac:dyDescent="0.2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row>
    <row r="126" spans="1:27" ht="15.75" customHeight="1" x14ac:dyDescent="0.2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row>
    <row r="127" spans="1:27" ht="15.75" customHeight="1" x14ac:dyDescent="0.2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row>
    <row r="128" spans="1:27" ht="15.75" customHeight="1" x14ac:dyDescent="0.2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row>
    <row r="129" spans="1:27" ht="15.75" customHeight="1" x14ac:dyDescent="0.2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row>
    <row r="130" spans="1:27" ht="15.75" customHeight="1" x14ac:dyDescent="0.2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row>
    <row r="131" spans="1:27" ht="15.75" customHeight="1" x14ac:dyDescent="0.2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row>
    <row r="132" spans="1:27" ht="15.75" customHeight="1" x14ac:dyDescent="0.25">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row>
    <row r="133" spans="1:27" ht="15.75" customHeight="1" x14ac:dyDescent="0.25">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row>
    <row r="134" spans="1:27" ht="15.75" customHeight="1" x14ac:dyDescent="0.2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row>
    <row r="135" spans="1:27" ht="15.75" customHeight="1" x14ac:dyDescent="0.25">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row>
    <row r="136" spans="1:27" ht="15.75" customHeight="1" x14ac:dyDescent="0.2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row>
    <row r="137" spans="1:27" ht="15.75" customHeight="1" x14ac:dyDescent="0.25">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row>
    <row r="138" spans="1:27" ht="15.75" customHeight="1" x14ac:dyDescent="0.25">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row>
    <row r="139" spans="1:27" ht="15.75" customHeight="1" x14ac:dyDescent="0.2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row>
    <row r="140" spans="1:27" ht="15.75" customHeight="1" x14ac:dyDescent="0.25">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row>
    <row r="141" spans="1:27" ht="15.75" customHeight="1" x14ac:dyDescent="0.25">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row>
    <row r="142" spans="1:27" ht="15.75" customHeight="1" x14ac:dyDescent="0.25">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row>
    <row r="143" spans="1:27" ht="15.75" customHeight="1" x14ac:dyDescent="0.25">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row>
    <row r="144" spans="1:27" ht="15.75" customHeight="1" x14ac:dyDescent="0.25">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row>
    <row r="145" spans="1:27" ht="15.75" customHeight="1" x14ac:dyDescent="0.25">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row>
    <row r="146" spans="1:27" ht="15.75" customHeight="1" x14ac:dyDescent="0.25">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row>
    <row r="147" spans="1:27" ht="15.75" customHeight="1" x14ac:dyDescent="0.25">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row>
    <row r="148" spans="1:27" ht="15.75" customHeight="1" x14ac:dyDescent="0.25">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row>
    <row r="149" spans="1:27" ht="15.75" customHeight="1" x14ac:dyDescent="0.25">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row>
    <row r="150" spans="1:27" ht="15.75" customHeight="1" x14ac:dyDescent="0.25">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row>
    <row r="151" spans="1:27" ht="15.75" customHeight="1" x14ac:dyDescent="0.25">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row>
    <row r="152" spans="1:27" ht="15.75" customHeight="1" x14ac:dyDescent="0.25">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row>
    <row r="153" spans="1:27" ht="15.75" customHeight="1" x14ac:dyDescent="0.25">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row>
    <row r="154" spans="1:27" ht="15.75" customHeight="1" x14ac:dyDescent="0.25">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row>
    <row r="155" spans="1:27" ht="15.75" customHeight="1" x14ac:dyDescent="0.25">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row>
    <row r="156" spans="1:27" ht="15.75" customHeight="1" x14ac:dyDescent="0.2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row>
    <row r="157" spans="1:27" ht="15.75" customHeight="1" x14ac:dyDescent="0.25">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row>
    <row r="158" spans="1:27" ht="15.75" customHeight="1" x14ac:dyDescent="0.25">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row>
    <row r="159" spans="1:27" ht="15.75" customHeight="1" x14ac:dyDescent="0.25">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row>
    <row r="160" spans="1:27" ht="15.75" customHeight="1" x14ac:dyDescent="0.25">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row>
    <row r="161" spans="1:27" ht="15.75" customHeight="1" x14ac:dyDescent="0.25">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row>
    <row r="162" spans="1:27" ht="15.75" customHeight="1" x14ac:dyDescent="0.25">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row>
    <row r="163" spans="1:27" ht="15.75" customHeight="1" x14ac:dyDescent="0.25">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row>
    <row r="164" spans="1:27" ht="15.75" customHeight="1" x14ac:dyDescent="0.25">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row>
    <row r="165" spans="1:27" ht="15.75" customHeight="1" x14ac:dyDescent="0.2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row>
    <row r="166" spans="1:27" ht="15.75" customHeight="1" x14ac:dyDescent="0.25">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row>
    <row r="167" spans="1:27" ht="15.75" customHeight="1" x14ac:dyDescent="0.25">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row>
    <row r="168" spans="1:27" ht="15.75" customHeight="1" x14ac:dyDescent="0.25">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row>
    <row r="169" spans="1:27" ht="15.75" customHeight="1" x14ac:dyDescent="0.25">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row>
    <row r="170" spans="1:27" ht="15.75" customHeight="1" x14ac:dyDescent="0.25">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row>
    <row r="171" spans="1:27" ht="15.75" customHeight="1" x14ac:dyDescent="0.2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row>
    <row r="172" spans="1:27" ht="15.75" customHeight="1" x14ac:dyDescent="0.25">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row>
    <row r="173" spans="1:27" ht="15.75" customHeight="1" x14ac:dyDescent="0.25">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row>
    <row r="174" spans="1:27" ht="15.75" customHeight="1" x14ac:dyDescent="0.25">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row>
    <row r="175" spans="1:27" ht="15.75" customHeight="1" x14ac:dyDescent="0.25">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row>
    <row r="176" spans="1:27" ht="15.75" customHeight="1" x14ac:dyDescent="0.25">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row>
    <row r="177" spans="1:27" ht="15.75" customHeight="1" x14ac:dyDescent="0.2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row>
    <row r="178" spans="1:27" ht="15.75" customHeight="1" x14ac:dyDescent="0.25">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row>
    <row r="179" spans="1:27" ht="15.75" customHeight="1" x14ac:dyDescent="0.25">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row>
    <row r="180" spans="1:27" ht="15.75" customHeight="1" x14ac:dyDescent="0.25">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row>
    <row r="181" spans="1:27" ht="15.75" customHeight="1" x14ac:dyDescent="0.25">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row>
    <row r="182" spans="1:27" ht="15.75" customHeight="1" x14ac:dyDescent="0.2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row>
    <row r="183" spans="1:27" ht="15.75" customHeight="1" x14ac:dyDescent="0.25">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row>
    <row r="184" spans="1:27" ht="15.75" customHeight="1" x14ac:dyDescent="0.25">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row>
    <row r="185" spans="1:27" ht="15.75" customHeight="1" x14ac:dyDescent="0.25">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row>
    <row r="186" spans="1:27" ht="15.75" customHeight="1" x14ac:dyDescent="0.25">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row>
    <row r="187" spans="1:27" ht="15.75" customHeight="1" x14ac:dyDescent="0.25">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row>
    <row r="188" spans="1:27" ht="15.75" customHeight="1" x14ac:dyDescent="0.25">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row>
    <row r="189" spans="1:27" ht="15.75" customHeight="1" x14ac:dyDescent="0.25">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row>
    <row r="190" spans="1:27" ht="15.75" customHeight="1" x14ac:dyDescent="0.25">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row>
    <row r="191" spans="1:27" ht="15.75" customHeight="1" x14ac:dyDescent="0.2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row>
    <row r="192" spans="1:27" ht="15.75" customHeight="1" x14ac:dyDescent="0.2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row>
    <row r="193" spans="1:27" ht="15.75" customHeight="1" x14ac:dyDescent="0.25">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row>
    <row r="194" spans="1:27" ht="15.75" customHeight="1" x14ac:dyDescent="0.25">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row>
    <row r="195" spans="1:27" ht="15.75" customHeight="1" x14ac:dyDescent="0.25">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row>
    <row r="196" spans="1:27" ht="15.75" customHeight="1" x14ac:dyDescent="0.25">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row>
    <row r="197" spans="1:27" ht="15.75" customHeight="1" x14ac:dyDescent="0.2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row>
    <row r="198" spans="1:27" ht="15.75" customHeight="1" x14ac:dyDescent="0.2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row>
    <row r="199" spans="1:27" ht="15.75" customHeight="1" x14ac:dyDescent="0.25">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row>
    <row r="200" spans="1:27" ht="15.75" customHeight="1" x14ac:dyDescent="0.25">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row>
    <row r="201" spans="1:27" ht="15.75" customHeight="1" x14ac:dyDescent="0.25">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row>
    <row r="202" spans="1:27" ht="15.75" customHeight="1" x14ac:dyDescent="0.25">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row>
    <row r="203" spans="1:27" ht="15.75" customHeight="1" x14ac:dyDescent="0.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row>
    <row r="204" spans="1:27" ht="15.75" customHeight="1" x14ac:dyDescent="0.2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row>
    <row r="205" spans="1:27" ht="15.75" customHeight="1" x14ac:dyDescent="0.25">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row>
    <row r="206" spans="1:27" ht="15.75" customHeight="1" x14ac:dyDescent="0.25">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row>
    <row r="207" spans="1:27" ht="15.75" customHeight="1" x14ac:dyDescent="0.25">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row>
    <row r="208" spans="1:27" ht="15.75" customHeight="1" x14ac:dyDescent="0.25">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row>
    <row r="209" spans="1:27" ht="15.75" customHeight="1" x14ac:dyDescent="0.25">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row>
    <row r="210" spans="1:27" ht="15.75" customHeight="1" x14ac:dyDescent="0.2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row>
    <row r="211" spans="1:27" ht="15.75" customHeight="1" x14ac:dyDescent="0.25">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row>
    <row r="212" spans="1:27" ht="15.75" customHeight="1" x14ac:dyDescent="0.25">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row>
    <row r="213" spans="1:27" ht="15.75" customHeight="1" x14ac:dyDescent="0.25">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row>
    <row r="214" spans="1:27" ht="15.75" customHeight="1" x14ac:dyDescent="0.25">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row>
    <row r="215" spans="1:27" ht="15.75" customHeight="1" x14ac:dyDescent="0.25">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row>
    <row r="216" spans="1:27" ht="15.75" customHeight="1" x14ac:dyDescent="0.25">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row>
    <row r="217" spans="1:27" ht="15.75" customHeight="1" x14ac:dyDescent="0.25">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row>
    <row r="218" spans="1:27" ht="15.75" customHeight="1" x14ac:dyDescent="0.25">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row>
    <row r="219" spans="1:27" ht="15.75" customHeight="1" x14ac:dyDescent="0.25">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row>
    <row r="220" spans="1:27" ht="15.75" customHeight="1" x14ac:dyDescent="0.25">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row>
    <row r="221" spans="1:27" ht="15.75" customHeight="1" x14ac:dyDescent="0.25">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row>
    <row r="222" spans="1:27" ht="15.75" customHeight="1" x14ac:dyDescent="0.25">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row>
    <row r="223" spans="1:27" ht="15.75" customHeight="1" x14ac:dyDescent="0.25">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row>
    <row r="224" spans="1:27" ht="15.75" customHeight="1" x14ac:dyDescent="0.25">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row>
    <row r="225" spans="1:27" ht="15.75" customHeight="1" x14ac:dyDescent="0.25">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row>
    <row r="226" spans="1:27" ht="15.75" customHeight="1" x14ac:dyDescent="0.25">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row>
    <row r="227" spans="1:27" ht="15.75" customHeight="1" x14ac:dyDescent="0.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row>
    <row r="228" spans="1:27" ht="15.75" customHeight="1" x14ac:dyDescent="0.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row>
    <row r="229" spans="1:27" ht="15.75" customHeight="1" x14ac:dyDescent="0.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row>
    <row r="230" spans="1:27" ht="15.75" customHeight="1" x14ac:dyDescent="0.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row>
    <row r="231" spans="1:27" ht="15.75" customHeight="1" x14ac:dyDescent="0.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row>
    <row r="232" spans="1:27" ht="15.75" customHeight="1" x14ac:dyDescent="0.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row>
    <row r="233" spans="1:27" ht="15.75" customHeight="1" x14ac:dyDescent="0.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row>
    <row r="234" spans="1:27" ht="15.75" customHeight="1" x14ac:dyDescent="0.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row>
    <row r="235" spans="1:27" ht="15.75" customHeight="1" x14ac:dyDescent="0.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row>
    <row r="236" spans="1:27" ht="15.75" customHeight="1" x14ac:dyDescent="0.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row>
    <row r="237" spans="1:27" ht="15.75" customHeight="1" x14ac:dyDescent="0.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row>
    <row r="238" spans="1:27" ht="15.75" customHeight="1" x14ac:dyDescent="0.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row>
    <row r="239" spans="1:27" ht="15.75" customHeight="1" x14ac:dyDescent="0.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row>
    <row r="240" spans="1:27" ht="15.75" customHeight="1" x14ac:dyDescent="0.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row>
    <row r="241" spans="1:27" ht="15.75" customHeight="1" x14ac:dyDescent="0.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row>
    <row r="242" spans="1:27" ht="15.75" customHeight="1" x14ac:dyDescent="0.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row>
    <row r="243" spans="1:27" ht="15.75" customHeight="1" x14ac:dyDescent="0.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row>
    <row r="244" spans="1:27" ht="15.75" customHeight="1" x14ac:dyDescent="0.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row>
    <row r="245" spans="1:27" ht="15.75" customHeight="1" x14ac:dyDescent="0.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row>
    <row r="246" spans="1:27" ht="15.75" customHeight="1" x14ac:dyDescent="0.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row>
    <row r="247" spans="1:27" ht="15.75" customHeight="1" x14ac:dyDescent="0.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row>
    <row r="248" spans="1:27" ht="15.75" customHeight="1" x14ac:dyDescent="0.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row>
    <row r="249" spans="1:27" ht="15.75" customHeight="1" x14ac:dyDescent="0.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row>
    <row r="250" spans="1:27" ht="15.75" customHeight="1" x14ac:dyDescent="0.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row>
    <row r="251" spans="1:27" ht="15.75" customHeight="1" x14ac:dyDescent="0.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row>
    <row r="252" spans="1:27" ht="15.75" customHeight="1" x14ac:dyDescent="0.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row>
    <row r="253" spans="1:27" ht="15.75" customHeight="1" x14ac:dyDescent="0.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row>
    <row r="254" spans="1:27" ht="15.75" customHeight="1" x14ac:dyDescent="0.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row>
    <row r="255" spans="1:27" ht="15.75" customHeight="1" x14ac:dyDescent="0.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row>
    <row r="256" spans="1:27" ht="15.75" customHeight="1" x14ac:dyDescent="0.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row>
    <row r="257" spans="1:27" ht="15.75" customHeight="1" x14ac:dyDescent="0.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row>
    <row r="258" spans="1:27" ht="15.75" customHeight="1" x14ac:dyDescent="0.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row>
    <row r="259" spans="1:27" ht="15.75" customHeight="1" x14ac:dyDescent="0.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row>
    <row r="260" spans="1:27" ht="15.75" customHeight="1" x14ac:dyDescent="0.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row>
    <row r="261" spans="1:27" ht="15.75" customHeight="1" x14ac:dyDescent="0.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row>
    <row r="262" spans="1:27" ht="15.75" customHeight="1" x14ac:dyDescent="0.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row>
    <row r="263" spans="1:27" ht="15.75" customHeight="1" x14ac:dyDescent="0.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row>
    <row r="264" spans="1:27" ht="15.75" customHeight="1" x14ac:dyDescent="0.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row>
    <row r="265" spans="1:27" ht="15.75" customHeight="1" x14ac:dyDescent="0.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row>
    <row r="266" spans="1:27" ht="15.75" customHeight="1" x14ac:dyDescent="0.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row>
    <row r="267" spans="1:27" ht="15.75" customHeight="1" x14ac:dyDescent="0.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row>
    <row r="268" spans="1:27" ht="15.75" customHeight="1" x14ac:dyDescent="0.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row>
    <row r="269" spans="1:27" ht="15.75" customHeight="1" x14ac:dyDescent="0.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row>
    <row r="270" spans="1:27" ht="15.75" customHeight="1" x14ac:dyDescent="0.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row>
    <row r="271" spans="1:27" ht="15.75" customHeight="1" x14ac:dyDescent="0.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row>
    <row r="272" spans="1:27" ht="15.75" customHeight="1" x14ac:dyDescent="0.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row>
    <row r="273" spans="1:27" ht="15.75" customHeight="1" x14ac:dyDescent="0.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row>
    <row r="274" spans="1:27" ht="15.75" customHeight="1" x14ac:dyDescent="0.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row>
    <row r="275" spans="1:27" ht="15.75" customHeight="1" x14ac:dyDescent="0.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row>
    <row r="276" spans="1:27" ht="15.75" customHeight="1" x14ac:dyDescent="0.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row>
    <row r="277" spans="1:27" ht="15.75" customHeight="1" x14ac:dyDescent="0.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row>
    <row r="278" spans="1:27" ht="15.75" customHeight="1" x14ac:dyDescent="0.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row>
    <row r="279" spans="1:27" ht="15.75" customHeight="1" x14ac:dyDescent="0.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row>
    <row r="280" spans="1:27" ht="15.75" customHeight="1" x14ac:dyDescent="0.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row>
    <row r="281" spans="1:27" ht="15.75" customHeight="1" x14ac:dyDescent="0.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row>
    <row r="282" spans="1:27" ht="15.75" customHeight="1" x14ac:dyDescent="0.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row>
    <row r="283" spans="1:27" ht="15.75" customHeight="1" x14ac:dyDescent="0.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row>
    <row r="284" spans="1:27" ht="15.75" customHeight="1" x14ac:dyDescent="0.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row>
    <row r="285" spans="1:27" ht="15.75" customHeight="1" x14ac:dyDescent="0.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row>
    <row r="286" spans="1:27" ht="15.75" customHeight="1" x14ac:dyDescent="0.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row>
    <row r="287" spans="1:27" ht="15.75" customHeight="1" x14ac:dyDescent="0.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row>
    <row r="288" spans="1:27" ht="15.75" customHeight="1" x14ac:dyDescent="0.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row>
    <row r="289" spans="1:27" ht="15.75" customHeight="1" x14ac:dyDescent="0.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row>
    <row r="290" spans="1:27" ht="15.75" customHeight="1" x14ac:dyDescent="0.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row>
    <row r="291" spans="1:27" ht="15.75" customHeight="1" x14ac:dyDescent="0.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row>
    <row r="292" spans="1:27" ht="15.75" customHeight="1" x14ac:dyDescent="0.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row>
    <row r="293" spans="1:27" ht="15.75" customHeight="1" x14ac:dyDescent="0.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row>
    <row r="294" spans="1:27" ht="15.75" customHeight="1" x14ac:dyDescent="0.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row>
    <row r="295" spans="1:27" ht="15.75" customHeight="1" x14ac:dyDescent="0.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row>
    <row r="296" spans="1:27" ht="15.75" customHeight="1" x14ac:dyDescent="0.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row>
    <row r="297" spans="1:27" ht="15.75" customHeight="1" x14ac:dyDescent="0.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row>
    <row r="298" spans="1:27" ht="15.75" customHeight="1" x14ac:dyDescent="0.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row>
    <row r="299" spans="1:27" ht="15.75" customHeight="1" x14ac:dyDescent="0.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row>
    <row r="300" spans="1:27" ht="15.75" customHeight="1" x14ac:dyDescent="0.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row>
    <row r="301" spans="1:27" ht="15.75" customHeight="1" x14ac:dyDescent="0.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row>
    <row r="302" spans="1:27" ht="15.75" customHeight="1" x14ac:dyDescent="0.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row>
    <row r="303" spans="1:27" ht="15.75" customHeight="1" x14ac:dyDescent="0.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row>
    <row r="304" spans="1:27" ht="15.75" customHeight="1" x14ac:dyDescent="0.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row>
    <row r="305" spans="1:27" ht="15.75" customHeight="1" x14ac:dyDescent="0.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row>
    <row r="306" spans="1:27" ht="15.75" customHeight="1" x14ac:dyDescent="0.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row>
    <row r="307" spans="1:27" ht="15.75" customHeight="1" x14ac:dyDescent="0.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row>
    <row r="308" spans="1:27" ht="15.75" customHeight="1" x14ac:dyDescent="0.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row>
    <row r="309" spans="1:27" ht="15.75" customHeight="1" x14ac:dyDescent="0.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row>
    <row r="310" spans="1:27" ht="15.75" customHeight="1" x14ac:dyDescent="0.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row>
    <row r="311" spans="1:27" ht="15.75" customHeight="1" x14ac:dyDescent="0.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row>
    <row r="312" spans="1:27" ht="15.75" customHeight="1" x14ac:dyDescent="0.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row>
    <row r="313" spans="1:27" ht="15.75" customHeight="1" x14ac:dyDescent="0.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row>
    <row r="314" spans="1:27" ht="15.75" customHeight="1" x14ac:dyDescent="0.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row>
    <row r="315" spans="1:27" ht="15.75" customHeight="1" x14ac:dyDescent="0.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row>
    <row r="316" spans="1:27" ht="15.75" customHeight="1" x14ac:dyDescent="0.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row>
    <row r="317" spans="1:27" ht="15.75" customHeight="1" x14ac:dyDescent="0.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row>
    <row r="318" spans="1:27" ht="15.75" customHeight="1" x14ac:dyDescent="0.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row>
    <row r="319" spans="1:27" ht="15.75" customHeight="1" x14ac:dyDescent="0.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row>
    <row r="320" spans="1:27" ht="15.75" customHeight="1" x14ac:dyDescent="0.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row>
    <row r="321" spans="1:27" ht="15.75" customHeight="1" x14ac:dyDescent="0.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row>
    <row r="322" spans="1:27" ht="15.75" customHeight="1" x14ac:dyDescent="0.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row>
    <row r="323" spans="1:27" ht="15.75" customHeight="1" x14ac:dyDescent="0.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row>
    <row r="324" spans="1:27" ht="15.75" customHeight="1" x14ac:dyDescent="0.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row>
    <row r="325" spans="1:27" ht="15.75" customHeight="1" x14ac:dyDescent="0.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row>
    <row r="326" spans="1:27" ht="15.75" customHeight="1" x14ac:dyDescent="0.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row>
    <row r="327" spans="1:27" ht="15.75" customHeight="1" x14ac:dyDescent="0.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row>
    <row r="328" spans="1:27" ht="15.75" customHeight="1" x14ac:dyDescent="0.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row>
    <row r="329" spans="1:27" ht="15.75" customHeight="1" x14ac:dyDescent="0.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row>
    <row r="330" spans="1:27" ht="15.75" customHeight="1" x14ac:dyDescent="0.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row>
    <row r="331" spans="1:27" ht="15.75" customHeight="1" x14ac:dyDescent="0.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row>
    <row r="332" spans="1:27" ht="15.75" customHeight="1" x14ac:dyDescent="0.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row>
    <row r="333" spans="1:27" ht="15.75" customHeight="1" x14ac:dyDescent="0.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row>
    <row r="334" spans="1:27" ht="15.75" customHeight="1" x14ac:dyDescent="0.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row>
    <row r="335" spans="1:27" ht="15.75" customHeight="1" x14ac:dyDescent="0.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row>
    <row r="336" spans="1:27" ht="15.75" customHeight="1" x14ac:dyDescent="0.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row>
    <row r="337" spans="1:27" ht="15.75" customHeight="1" x14ac:dyDescent="0.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row>
    <row r="338" spans="1:27" ht="15.75" customHeight="1" x14ac:dyDescent="0.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row>
    <row r="339" spans="1:27" ht="15.75" customHeight="1" x14ac:dyDescent="0.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row>
    <row r="340" spans="1:27" ht="15.75" customHeight="1" x14ac:dyDescent="0.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row>
    <row r="341" spans="1:27" ht="15.75" customHeight="1" x14ac:dyDescent="0.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row>
    <row r="342" spans="1:27" ht="15.75" customHeight="1" x14ac:dyDescent="0.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row>
    <row r="343" spans="1:27" ht="15.75" customHeight="1" x14ac:dyDescent="0.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row>
    <row r="344" spans="1:27" ht="15.75" customHeight="1" x14ac:dyDescent="0.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row>
    <row r="345" spans="1:27" ht="15.75" customHeight="1" x14ac:dyDescent="0.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row>
    <row r="346" spans="1:27" ht="15.75" customHeight="1" x14ac:dyDescent="0.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row>
    <row r="347" spans="1:27" ht="15.75" customHeight="1" x14ac:dyDescent="0.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row>
    <row r="348" spans="1:27" ht="15.75" customHeight="1" x14ac:dyDescent="0.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row>
    <row r="349" spans="1:27" ht="15.75" customHeight="1" x14ac:dyDescent="0.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row>
    <row r="350" spans="1:27" ht="15.75" customHeight="1" x14ac:dyDescent="0.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row>
    <row r="351" spans="1:27" ht="15.75" customHeight="1" x14ac:dyDescent="0.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row>
    <row r="352" spans="1:27" ht="15.75" customHeight="1" x14ac:dyDescent="0.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row>
    <row r="353" spans="1:27" ht="15.75" customHeight="1" x14ac:dyDescent="0.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row>
    <row r="354" spans="1:27" ht="15.75" customHeight="1" x14ac:dyDescent="0.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row>
    <row r="355" spans="1:27" ht="15.75" customHeight="1" x14ac:dyDescent="0.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row>
    <row r="356" spans="1:27" ht="15.75" customHeight="1" x14ac:dyDescent="0.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row>
    <row r="357" spans="1:27" ht="15.75" customHeight="1" x14ac:dyDescent="0.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row>
    <row r="358" spans="1:27" ht="15.75" customHeight="1" x14ac:dyDescent="0.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row>
    <row r="359" spans="1:27" ht="15.75" customHeight="1" x14ac:dyDescent="0.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row>
    <row r="360" spans="1:27" ht="15.75" customHeight="1" x14ac:dyDescent="0.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row>
    <row r="361" spans="1:27" ht="15.75" customHeight="1" x14ac:dyDescent="0.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row>
    <row r="362" spans="1:27" ht="15.75" customHeight="1" x14ac:dyDescent="0.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row>
    <row r="363" spans="1:27" ht="15.75" customHeight="1" x14ac:dyDescent="0.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row>
    <row r="364" spans="1:27" ht="15.75" customHeight="1" x14ac:dyDescent="0.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row>
    <row r="365" spans="1:27" ht="15.75" customHeight="1" x14ac:dyDescent="0.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row>
    <row r="366" spans="1:27" ht="15.75" customHeight="1" x14ac:dyDescent="0.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row>
    <row r="367" spans="1:27" ht="15.75" customHeight="1" x14ac:dyDescent="0.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row>
    <row r="368" spans="1:27" ht="15.75" customHeight="1" x14ac:dyDescent="0.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row>
    <row r="369" spans="1:27" ht="15.75" customHeight="1" x14ac:dyDescent="0.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row>
    <row r="370" spans="1:27" ht="15.75" customHeight="1" x14ac:dyDescent="0.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row>
    <row r="371" spans="1:27" ht="15.75" customHeight="1" x14ac:dyDescent="0.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row>
    <row r="372" spans="1:27" ht="15.75" customHeight="1" x14ac:dyDescent="0.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row>
    <row r="373" spans="1:27" ht="15.75" customHeight="1" x14ac:dyDescent="0.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row>
    <row r="374" spans="1:27" ht="15.75" customHeight="1" x14ac:dyDescent="0.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row>
    <row r="375" spans="1:27" ht="15.75" customHeight="1" x14ac:dyDescent="0.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row>
    <row r="376" spans="1:27" ht="15.75" customHeight="1" x14ac:dyDescent="0.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row>
    <row r="377" spans="1:27" ht="15.75" customHeight="1" x14ac:dyDescent="0.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row>
    <row r="378" spans="1:27" ht="15.75" customHeight="1" x14ac:dyDescent="0.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row>
    <row r="379" spans="1:27" ht="15.75" customHeight="1" x14ac:dyDescent="0.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row>
    <row r="380" spans="1:27" ht="15.75" customHeight="1" x14ac:dyDescent="0.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row>
    <row r="381" spans="1:27" ht="15.75" customHeight="1" x14ac:dyDescent="0.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row>
    <row r="382" spans="1:27" ht="15.75" customHeight="1" x14ac:dyDescent="0.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row>
    <row r="383" spans="1:27" ht="15.75" customHeight="1" x14ac:dyDescent="0.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row>
    <row r="384" spans="1:27" ht="15.75" customHeight="1" x14ac:dyDescent="0.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row>
    <row r="385" spans="1:27" ht="15.75" customHeight="1" x14ac:dyDescent="0.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row>
    <row r="386" spans="1:27" ht="15.75" customHeight="1" x14ac:dyDescent="0.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row>
    <row r="387" spans="1:27" ht="15.75" customHeight="1" x14ac:dyDescent="0.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row>
    <row r="388" spans="1:27" ht="15.75" customHeight="1" x14ac:dyDescent="0.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row>
    <row r="389" spans="1:27" ht="15.75" customHeight="1" x14ac:dyDescent="0.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row>
    <row r="390" spans="1:27" ht="15.75" customHeight="1" x14ac:dyDescent="0.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row>
    <row r="391" spans="1:27" ht="15.75" customHeight="1" x14ac:dyDescent="0.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row>
    <row r="392" spans="1:27" ht="15.75" customHeight="1" x14ac:dyDescent="0.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row>
    <row r="393" spans="1:27" ht="15.75" customHeight="1" x14ac:dyDescent="0.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row>
    <row r="394" spans="1:27" ht="15.75" customHeight="1" x14ac:dyDescent="0.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row>
    <row r="395" spans="1:27" ht="15.75" customHeight="1" x14ac:dyDescent="0.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row>
    <row r="396" spans="1:27" ht="15.75" customHeight="1" x14ac:dyDescent="0.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row>
    <row r="397" spans="1:27" ht="15.75" customHeight="1" x14ac:dyDescent="0.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row>
    <row r="398" spans="1:27" ht="15.75" customHeight="1" x14ac:dyDescent="0.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row>
    <row r="399" spans="1:27" ht="15.75" customHeight="1" x14ac:dyDescent="0.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row>
    <row r="400" spans="1:27" ht="15.75" customHeight="1" x14ac:dyDescent="0.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row>
    <row r="401" spans="1:27" ht="15.75" customHeight="1" x14ac:dyDescent="0.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row>
    <row r="402" spans="1:27" ht="15.75" customHeight="1" x14ac:dyDescent="0.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row>
    <row r="403" spans="1:27" ht="15.75" customHeight="1" x14ac:dyDescent="0.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row>
    <row r="404" spans="1:27" ht="15.75" customHeight="1" x14ac:dyDescent="0.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row>
    <row r="405" spans="1:27" ht="15.75" customHeight="1" x14ac:dyDescent="0.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row>
    <row r="406" spans="1:27" ht="15.75" customHeight="1" x14ac:dyDescent="0.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row>
    <row r="407" spans="1:27" ht="15.75" customHeight="1" x14ac:dyDescent="0.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row>
    <row r="408" spans="1:27" ht="15.75" customHeight="1" x14ac:dyDescent="0.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row>
    <row r="409" spans="1:27" ht="15.75" customHeight="1" x14ac:dyDescent="0.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row>
    <row r="410" spans="1:27" ht="15.75" customHeight="1" x14ac:dyDescent="0.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row>
    <row r="411" spans="1:27" ht="15.75" customHeight="1" x14ac:dyDescent="0.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row>
    <row r="412" spans="1:27" ht="15.75" customHeight="1" x14ac:dyDescent="0.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row>
    <row r="413" spans="1:27" ht="15.75" customHeight="1" x14ac:dyDescent="0.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row>
    <row r="414" spans="1:27" ht="15.75" customHeight="1" x14ac:dyDescent="0.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row>
    <row r="415" spans="1:27" ht="15.75" customHeight="1" x14ac:dyDescent="0.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row>
    <row r="416" spans="1:27" ht="15.75" customHeight="1" x14ac:dyDescent="0.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row>
    <row r="417" spans="1:27" ht="15.75" customHeight="1" x14ac:dyDescent="0.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row>
    <row r="418" spans="1:27" ht="15.75" customHeight="1" x14ac:dyDescent="0.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row>
    <row r="419" spans="1:27" ht="15.75" customHeight="1" x14ac:dyDescent="0.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row>
    <row r="420" spans="1:27" ht="15.75" customHeight="1" x14ac:dyDescent="0.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row>
    <row r="421" spans="1:27" ht="15.75" customHeight="1" x14ac:dyDescent="0.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row>
    <row r="422" spans="1:27" ht="15.75" customHeight="1" x14ac:dyDescent="0.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row>
    <row r="423" spans="1:27" ht="15.75" customHeight="1" x14ac:dyDescent="0.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row>
    <row r="424" spans="1:27" ht="15.75" customHeight="1" x14ac:dyDescent="0.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row>
    <row r="425" spans="1:27" ht="15.75" customHeight="1" x14ac:dyDescent="0.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row>
    <row r="426" spans="1:27" ht="15.75" customHeight="1" x14ac:dyDescent="0.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row>
    <row r="427" spans="1:27" ht="15.75" customHeight="1" x14ac:dyDescent="0.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row>
    <row r="428" spans="1:27" ht="15.75" customHeight="1" x14ac:dyDescent="0.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row>
    <row r="429" spans="1:27" ht="15.75" customHeight="1" x14ac:dyDescent="0.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row>
    <row r="430" spans="1:27" ht="15.75" customHeight="1" x14ac:dyDescent="0.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row>
    <row r="431" spans="1:27" ht="15.75" customHeight="1" x14ac:dyDescent="0.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row>
    <row r="432" spans="1:27" ht="15.75" customHeight="1" x14ac:dyDescent="0.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row>
    <row r="433" spans="1:27" ht="15.75" customHeight="1" x14ac:dyDescent="0.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row>
    <row r="434" spans="1:27" ht="15.75" customHeight="1" x14ac:dyDescent="0.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row>
    <row r="435" spans="1:27" ht="15.75" customHeight="1" x14ac:dyDescent="0.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row>
    <row r="436" spans="1:27" ht="15.75" customHeight="1" x14ac:dyDescent="0.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row>
    <row r="437" spans="1:27" ht="15.75" customHeight="1" x14ac:dyDescent="0.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row>
    <row r="438" spans="1:27" ht="15.75" customHeight="1" x14ac:dyDescent="0.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row>
    <row r="439" spans="1:27" ht="15.75" customHeight="1" x14ac:dyDescent="0.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row>
    <row r="440" spans="1:27" ht="15.75" customHeight="1" x14ac:dyDescent="0.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row>
    <row r="441" spans="1:27" ht="15.75" customHeight="1" x14ac:dyDescent="0.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row>
    <row r="442" spans="1:27" ht="15.75" customHeight="1" x14ac:dyDescent="0.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row>
    <row r="443" spans="1:27" ht="15.75" customHeight="1" x14ac:dyDescent="0.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row>
    <row r="444" spans="1:27" ht="15.75" customHeight="1" x14ac:dyDescent="0.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row>
    <row r="445" spans="1:27" ht="15.75" customHeight="1" x14ac:dyDescent="0.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row>
    <row r="446" spans="1:27" ht="15.75" customHeight="1" x14ac:dyDescent="0.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row>
    <row r="447" spans="1:27" ht="15.75" customHeight="1" x14ac:dyDescent="0.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row>
    <row r="448" spans="1:27" ht="15.75" customHeight="1" x14ac:dyDescent="0.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row>
    <row r="449" spans="1:27" ht="15.75" customHeight="1" x14ac:dyDescent="0.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row>
    <row r="450" spans="1:27" ht="15.75" customHeight="1" x14ac:dyDescent="0.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row>
    <row r="451" spans="1:27" ht="15.75" customHeight="1" x14ac:dyDescent="0.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row>
    <row r="452" spans="1:27" ht="15.75" customHeight="1" x14ac:dyDescent="0.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row>
    <row r="453" spans="1:27" ht="15.75" customHeight="1" x14ac:dyDescent="0.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row>
    <row r="454" spans="1:27" ht="15.75" customHeight="1" x14ac:dyDescent="0.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row>
    <row r="455" spans="1:27" ht="15.75" customHeight="1" x14ac:dyDescent="0.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row>
    <row r="456" spans="1:27" ht="15.75" customHeight="1" x14ac:dyDescent="0.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row>
    <row r="457" spans="1:27" ht="15.75" customHeight="1" x14ac:dyDescent="0.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row>
    <row r="458" spans="1:27" ht="15.75" customHeight="1" x14ac:dyDescent="0.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row>
    <row r="459" spans="1:27" ht="15.75" customHeight="1" x14ac:dyDescent="0.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row>
    <row r="460" spans="1:27" ht="15.75" customHeight="1" x14ac:dyDescent="0.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row>
    <row r="461" spans="1:27" ht="15.75" customHeight="1" x14ac:dyDescent="0.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row>
    <row r="462" spans="1:27" ht="15.75" customHeight="1" x14ac:dyDescent="0.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row>
    <row r="463" spans="1:27" ht="15.75" customHeight="1" x14ac:dyDescent="0.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row>
    <row r="464" spans="1:27" ht="15.75" customHeight="1" x14ac:dyDescent="0.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row>
    <row r="465" spans="1:27" ht="15.75" customHeight="1" x14ac:dyDescent="0.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row>
    <row r="466" spans="1:27" ht="15.75" customHeight="1" x14ac:dyDescent="0.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row>
    <row r="467" spans="1:27" ht="15.75" customHeight="1" x14ac:dyDescent="0.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row>
    <row r="468" spans="1:27" ht="15.75" customHeight="1" x14ac:dyDescent="0.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row>
    <row r="469" spans="1:27" ht="15.75" customHeight="1" x14ac:dyDescent="0.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row>
    <row r="470" spans="1:27" ht="15.75" customHeight="1" x14ac:dyDescent="0.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row>
    <row r="471" spans="1:27" ht="15.75" customHeight="1" x14ac:dyDescent="0.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row>
    <row r="472" spans="1:27" ht="15.75" customHeight="1" x14ac:dyDescent="0.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row>
    <row r="473" spans="1:27" ht="15.75" customHeight="1" x14ac:dyDescent="0.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row>
    <row r="474" spans="1:27" ht="15.75" customHeight="1" x14ac:dyDescent="0.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row>
    <row r="475" spans="1:27" ht="15.75" customHeight="1" x14ac:dyDescent="0.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row>
    <row r="476" spans="1:27" ht="15.75" customHeight="1" x14ac:dyDescent="0.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row>
    <row r="477" spans="1:27" ht="15.75" customHeight="1" x14ac:dyDescent="0.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row>
    <row r="478" spans="1:27" ht="15.75" customHeight="1" x14ac:dyDescent="0.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row>
    <row r="479" spans="1:27" ht="15.75" customHeight="1" x14ac:dyDescent="0.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row>
    <row r="480" spans="1:27" ht="15.75" customHeight="1" x14ac:dyDescent="0.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row>
    <row r="481" spans="1:27" ht="15.75" customHeight="1" x14ac:dyDescent="0.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row>
    <row r="482" spans="1:27" ht="15.75" customHeight="1" x14ac:dyDescent="0.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row>
    <row r="483" spans="1:27" ht="15.75" customHeight="1" x14ac:dyDescent="0.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row>
    <row r="484" spans="1:27" ht="15.75" customHeight="1" x14ac:dyDescent="0.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row>
    <row r="485" spans="1:27" ht="15.75" customHeight="1" x14ac:dyDescent="0.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row>
    <row r="486" spans="1:27" ht="15.75" customHeight="1" x14ac:dyDescent="0.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row>
    <row r="487" spans="1:27" ht="15.75" customHeight="1" x14ac:dyDescent="0.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row>
    <row r="488" spans="1:27" ht="15.75" customHeight="1" x14ac:dyDescent="0.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row>
    <row r="489" spans="1:27" ht="15.75" customHeight="1" x14ac:dyDescent="0.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row>
    <row r="490" spans="1:27" ht="15.75" customHeight="1" x14ac:dyDescent="0.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row>
    <row r="491" spans="1:27" ht="15.75" customHeight="1" x14ac:dyDescent="0.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row>
    <row r="492" spans="1:27" ht="15.75" customHeight="1" x14ac:dyDescent="0.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row>
    <row r="493" spans="1:27" ht="15.75" customHeight="1" x14ac:dyDescent="0.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row>
    <row r="494" spans="1:27" ht="15.75" customHeight="1" x14ac:dyDescent="0.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row>
    <row r="495" spans="1:27" ht="15.75" customHeight="1" x14ac:dyDescent="0.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row>
    <row r="496" spans="1:27" ht="15.75" customHeight="1" x14ac:dyDescent="0.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row>
    <row r="497" spans="1:27" ht="15.75" customHeight="1" x14ac:dyDescent="0.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row>
    <row r="498" spans="1:27" ht="15.75" customHeight="1" x14ac:dyDescent="0.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row>
    <row r="499" spans="1:27" ht="15.75" customHeight="1" x14ac:dyDescent="0.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row>
    <row r="500" spans="1:27" ht="15.75" customHeight="1" x14ac:dyDescent="0.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row>
    <row r="501" spans="1:27" ht="15.75" customHeight="1" x14ac:dyDescent="0.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row>
    <row r="502" spans="1:27" ht="15.75" customHeight="1" x14ac:dyDescent="0.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row>
    <row r="503" spans="1:27" ht="15.75" customHeight="1" x14ac:dyDescent="0.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row>
    <row r="504" spans="1:27" ht="15.75" customHeight="1" x14ac:dyDescent="0.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row>
    <row r="505" spans="1:27" ht="15.75" customHeight="1" x14ac:dyDescent="0.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row>
    <row r="506" spans="1:27" ht="15.75" customHeight="1" x14ac:dyDescent="0.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row>
    <row r="507" spans="1:27" ht="15.75" customHeight="1" x14ac:dyDescent="0.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row>
    <row r="508" spans="1:27" ht="15.75" customHeight="1" x14ac:dyDescent="0.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row>
    <row r="509" spans="1:27" ht="15.75" customHeight="1" x14ac:dyDescent="0.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row>
    <row r="510" spans="1:27" ht="15.75" customHeight="1" x14ac:dyDescent="0.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row>
    <row r="511" spans="1:27" ht="15.75" customHeight="1" x14ac:dyDescent="0.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row>
    <row r="512" spans="1:27" ht="15.75" customHeight="1" x14ac:dyDescent="0.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row>
    <row r="513" spans="1:27" ht="15.75" customHeight="1" x14ac:dyDescent="0.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row>
    <row r="514" spans="1:27" ht="15.75" customHeight="1" x14ac:dyDescent="0.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row>
    <row r="515" spans="1:27" ht="15.75" customHeight="1" x14ac:dyDescent="0.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row>
    <row r="516" spans="1:27" ht="15.75" customHeight="1" x14ac:dyDescent="0.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row>
    <row r="517" spans="1:27" ht="15.75" customHeight="1" x14ac:dyDescent="0.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row>
    <row r="518" spans="1:27" ht="15.75" customHeight="1" x14ac:dyDescent="0.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row>
    <row r="519" spans="1:27" ht="15.75" customHeight="1" x14ac:dyDescent="0.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row>
    <row r="520" spans="1:27" ht="15.75" customHeight="1" x14ac:dyDescent="0.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row>
    <row r="521" spans="1:27" ht="15.75" customHeight="1" x14ac:dyDescent="0.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row>
    <row r="522" spans="1:27" ht="15.75" customHeight="1" x14ac:dyDescent="0.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row>
    <row r="523" spans="1:27" ht="15.75" customHeight="1" x14ac:dyDescent="0.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row>
    <row r="524" spans="1:27" ht="15.75" customHeight="1" x14ac:dyDescent="0.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row>
    <row r="525" spans="1:27" ht="15.75" customHeight="1" x14ac:dyDescent="0.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row>
    <row r="526" spans="1:27" ht="15.75" customHeight="1" x14ac:dyDescent="0.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row>
    <row r="527" spans="1:27" ht="15.75" customHeight="1" x14ac:dyDescent="0.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row>
    <row r="528" spans="1:27" ht="15.75" customHeight="1" x14ac:dyDescent="0.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row>
    <row r="529" spans="1:27" ht="15.75" customHeight="1" x14ac:dyDescent="0.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row>
    <row r="530" spans="1:27" ht="15.75" customHeight="1" x14ac:dyDescent="0.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row>
    <row r="531" spans="1:27" ht="15.75" customHeight="1" x14ac:dyDescent="0.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row>
    <row r="532" spans="1:27" ht="15.75" customHeight="1" x14ac:dyDescent="0.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row>
    <row r="533" spans="1:27" ht="15.75" customHeight="1" x14ac:dyDescent="0.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row>
    <row r="534" spans="1:27" ht="15.75" customHeight="1" x14ac:dyDescent="0.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row>
    <row r="535" spans="1:27" ht="15.75" customHeight="1" x14ac:dyDescent="0.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row>
    <row r="536" spans="1:27" ht="15.75" customHeight="1" x14ac:dyDescent="0.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row>
    <row r="537" spans="1:27" ht="15.75" customHeight="1" x14ac:dyDescent="0.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row>
    <row r="538" spans="1:27" ht="15.75" customHeight="1" x14ac:dyDescent="0.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row>
    <row r="539" spans="1:27" ht="15.75" customHeight="1" x14ac:dyDescent="0.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row>
    <row r="540" spans="1:27" ht="15.75" customHeight="1" x14ac:dyDescent="0.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row>
    <row r="541" spans="1:27" ht="15.75" customHeight="1" x14ac:dyDescent="0.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row>
    <row r="542" spans="1:27" ht="15.75" customHeight="1" x14ac:dyDescent="0.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row>
    <row r="543" spans="1:27" ht="15.75" customHeight="1" x14ac:dyDescent="0.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row>
    <row r="544" spans="1:27" ht="15.75" customHeight="1" x14ac:dyDescent="0.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row>
    <row r="545" spans="1:27" ht="15.75" customHeight="1" x14ac:dyDescent="0.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row>
    <row r="546" spans="1:27" ht="15.75" customHeight="1" x14ac:dyDescent="0.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row>
    <row r="547" spans="1:27" ht="15.75" customHeight="1" x14ac:dyDescent="0.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row>
    <row r="548" spans="1:27" ht="15.75" customHeight="1" x14ac:dyDescent="0.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row>
    <row r="549" spans="1:27" ht="15.75" customHeight="1" x14ac:dyDescent="0.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row>
    <row r="550" spans="1:27" ht="15.75" customHeight="1" x14ac:dyDescent="0.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row>
    <row r="551" spans="1:27" ht="15.75" customHeight="1" x14ac:dyDescent="0.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row>
    <row r="552" spans="1:27" ht="15.75" customHeight="1" x14ac:dyDescent="0.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row>
    <row r="553" spans="1:27" ht="15.75" customHeight="1" x14ac:dyDescent="0.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row>
    <row r="554" spans="1:27" ht="15.75" customHeight="1" x14ac:dyDescent="0.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row>
    <row r="555" spans="1:27" ht="15.75" customHeight="1" x14ac:dyDescent="0.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row>
    <row r="556" spans="1:27" ht="15.75" customHeight="1" x14ac:dyDescent="0.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row>
    <row r="557" spans="1:27" ht="15.75" customHeight="1" x14ac:dyDescent="0.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row>
    <row r="558" spans="1:27" ht="15.75" customHeight="1" x14ac:dyDescent="0.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row>
    <row r="559" spans="1:27" ht="15.75" customHeight="1" x14ac:dyDescent="0.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row>
    <row r="560" spans="1:27" ht="15.75" customHeight="1" x14ac:dyDescent="0.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row>
    <row r="561" spans="1:27" ht="15.75" customHeight="1" x14ac:dyDescent="0.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row>
    <row r="562" spans="1:27" ht="15.75" customHeight="1" x14ac:dyDescent="0.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row>
    <row r="563" spans="1:27" ht="15.75" customHeight="1" x14ac:dyDescent="0.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row>
    <row r="564" spans="1:27" ht="15.75" customHeight="1" x14ac:dyDescent="0.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row>
    <row r="565" spans="1:27" ht="15.75" customHeight="1" x14ac:dyDescent="0.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row>
    <row r="566" spans="1:27" ht="15.75" customHeight="1" x14ac:dyDescent="0.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row>
    <row r="567" spans="1:27" ht="15.75" customHeight="1" x14ac:dyDescent="0.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row>
    <row r="568" spans="1:27" ht="15.75" customHeight="1" x14ac:dyDescent="0.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row>
    <row r="569" spans="1:27" ht="15.75" customHeight="1" x14ac:dyDescent="0.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row>
    <row r="570" spans="1:27" ht="15.75" customHeight="1" x14ac:dyDescent="0.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row>
    <row r="571" spans="1:27" ht="15.75" customHeight="1" x14ac:dyDescent="0.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row>
    <row r="572" spans="1:27" ht="15.75" customHeight="1" x14ac:dyDescent="0.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row>
    <row r="573" spans="1:27" ht="15.75" customHeight="1" x14ac:dyDescent="0.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row>
    <row r="574" spans="1:27" ht="15.75" customHeight="1" x14ac:dyDescent="0.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row>
    <row r="575" spans="1:27" ht="15.75" customHeight="1" x14ac:dyDescent="0.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row>
    <row r="576" spans="1:27" ht="15.75" customHeight="1" x14ac:dyDescent="0.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row>
    <row r="577" spans="1:27" ht="15.75" customHeight="1" x14ac:dyDescent="0.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row>
    <row r="578" spans="1:27" ht="15.75" customHeight="1" x14ac:dyDescent="0.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row>
    <row r="579" spans="1:27" ht="15.75" customHeight="1" x14ac:dyDescent="0.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row>
    <row r="580" spans="1:27" ht="15.75" customHeight="1" x14ac:dyDescent="0.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row>
    <row r="581" spans="1:27" ht="15.75" customHeight="1" x14ac:dyDescent="0.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row>
    <row r="582" spans="1:27" ht="15.75" customHeight="1" x14ac:dyDescent="0.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row>
    <row r="583" spans="1:27" ht="15.75" customHeight="1" x14ac:dyDescent="0.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row>
    <row r="584" spans="1:27" ht="15.75" customHeight="1" x14ac:dyDescent="0.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row>
    <row r="585" spans="1:27" ht="15.75" customHeight="1" x14ac:dyDescent="0.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row>
    <row r="586" spans="1:27" ht="15.75" customHeight="1" x14ac:dyDescent="0.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row>
    <row r="587" spans="1:27" ht="15.75" customHeight="1" x14ac:dyDescent="0.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row>
    <row r="588" spans="1:27" ht="15.75" customHeight="1" x14ac:dyDescent="0.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row>
    <row r="589" spans="1:27" ht="15.75" customHeight="1" x14ac:dyDescent="0.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row>
    <row r="590" spans="1:27" ht="15.75" customHeight="1" x14ac:dyDescent="0.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row>
    <row r="591" spans="1:27" ht="15.75" customHeight="1" x14ac:dyDescent="0.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row>
    <row r="592" spans="1:27" ht="15.75" customHeight="1" x14ac:dyDescent="0.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row>
    <row r="593" spans="1:27" ht="15.75" customHeight="1" x14ac:dyDescent="0.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row>
    <row r="594" spans="1:27" ht="15.75" customHeight="1" x14ac:dyDescent="0.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row>
    <row r="595" spans="1:27" ht="15.75" customHeight="1" x14ac:dyDescent="0.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row>
    <row r="596" spans="1:27" ht="15.75" customHeight="1" x14ac:dyDescent="0.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row>
    <row r="597" spans="1:27" ht="15.75" customHeight="1" x14ac:dyDescent="0.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row>
    <row r="598" spans="1:27" ht="15.75" customHeight="1" x14ac:dyDescent="0.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row>
    <row r="599" spans="1:27" ht="15.75" customHeight="1" x14ac:dyDescent="0.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row>
    <row r="600" spans="1:27" ht="15.75" customHeight="1" x14ac:dyDescent="0.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row>
    <row r="601" spans="1:27" ht="15.75" customHeight="1" x14ac:dyDescent="0.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row>
    <row r="602" spans="1:27" ht="15.75" customHeight="1" x14ac:dyDescent="0.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row>
    <row r="603" spans="1:27" ht="15.75" customHeight="1" x14ac:dyDescent="0.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row>
    <row r="604" spans="1:27" ht="15.75" customHeight="1" x14ac:dyDescent="0.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row>
    <row r="605" spans="1:27" ht="15.75" customHeight="1" x14ac:dyDescent="0.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row>
    <row r="606" spans="1:27" ht="15.75" customHeight="1" x14ac:dyDescent="0.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row>
    <row r="607" spans="1:27" ht="15.75" customHeight="1" x14ac:dyDescent="0.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row>
    <row r="608" spans="1:27" ht="15.75" customHeight="1" x14ac:dyDescent="0.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row>
    <row r="609" spans="1:27" ht="15.75" customHeight="1" x14ac:dyDescent="0.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row>
    <row r="610" spans="1:27" ht="15.75" customHeight="1" x14ac:dyDescent="0.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row>
    <row r="611" spans="1:27" ht="15.75" customHeight="1" x14ac:dyDescent="0.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row>
    <row r="612" spans="1:27" ht="15.75" customHeight="1" x14ac:dyDescent="0.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row>
    <row r="613" spans="1:27" ht="15.75" customHeight="1" x14ac:dyDescent="0.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row>
    <row r="614" spans="1:27" ht="15.75" customHeight="1" x14ac:dyDescent="0.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row>
    <row r="615" spans="1:27" ht="15.75" customHeight="1" x14ac:dyDescent="0.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row>
    <row r="616" spans="1:27" ht="15.75" customHeight="1" x14ac:dyDescent="0.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row>
    <row r="617" spans="1:27" ht="15.75" customHeight="1" x14ac:dyDescent="0.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row>
    <row r="618" spans="1:27" ht="15.75" customHeight="1" x14ac:dyDescent="0.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row>
    <row r="619" spans="1:27" ht="15.75" customHeight="1" x14ac:dyDescent="0.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row>
    <row r="620" spans="1:27" ht="15.75" customHeight="1" x14ac:dyDescent="0.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row>
    <row r="621" spans="1:27" ht="15.75" customHeight="1" x14ac:dyDescent="0.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row>
    <row r="622" spans="1:27" ht="15.75" customHeight="1" x14ac:dyDescent="0.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row>
    <row r="623" spans="1:27" ht="15.75" customHeight="1" x14ac:dyDescent="0.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row>
    <row r="624" spans="1:27" ht="15.75" customHeight="1" x14ac:dyDescent="0.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row>
    <row r="625" spans="1:27" ht="15.75" customHeight="1" x14ac:dyDescent="0.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row>
    <row r="626" spans="1:27" ht="15.75" customHeight="1" x14ac:dyDescent="0.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row>
    <row r="627" spans="1:27" ht="15.75" customHeight="1" x14ac:dyDescent="0.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row>
    <row r="628" spans="1:27" ht="15.75" customHeight="1" x14ac:dyDescent="0.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row>
    <row r="629" spans="1:27" ht="15.75" customHeight="1" x14ac:dyDescent="0.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row>
    <row r="630" spans="1:27" ht="15.75" customHeight="1" x14ac:dyDescent="0.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row>
    <row r="631" spans="1:27" ht="15.75" customHeight="1" x14ac:dyDescent="0.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row>
    <row r="632" spans="1:27" ht="15.75" customHeight="1" x14ac:dyDescent="0.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row>
    <row r="633" spans="1:27" ht="15.75" customHeight="1" x14ac:dyDescent="0.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row>
    <row r="634" spans="1:27" ht="15.75" customHeight="1" x14ac:dyDescent="0.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row>
    <row r="635" spans="1:27" ht="15.75" customHeight="1" x14ac:dyDescent="0.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row>
    <row r="636" spans="1:27" ht="15.75" customHeight="1" x14ac:dyDescent="0.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row>
    <row r="637" spans="1:27" ht="15.75" customHeight="1" x14ac:dyDescent="0.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row>
    <row r="638" spans="1:27" ht="15.75" customHeight="1" x14ac:dyDescent="0.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row>
    <row r="639" spans="1:27" ht="15.75" customHeight="1" x14ac:dyDescent="0.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row>
    <row r="640" spans="1:27" ht="15.75" customHeight="1" x14ac:dyDescent="0.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row>
    <row r="641" spans="1:27" ht="15.75" customHeight="1" x14ac:dyDescent="0.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row>
    <row r="642" spans="1:27" ht="15.75" customHeight="1" x14ac:dyDescent="0.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row>
    <row r="643" spans="1:27" ht="15.75" customHeight="1" x14ac:dyDescent="0.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row>
    <row r="644" spans="1:27" ht="15.75" customHeight="1" x14ac:dyDescent="0.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row>
    <row r="645" spans="1:27" ht="15.75" customHeight="1" x14ac:dyDescent="0.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row>
    <row r="646" spans="1:27" ht="15.75" customHeight="1" x14ac:dyDescent="0.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row>
    <row r="647" spans="1:27" ht="15.75" customHeight="1" x14ac:dyDescent="0.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row>
    <row r="648" spans="1:27" ht="15.75" customHeight="1" x14ac:dyDescent="0.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row>
    <row r="649" spans="1:27" ht="15.75" customHeight="1" x14ac:dyDescent="0.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row>
    <row r="650" spans="1:27" ht="15.75" customHeight="1" x14ac:dyDescent="0.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row>
    <row r="651" spans="1:27" ht="15.75" customHeight="1" x14ac:dyDescent="0.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row>
    <row r="652" spans="1:27" ht="15.75" customHeight="1" x14ac:dyDescent="0.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row>
    <row r="653" spans="1:27" ht="15.75" customHeight="1" x14ac:dyDescent="0.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row>
    <row r="654" spans="1:27" ht="15.75" customHeight="1" x14ac:dyDescent="0.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row>
    <row r="655" spans="1:27" ht="15.75" customHeight="1" x14ac:dyDescent="0.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row>
    <row r="656" spans="1:27" ht="15.75" customHeight="1" x14ac:dyDescent="0.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row>
    <row r="657" spans="1:27" ht="15.75" customHeight="1" x14ac:dyDescent="0.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row>
    <row r="658" spans="1:27" ht="15.75" customHeight="1" x14ac:dyDescent="0.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row>
    <row r="659" spans="1:27" ht="15.75" customHeight="1" x14ac:dyDescent="0.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row>
    <row r="660" spans="1:27" ht="15.75" customHeight="1" x14ac:dyDescent="0.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row>
    <row r="661" spans="1:27" ht="15.75" customHeight="1" x14ac:dyDescent="0.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row>
    <row r="662" spans="1:27" ht="15.75" customHeight="1" x14ac:dyDescent="0.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row>
    <row r="663" spans="1:27" ht="15.75" customHeight="1" x14ac:dyDescent="0.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row>
    <row r="664" spans="1:27" ht="15.75" customHeight="1" x14ac:dyDescent="0.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row>
    <row r="665" spans="1:27" ht="15.75" customHeight="1" x14ac:dyDescent="0.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row>
    <row r="666" spans="1:27" ht="15.75" customHeight="1" x14ac:dyDescent="0.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row>
    <row r="667" spans="1:27" ht="15.75" customHeight="1" x14ac:dyDescent="0.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row>
    <row r="668" spans="1:27" ht="15.75" customHeight="1" x14ac:dyDescent="0.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row>
    <row r="669" spans="1:27" ht="15.75" customHeight="1" x14ac:dyDescent="0.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row>
    <row r="670" spans="1:27" ht="15.75" customHeight="1" x14ac:dyDescent="0.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row>
    <row r="671" spans="1:27" ht="15.75" customHeight="1" x14ac:dyDescent="0.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row>
    <row r="672" spans="1:27" ht="15.75" customHeight="1" x14ac:dyDescent="0.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row>
    <row r="673" spans="1:27" ht="15.75" customHeight="1" x14ac:dyDescent="0.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row>
    <row r="674" spans="1:27" ht="15.75" customHeight="1" x14ac:dyDescent="0.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row>
    <row r="675" spans="1:27" ht="15.75" customHeight="1" x14ac:dyDescent="0.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row>
    <row r="676" spans="1:27" ht="15.75" customHeight="1" x14ac:dyDescent="0.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row>
    <row r="677" spans="1:27" ht="15.75" customHeight="1" x14ac:dyDescent="0.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row>
    <row r="678" spans="1:27" ht="15.75" customHeight="1" x14ac:dyDescent="0.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row>
    <row r="679" spans="1:27" ht="15.75" customHeight="1" x14ac:dyDescent="0.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row>
    <row r="680" spans="1:27" ht="15.75" customHeight="1" x14ac:dyDescent="0.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row>
    <row r="681" spans="1:27" ht="15.75" customHeight="1" x14ac:dyDescent="0.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row>
    <row r="682" spans="1:27" ht="15.75" customHeight="1" x14ac:dyDescent="0.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row>
    <row r="683" spans="1:27" ht="15.75" customHeight="1" x14ac:dyDescent="0.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row>
    <row r="684" spans="1:27" ht="15.75" customHeight="1" x14ac:dyDescent="0.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row>
    <row r="685" spans="1:27" ht="15.75" customHeight="1" x14ac:dyDescent="0.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row>
    <row r="686" spans="1:27" ht="15.75" customHeight="1" x14ac:dyDescent="0.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row>
    <row r="687" spans="1:27" ht="15.75" customHeight="1" x14ac:dyDescent="0.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row>
    <row r="688" spans="1:27" ht="15.75" customHeight="1" x14ac:dyDescent="0.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row>
    <row r="689" spans="1:27" ht="15.75" customHeight="1" x14ac:dyDescent="0.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row>
    <row r="690" spans="1:27" ht="15.75" customHeight="1" x14ac:dyDescent="0.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row>
    <row r="691" spans="1:27" ht="15.75" customHeight="1" x14ac:dyDescent="0.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row>
    <row r="692" spans="1:27" ht="15.75" customHeight="1" x14ac:dyDescent="0.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row>
    <row r="693" spans="1:27" ht="15.75" customHeight="1" x14ac:dyDescent="0.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row>
    <row r="694" spans="1:27" ht="15.75" customHeight="1" x14ac:dyDescent="0.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row>
    <row r="695" spans="1:27" ht="15.75" customHeight="1" x14ac:dyDescent="0.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row>
    <row r="696" spans="1:27" ht="15.75" customHeight="1" x14ac:dyDescent="0.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row>
    <row r="697" spans="1:27" ht="15.75" customHeight="1" x14ac:dyDescent="0.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row>
    <row r="698" spans="1:27" ht="15.75" customHeight="1" x14ac:dyDescent="0.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row>
    <row r="699" spans="1:27" ht="15.75" customHeight="1" x14ac:dyDescent="0.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row>
    <row r="700" spans="1:27" ht="15.75" customHeight="1" x14ac:dyDescent="0.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row>
    <row r="701" spans="1:27" ht="15.75" customHeight="1" x14ac:dyDescent="0.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row>
    <row r="702" spans="1:27" ht="15.75" customHeight="1" x14ac:dyDescent="0.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row>
    <row r="703" spans="1:27" ht="15.75" customHeight="1" x14ac:dyDescent="0.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row>
    <row r="704" spans="1:27" ht="15.75" customHeight="1" x14ac:dyDescent="0.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row>
    <row r="705" spans="1:27" ht="15.75" customHeight="1" x14ac:dyDescent="0.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row>
    <row r="706" spans="1:27" ht="15.75" customHeight="1" x14ac:dyDescent="0.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row>
    <row r="707" spans="1:27" ht="15.75" customHeight="1" x14ac:dyDescent="0.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row>
    <row r="708" spans="1:27" ht="15.75" customHeight="1" x14ac:dyDescent="0.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row>
    <row r="709" spans="1:27" ht="15.75" customHeight="1" x14ac:dyDescent="0.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row>
    <row r="710" spans="1:27" ht="15.75" customHeight="1" x14ac:dyDescent="0.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row>
    <row r="711" spans="1:27" ht="15.75" customHeight="1" x14ac:dyDescent="0.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row>
    <row r="712" spans="1:27" ht="15.75" customHeight="1" x14ac:dyDescent="0.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row>
    <row r="713" spans="1:27" ht="15.75" customHeight="1" x14ac:dyDescent="0.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row>
    <row r="714" spans="1:27" ht="15.75" customHeight="1" x14ac:dyDescent="0.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row>
    <row r="715" spans="1:27" ht="15.75" customHeight="1" x14ac:dyDescent="0.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row>
    <row r="716" spans="1:27" ht="15.75" customHeight="1" x14ac:dyDescent="0.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row>
    <row r="717" spans="1:27" ht="15.75" customHeight="1" x14ac:dyDescent="0.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row>
    <row r="718" spans="1:27" ht="15.75" customHeight="1" x14ac:dyDescent="0.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row>
    <row r="719" spans="1:27" ht="15.75" customHeight="1" x14ac:dyDescent="0.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row>
    <row r="720" spans="1:27" ht="15.75" customHeight="1" x14ac:dyDescent="0.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row>
    <row r="721" spans="1:27" ht="15.75" customHeight="1" x14ac:dyDescent="0.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row>
    <row r="722" spans="1:27" ht="15.75" customHeight="1" x14ac:dyDescent="0.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row>
    <row r="723" spans="1:27" ht="15.75" customHeight="1" x14ac:dyDescent="0.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row>
    <row r="724" spans="1:27" ht="15.75" customHeight="1" x14ac:dyDescent="0.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row>
    <row r="725" spans="1:27" ht="15.75" customHeight="1" x14ac:dyDescent="0.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row>
    <row r="726" spans="1:27" ht="15.75" customHeight="1" x14ac:dyDescent="0.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row>
    <row r="727" spans="1:27" ht="15.75" customHeight="1" x14ac:dyDescent="0.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row>
    <row r="728" spans="1:27" ht="15.75" customHeight="1" x14ac:dyDescent="0.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row>
    <row r="729" spans="1:27" ht="15.75" customHeight="1" x14ac:dyDescent="0.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row>
    <row r="730" spans="1:27" ht="15.75" customHeight="1" x14ac:dyDescent="0.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row>
    <row r="731" spans="1:27" ht="15.75" customHeight="1" x14ac:dyDescent="0.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row>
    <row r="732" spans="1:27" ht="15.75" customHeight="1" x14ac:dyDescent="0.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row>
    <row r="733" spans="1:27" ht="15.75" customHeight="1" x14ac:dyDescent="0.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row>
    <row r="734" spans="1:27" ht="15.75" customHeight="1" x14ac:dyDescent="0.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row>
    <row r="735" spans="1:27" ht="15.75" customHeight="1" x14ac:dyDescent="0.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row>
    <row r="736" spans="1:27" ht="15.75" customHeight="1" x14ac:dyDescent="0.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row>
    <row r="737" spans="1:27" ht="15.75" customHeight="1" x14ac:dyDescent="0.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row>
    <row r="738" spans="1:27" ht="15.75" customHeight="1" x14ac:dyDescent="0.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row>
    <row r="739" spans="1:27" ht="15.75" customHeight="1" x14ac:dyDescent="0.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row>
    <row r="740" spans="1:27" ht="15.75" customHeight="1" x14ac:dyDescent="0.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row>
    <row r="741" spans="1:27" ht="15.75" customHeight="1" x14ac:dyDescent="0.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row>
    <row r="742" spans="1:27" ht="15.75" customHeight="1" x14ac:dyDescent="0.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row>
    <row r="743" spans="1:27" ht="15.75" customHeight="1" x14ac:dyDescent="0.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row>
    <row r="744" spans="1:27" ht="15.75" customHeight="1" x14ac:dyDescent="0.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row>
    <row r="745" spans="1:27" ht="15.75" customHeight="1" x14ac:dyDescent="0.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row>
    <row r="746" spans="1:27" ht="15.75" customHeight="1" x14ac:dyDescent="0.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row>
    <row r="747" spans="1:27" ht="15.75" customHeight="1" x14ac:dyDescent="0.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row>
    <row r="748" spans="1:27" ht="15.75" customHeight="1" x14ac:dyDescent="0.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row>
    <row r="749" spans="1:27" ht="15.75" customHeight="1" x14ac:dyDescent="0.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row>
    <row r="750" spans="1:27" ht="15.75" customHeight="1" x14ac:dyDescent="0.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row>
    <row r="751" spans="1:27" ht="15.75" customHeight="1" x14ac:dyDescent="0.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row>
    <row r="752" spans="1:27" ht="15.75" customHeight="1" x14ac:dyDescent="0.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row>
    <row r="753" spans="1:27" ht="15.75" customHeight="1" x14ac:dyDescent="0.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row>
    <row r="754" spans="1:27" ht="15.75" customHeight="1" x14ac:dyDescent="0.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row>
    <row r="755" spans="1:27" ht="15.75" customHeight="1" x14ac:dyDescent="0.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row>
    <row r="756" spans="1:27" ht="15.75" customHeight="1" x14ac:dyDescent="0.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row>
    <row r="757" spans="1:27" ht="15.75" customHeight="1" x14ac:dyDescent="0.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row>
    <row r="758" spans="1:27" ht="15.75" customHeight="1" x14ac:dyDescent="0.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row>
    <row r="759" spans="1:27" ht="15.75" customHeight="1" x14ac:dyDescent="0.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row>
    <row r="760" spans="1:27" ht="15.75" customHeight="1" x14ac:dyDescent="0.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row>
    <row r="761" spans="1:27" ht="15.75" customHeight="1" x14ac:dyDescent="0.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row>
    <row r="762" spans="1:27" ht="15.75" customHeight="1" x14ac:dyDescent="0.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row>
    <row r="763" spans="1:27" ht="15.75" customHeight="1" x14ac:dyDescent="0.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row>
    <row r="764" spans="1:27" ht="15.75" customHeight="1" x14ac:dyDescent="0.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row>
    <row r="765" spans="1:27" ht="15.75" customHeight="1" x14ac:dyDescent="0.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row>
    <row r="766" spans="1:27" ht="15.75" customHeight="1" x14ac:dyDescent="0.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row>
    <row r="767" spans="1:27" ht="15.75" customHeight="1" x14ac:dyDescent="0.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row>
    <row r="768" spans="1:27" ht="15.75" customHeight="1" x14ac:dyDescent="0.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row>
    <row r="769" spans="1:27" ht="15.75" customHeight="1" x14ac:dyDescent="0.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row>
    <row r="770" spans="1:27" ht="15.75" customHeight="1" x14ac:dyDescent="0.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row>
    <row r="771" spans="1:27" ht="15.75" customHeight="1" x14ac:dyDescent="0.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row>
    <row r="772" spans="1:27" ht="15.75" customHeight="1" x14ac:dyDescent="0.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row>
    <row r="773" spans="1:27" ht="15.75" customHeight="1" x14ac:dyDescent="0.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row>
    <row r="774" spans="1:27" ht="15.75" customHeight="1" x14ac:dyDescent="0.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row>
    <row r="775" spans="1:27" ht="15.75" customHeight="1" x14ac:dyDescent="0.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row>
    <row r="776" spans="1:27" ht="15.75" customHeight="1" x14ac:dyDescent="0.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row>
    <row r="777" spans="1:27" ht="15.75" customHeight="1" x14ac:dyDescent="0.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row>
    <row r="778" spans="1:27" ht="15.75" customHeight="1" x14ac:dyDescent="0.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row>
    <row r="779" spans="1:27" ht="15.75" customHeight="1" x14ac:dyDescent="0.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row>
    <row r="780" spans="1:27" ht="15.75" customHeight="1" x14ac:dyDescent="0.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row>
    <row r="781" spans="1:27" ht="15.75" customHeight="1" x14ac:dyDescent="0.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row>
    <row r="782" spans="1:27" ht="15.75" customHeight="1" x14ac:dyDescent="0.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row>
    <row r="783" spans="1:27" ht="15.75" customHeight="1" x14ac:dyDescent="0.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row>
    <row r="784" spans="1:27" ht="15.75" customHeight="1" x14ac:dyDescent="0.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row>
    <row r="785" spans="1:27" ht="15.75" customHeight="1" x14ac:dyDescent="0.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row>
    <row r="786" spans="1:27" ht="15.75" customHeight="1" x14ac:dyDescent="0.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row>
    <row r="787" spans="1:27" ht="15.75" customHeight="1" x14ac:dyDescent="0.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row>
    <row r="788" spans="1:27" ht="15.75" customHeight="1" x14ac:dyDescent="0.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row>
    <row r="789" spans="1:27" ht="15.75" customHeight="1" x14ac:dyDescent="0.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row>
    <row r="790" spans="1:27" ht="15.75" customHeight="1" x14ac:dyDescent="0.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row>
    <row r="791" spans="1:27" ht="15.75" customHeight="1" x14ac:dyDescent="0.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row>
    <row r="792" spans="1:27" ht="15.75" customHeight="1" x14ac:dyDescent="0.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row>
    <row r="793" spans="1:27" ht="15.75" customHeight="1" x14ac:dyDescent="0.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row>
    <row r="794" spans="1:27" ht="15.75" customHeight="1" x14ac:dyDescent="0.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row>
    <row r="795" spans="1:27" ht="15.75" customHeight="1" x14ac:dyDescent="0.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row>
    <row r="796" spans="1:27" ht="15.75" customHeight="1" x14ac:dyDescent="0.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row>
    <row r="797" spans="1:27" ht="15.75" customHeight="1" x14ac:dyDescent="0.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row>
    <row r="798" spans="1:27" ht="15.75" customHeight="1" x14ac:dyDescent="0.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row>
    <row r="799" spans="1:27" ht="15.75" customHeight="1" x14ac:dyDescent="0.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row>
    <row r="800" spans="1:27" ht="15.75" customHeight="1" x14ac:dyDescent="0.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row>
    <row r="801" spans="1:27" ht="15.75" customHeight="1" x14ac:dyDescent="0.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row>
    <row r="802" spans="1:27" ht="15.75" customHeight="1" x14ac:dyDescent="0.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row>
    <row r="803" spans="1:27" ht="15.75" customHeight="1" x14ac:dyDescent="0.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row>
    <row r="804" spans="1:27" ht="15.75" customHeight="1" x14ac:dyDescent="0.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row>
    <row r="805" spans="1:27" ht="15.75" customHeight="1" x14ac:dyDescent="0.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row>
    <row r="806" spans="1:27" ht="15.75" customHeight="1" x14ac:dyDescent="0.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row>
    <row r="807" spans="1:27" ht="15.75" customHeight="1" x14ac:dyDescent="0.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row>
    <row r="808" spans="1:27" ht="15.75" customHeight="1" x14ac:dyDescent="0.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row>
    <row r="809" spans="1:27" ht="15.75" customHeight="1" x14ac:dyDescent="0.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row>
    <row r="810" spans="1:27" ht="15.75" customHeight="1" x14ac:dyDescent="0.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row>
    <row r="811" spans="1:27" ht="15.75" customHeight="1" x14ac:dyDescent="0.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row>
    <row r="812" spans="1:27" ht="15.75" customHeight="1" x14ac:dyDescent="0.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row>
    <row r="813" spans="1:27" ht="15.75" customHeight="1" x14ac:dyDescent="0.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row>
    <row r="814" spans="1:27" ht="15.75" customHeight="1" x14ac:dyDescent="0.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row>
    <row r="815" spans="1:27" ht="15.75" customHeight="1" x14ac:dyDescent="0.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row>
    <row r="816" spans="1:27" ht="15.75" customHeight="1" x14ac:dyDescent="0.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row>
    <row r="817" spans="1:27" ht="15.75" customHeight="1" x14ac:dyDescent="0.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row>
    <row r="818" spans="1:27" ht="15.75" customHeight="1" x14ac:dyDescent="0.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row>
    <row r="819" spans="1:27" ht="15.75" customHeight="1" x14ac:dyDescent="0.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row>
    <row r="820" spans="1:27" ht="15.75" customHeight="1" x14ac:dyDescent="0.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row>
    <row r="821" spans="1:27" ht="15.75" customHeight="1" x14ac:dyDescent="0.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row>
    <row r="822" spans="1:27" ht="15.75" customHeight="1" x14ac:dyDescent="0.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row>
    <row r="823" spans="1:27" ht="15.75" customHeight="1" x14ac:dyDescent="0.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row>
    <row r="824" spans="1:27" ht="15.75" customHeight="1" x14ac:dyDescent="0.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row>
    <row r="825" spans="1:27" ht="15.75" customHeight="1" x14ac:dyDescent="0.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row>
    <row r="826" spans="1:27" ht="15.75" customHeight="1" x14ac:dyDescent="0.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row>
    <row r="827" spans="1:27" ht="15.75" customHeight="1" x14ac:dyDescent="0.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row>
    <row r="828" spans="1:27" ht="15.75" customHeight="1" x14ac:dyDescent="0.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row>
    <row r="829" spans="1:27" ht="15.75" customHeight="1" x14ac:dyDescent="0.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row>
    <row r="830" spans="1:27" ht="15.75" customHeight="1" x14ac:dyDescent="0.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row>
    <row r="831" spans="1:27" ht="15.75" customHeight="1" x14ac:dyDescent="0.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row>
    <row r="832" spans="1:27" ht="15.75" customHeight="1" x14ac:dyDescent="0.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row>
    <row r="833" spans="1:27" ht="15.75" customHeight="1" x14ac:dyDescent="0.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row>
    <row r="834" spans="1:27" ht="15.75" customHeight="1" x14ac:dyDescent="0.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row>
    <row r="835" spans="1:27" ht="15.75" customHeight="1" x14ac:dyDescent="0.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row>
    <row r="836" spans="1:27" ht="15.75" customHeight="1" x14ac:dyDescent="0.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row>
    <row r="837" spans="1:27" ht="15.75" customHeight="1" x14ac:dyDescent="0.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row>
    <row r="838" spans="1:27" ht="15.75" customHeight="1" x14ac:dyDescent="0.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row>
    <row r="839" spans="1:27" ht="15.75" customHeight="1" x14ac:dyDescent="0.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row>
    <row r="840" spans="1:27" ht="15.75" customHeight="1" x14ac:dyDescent="0.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row>
    <row r="841" spans="1:27" ht="15.75" customHeight="1" x14ac:dyDescent="0.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row>
    <row r="842" spans="1:27" ht="15.75" customHeight="1" x14ac:dyDescent="0.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row>
    <row r="843" spans="1:27" ht="15.75" customHeight="1" x14ac:dyDescent="0.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row>
    <row r="844" spans="1:27" ht="15.75" customHeight="1" x14ac:dyDescent="0.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row>
    <row r="845" spans="1:27" ht="15.75" customHeight="1" x14ac:dyDescent="0.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row>
    <row r="846" spans="1:27" ht="15.75" customHeight="1" x14ac:dyDescent="0.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row>
    <row r="847" spans="1:27" ht="15.75" customHeight="1" x14ac:dyDescent="0.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row>
    <row r="848" spans="1:27" ht="15.75" customHeight="1" x14ac:dyDescent="0.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row>
    <row r="849" spans="1:27" ht="15.75" customHeight="1" x14ac:dyDescent="0.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row>
    <row r="850" spans="1:27" ht="15.75" customHeight="1" x14ac:dyDescent="0.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row>
    <row r="851" spans="1:27" ht="15.75" customHeight="1" x14ac:dyDescent="0.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row>
    <row r="852" spans="1:27" ht="15.75" customHeight="1" x14ac:dyDescent="0.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row>
    <row r="853" spans="1:27" ht="15.75" customHeight="1" x14ac:dyDescent="0.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row>
    <row r="854" spans="1:27" ht="15.75" customHeight="1" x14ac:dyDescent="0.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row>
    <row r="855" spans="1:27" ht="15.75" customHeight="1" x14ac:dyDescent="0.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row>
    <row r="856" spans="1:27" ht="15.75" customHeight="1" x14ac:dyDescent="0.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row>
    <row r="857" spans="1:27" ht="15.75" customHeight="1" x14ac:dyDescent="0.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row>
    <row r="858" spans="1:27" ht="15.75" customHeight="1" x14ac:dyDescent="0.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row>
    <row r="859" spans="1:27" ht="15.75" customHeight="1" x14ac:dyDescent="0.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row>
    <row r="860" spans="1:27" ht="15.75" customHeight="1" x14ac:dyDescent="0.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row>
    <row r="861" spans="1:27" ht="15.75" customHeight="1" x14ac:dyDescent="0.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row>
    <row r="862" spans="1:27" ht="15.75" customHeight="1" x14ac:dyDescent="0.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row>
    <row r="863" spans="1:27" ht="15.75" customHeight="1" x14ac:dyDescent="0.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row>
    <row r="864" spans="1:27" ht="15.75" customHeight="1" x14ac:dyDescent="0.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row>
    <row r="865" spans="1:27" ht="15.75" customHeight="1" x14ac:dyDescent="0.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row>
    <row r="866" spans="1:27" ht="15.75" customHeight="1" x14ac:dyDescent="0.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row>
    <row r="867" spans="1:27" ht="15.75" customHeight="1" x14ac:dyDescent="0.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row>
    <row r="868" spans="1:27" ht="15.75" customHeight="1" x14ac:dyDescent="0.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row>
    <row r="869" spans="1:27" ht="15.75" customHeight="1" x14ac:dyDescent="0.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row>
    <row r="870" spans="1:27" ht="15.75" customHeight="1" x14ac:dyDescent="0.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row>
    <row r="871" spans="1:27" ht="15.75" customHeight="1" x14ac:dyDescent="0.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row>
    <row r="872" spans="1:27" ht="15.75" customHeight="1" x14ac:dyDescent="0.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row>
    <row r="873" spans="1:27" ht="15.75" customHeight="1" x14ac:dyDescent="0.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row>
    <row r="874" spans="1:27" ht="15.75" customHeight="1" x14ac:dyDescent="0.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row>
    <row r="875" spans="1:27" ht="15.75" customHeight="1" x14ac:dyDescent="0.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row>
    <row r="876" spans="1:27" ht="15.75" customHeight="1" x14ac:dyDescent="0.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row>
    <row r="877" spans="1:27" ht="15.75" customHeight="1" x14ac:dyDescent="0.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row>
    <row r="878" spans="1:27" ht="15.75" customHeight="1" x14ac:dyDescent="0.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row>
    <row r="879" spans="1:27" ht="15.75" customHeight="1" x14ac:dyDescent="0.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row>
    <row r="880" spans="1:27" ht="15.75" customHeight="1" x14ac:dyDescent="0.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row>
    <row r="881" spans="1:27" ht="15.75" customHeight="1" x14ac:dyDescent="0.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row>
    <row r="882" spans="1:27" ht="15.75" customHeight="1" x14ac:dyDescent="0.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row>
    <row r="883" spans="1:27" ht="15.75" customHeight="1" x14ac:dyDescent="0.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row>
    <row r="884" spans="1:27" ht="15.75" customHeight="1" x14ac:dyDescent="0.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row>
    <row r="885" spans="1:27" ht="15.75" customHeight="1" x14ac:dyDescent="0.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row>
    <row r="886" spans="1:27" ht="15.75" customHeight="1" x14ac:dyDescent="0.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row>
    <row r="887" spans="1:27" ht="15.75" customHeight="1" x14ac:dyDescent="0.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row>
    <row r="888" spans="1:27" ht="15.75" customHeight="1" x14ac:dyDescent="0.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row>
    <row r="889" spans="1:27" ht="15.75" customHeight="1" x14ac:dyDescent="0.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row>
    <row r="890" spans="1:27" ht="15.75" customHeight="1" x14ac:dyDescent="0.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row>
    <row r="891" spans="1:27" ht="15.75" customHeight="1" x14ac:dyDescent="0.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row>
    <row r="892" spans="1:27" ht="15.75" customHeight="1" x14ac:dyDescent="0.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row>
    <row r="893" spans="1:27" ht="15.75" customHeight="1" x14ac:dyDescent="0.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row>
    <row r="894" spans="1:27" ht="15.75" customHeight="1" x14ac:dyDescent="0.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row>
    <row r="895" spans="1:27" ht="15.75" customHeight="1" x14ac:dyDescent="0.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row>
    <row r="896" spans="1:27" ht="15.75" customHeight="1" x14ac:dyDescent="0.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row>
    <row r="897" spans="1:27" ht="15.75" customHeight="1" x14ac:dyDescent="0.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row>
    <row r="898" spans="1:27" ht="15.75" customHeight="1" x14ac:dyDescent="0.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row>
    <row r="899" spans="1:27" ht="15.75" customHeight="1" x14ac:dyDescent="0.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row>
    <row r="900" spans="1:27" ht="15.75" customHeight="1" x14ac:dyDescent="0.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row>
    <row r="901" spans="1:27" ht="15.75" customHeight="1" x14ac:dyDescent="0.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row>
    <row r="902" spans="1:27" ht="15.75" customHeight="1" x14ac:dyDescent="0.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row>
    <row r="903" spans="1:27" ht="15.75" customHeight="1" x14ac:dyDescent="0.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row>
    <row r="904" spans="1:27" ht="15.75" customHeight="1" x14ac:dyDescent="0.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row>
    <row r="905" spans="1:27" ht="15.75" customHeight="1" x14ac:dyDescent="0.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row>
    <row r="906" spans="1:27" ht="15.75" customHeight="1" x14ac:dyDescent="0.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row>
    <row r="907" spans="1:27" ht="15.75" customHeight="1" x14ac:dyDescent="0.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row>
    <row r="908" spans="1:27" ht="15.75" customHeight="1" x14ac:dyDescent="0.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row>
    <row r="909" spans="1:27" ht="15.75" customHeight="1" x14ac:dyDescent="0.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row>
    <row r="910" spans="1:27" ht="15.75" customHeight="1" x14ac:dyDescent="0.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row>
    <row r="911" spans="1:27" ht="15.75" customHeight="1" x14ac:dyDescent="0.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row>
    <row r="912" spans="1:27" ht="15.75" customHeight="1" x14ac:dyDescent="0.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row>
    <row r="913" spans="1:27" ht="15.75" customHeight="1" x14ac:dyDescent="0.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row>
    <row r="914" spans="1:27" ht="15.75" customHeight="1" x14ac:dyDescent="0.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row>
    <row r="915" spans="1:27" ht="15.75" customHeight="1" x14ac:dyDescent="0.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row>
    <row r="916" spans="1:27" ht="15.75" customHeight="1" x14ac:dyDescent="0.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row>
    <row r="917" spans="1:27" ht="15.75" customHeight="1" x14ac:dyDescent="0.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row>
    <row r="918" spans="1:27" ht="15.75" customHeight="1" x14ac:dyDescent="0.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row>
    <row r="919" spans="1:27" ht="15.75" customHeight="1" x14ac:dyDescent="0.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row>
    <row r="920" spans="1:27" ht="15.75" customHeight="1" x14ac:dyDescent="0.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row>
    <row r="921" spans="1:27" ht="15.75" customHeight="1" x14ac:dyDescent="0.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row>
    <row r="922" spans="1:27" ht="15.75" customHeight="1" x14ac:dyDescent="0.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row>
    <row r="923" spans="1:27" ht="15.75" customHeight="1" x14ac:dyDescent="0.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row>
    <row r="924" spans="1:27" ht="15.75" customHeight="1" x14ac:dyDescent="0.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row>
    <row r="925" spans="1:27" ht="15.75" customHeight="1" x14ac:dyDescent="0.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row>
    <row r="926" spans="1:27" ht="15.75" customHeight="1" x14ac:dyDescent="0.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row>
    <row r="927" spans="1:27" ht="15.75" customHeight="1" x14ac:dyDescent="0.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row>
    <row r="928" spans="1:27" ht="15.75" customHeight="1" x14ac:dyDescent="0.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row>
    <row r="929" spans="1:27" ht="15.75" customHeight="1" x14ac:dyDescent="0.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row>
    <row r="930" spans="1:27" ht="15.75" customHeight="1" x14ac:dyDescent="0.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row>
    <row r="931" spans="1:27" ht="15.75" customHeight="1" x14ac:dyDescent="0.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row>
    <row r="932" spans="1:27" ht="15.75" customHeight="1" x14ac:dyDescent="0.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row>
    <row r="933" spans="1:27" ht="15.75" customHeight="1" x14ac:dyDescent="0.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row>
    <row r="934" spans="1:27" ht="15.75" customHeight="1" x14ac:dyDescent="0.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row>
    <row r="935" spans="1:27" ht="15.75" customHeight="1" x14ac:dyDescent="0.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row>
    <row r="936" spans="1:27" ht="15.75" customHeight="1" x14ac:dyDescent="0.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row>
    <row r="937" spans="1:27" ht="15.75" customHeight="1" x14ac:dyDescent="0.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row>
    <row r="938" spans="1:27" ht="15.75" customHeight="1" x14ac:dyDescent="0.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row>
    <row r="939" spans="1:27" ht="15.75" customHeight="1" x14ac:dyDescent="0.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row>
    <row r="940" spans="1:27" ht="15.75" customHeight="1" x14ac:dyDescent="0.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row>
    <row r="941" spans="1:27" ht="15.75" customHeight="1" x14ac:dyDescent="0.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row>
    <row r="942" spans="1:27" ht="15.75" customHeight="1" x14ac:dyDescent="0.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row>
    <row r="943" spans="1:27" ht="15.75" customHeight="1" x14ac:dyDescent="0.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row>
    <row r="944" spans="1:27" ht="15.75" customHeight="1" x14ac:dyDescent="0.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row>
    <row r="945" spans="1:27" ht="15.75" customHeight="1" x14ac:dyDescent="0.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row>
    <row r="946" spans="1:27" ht="15.75" customHeight="1" x14ac:dyDescent="0.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row>
    <row r="947" spans="1:27" ht="15.75" customHeight="1" x14ac:dyDescent="0.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row>
    <row r="948" spans="1:27" ht="15.75" customHeight="1" x14ac:dyDescent="0.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row>
    <row r="949" spans="1:27" ht="15.75" customHeight="1" x14ac:dyDescent="0.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row>
    <row r="950" spans="1:27" ht="15.75" customHeight="1" x14ac:dyDescent="0.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row>
    <row r="951" spans="1:27" ht="15.75" customHeight="1" x14ac:dyDescent="0.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row>
    <row r="952" spans="1:27" ht="15.75" customHeight="1" x14ac:dyDescent="0.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row>
    <row r="953" spans="1:27" ht="15.75" customHeight="1" x14ac:dyDescent="0.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row>
    <row r="954" spans="1:27" ht="15.75" customHeight="1" x14ac:dyDescent="0.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row>
    <row r="955" spans="1:27" ht="15.75" customHeight="1" x14ac:dyDescent="0.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row>
    <row r="956" spans="1:27" ht="15.75" customHeight="1" x14ac:dyDescent="0.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row>
    <row r="957" spans="1:27" ht="15.75" customHeight="1" x14ac:dyDescent="0.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row>
    <row r="958" spans="1:27" ht="15.75" customHeight="1" x14ac:dyDescent="0.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row>
    <row r="959" spans="1:27" ht="15.75" customHeight="1" x14ac:dyDescent="0.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row>
    <row r="960" spans="1:27" ht="15.75" customHeight="1" x14ac:dyDescent="0.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row>
    <row r="961" spans="1:27" ht="15.75" customHeight="1" x14ac:dyDescent="0.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row>
    <row r="962" spans="1:27" ht="15.75" customHeight="1" x14ac:dyDescent="0.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row>
    <row r="963" spans="1:27" ht="15.75" customHeight="1" x14ac:dyDescent="0.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row>
    <row r="964" spans="1:27" ht="15.75" customHeight="1" x14ac:dyDescent="0.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row>
    <row r="965" spans="1:27" ht="15.75" customHeight="1" x14ac:dyDescent="0.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row>
    <row r="966" spans="1:27" ht="15.75" customHeight="1" x14ac:dyDescent="0.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row>
    <row r="967" spans="1:27" ht="15.75" customHeight="1" x14ac:dyDescent="0.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row>
    <row r="968" spans="1:27" ht="15.75" customHeight="1" x14ac:dyDescent="0.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row>
    <row r="969" spans="1:27" ht="15.75" customHeight="1" x14ac:dyDescent="0.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row>
    <row r="970" spans="1:27" ht="15.75" customHeight="1" x14ac:dyDescent="0.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row>
    <row r="971" spans="1:27" ht="15.75" customHeight="1" x14ac:dyDescent="0.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row>
    <row r="972" spans="1:27" ht="15.75" customHeight="1" x14ac:dyDescent="0.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row>
    <row r="973" spans="1:27" ht="15.75" customHeight="1" x14ac:dyDescent="0.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row>
    <row r="974" spans="1:27" ht="15.75" customHeight="1" x14ac:dyDescent="0.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row>
    <row r="975" spans="1:27" ht="15.75" customHeight="1" x14ac:dyDescent="0.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row>
    <row r="976" spans="1:27" ht="15.75" customHeight="1" x14ac:dyDescent="0.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row>
    <row r="977" spans="1:27" ht="15.75" customHeight="1" x14ac:dyDescent="0.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row>
    <row r="978" spans="1:27" ht="15.75" customHeight="1" x14ac:dyDescent="0.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row>
    <row r="979" spans="1:27" ht="15.75" customHeight="1" x14ac:dyDescent="0.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row>
    <row r="980" spans="1:27" ht="15.75" customHeight="1" x14ac:dyDescent="0.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row>
    <row r="981" spans="1:27" ht="15.75" customHeight="1" x14ac:dyDescent="0.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row>
    <row r="982" spans="1:27" ht="15.75" customHeight="1" x14ac:dyDescent="0.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row>
    <row r="983" spans="1:27" ht="15.75" customHeight="1" x14ac:dyDescent="0.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row>
    <row r="984" spans="1:27" ht="15.75" customHeight="1" x14ac:dyDescent="0.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row>
    <row r="985" spans="1:27" ht="15.75" customHeight="1" x14ac:dyDescent="0.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row>
    <row r="986" spans="1:27" ht="15.75" customHeight="1" x14ac:dyDescent="0.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row>
    <row r="987" spans="1:27" ht="15.75" customHeight="1" x14ac:dyDescent="0.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row>
    <row r="988" spans="1:27" ht="15.75" customHeight="1" x14ac:dyDescent="0.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row>
    <row r="989" spans="1:27" ht="15.75" customHeight="1" x14ac:dyDescent="0.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row>
    <row r="990" spans="1:27" ht="15.75" customHeight="1" x14ac:dyDescent="0.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row>
    <row r="991" spans="1:27" ht="15.75" customHeight="1" x14ac:dyDescent="0.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row>
    <row r="992" spans="1:27" ht="15.75" customHeight="1" x14ac:dyDescent="0.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row>
    <row r="993" spans="1:27" ht="15.75" customHeight="1" x14ac:dyDescent="0.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row>
    <row r="994" spans="1:27" ht="15.75" customHeight="1" x14ac:dyDescent="0.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row>
    <row r="995" spans="1:27" ht="15.75" customHeight="1" x14ac:dyDescent="0.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row>
    <row r="996" spans="1:27" ht="15.75" customHeight="1" x14ac:dyDescent="0.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row>
    <row r="997" spans="1:27" ht="15.75" customHeight="1" x14ac:dyDescent="0.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row>
    <row r="998" spans="1:27" ht="15.75" customHeight="1" x14ac:dyDescent="0.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row>
    <row r="999" spans="1:27" ht="15.75" customHeight="1" x14ac:dyDescent="0.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row>
    <row r="1000" spans="1:27" ht="15.75" customHeight="1" x14ac:dyDescent="0.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row>
  </sheetData>
  <mergeCells count="10">
    <mergeCell ref="N65:S65"/>
    <mergeCell ref="N66:S66"/>
    <mergeCell ref="B78:D78"/>
    <mergeCell ref="L37:P37"/>
    <mergeCell ref="J38:K39"/>
    <mergeCell ref="N50:O50"/>
    <mergeCell ref="M58:N58"/>
    <mergeCell ref="L62:S62"/>
    <mergeCell ref="N63:S63"/>
    <mergeCell ref="N64:S64"/>
  </mergeCells>
  <conditionalFormatting sqref="C3:AA27">
    <cfRule type="containsText" dxfId="9" priority="1" operator="containsText" text="Extremo">
      <formula>NOT(ISERROR(SEARCH(("Extremo"),(C3))))</formula>
    </cfRule>
  </conditionalFormatting>
  <conditionalFormatting sqref="C3:AA27">
    <cfRule type="containsText" dxfId="8" priority="2" operator="containsText" text="Alto">
      <formula>NOT(ISERROR(SEARCH(("Alto"),(C3))))</formula>
    </cfRule>
  </conditionalFormatting>
  <conditionalFormatting sqref="C3:AA27">
    <cfRule type="containsText" dxfId="7" priority="3" operator="containsText" text="Tolerable">
      <formula>NOT(ISERROR(SEARCH(("Tolerable"),(C3))))</formula>
    </cfRule>
  </conditionalFormatting>
  <conditionalFormatting sqref="C3:AA27">
    <cfRule type="containsText" dxfId="6"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139" t="s">
        <v>35</v>
      </c>
      <c r="B1" s="139" t="s">
        <v>40</v>
      </c>
      <c r="C1" s="139" t="s">
        <v>260</v>
      </c>
      <c r="D1" s="139" t="s">
        <v>261</v>
      </c>
      <c r="E1" s="139" t="s">
        <v>262</v>
      </c>
      <c r="F1" s="139" t="s">
        <v>263</v>
      </c>
      <c r="G1" s="139" t="s">
        <v>264</v>
      </c>
    </row>
    <row r="2" spans="1:7" ht="68.25" customHeight="1" x14ac:dyDescent="0.25">
      <c r="A2" s="178" t="s">
        <v>265</v>
      </c>
      <c r="B2" s="179" t="str">
        <f>IFERROR(VLOOKUP(A2,'2.Datos'!$B$3:$Z$5,6,FALSE),"La celda tiene formula")</f>
        <v>Emitir conceptos  juridicos o actos administrativos errados, inexactos o con vicios de nulidad.</v>
      </c>
      <c r="C2" s="142" t="s">
        <v>266</v>
      </c>
      <c r="D2" s="180" t="s">
        <v>267</v>
      </c>
      <c r="E2" s="180" t="s">
        <v>268</v>
      </c>
      <c r="F2" s="180" t="s">
        <v>269</v>
      </c>
      <c r="G2" s="181" t="str">
        <f t="shared" ref="G2:G256" si="0">CONCATENATE($D$1,": ",D2,CHAR(10),$E$1,": ",E2,CHAR(10),$F$1,": ",F2)</f>
        <v>Evidencia: Acta de reunión
Frecuencia de aplicación: Semanal
Responsable de aplicación: Jefe de oficina asesora jurídica y de contratación</v>
      </c>
    </row>
    <row r="3" spans="1:7" ht="75" x14ac:dyDescent="0.25">
      <c r="A3" s="178" t="s">
        <v>265</v>
      </c>
      <c r="B3" s="179" t="str">
        <f>IFERROR(VLOOKUP(A3,'2.Datos'!$B$3:$Z$5,6,FALSE),"La celda tiene formula")</f>
        <v>Emitir conceptos  juridicos o actos administrativos errados, inexactos o con vicios de nulidad.</v>
      </c>
      <c r="C3" s="142" t="s">
        <v>270</v>
      </c>
      <c r="D3" s="182"/>
      <c r="E3" s="182"/>
      <c r="F3" s="182"/>
      <c r="G3" s="181" t="str">
        <f t="shared" si="0"/>
        <v xml:space="preserve">Evidencia: 
Frecuencia de aplicación: 
Responsable de aplicación: </v>
      </c>
    </row>
    <row r="4" spans="1:7" ht="60" x14ac:dyDescent="0.25">
      <c r="A4" s="178" t="s">
        <v>265</v>
      </c>
      <c r="B4" s="179" t="str">
        <f>IFERROR(VLOOKUP(A4,'2.Datos'!$B$3:$Z$5,6,FALSE),"La celda tiene formula")</f>
        <v>Emitir conceptos  juridicos o actos administrativos errados, inexactos o con vicios de nulidad.</v>
      </c>
      <c r="C4" s="142" t="s">
        <v>271</v>
      </c>
      <c r="D4" s="142"/>
      <c r="E4" s="142"/>
      <c r="F4" s="142"/>
      <c r="G4" s="181" t="str">
        <f t="shared" si="0"/>
        <v xml:space="preserve">Evidencia: 
Frecuencia de aplicación: 
Responsable de aplicación: </v>
      </c>
    </row>
    <row r="5" spans="1:7" ht="60" x14ac:dyDescent="0.25">
      <c r="A5" s="178" t="s">
        <v>265</v>
      </c>
      <c r="B5" s="179" t="str">
        <f>IFERROR(VLOOKUP(A5,'2.Datos'!$B$3:$Z$5,6,FALSE),"La celda tiene formula")</f>
        <v>Emitir conceptos  juridicos o actos administrativos errados, inexactos o con vicios de nulidad.</v>
      </c>
      <c r="C5" s="142" t="s">
        <v>272</v>
      </c>
      <c r="D5" s="142"/>
      <c r="E5" s="142"/>
      <c r="F5" s="142"/>
      <c r="G5" s="181" t="str">
        <f t="shared" si="0"/>
        <v xml:space="preserve">Evidencia: 
Frecuencia de aplicación: 
Responsable de aplicación: </v>
      </c>
    </row>
    <row r="6" spans="1:7" ht="60" x14ac:dyDescent="0.25">
      <c r="A6" s="178" t="s">
        <v>273</v>
      </c>
      <c r="B6" s="179" t="str">
        <f>IFERROR(VLOOKUP(A6,'2.Datos'!$B$3:$Z$5,6,FALSE),"La celda tiene formula")</f>
        <v>Vencimiento de términos en el trámite de respuestas de Derechos de petición y consultas</v>
      </c>
      <c r="C6" s="142" t="s">
        <v>274</v>
      </c>
      <c r="D6" s="142"/>
      <c r="E6" s="142"/>
      <c r="F6" s="142"/>
      <c r="G6" s="181" t="str">
        <f t="shared" si="0"/>
        <v xml:space="preserve">Evidencia: 
Frecuencia de aplicación: 
Responsable de aplicación: </v>
      </c>
    </row>
    <row r="7" spans="1:7" ht="60" x14ac:dyDescent="0.25">
      <c r="A7" s="142" t="s">
        <v>273</v>
      </c>
      <c r="B7" s="179" t="str">
        <f>IFERROR(VLOOKUP(A7,'2.Datos'!$B$3:$Z$5,6,FALSE),"La celda tiene formula")</f>
        <v>Vencimiento de términos en el trámite de respuestas de Derechos de petición y consultas</v>
      </c>
      <c r="C7" s="142" t="s">
        <v>275</v>
      </c>
      <c r="D7" s="142"/>
      <c r="E7" s="142"/>
      <c r="F7" s="142"/>
      <c r="G7" s="181" t="str">
        <f t="shared" si="0"/>
        <v xml:space="preserve">Evidencia: 
Frecuencia de aplicación: 
Responsable de aplicación: </v>
      </c>
    </row>
    <row r="8" spans="1:7" ht="60" x14ac:dyDescent="0.25">
      <c r="A8" s="142" t="s">
        <v>273</v>
      </c>
      <c r="B8" s="179" t="str">
        <f>IFERROR(VLOOKUP(A8,'2.Datos'!$B$3:$Z$5,6,FALSE),"La celda tiene formula")</f>
        <v>Vencimiento de términos en el trámite de respuestas de Derechos de petición y consultas</v>
      </c>
      <c r="C8" s="142" t="s">
        <v>276</v>
      </c>
      <c r="D8" s="142"/>
      <c r="E8" s="142"/>
      <c r="F8" s="142"/>
      <c r="G8" s="181" t="str">
        <f t="shared" si="0"/>
        <v xml:space="preserve">Evidencia: 
Frecuencia de aplicación: 
Responsable de aplicación: </v>
      </c>
    </row>
    <row r="9" spans="1:7" ht="60" x14ac:dyDescent="0.25">
      <c r="A9" s="142" t="s">
        <v>277</v>
      </c>
      <c r="B9" s="179" t="str">
        <f>IFERROR(VLOOKUP(A9,'2.Datos'!$B$3:$Z$5,6,FALSE),"La celda tiene formula")</f>
        <v>Interes partícular de los funcionarios o terceros en los procesos de contratación de la empresa.</v>
      </c>
      <c r="C9" s="142" t="s">
        <v>278</v>
      </c>
      <c r="D9" s="142"/>
      <c r="E9" s="142"/>
      <c r="F9" s="142"/>
      <c r="G9" s="181" t="str">
        <f t="shared" si="0"/>
        <v xml:space="preserve">Evidencia: 
Frecuencia de aplicación: 
Responsable de aplicación: </v>
      </c>
    </row>
    <row r="10" spans="1:7" ht="60" x14ac:dyDescent="0.25">
      <c r="A10" s="142" t="s">
        <v>277</v>
      </c>
      <c r="B10" s="179" t="str">
        <f>IFERROR(VLOOKUP(A10,'2.Datos'!$B$3:$Z$5,6,FALSE),"La celda tiene formula")</f>
        <v>Interes partícular de los funcionarios o terceros en los procesos de contratación de la empresa.</v>
      </c>
      <c r="C10" s="142" t="s">
        <v>279</v>
      </c>
      <c r="D10" s="142"/>
      <c r="E10" s="142"/>
      <c r="F10" s="142"/>
      <c r="G10" s="181" t="str">
        <f t="shared" si="0"/>
        <v xml:space="preserve">Evidencia: 
Frecuencia de aplicación: 
Responsable de aplicación: </v>
      </c>
    </row>
    <row r="11" spans="1:7" ht="60" x14ac:dyDescent="0.25">
      <c r="A11" s="142" t="s">
        <v>265</v>
      </c>
      <c r="B11" s="179" t="str">
        <f>IFERROR(VLOOKUP(A11,'2.Datos'!$B$3:$Z$5,6,FALSE),"La celda tiene formula")</f>
        <v>Emitir conceptos  juridicos o actos administrativos errados, inexactos o con vicios de nulidad.</v>
      </c>
      <c r="C11" s="142" t="s">
        <v>280</v>
      </c>
      <c r="D11" s="142"/>
      <c r="E11" s="142"/>
      <c r="F11" s="142"/>
      <c r="G11" s="181" t="str">
        <f t="shared" si="0"/>
        <v xml:space="preserve">Evidencia: 
Frecuencia de aplicación: 
Responsable de aplicación: </v>
      </c>
    </row>
    <row r="12" spans="1:7" ht="60" x14ac:dyDescent="0.25">
      <c r="A12" s="142" t="s">
        <v>273</v>
      </c>
      <c r="B12" s="179" t="str">
        <f>IFERROR(VLOOKUP(A12,'2.Datos'!$B$3:$Z$5,6,FALSE),"La celda tiene formula")</f>
        <v>Vencimiento de términos en el trámite de respuestas de Derechos de petición y consultas</v>
      </c>
      <c r="C12" s="142" t="s">
        <v>280</v>
      </c>
      <c r="D12" s="142"/>
      <c r="E12" s="142"/>
      <c r="F12" s="142"/>
      <c r="G12" s="181" t="str">
        <f t="shared" si="0"/>
        <v xml:space="preserve">Evidencia: 
Frecuencia de aplicación: 
Responsable de aplicación: </v>
      </c>
    </row>
    <row r="13" spans="1:7" ht="60" x14ac:dyDescent="0.25">
      <c r="A13" s="142" t="s">
        <v>277</v>
      </c>
      <c r="B13" s="179" t="str">
        <f>IFERROR(VLOOKUP(A13,'2.Datos'!$B$3:$Z$5,6,FALSE),"La celda tiene formula")</f>
        <v>Interes partícular de los funcionarios o terceros en los procesos de contratación de la empresa.</v>
      </c>
      <c r="C13" s="142" t="s">
        <v>280</v>
      </c>
      <c r="D13" s="142"/>
      <c r="E13" s="142"/>
      <c r="F13" s="142"/>
      <c r="G13" s="181" t="str">
        <f t="shared" si="0"/>
        <v xml:space="preserve">Evidencia: 
Frecuencia de aplicación: 
Responsable de aplicación: </v>
      </c>
    </row>
    <row r="14" spans="1:7" ht="45" x14ac:dyDescent="0.25">
      <c r="A14" s="142" t="s">
        <v>281</v>
      </c>
      <c r="B14" s="179" t="str">
        <f>IFERROR(VLOOKUP(A14,'2.Datos'!$B$3:$Z$5,6,FALSE),"La celda tiene formula")</f>
        <v>La celda tiene formula</v>
      </c>
      <c r="C14" s="142" t="s">
        <v>282</v>
      </c>
      <c r="D14" s="142"/>
      <c r="E14" s="142"/>
      <c r="F14" s="142"/>
      <c r="G14" s="181" t="str">
        <f t="shared" si="0"/>
        <v xml:space="preserve">Evidencia: 
Frecuencia de aplicación: 
Responsable de aplicación: </v>
      </c>
    </row>
    <row r="15" spans="1:7" ht="45" x14ac:dyDescent="0.25">
      <c r="A15" s="142" t="s">
        <v>281</v>
      </c>
      <c r="B15" s="179" t="str">
        <f>IFERROR(VLOOKUP(A15,'2.Datos'!$B$3:$Z$5,6,FALSE),"La celda tiene formula")</f>
        <v>La celda tiene formula</v>
      </c>
      <c r="C15" s="142" t="s">
        <v>283</v>
      </c>
      <c r="D15" s="142"/>
      <c r="E15" s="142"/>
      <c r="F15" s="142"/>
      <c r="G15" s="181" t="str">
        <f t="shared" si="0"/>
        <v xml:space="preserve">Evidencia: 
Frecuencia de aplicación: 
Responsable de aplicación: </v>
      </c>
    </row>
    <row r="16" spans="1:7" ht="36" x14ac:dyDescent="0.25">
      <c r="A16" s="142" t="s">
        <v>281</v>
      </c>
      <c r="B16" s="179" t="str">
        <f>IFERROR(VLOOKUP(A16,'2.Datos'!$B$3:$Z$5,6,FALSE),"La celda tiene formula")</f>
        <v>La celda tiene formula</v>
      </c>
      <c r="C16" s="142" t="s">
        <v>284</v>
      </c>
      <c r="D16" s="142"/>
      <c r="E16" s="142"/>
      <c r="F16" s="142"/>
      <c r="G16" s="181" t="str">
        <f t="shared" si="0"/>
        <v xml:space="preserve">Evidencia: 
Frecuencia de aplicación: 
Responsable de aplicación: </v>
      </c>
    </row>
    <row r="17" spans="1:7" ht="36" x14ac:dyDescent="0.25">
      <c r="A17" s="142" t="s">
        <v>281</v>
      </c>
      <c r="B17" s="179" t="str">
        <f>IFERROR(VLOOKUP(A17,'2.Datos'!$B$3:$Z$5,6,FALSE),"La celda tiene formula")</f>
        <v>La celda tiene formula</v>
      </c>
      <c r="C17" s="142" t="s">
        <v>285</v>
      </c>
      <c r="D17" s="142"/>
      <c r="E17" s="142"/>
      <c r="F17" s="142"/>
      <c r="G17" s="181" t="str">
        <f t="shared" si="0"/>
        <v xml:space="preserve">Evidencia: 
Frecuencia de aplicación: 
Responsable de aplicación: </v>
      </c>
    </row>
    <row r="18" spans="1:7" ht="45" x14ac:dyDescent="0.25">
      <c r="A18" s="142" t="s">
        <v>281</v>
      </c>
      <c r="B18" s="179" t="str">
        <f>IFERROR(VLOOKUP(A18,'2.Datos'!$B$3:$Z$5,6,FALSE),"La celda tiene formula")</f>
        <v>La celda tiene formula</v>
      </c>
      <c r="C18" s="142" t="s">
        <v>286</v>
      </c>
      <c r="D18" s="142"/>
      <c r="E18" s="142"/>
      <c r="F18" s="142"/>
      <c r="G18" s="181" t="str">
        <f t="shared" si="0"/>
        <v xml:space="preserve">Evidencia: 
Frecuencia de aplicación: 
Responsable de aplicación: </v>
      </c>
    </row>
    <row r="19" spans="1:7" ht="36" x14ac:dyDescent="0.25">
      <c r="A19" s="142" t="s">
        <v>287</v>
      </c>
      <c r="B19" s="179" t="str">
        <f>IFERROR(VLOOKUP(A19,'2.Datos'!$B$3:$Z$5,6,FALSE),"La celda tiene formula")</f>
        <v>La celda tiene formula</v>
      </c>
      <c r="C19" s="142" t="s">
        <v>288</v>
      </c>
      <c r="D19" s="142"/>
      <c r="E19" s="142"/>
      <c r="F19" s="142"/>
      <c r="G19" s="181" t="str">
        <f t="shared" si="0"/>
        <v xml:space="preserve">Evidencia: 
Frecuencia de aplicación: 
Responsable de aplicación: </v>
      </c>
    </row>
    <row r="20" spans="1:7" ht="36" x14ac:dyDescent="0.25">
      <c r="A20" s="142" t="s">
        <v>287</v>
      </c>
      <c r="B20" s="179" t="str">
        <f>IFERROR(VLOOKUP(A20,'2.Datos'!$B$3:$Z$5,6,FALSE),"La celda tiene formula")</f>
        <v>La celda tiene formula</v>
      </c>
      <c r="C20" s="142" t="s">
        <v>289</v>
      </c>
      <c r="D20" s="142"/>
      <c r="E20" s="142"/>
      <c r="F20" s="142"/>
      <c r="G20" s="181" t="str">
        <f t="shared" si="0"/>
        <v xml:space="preserve">Evidencia: 
Frecuencia de aplicación: 
Responsable de aplicación: </v>
      </c>
    </row>
    <row r="21" spans="1:7" ht="15.75" customHeight="1" x14ac:dyDescent="0.25">
      <c r="A21" s="142" t="s">
        <v>287</v>
      </c>
      <c r="B21" s="179" t="str">
        <f>IFERROR(VLOOKUP(A21,'2.Datos'!$B$3:$Z$5,6,FALSE),"La celda tiene formula")</f>
        <v>La celda tiene formula</v>
      </c>
      <c r="C21" s="142"/>
      <c r="D21" s="142"/>
      <c r="E21" s="142"/>
      <c r="F21" s="142"/>
      <c r="G21" s="181" t="str">
        <f t="shared" si="0"/>
        <v xml:space="preserve">Evidencia: 
Frecuencia de aplicación: 
Responsable de aplicación: </v>
      </c>
    </row>
    <row r="22" spans="1:7" ht="15.75" customHeight="1" x14ac:dyDescent="0.25">
      <c r="A22" s="142" t="s">
        <v>290</v>
      </c>
      <c r="B22" s="179" t="str">
        <f>IFERROR(VLOOKUP(A22,'2.Datos'!$B$3:$Z$5,6,FALSE),"La celda tiene formula")</f>
        <v>La celda tiene formula</v>
      </c>
      <c r="C22" s="142" t="s">
        <v>291</v>
      </c>
      <c r="D22" s="142"/>
      <c r="E22" s="142"/>
      <c r="F22" s="142"/>
      <c r="G22" s="181" t="str">
        <f t="shared" si="0"/>
        <v xml:space="preserve">Evidencia: 
Frecuencia de aplicación: 
Responsable de aplicación: </v>
      </c>
    </row>
    <row r="23" spans="1:7" ht="15.75" customHeight="1" x14ac:dyDescent="0.25">
      <c r="A23" s="142" t="s">
        <v>290</v>
      </c>
      <c r="B23" s="179" t="str">
        <f>IFERROR(VLOOKUP(A23,'2.Datos'!$B$3:$Z$5,6,FALSE),"La celda tiene formula")</f>
        <v>La celda tiene formula</v>
      </c>
      <c r="C23" s="142" t="s">
        <v>292</v>
      </c>
      <c r="D23" s="142"/>
      <c r="E23" s="142"/>
      <c r="F23" s="142"/>
      <c r="G23" s="181" t="str">
        <f t="shared" si="0"/>
        <v xml:space="preserve">Evidencia: 
Frecuencia de aplicación: 
Responsable de aplicación: </v>
      </c>
    </row>
    <row r="24" spans="1:7" ht="15.75" customHeight="1" x14ac:dyDescent="0.25">
      <c r="A24" s="142" t="s">
        <v>290</v>
      </c>
      <c r="B24" s="179" t="str">
        <f>IFERROR(VLOOKUP(A24,'2.Datos'!$B$3:$Z$5,6,FALSE),"La celda tiene formula")</f>
        <v>La celda tiene formula</v>
      </c>
      <c r="C24" s="142" t="s">
        <v>293</v>
      </c>
      <c r="D24" s="142"/>
      <c r="E24" s="142"/>
      <c r="F24" s="142"/>
      <c r="G24" s="181" t="str">
        <f t="shared" si="0"/>
        <v xml:space="preserve">Evidencia: 
Frecuencia de aplicación: 
Responsable de aplicación: </v>
      </c>
    </row>
    <row r="25" spans="1:7" ht="15.75" customHeight="1" x14ac:dyDescent="0.25">
      <c r="A25" s="142" t="s">
        <v>290</v>
      </c>
      <c r="B25" s="179" t="str">
        <f>IFERROR(VLOOKUP(A25,'2.Datos'!$B$3:$Z$5,6,FALSE),"La celda tiene formula")</f>
        <v>La celda tiene formula</v>
      </c>
      <c r="C25" s="142" t="s">
        <v>294</v>
      </c>
      <c r="D25" s="142"/>
      <c r="E25" s="142"/>
      <c r="F25" s="142"/>
      <c r="G25" s="181" t="str">
        <f t="shared" si="0"/>
        <v xml:space="preserve">Evidencia: 
Frecuencia de aplicación: 
Responsable de aplicación: </v>
      </c>
    </row>
    <row r="26" spans="1:7" ht="15.75" customHeight="1" x14ac:dyDescent="0.25">
      <c r="A26" s="142" t="s">
        <v>290</v>
      </c>
      <c r="B26" s="179" t="str">
        <f>IFERROR(VLOOKUP(A26,'2.Datos'!$B$3:$Z$5,6,FALSE),"La celda tiene formula")</f>
        <v>La celda tiene formula</v>
      </c>
      <c r="C26" s="142" t="s">
        <v>295</v>
      </c>
      <c r="D26" s="142"/>
      <c r="E26" s="142"/>
      <c r="F26" s="142"/>
      <c r="G26" s="181" t="str">
        <f t="shared" si="0"/>
        <v xml:space="preserve">Evidencia: 
Frecuencia de aplicación: 
Responsable de aplicación: </v>
      </c>
    </row>
    <row r="27" spans="1:7" ht="15.75" customHeight="1" x14ac:dyDescent="0.25">
      <c r="A27" s="142" t="s">
        <v>290</v>
      </c>
      <c r="B27" s="179" t="str">
        <f>IFERROR(VLOOKUP(A27,'2.Datos'!$B$3:$Z$5,6,FALSE),"La celda tiene formula")</f>
        <v>La celda tiene formula</v>
      </c>
      <c r="C27" s="142" t="s">
        <v>296</v>
      </c>
      <c r="D27" s="142"/>
      <c r="E27" s="142"/>
      <c r="F27" s="142"/>
      <c r="G27" s="181" t="str">
        <f t="shared" si="0"/>
        <v xml:space="preserve">Evidencia: 
Frecuencia de aplicación: 
Responsable de aplicación: </v>
      </c>
    </row>
    <row r="28" spans="1:7" ht="15.75" customHeight="1" x14ac:dyDescent="0.25">
      <c r="A28" s="142" t="s">
        <v>290</v>
      </c>
      <c r="B28" s="179" t="str">
        <f>IFERROR(VLOOKUP(A28,'2.Datos'!$B$3:$Z$5,6,FALSE),"La celda tiene formula")</f>
        <v>La celda tiene formula</v>
      </c>
      <c r="C28" s="142" t="s">
        <v>297</v>
      </c>
      <c r="D28" s="142"/>
      <c r="E28" s="142"/>
      <c r="F28" s="142"/>
      <c r="G28" s="181" t="str">
        <f t="shared" si="0"/>
        <v xml:space="preserve">Evidencia: 
Frecuencia de aplicación: 
Responsable de aplicación: </v>
      </c>
    </row>
    <row r="29" spans="1:7" ht="15.75" customHeight="1" x14ac:dyDescent="0.25">
      <c r="A29" s="142" t="s">
        <v>290</v>
      </c>
      <c r="B29" s="179" t="str">
        <f>IFERROR(VLOOKUP(A29,'2.Datos'!$B$3:$Z$5,6,FALSE),"La celda tiene formula")</f>
        <v>La celda tiene formula</v>
      </c>
      <c r="C29" s="142" t="s">
        <v>298</v>
      </c>
      <c r="D29" s="142"/>
      <c r="E29" s="142"/>
      <c r="F29" s="142"/>
      <c r="G29" s="181" t="str">
        <f t="shared" si="0"/>
        <v xml:space="preserve">Evidencia: 
Frecuencia de aplicación: 
Responsable de aplicación: </v>
      </c>
    </row>
    <row r="30" spans="1:7" ht="15.75" customHeight="1" x14ac:dyDescent="0.25">
      <c r="A30" s="142" t="s">
        <v>290</v>
      </c>
      <c r="B30" s="179" t="str">
        <f>IFERROR(VLOOKUP(A30,'2.Datos'!$B$3:$Z$5,6,FALSE),"La celda tiene formula")</f>
        <v>La celda tiene formula</v>
      </c>
      <c r="C30" s="142" t="s">
        <v>299</v>
      </c>
      <c r="D30" s="142"/>
      <c r="E30" s="142"/>
      <c r="F30" s="142"/>
      <c r="G30" s="181" t="str">
        <f t="shared" si="0"/>
        <v xml:space="preserve">Evidencia: 
Frecuencia de aplicación: 
Responsable de aplicación: </v>
      </c>
    </row>
    <row r="31" spans="1:7" ht="15.75" customHeight="1" x14ac:dyDescent="0.25">
      <c r="A31" s="142" t="s">
        <v>290</v>
      </c>
      <c r="B31" s="179" t="str">
        <f>IFERROR(VLOOKUP(A31,'2.Datos'!$B$3:$Z$5,6,FALSE),"La celda tiene formula")</f>
        <v>La celda tiene formula</v>
      </c>
      <c r="C31" s="142" t="s">
        <v>300</v>
      </c>
      <c r="D31" s="142"/>
      <c r="E31" s="142"/>
      <c r="F31" s="142"/>
      <c r="G31" s="181" t="str">
        <f t="shared" si="0"/>
        <v xml:space="preserve">Evidencia: 
Frecuencia de aplicación: 
Responsable de aplicación: </v>
      </c>
    </row>
    <row r="32" spans="1:7" ht="15.75" customHeight="1" x14ac:dyDescent="0.25">
      <c r="A32" s="142" t="s">
        <v>290</v>
      </c>
      <c r="B32" s="179" t="str">
        <f>IFERROR(VLOOKUP(A32,'2.Datos'!$B$3:$Z$5,6,FALSE),"La celda tiene formula")</f>
        <v>La celda tiene formula</v>
      </c>
      <c r="C32" s="142" t="s">
        <v>301</v>
      </c>
      <c r="D32" s="142"/>
      <c r="E32" s="142"/>
      <c r="F32" s="142"/>
      <c r="G32" s="181" t="str">
        <f t="shared" si="0"/>
        <v xml:space="preserve">Evidencia: 
Frecuencia de aplicación: 
Responsable de aplicación: </v>
      </c>
    </row>
    <row r="33" spans="1:7" ht="15.75" customHeight="1" x14ac:dyDescent="0.25">
      <c r="A33" s="142" t="s">
        <v>302</v>
      </c>
      <c r="B33" s="179" t="str">
        <f>IFERROR(VLOOKUP(A33,'2.Datos'!$B$3:$Z$5,6,FALSE),"La celda tiene formula")</f>
        <v>La celda tiene formula</v>
      </c>
      <c r="C33" s="142" t="s">
        <v>303</v>
      </c>
      <c r="D33" s="142"/>
      <c r="E33" s="142"/>
      <c r="F33" s="142"/>
      <c r="G33" s="181" t="str">
        <f t="shared" si="0"/>
        <v xml:space="preserve">Evidencia: 
Frecuencia de aplicación: 
Responsable de aplicación: </v>
      </c>
    </row>
    <row r="34" spans="1:7" ht="15.75" customHeight="1" x14ac:dyDescent="0.25">
      <c r="A34" s="142" t="s">
        <v>302</v>
      </c>
      <c r="B34" s="179" t="str">
        <f>IFERROR(VLOOKUP(A34,'2.Datos'!$B$3:$Z$5,6,FALSE),"La celda tiene formula")</f>
        <v>La celda tiene formula</v>
      </c>
      <c r="C34" s="142" t="s">
        <v>304</v>
      </c>
      <c r="D34" s="142"/>
      <c r="E34" s="142"/>
      <c r="F34" s="142"/>
      <c r="G34" s="181" t="str">
        <f t="shared" si="0"/>
        <v xml:space="preserve">Evidencia: 
Frecuencia de aplicación: 
Responsable de aplicación: </v>
      </c>
    </row>
    <row r="35" spans="1:7" ht="15.75" customHeight="1" x14ac:dyDescent="0.25">
      <c r="A35" s="142" t="s">
        <v>302</v>
      </c>
      <c r="B35" s="179" t="str">
        <f>IFERROR(VLOOKUP(A35,'2.Datos'!$B$3:$Z$5,6,FALSE),"La celda tiene formula")</f>
        <v>La celda tiene formula</v>
      </c>
      <c r="C35" s="142" t="s">
        <v>305</v>
      </c>
      <c r="D35" s="142"/>
      <c r="E35" s="142"/>
      <c r="F35" s="142"/>
      <c r="G35" s="181" t="str">
        <f t="shared" si="0"/>
        <v xml:space="preserve">Evidencia: 
Frecuencia de aplicación: 
Responsable de aplicación: </v>
      </c>
    </row>
    <row r="36" spans="1:7" ht="15.75" customHeight="1" x14ac:dyDescent="0.25">
      <c r="A36" s="142" t="s">
        <v>302</v>
      </c>
      <c r="B36" s="179" t="str">
        <f>IFERROR(VLOOKUP(A36,'2.Datos'!$B$3:$Z$5,6,FALSE),"La celda tiene formula")</f>
        <v>La celda tiene formula</v>
      </c>
      <c r="C36" s="142" t="s">
        <v>306</v>
      </c>
      <c r="D36" s="142"/>
      <c r="E36" s="142"/>
      <c r="F36" s="142"/>
      <c r="G36" s="181" t="str">
        <f t="shared" si="0"/>
        <v xml:space="preserve">Evidencia: 
Frecuencia de aplicación: 
Responsable de aplicación: </v>
      </c>
    </row>
    <row r="37" spans="1:7" ht="15.75" customHeight="1" x14ac:dyDescent="0.25">
      <c r="A37" s="142" t="s">
        <v>302</v>
      </c>
      <c r="B37" s="179" t="str">
        <f>IFERROR(VLOOKUP(A37,'2.Datos'!$B$3:$Z$5,6,FALSE),"La celda tiene formula")</f>
        <v>La celda tiene formula</v>
      </c>
      <c r="C37" s="142" t="s">
        <v>307</v>
      </c>
      <c r="D37" s="142"/>
      <c r="E37" s="142"/>
      <c r="F37" s="142"/>
      <c r="G37" s="181" t="str">
        <f t="shared" si="0"/>
        <v xml:space="preserve">Evidencia: 
Frecuencia de aplicación: 
Responsable de aplicación: </v>
      </c>
    </row>
    <row r="38" spans="1:7" ht="15.75" customHeight="1" x14ac:dyDescent="0.25">
      <c r="A38" s="142" t="s">
        <v>302</v>
      </c>
      <c r="B38" s="179" t="str">
        <f>IFERROR(VLOOKUP(A38,'2.Datos'!$B$3:$Z$5,6,FALSE),"La celda tiene formula")</f>
        <v>La celda tiene formula</v>
      </c>
      <c r="C38" s="142"/>
      <c r="D38" s="142"/>
      <c r="E38" s="142"/>
      <c r="F38" s="142"/>
      <c r="G38" s="181" t="str">
        <f t="shared" si="0"/>
        <v xml:space="preserve">Evidencia: 
Frecuencia de aplicación: 
Responsable de aplicación: </v>
      </c>
    </row>
    <row r="39" spans="1:7" ht="15.75" customHeight="1" x14ac:dyDescent="0.25">
      <c r="A39" s="142" t="s">
        <v>308</v>
      </c>
      <c r="B39" s="179" t="str">
        <f>IFERROR(VLOOKUP(A39,'2.Datos'!$B$3:$Z$5,6,FALSE),"La celda tiene formula")</f>
        <v>La celda tiene formula</v>
      </c>
      <c r="C39" s="142" t="s">
        <v>309</v>
      </c>
      <c r="D39" s="142"/>
      <c r="E39" s="142"/>
      <c r="F39" s="142"/>
      <c r="G39" s="181" t="str">
        <f t="shared" si="0"/>
        <v xml:space="preserve">Evidencia: 
Frecuencia de aplicación: 
Responsable de aplicación: </v>
      </c>
    </row>
    <row r="40" spans="1:7" ht="15.75" customHeight="1" x14ac:dyDescent="0.25">
      <c r="A40" s="142" t="s">
        <v>308</v>
      </c>
      <c r="B40" s="179" t="str">
        <f>IFERROR(VLOOKUP(A40,'2.Datos'!$B$3:$Z$5,6,FALSE),"La celda tiene formula")</f>
        <v>La celda tiene formula</v>
      </c>
      <c r="C40" s="142" t="s">
        <v>310</v>
      </c>
      <c r="D40" s="142"/>
      <c r="E40" s="142"/>
      <c r="F40" s="142"/>
      <c r="G40" s="181" t="str">
        <f t="shared" si="0"/>
        <v xml:space="preserve">Evidencia: 
Frecuencia de aplicación: 
Responsable de aplicación: </v>
      </c>
    </row>
    <row r="41" spans="1:7" ht="15.75" customHeight="1" x14ac:dyDescent="0.25">
      <c r="A41" s="142" t="s">
        <v>308</v>
      </c>
      <c r="B41" s="179" t="str">
        <f>IFERROR(VLOOKUP(A41,'2.Datos'!$B$3:$Z$5,6,FALSE),"La celda tiene formula")</f>
        <v>La celda tiene formula</v>
      </c>
      <c r="C41" s="142" t="s">
        <v>311</v>
      </c>
      <c r="D41" s="142"/>
      <c r="E41" s="142"/>
      <c r="F41" s="142"/>
      <c r="G41" s="181" t="str">
        <f t="shared" si="0"/>
        <v xml:space="preserve">Evidencia: 
Frecuencia de aplicación: 
Responsable de aplicación: </v>
      </c>
    </row>
    <row r="42" spans="1:7" ht="15.75" customHeight="1" x14ac:dyDescent="0.25">
      <c r="A42" s="142" t="s">
        <v>308</v>
      </c>
      <c r="B42" s="179" t="str">
        <f>IFERROR(VLOOKUP(A42,'2.Datos'!$B$3:$Z$5,6,FALSE),"La celda tiene formula")</f>
        <v>La celda tiene formula</v>
      </c>
      <c r="C42" s="142" t="s">
        <v>312</v>
      </c>
      <c r="D42" s="142"/>
      <c r="E42" s="142"/>
      <c r="F42" s="142"/>
      <c r="G42" s="181" t="str">
        <f t="shared" si="0"/>
        <v xml:space="preserve">Evidencia: 
Frecuencia de aplicación: 
Responsable de aplicación: </v>
      </c>
    </row>
    <row r="43" spans="1:7" ht="15.75" customHeight="1" x14ac:dyDescent="0.25">
      <c r="A43" s="142" t="s">
        <v>308</v>
      </c>
      <c r="B43" s="179" t="str">
        <f>IFERROR(VLOOKUP(A43,'2.Datos'!$B$3:$Z$5,6,FALSE),"La celda tiene formula")</f>
        <v>La celda tiene formula</v>
      </c>
      <c r="C43" s="142" t="s">
        <v>313</v>
      </c>
      <c r="D43" s="142"/>
      <c r="E43" s="142"/>
      <c r="F43" s="142"/>
      <c r="G43" s="181" t="str">
        <f t="shared" si="0"/>
        <v xml:space="preserve">Evidencia: 
Frecuencia de aplicación: 
Responsable de aplicación: </v>
      </c>
    </row>
    <row r="44" spans="1:7" ht="15.75" customHeight="1" x14ac:dyDescent="0.25">
      <c r="A44" s="142" t="s">
        <v>308</v>
      </c>
      <c r="B44" s="179" t="str">
        <f>IFERROR(VLOOKUP(A44,'2.Datos'!$B$3:$Z$5,6,FALSE),"La celda tiene formula")</f>
        <v>La celda tiene formula</v>
      </c>
      <c r="C44" s="142" t="s">
        <v>314</v>
      </c>
      <c r="D44" s="142"/>
      <c r="E44" s="142"/>
      <c r="F44" s="142"/>
      <c r="G44" s="181" t="str">
        <f t="shared" si="0"/>
        <v xml:space="preserve">Evidencia: 
Frecuencia de aplicación: 
Responsable de aplicación: </v>
      </c>
    </row>
    <row r="45" spans="1:7" ht="15.75" customHeight="1" x14ac:dyDescent="0.25">
      <c r="A45" s="142" t="s">
        <v>308</v>
      </c>
      <c r="B45" s="179" t="str">
        <f>IFERROR(VLOOKUP(A45,'2.Datos'!$B$3:$Z$5,6,FALSE),"La celda tiene formula")</f>
        <v>La celda tiene formula</v>
      </c>
      <c r="C45" s="142" t="s">
        <v>315</v>
      </c>
      <c r="D45" s="142"/>
      <c r="E45" s="142"/>
      <c r="F45" s="142"/>
      <c r="G45" s="181" t="str">
        <f t="shared" si="0"/>
        <v xml:space="preserve">Evidencia: 
Frecuencia de aplicación: 
Responsable de aplicación: </v>
      </c>
    </row>
    <row r="46" spans="1:7" ht="15.75" customHeight="1" x14ac:dyDescent="0.25">
      <c r="A46" s="142" t="s">
        <v>316</v>
      </c>
      <c r="B46" s="179" t="str">
        <f>IFERROR(VLOOKUP(A46,'2.Datos'!$B$3:$Z$5,6,FALSE),"La celda tiene formula")</f>
        <v>La celda tiene formula</v>
      </c>
      <c r="C46" s="142" t="s">
        <v>317</v>
      </c>
      <c r="D46" s="142"/>
      <c r="E46" s="142"/>
      <c r="F46" s="142"/>
      <c r="G46" s="181" t="str">
        <f t="shared" si="0"/>
        <v xml:space="preserve">Evidencia: 
Frecuencia de aplicación: 
Responsable de aplicación: </v>
      </c>
    </row>
    <row r="47" spans="1:7" ht="15.75" customHeight="1" x14ac:dyDescent="0.25">
      <c r="A47" s="142" t="s">
        <v>316</v>
      </c>
      <c r="B47" s="179" t="str">
        <f>IFERROR(VLOOKUP(A47,'2.Datos'!$B$3:$Z$5,6,FALSE),"La celda tiene formula")</f>
        <v>La celda tiene formula</v>
      </c>
      <c r="C47" s="142" t="s">
        <v>318</v>
      </c>
      <c r="D47" s="142"/>
      <c r="E47" s="142"/>
      <c r="F47" s="142"/>
      <c r="G47" s="181" t="str">
        <f t="shared" si="0"/>
        <v xml:space="preserve">Evidencia: 
Frecuencia de aplicación: 
Responsable de aplicación: </v>
      </c>
    </row>
    <row r="48" spans="1:7" ht="15.75" customHeight="1" x14ac:dyDescent="0.25">
      <c r="A48" s="142" t="s">
        <v>316</v>
      </c>
      <c r="B48" s="179" t="str">
        <f>IFERROR(VLOOKUP(A48,'2.Datos'!$B$3:$Z$5,6,FALSE),"La celda tiene formula")</f>
        <v>La celda tiene formula</v>
      </c>
      <c r="C48" s="142" t="s">
        <v>319</v>
      </c>
      <c r="D48" s="142"/>
      <c r="E48" s="142"/>
      <c r="F48" s="142"/>
      <c r="G48" s="181" t="str">
        <f t="shared" si="0"/>
        <v xml:space="preserve">Evidencia: 
Frecuencia de aplicación: 
Responsable de aplicación: </v>
      </c>
    </row>
    <row r="49" spans="1:7" ht="15.75" customHeight="1" x14ac:dyDescent="0.25">
      <c r="A49" s="142" t="s">
        <v>316</v>
      </c>
      <c r="B49" s="179" t="str">
        <f>IFERROR(VLOOKUP(A49,'2.Datos'!$B$3:$Z$5,6,FALSE),"La celda tiene formula")</f>
        <v>La celda tiene formula</v>
      </c>
      <c r="C49" s="142" t="s">
        <v>320</v>
      </c>
      <c r="D49" s="142"/>
      <c r="E49" s="142"/>
      <c r="F49" s="142"/>
      <c r="G49" s="181" t="str">
        <f t="shared" si="0"/>
        <v xml:space="preserve">Evidencia: 
Frecuencia de aplicación: 
Responsable de aplicación: </v>
      </c>
    </row>
    <row r="50" spans="1:7" ht="15.75" customHeight="1" x14ac:dyDescent="0.25">
      <c r="A50" s="142" t="s">
        <v>321</v>
      </c>
      <c r="B50" s="179" t="str">
        <f>IFERROR(VLOOKUP(A50,'2.Datos'!$B$3:$Z$5,6,FALSE),"La celda tiene formula")</f>
        <v>La celda tiene formula</v>
      </c>
      <c r="C50" s="142" t="s">
        <v>322</v>
      </c>
      <c r="D50" s="142"/>
      <c r="E50" s="142"/>
      <c r="F50" s="142"/>
      <c r="G50" s="181" t="str">
        <f t="shared" si="0"/>
        <v xml:space="preserve">Evidencia: 
Frecuencia de aplicación: 
Responsable de aplicación: </v>
      </c>
    </row>
    <row r="51" spans="1:7" ht="15.75" customHeight="1" x14ac:dyDescent="0.25">
      <c r="A51" s="142" t="s">
        <v>321</v>
      </c>
      <c r="B51" s="179" t="str">
        <f>IFERROR(VLOOKUP(A51,'2.Datos'!$B$3:$Z$5,6,FALSE),"La celda tiene formula")</f>
        <v>La celda tiene formula</v>
      </c>
      <c r="C51" s="142" t="s">
        <v>323</v>
      </c>
      <c r="D51" s="142"/>
      <c r="E51" s="142"/>
      <c r="F51" s="142"/>
      <c r="G51" s="181" t="str">
        <f t="shared" si="0"/>
        <v xml:space="preserve">Evidencia: 
Frecuencia de aplicación: 
Responsable de aplicación: </v>
      </c>
    </row>
    <row r="52" spans="1:7" ht="15.75" customHeight="1" x14ac:dyDescent="0.25">
      <c r="A52" s="142" t="s">
        <v>321</v>
      </c>
      <c r="B52" s="179" t="str">
        <f>IFERROR(VLOOKUP(A52,'2.Datos'!$B$3:$Z$5,6,FALSE),"La celda tiene formula")</f>
        <v>La celda tiene formula</v>
      </c>
      <c r="C52" s="142" t="s">
        <v>324</v>
      </c>
      <c r="D52" s="142"/>
      <c r="E52" s="142"/>
      <c r="F52" s="142"/>
      <c r="G52" s="181" t="str">
        <f t="shared" si="0"/>
        <v xml:space="preserve">Evidencia: 
Frecuencia de aplicación: 
Responsable de aplicación: </v>
      </c>
    </row>
    <row r="53" spans="1:7" ht="15.75" customHeight="1" x14ac:dyDescent="0.25">
      <c r="A53" s="142" t="s">
        <v>321</v>
      </c>
      <c r="B53" s="179" t="str">
        <f>IFERROR(VLOOKUP(A53,'2.Datos'!$B$3:$Z$5,6,FALSE),"La celda tiene formula")</f>
        <v>La celda tiene formula</v>
      </c>
      <c r="C53" s="142" t="s">
        <v>325</v>
      </c>
      <c r="D53" s="142"/>
      <c r="E53" s="142"/>
      <c r="F53" s="142"/>
      <c r="G53" s="181" t="str">
        <f t="shared" si="0"/>
        <v xml:space="preserve">Evidencia: 
Frecuencia de aplicación: 
Responsable de aplicación: </v>
      </c>
    </row>
    <row r="54" spans="1:7" ht="15.75" customHeight="1" x14ac:dyDescent="0.25">
      <c r="A54" s="142" t="s">
        <v>321</v>
      </c>
      <c r="B54" s="179" t="str">
        <f>IFERROR(VLOOKUP(A54,'2.Datos'!$B$3:$Z$5,6,FALSE),"La celda tiene formula")</f>
        <v>La celda tiene formula</v>
      </c>
      <c r="C54" s="142" t="s">
        <v>326</v>
      </c>
      <c r="D54" s="142"/>
      <c r="E54" s="142"/>
      <c r="F54" s="142"/>
      <c r="G54" s="181" t="str">
        <f t="shared" si="0"/>
        <v xml:space="preserve">Evidencia: 
Frecuencia de aplicación: 
Responsable de aplicación: </v>
      </c>
    </row>
    <row r="55" spans="1:7" ht="15.75" customHeight="1" x14ac:dyDescent="0.25">
      <c r="A55" s="142" t="s">
        <v>321</v>
      </c>
      <c r="B55" s="179" t="str">
        <f>IFERROR(VLOOKUP(A55,'2.Datos'!$B$3:$Z$5,6,FALSE),"La celda tiene formula")</f>
        <v>La celda tiene formula</v>
      </c>
      <c r="C55" s="142" t="s">
        <v>327</v>
      </c>
      <c r="D55" s="142"/>
      <c r="E55" s="142"/>
      <c r="F55" s="142"/>
      <c r="G55" s="181" t="str">
        <f t="shared" si="0"/>
        <v xml:space="preserve">Evidencia: 
Frecuencia de aplicación: 
Responsable de aplicación: </v>
      </c>
    </row>
    <row r="56" spans="1:7" ht="15.75" customHeight="1" x14ac:dyDescent="0.25">
      <c r="A56" s="142" t="s">
        <v>321</v>
      </c>
      <c r="B56" s="179" t="str">
        <f>IFERROR(VLOOKUP(A56,'2.Datos'!$B$3:$Z$5,6,FALSE),"La celda tiene formula")</f>
        <v>La celda tiene formula</v>
      </c>
      <c r="C56" s="142" t="s">
        <v>328</v>
      </c>
      <c r="D56" s="142"/>
      <c r="E56" s="142"/>
      <c r="F56" s="142"/>
      <c r="G56" s="181" t="str">
        <f t="shared" si="0"/>
        <v xml:space="preserve">Evidencia: 
Frecuencia de aplicación: 
Responsable de aplicación: </v>
      </c>
    </row>
    <row r="57" spans="1:7" ht="15.75" customHeight="1" x14ac:dyDescent="0.25">
      <c r="A57" s="142" t="s">
        <v>321</v>
      </c>
      <c r="B57" s="179" t="str">
        <f>IFERROR(VLOOKUP(A57,'2.Datos'!$B$3:$Z$5,6,FALSE),"La celda tiene formula")</f>
        <v>La celda tiene formula</v>
      </c>
      <c r="C57" s="142" t="s">
        <v>329</v>
      </c>
      <c r="D57" s="142"/>
      <c r="E57" s="142"/>
      <c r="F57" s="142"/>
      <c r="G57" s="181" t="str">
        <f t="shared" si="0"/>
        <v xml:space="preserve">Evidencia: 
Frecuencia de aplicación: 
Responsable de aplicación: </v>
      </c>
    </row>
    <row r="58" spans="1:7" ht="15.75" customHeight="1" x14ac:dyDescent="0.25">
      <c r="A58" s="142" t="s">
        <v>321</v>
      </c>
      <c r="B58" s="179" t="str">
        <f>IFERROR(VLOOKUP(A58,'2.Datos'!$B$3:$Z$5,6,FALSE),"La celda tiene formula")</f>
        <v>La celda tiene formula</v>
      </c>
      <c r="C58" s="142" t="s">
        <v>330</v>
      </c>
      <c r="D58" s="142"/>
      <c r="E58" s="142"/>
      <c r="F58" s="142"/>
      <c r="G58" s="181" t="str">
        <f t="shared" si="0"/>
        <v xml:space="preserve">Evidencia: 
Frecuencia de aplicación: 
Responsable de aplicación: </v>
      </c>
    </row>
    <row r="59" spans="1:7" ht="15.75" customHeight="1" x14ac:dyDescent="0.25">
      <c r="A59" s="142" t="s">
        <v>321</v>
      </c>
      <c r="B59" s="179" t="str">
        <f>IFERROR(VLOOKUP(A59,'2.Datos'!$B$3:$Z$5,6,FALSE),"La celda tiene formula")</f>
        <v>La celda tiene formula</v>
      </c>
      <c r="C59" s="142" t="s">
        <v>331</v>
      </c>
      <c r="D59" s="142"/>
      <c r="E59" s="142"/>
      <c r="F59" s="142"/>
      <c r="G59" s="181" t="str">
        <f t="shared" si="0"/>
        <v xml:space="preserve">Evidencia: 
Frecuencia de aplicación: 
Responsable de aplicación: </v>
      </c>
    </row>
    <row r="60" spans="1:7" ht="15.75" customHeight="1" x14ac:dyDescent="0.25">
      <c r="A60" s="142" t="s">
        <v>321</v>
      </c>
      <c r="B60" s="179" t="str">
        <f>IFERROR(VLOOKUP(A60,'2.Datos'!$B$3:$Z$5,6,FALSE),"La celda tiene formula")</f>
        <v>La celda tiene formula</v>
      </c>
      <c r="C60" s="142" t="s">
        <v>332</v>
      </c>
      <c r="D60" s="142"/>
      <c r="E60" s="142"/>
      <c r="F60" s="142"/>
      <c r="G60" s="181" t="str">
        <f t="shared" si="0"/>
        <v xml:space="preserve">Evidencia: 
Frecuencia de aplicación: 
Responsable de aplicación: </v>
      </c>
    </row>
    <row r="61" spans="1:7" ht="15.75" customHeight="1" x14ac:dyDescent="0.25">
      <c r="A61" s="142" t="s">
        <v>321</v>
      </c>
      <c r="B61" s="179" t="str">
        <f>IFERROR(VLOOKUP(A61,'2.Datos'!$B$3:$Z$5,6,FALSE),"La celda tiene formula")</f>
        <v>La celda tiene formula</v>
      </c>
      <c r="C61" s="142" t="s">
        <v>333</v>
      </c>
      <c r="D61" s="142"/>
      <c r="E61" s="142"/>
      <c r="F61" s="142"/>
      <c r="G61" s="181" t="str">
        <f t="shared" si="0"/>
        <v xml:space="preserve">Evidencia: 
Frecuencia de aplicación: 
Responsable de aplicación: </v>
      </c>
    </row>
    <row r="62" spans="1:7" ht="15.75" customHeight="1" x14ac:dyDescent="0.25">
      <c r="A62" s="142" t="s">
        <v>321</v>
      </c>
      <c r="B62" s="179" t="str">
        <f>IFERROR(VLOOKUP(A62,'2.Datos'!$B$3:$Z$5,6,FALSE),"La celda tiene formula")</f>
        <v>La celda tiene formula</v>
      </c>
      <c r="C62" s="142" t="s">
        <v>334</v>
      </c>
      <c r="D62" s="142"/>
      <c r="E62" s="142"/>
      <c r="F62" s="142"/>
      <c r="G62" s="181" t="str">
        <f t="shared" si="0"/>
        <v xml:space="preserve">Evidencia: 
Frecuencia de aplicación: 
Responsable de aplicación: </v>
      </c>
    </row>
    <row r="63" spans="1:7" ht="15.75" customHeight="1" x14ac:dyDescent="0.25">
      <c r="A63" s="142" t="s">
        <v>335</v>
      </c>
      <c r="B63" s="179" t="str">
        <f>IFERROR(VLOOKUP(A63,'2.Datos'!$B$3:$Z$5,6,FALSE),"La celda tiene formula")</f>
        <v>La celda tiene formula</v>
      </c>
      <c r="C63" s="142" t="s">
        <v>336</v>
      </c>
      <c r="D63" s="142"/>
      <c r="E63" s="142"/>
      <c r="F63" s="142"/>
      <c r="G63" s="181" t="str">
        <f t="shared" si="0"/>
        <v xml:space="preserve">Evidencia: 
Frecuencia de aplicación: 
Responsable de aplicación: </v>
      </c>
    </row>
    <row r="64" spans="1:7" ht="15.75" customHeight="1" x14ac:dyDescent="0.25">
      <c r="A64" s="142" t="s">
        <v>335</v>
      </c>
      <c r="B64" s="179" t="str">
        <f>IFERROR(VLOOKUP(A64,'2.Datos'!$B$3:$Z$5,6,FALSE),"La celda tiene formula")</f>
        <v>La celda tiene formula</v>
      </c>
      <c r="C64" s="142" t="s">
        <v>337</v>
      </c>
      <c r="D64" s="142"/>
      <c r="E64" s="142"/>
      <c r="F64" s="142"/>
      <c r="G64" s="181" t="str">
        <f t="shared" si="0"/>
        <v xml:space="preserve">Evidencia: 
Frecuencia de aplicación: 
Responsable de aplicación: </v>
      </c>
    </row>
    <row r="65" spans="1:7" ht="15.75" customHeight="1" x14ac:dyDescent="0.25">
      <c r="A65" s="142" t="s">
        <v>335</v>
      </c>
      <c r="B65" s="179" t="str">
        <f>IFERROR(VLOOKUP(A65,'2.Datos'!$B$3:$Z$5,6,FALSE),"La celda tiene formula")</f>
        <v>La celda tiene formula</v>
      </c>
      <c r="C65" s="142"/>
      <c r="D65" s="142"/>
      <c r="E65" s="142"/>
      <c r="F65" s="142"/>
      <c r="G65" s="181" t="str">
        <f t="shared" si="0"/>
        <v xml:space="preserve">Evidencia: 
Frecuencia de aplicación: 
Responsable de aplicación: </v>
      </c>
    </row>
    <row r="66" spans="1:7" ht="15.75" customHeight="1" x14ac:dyDescent="0.25">
      <c r="A66" s="142" t="s">
        <v>338</v>
      </c>
      <c r="B66" s="179" t="str">
        <f>IFERROR(VLOOKUP(A66,'2.Datos'!$B$3:$Z$5,6,FALSE),"La celda tiene formula")</f>
        <v>La celda tiene formula</v>
      </c>
      <c r="C66" s="142" t="s">
        <v>339</v>
      </c>
      <c r="D66" s="142"/>
      <c r="E66" s="142"/>
      <c r="F66" s="142"/>
      <c r="G66" s="181" t="str">
        <f t="shared" si="0"/>
        <v xml:space="preserve">Evidencia: 
Frecuencia de aplicación: 
Responsable de aplicación: </v>
      </c>
    </row>
    <row r="67" spans="1:7" ht="15.75" customHeight="1" x14ac:dyDescent="0.25">
      <c r="A67" s="142" t="s">
        <v>338</v>
      </c>
      <c r="B67" s="179" t="str">
        <f>IFERROR(VLOOKUP(A67,'2.Datos'!$B$3:$Z$5,6,FALSE),"La celda tiene formula")</f>
        <v>La celda tiene formula</v>
      </c>
      <c r="C67" s="142" t="s">
        <v>340</v>
      </c>
      <c r="D67" s="142"/>
      <c r="E67" s="142"/>
      <c r="F67" s="142"/>
      <c r="G67" s="181" t="str">
        <f t="shared" si="0"/>
        <v xml:space="preserve">Evidencia: 
Frecuencia de aplicación: 
Responsable de aplicación: </v>
      </c>
    </row>
    <row r="68" spans="1:7" ht="15.75" customHeight="1" x14ac:dyDescent="0.25">
      <c r="A68" s="142" t="s">
        <v>338</v>
      </c>
      <c r="B68" s="179" t="str">
        <f>IFERROR(VLOOKUP(A68,'2.Datos'!$B$3:$Z$5,6,FALSE),"La celda tiene formula")</f>
        <v>La celda tiene formula</v>
      </c>
      <c r="C68" s="142" t="s">
        <v>341</v>
      </c>
      <c r="D68" s="142"/>
      <c r="E68" s="142"/>
      <c r="F68" s="142"/>
      <c r="G68" s="181" t="str">
        <f t="shared" si="0"/>
        <v xml:space="preserve">Evidencia: 
Frecuencia de aplicación: 
Responsable de aplicación: </v>
      </c>
    </row>
    <row r="69" spans="1:7" ht="15.75" customHeight="1" x14ac:dyDescent="0.25">
      <c r="A69" s="142" t="s">
        <v>338</v>
      </c>
      <c r="B69" s="179" t="str">
        <f>IFERROR(VLOOKUP(A69,'2.Datos'!$B$3:$Z$5,6,FALSE),"La celda tiene formula")</f>
        <v>La celda tiene formula</v>
      </c>
      <c r="C69" s="142" t="s">
        <v>342</v>
      </c>
      <c r="D69" s="142"/>
      <c r="E69" s="142"/>
      <c r="F69" s="142"/>
      <c r="G69" s="181" t="str">
        <f t="shared" si="0"/>
        <v xml:space="preserve">Evidencia: 
Frecuencia de aplicación: 
Responsable de aplicación: </v>
      </c>
    </row>
    <row r="70" spans="1:7" ht="15.75" customHeight="1" x14ac:dyDescent="0.25">
      <c r="A70" s="142" t="s">
        <v>343</v>
      </c>
      <c r="B70" s="179" t="str">
        <f>IFERROR(VLOOKUP(A70,'2.Datos'!$B$3:$Z$5,6,FALSE),"La celda tiene formula")</f>
        <v>La celda tiene formula</v>
      </c>
      <c r="C70" s="142" t="s">
        <v>344</v>
      </c>
      <c r="D70" s="142"/>
      <c r="E70" s="142"/>
      <c r="F70" s="142"/>
      <c r="G70" s="181" t="str">
        <f t="shared" si="0"/>
        <v xml:space="preserve">Evidencia: 
Frecuencia de aplicación: 
Responsable de aplicación: </v>
      </c>
    </row>
    <row r="71" spans="1:7" ht="15.75" customHeight="1" x14ac:dyDescent="0.25">
      <c r="A71" s="142" t="s">
        <v>343</v>
      </c>
      <c r="B71" s="179" t="str">
        <f>IFERROR(VLOOKUP(A71,'2.Datos'!$B$3:$Z$5,6,FALSE),"La celda tiene formula")</f>
        <v>La celda tiene formula</v>
      </c>
      <c r="C71" s="142" t="s">
        <v>345</v>
      </c>
      <c r="D71" s="142"/>
      <c r="E71" s="142"/>
      <c r="F71" s="142"/>
      <c r="G71" s="181" t="str">
        <f t="shared" si="0"/>
        <v xml:space="preserve">Evidencia: 
Frecuencia de aplicación: 
Responsable de aplicación: </v>
      </c>
    </row>
    <row r="72" spans="1:7" ht="15.75" customHeight="1" x14ac:dyDescent="0.25">
      <c r="A72" s="142" t="s">
        <v>343</v>
      </c>
      <c r="B72" s="179" t="str">
        <f>IFERROR(VLOOKUP(A72,'2.Datos'!$B$3:$Z$5,6,FALSE),"La celda tiene formula")</f>
        <v>La celda tiene formula</v>
      </c>
      <c r="C72" s="142" t="s">
        <v>346</v>
      </c>
      <c r="D72" s="142"/>
      <c r="E72" s="142"/>
      <c r="F72" s="142"/>
      <c r="G72" s="181" t="str">
        <f t="shared" si="0"/>
        <v xml:space="preserve">Evidencia: 
Frecuencia de aplicación: 
Responsable de aplicación: </v>
      </c>
    </row>
    <row r="73" spans="1:7" ht="15.75" customHeight="1" x14ac:dyDescent="0.25">
      <c r="A73" s="142" t="s">
        <v>343</v>
      </c>
      <c r="B73" s="179" t="str">
        <f>IFERROR(VLOOKUP(A73,'2.Datos'!$B$3:$Z$5,6,FALSE),"La celda tiene formula")</f>
        <v>La celda tiene formula</v>
      </c>
      <c r="C73" s="142" t="s">
        <v>347</v>
      </c>
      <c r="D73" s="142"/>
      <c r="E73" s="142"/>
      <c r="F73" s="142"/>
      <c r="G73" s="181" t="str">
        <f t="shared" si="0"/>
        <v xml:space="preserve">Evidencia: 
Frecuencia de aplicación: 
Responsable de aplicación: </v>
      </c>
    </row>
    <row r="74" spans="1:7" ht="15.75" customHeight="1" x14ac:dyDescent="0.25">
      <c r="A74" s="142" t="s">
        <v>343</v>
      </c>
      <c r="B74" s="179" t="str">
        <f>IFERROR(VLOOKUP(A74,'2.Datos'!$B$3:$Z$5,6,FALSE),"La celda tiene formula")</f>
        <v>La celda tiene formula</v>
      </c>
      <c r="C74" s="142" t="s">
        <v>348</v>
      </c>
      <c r="D74" s="142"/>
      <c r="E74" s="142"/>
      <c r="F74" s="142"/>
      <c r="G74" s="181" t="str">
        <f t="shared" si="0"/>
        <v xml:space="preserve">Evidencia: 
Frecuencia de aplicación: 
Responsable de aplicación: </v>
      </c>
    </row>
    <row r="75" spans="1:7" ht="15.75" customHeight="1" x14ac:dyDescent="0.25">
      <c r="A75" s="142" t="s">
        <v>343</v>
      </c>
      <c r="B75" s="179" t="str">
        <f>IFERROR(VLOOKUP(A75,'2.Datos'!$B$3:$Z$5,6,FALSE),"La celda tiene formula")</f>
        <v>La celda tiene formula</v>
      </c>
      <c r="C75" s="142" t="s">
        <v>349</v>
      </c>
      <c r="D75" s="142"/>
      <c r="E75" s="142"/>
      <c r="F75" s="142"/>
      <c r="G75" s="181" t="str">
        <f t="shared" si="0"/>
        <v xml:space="preserve">Evidencia: 
Frecuencia de aplicación: 
Responsable de aplicación: </v>
      </c>
    </row>
    <row r="76" spans="1:7" ht="15.75" customHeight="1" x14ac:dyDescent="0.25">
      <c r="A76" s="142" t="s">
        <v>343</v>
      </c>
      <c r="B76" s="179" t="str">
        <f>IFERROR(VLOOKUP(A76,'2.Datos'!$B$3:$Z$5,6,FALSE),"La celda tiene formula")</f>
        <v>La celda tiene formula</v>
      </c>
      <c r="C76" s="142" t="s">
        <v>350</v>
      </c>
      <c r="D76" s="142"/>
      <c r="E76" s="142"/>
      <c r="F76" s="142"/>
      <c r="G76" s="181" t="str">
        <f t="shared" si="0"/>
        <v xml:space="preserve">Evidencia: 
Frecuencia de aplicación: 
Responsable de aplicación: </v>
      </c>
    </row>
    <row r="77" spans="1:7" ht="15.75" customHeight="1" x14ac:dyDescent="0.25">
      <c r="A77" s="142" t="s">
        <v>343</v>
      </c>
      <c r="B77" s="179" t="str">
        <f>IFERROR(VLOOKUP(A77,'2.Datos'!$B$3:$Z$5,6,FALSE),"La celda tiene formula")</f>
        <v>La celda tiene formula</v>
      </c>
      <c r="C77" s="142"/>
      <c r="D77" s="142"/>
      <c r="E77" s="142"/>
      <c r="F77" s="142"/>
      <c r="G77" s="181" t="str">
        <f t="shared" si="0"/>
        <v xml:space="preserve">Evidencia: 
Frecuencia de aplicación: 
Responsable de aplicación: </v>
      </c>
    </row>
    <row r="78" spans="1:7" ht="15.75" customHeight="1" x14ac:dyDescent="0.25">
      <c r="A78" s="142" t="s">
        <v>351</v>
      </c>
      <c r="B78" s="179" t="str">
        <f>IFERROR(VLOOKUP(A78,'2.Datos'!$B$3:$Z$5,6,FALSE),"La celda tiene formula")</f>
        <v>La celda tiene formula</v>
      </c>
      <c r="C78" s="142" t="s">
        <v>352</v>
      </c>
      <c r="D78" s="142"/>
      <c r="E78" s="142"/>
      <c r="F78" s="142"/>
      <c r="G78" s="181" t="str">
        <f t="shared" si="0"/>
        <v xml:space="preserve">Evidencia: 
Frecuencia de aplicación: 
Responsable de aplicación: </v>
      </c>
    </row>
    <row r="79" spans="1:7" ht="15.75" customHeight="1" x14ac:dyDescent="0.25">
      <c r="A79" s="142" t="s">
        <v>351</v>
      </c>
      <c r="B79" s="179" t="str">
        <f>IFERROR(VLOOKUP(A79,'2.Datos'!$B$3:$Z$5,6,FALSE),"La celda tiene formula")</f>
        <v>La celda tiene formula</v>
      </c>
      <c r="C79" s="142" t="s">
        <v>353</v>
      </c>
      <c r="D79" s="142"/>
      <c r="E79" s="142"/>
      <c r="F79" s="142"/>
      <c r="G79" s="181" t="str">
        <f t="shared" si="0"/>
        <v xml:space="preserve">Evidencia: 
Frecuencia de aplicación: 
Responsable de aplicación: </v>
      </c>
    </row>
    <row r="80" spans="1:7" ht="15.75" customHeight="1" x14ac:dyDescent="0.25">
      <c r="A80" s="142" t="s">
        <v>351</v>
      </c>
      <c r="B80" s="179" t="str">
        <f>IFERROR(VLOOKUP(A80,'2.Datos'!$B$3:$Z$5,6,FALSE),"La celda tiene formula")</f>
        <v>La celda tiene formula</v>
      </c>
      <c r="C80" s="142" t="s">
        <v>354</v>
      </c>
      <c r="D80" s="142"/>
      <c r="E80" s="142"/>
      <c r="F80" s="142"/>
      <c r="G80" s="181" t="str">
        <f t="shared" si="0"/>
        <v xml:space="preserve">Evidencia: 
Frecuencia de aplicación: 
Responsable de aplicación: </v>
      </c>
    </row>
    <row r="81" spans="1:7" ht="15.75" customHeight="1" x14ac:dyDescent="0.25">
      <c r="A81" s="142" t="s">
        <v>355</v>
      </c>
      <c r="B81" s="179" t="str">
        <f>IFERROR(VLOOKUP(A81,'2.Datos'!$B$3:$Z$5,6,FALSE),"La celda tiene formula")</f>
        <v>La celda tiene formula</v>
      </c>
      <c r="C81" s="142" t="s">
        <v>356</v>
      </c>
      <c r="D81" s="142"/>
      <c r="E81" s="142"/>
      <c r="F81" s="142"/>
      <c r="G81" s="181" t="str">
        <f t="shared" si="0"/>
        <v xml:space="preserve">Evidencia: 
Frecuencia de aplicación: 
Responsable de aplicación: </v>
      </c>
    </row>
    <row r="82" spans="1:7" ht="15.75" customHeight="1" x14ac:dyDescent="0.25">
      <c r="A82" s="142" t="s">
        <v>355</v>
      </c>
      <c r="B82" s="179" t="str">
        <f>IFERROR(VLOOKUP(A82,'2.Datos'!$B$3:$Z$5,6,FALSE),"La celda tiene formula")</f>
        <v>La celda tiene formula</v>
      </c>
      <c r="C82" s="142" t="s">
        <v>357</v>
      </c>
      <c r="D82" s="142"/>
      <c r="E82" s="142"/>
      <c r="F82" s="142"/>
      <c r="G82" s="181" t="str">
        <f t="shared" si="0"/>
        <v xml:space="preserve">Evidencia: 
Frecuencia de aplicación: 
Responsable de aplicación: </v>
      </c>
    </row>
    <row r="83" spans="1:7" ht="15.75" customHeight="1" x14ac:dyDescent="0.25">
      <c r="A83" s="142" t="s">
        <v>355</v>
      </c>
      <c r="B83" s="179" t="str">
        <f>IFERROR(VLOOKUP(A83,'2.Datos'!$B$3:$Z$5,6,FALSE),"La celda tiene formula")</f>
        <v>La celda tiene formula</v>
      </c>
      <c r="C83" s="142"/>
      <c r="D83" s="142"/>
      <c r="E83" s="142"/>
      <c r="F83" s="142"/>
      <c r="G83" s="181" t="str">
        <f t="shared" si="0"/>
        <v xml:space="preserve">Evidencia: 
Frecuencia de aplicación: 
Responsable de aplicación: </v>
      </c>
    </row>
    <row r="84" spans="1:7" ht="15.75" customHeight="1" x14ac:dyDescent="0.25">
      <c r="A84" s="142" t="s">
        <v>358</v>
      </c>
      <c r="B84" s="179" t="str">
        <f>IFERROR(VLOOKUP(A84,'2.Datos'!$B$3:$Z$5,6,FALSE),"La celda tiene formula")</f>
        <v>La celda tiene formula</v>
      </c>
      <c r="C84" s="142" t="s">
        <v>359</v>
      </c>
      <c r="D84" s="142"/>
      <c r="E84" s="142"/>
      <c r="F84" s="142"/>
      <c r="G84" s="181" t="str">
        <f t="shared" si="0"/>
        <v xml:space="preserve">Evidencia: 
Frecuencia de aplicación: 
Responsable de aplicación: </v>
      </c>
    </row>
    <row r="85" spans="1:7" ht="15.75" customHeight="1" x14ac:dyDescent="0.25">
      <c r="A85" s="142" t="s">
        <v>358</v>
      </c>
      <c r="B85" s="179" t="str">
        <f>IFERROR(VLOOKUP(A85,'2.Datos'!$B$3:$Z$5,6,FALSE),"La celda tiene formula")</f>
        <v>La celda tiene formula</v>
      </c>
      <c r="C85" s="142" t="s">
        <v>360</v>
      </c>
      <c r="D85" s="142"/>
      <c r="E85" s="142"/>
      <c r="F85" s="142"/>
      <c r="G85" s="181" t="str">
        <f t="shared" si="0"/>
        <v xml:space="preserve">Evidencia: 
Frecuencia de aplicación: 
Responsable de aplicación: </v>
      </c>
    </row>
    <row r="86" spans="1:7" ht="15.75" customHeight="1" x14ac:dyDescent="0.25">
      <c r="A86" s="142" t="s">
        <v>358</v>
      </c>
      <c r="B86" s="179" t="str">
        <f>IFERROR(VLOOKUP(A86,'2.Datos'!$B$3:$Z$5,6,FALSE),"La celda tiene formula")</f>
        <v>La celda tiene formula</v>
      </c>
      <c r="C86" s="142" t="s">
        <v>361</v>
      </c>
      <c r="D86" s="142"/>
      <c r="E86" s="142"/>
      <c r="F86" s="142"/>
      <c r="G86" s="181" t="str">
        <f t="shared" si="0"/>
        <v xml:space="preserve">Evidencia: 
Frecuencia de aplicación: 
Responsable de aplicación: </v>
      </c>
    </row>
    <row r="87" spans="1:7" ht="15.75" customHeight="1" x14ac:dyDescent="0.25">
      <c r="A87" s="142" t="s">
        <v>358</v>
      </c>
      <c r="B87" s="179" t="str">
        <f>IFERROR(VLOOKUP(A87,'2.Datos'!$B$3:$Z$5,6,FALSE),"La celda tiene formula")</f>
        <v>La celda tiene formula</v>
      </c>
      <c r="C87" s="142" t="s">
        <v>362</v>
      </c>
      <c r="D87" s="142"/>
      <c r="E87" s="142"/>
      <c r="F87" s="142"/>
      <c r="G87" s="181" t="str">
        <f t="shared" si="0"/>
        <v xml:space="preserve">Evidencia: 
Frecuencia de aplicación: 
Responsable de aplicación: </v>
      </c>
    </row>
    <row r="88" spans="1:7" ht="15.75" customHeight="1" x14ac:dyDescent="0.25">
      <c r="A88" s="142" t="s">
        <v>358</v>
      </c>
      <c r="B88" s="179" t="str">
        <f>IFERROR(VLOOKUP(A88,'2.Datos'!$B$3:$Z$5,6,FALSE),"La celda tiene formula")</f>
        <v>La celda tiene formula</v>
      </c>
      <c r="C88" s="142" t="s">
        <v>363</v>
      </c>
      <c r="D88" s="142"/>
      <c r="E88" s="142"/>
      <c r="F88" s="142"/>
      <c r="G88" s="181" t="str">
        <f t="shared" si="0"/>
        <v xml:space="preserve">Evidencia: 
Frecuencia de aplicación: 
Responsable de aplicación: </v>
      </c>
    </row>
    <row r="89" spans="1:7" ht="15.75" customHeight="1" x14ac:dyDescent="0.25">
      <c r="A89" s="142" t="s">
        <v>358</v>
      </c>
      <c r="B89" s="179" t="str">
        <f>IFERROR(VLOOKUP(A89,'2.Datos'!$B$3:$Z$5,6,FALSE),"La celda tiene formula")</f>
        <v>La celda tiene formula</v>
      </c>
      <c r="C89" s="142" t="s">
        <v>364</v>
      </c>
      <c r="D89" s="142"/>
      <c r="E89" s="142"/>
      <c r="F89" s="142"/>
      <c r="G89" s="181" t="str">
        <f t="shared" si="0"/>
        <v xml:space="preserve">Evidencia: 
Frecuencia de aplicación: 
Responsable de aplicación: </v>
      </c>
    </row>
    <row r="90" spans="1:7" ht="15.75" customHeight="1" x14ac:dyDescent="0.25">
      <c r="A90" s="142" t="s">
        <v>365</v>
      </c>
      <c r="B90" s="179" t="str">
        <f>IFERROR(VLOOKUP(A90,'2.Datos'!$B$3:$Z$5,6,FALSE),"La celda tiene formula")</f>
        <v>La celda tiene formula</v>
      </c>
      <c r="C90" s="142" t="s">
        <v>366</v>
      </c>
      <c r="D90" s="142"/>
      <c r="E90" s="142"/>
      <c r="F90" s="142"/>
      <c r="G90" s="181" t="str">
        <f t="shared" si="0"/>
        <v xml:space="preserve">Evidencia: 
Frecuencia de aplicación: 
Responsable de aplicación: </v>
      </c>
    </row>
    <row r="91" spans="1:7" ht="15.75" customHeight="1" x14ac:dyDescent="0.25">
      <c r="A91" s="142" t="s">
        <v>365</v>
      </c>
      <c r="B91" s="179" t="str">
        <f>IFERROR(VLOOKUP(A91,'2.Datos'!$B$3:$Z$5,6,FALSE),"La celda tiene formula")</f>
        <v>La celda tiene formula</v>
      </c>
      <c r="C91" s="142" t="s">
        <v>332</v>
      </c>
      <c r="D91" s="142"/>
      <c r="E91" s="142"/>
      <c r="F91" s="142"/>
      <c r="G91" s="181" t="str">
        <f t="shared" si="0"/>
        <v xml:space="preserve">Evidencia: 
Frecuencia de aplicación: 
Responsable de aplicación: </v>
      </c>
    </row>
    <row r="92" spans="1:7" ht="15.75" customHeight="1" x14ac:dyDescent="0.25">
      <c r="A92" s="142" t="s">
        <v>365</v>
      </c>
      <c r="B92" s="179" t="str">
        <f>IFERROR(VLOOKUP(A92,'2.Datos'!$B$3:$Z$5,6,FALSE),"La celda tiene formula")</f>
        <v>La celda tiene formula</v>
      </c>
      <c r="C92" s="142" t="s">
        <v>367</v>
      </c>
      <c r="D92" s="142"/>
      <c r="E92" s="142"/>
      <c r="F92" s="142"/>
      <c r="G92" s="181" t="str">
        <f t="shared" si="0"/>
        <v xml:space="preserve">Evidencia: 
Frecuencia de aplicación: 
Responsable de aplicación: </v>
      </c>
    </row>
    <row r="93" spans="1:7" ht="15.75" customHeight="1" x14ac:dyDescent="0.25">
      <c r="A93" s="142" t="s">
        <v>368</v>
      </c>
      <c r="B93" s="179" t="str">
        <f>IFERROR(VLOOKUP(A93,'2.Datos'!$B$3:$Z$5,6,FALSE),"La celda tiene formula")</f>
        <v>La celda tiene formula</v>
      </c>
      <c r="C93" s="142" t="s">
        <v>369</v>
      </c>
      <c r="D93" s="142"/>
      <c r="E93" s="142"/>
      <c r="F93" s="142"/>
      <c r="G93" s="181" t="str">
        <f t="shared" si="0"/>
        <v xml:space="preserve">Evidencia: 
Frecuencia de aplicación: 
Responsable de aplicación: </v>
      </c>
    </row>
    <row r="94" spans="1:7" ht="15.75" customHeight="1" x14ac:dyDescent="0.25">
      <c r="A94" s="142" t="s">
        <v>368</v>
      </c>
      <c r="B94" s="179" t="str">
        <f>IFERROR(VLOOKUP(A94,'2.Datos'!$B$3:$Z$5,6,FALSE),"La celda tiene formula")</f>
        <v>La celda tiene formula</v>
      </c>
      <c r="C94" s="142" t="s">
        <v>370</v>
      </c>
      <c r="D94" s="142"/>
      <c r="E94" s="142"/>
      <c r="F94" s="142"/>
      <c r="G94" s="181" t="str">
        <f t="shared" si="0"/>
        <v xml:space="preserve">Evidencia: 
Frecuencia de aplicación: 
Responsable de aplicación: </v>
      </c>
    </row>
    <row r="95" spans="1:7" ht="15.75" customHeight="1" x14ac:dyDescent="0.25">
      <c r="A95" s="142" t="s">
        <v>368</v>
      </c>
      <c r="B95" s="179" t="str">
        <f>IFERROR(VLOOKUP(A95,'2.Datos'!$B$3:$Z$5,6,FALSE),"La celda tiene formula")</f>
        <v>La celda tiene formula</v>
      </c>
      <c r="C95" s="142" t="s">
        <v>371</v>
      </c>
      <c r="D95" s="142"/>
      <c r="E95" s="142"/>
      <c r="F95" s="142"/>
      <c r="G95" s="181" t="str">
        <f t="shared" si="0"/>
        <v xml:space="preserve">Evidencia: 
Frecuencia de aplicación: 
Responsable de aplicación: </v>
      </c>
    </row>
    <row r="96" spans="1:7" ht="15.75" customHeight="1" x14ac:dyDescent="0.25">
      <c r="A96" s="142" t="s">
        <v>368</v>
      </c>
      <c r="B96" s="179" t="str">
        <f>IFERROR(VLOOKUP(A96,'2.Datos'!$B$3:$Z$5,6,FALSE),"La celda tiene formula")</f>
        <v>La celda tiene formula</v>
      </c>
      <c r="C96" s="142"/>
      <c r="D96" s="142"/>
      <c r="E96" s="142"/>
      <c r="F96" s="142"/>
      <c r="G96" s="181" t="str">
        <f t="shared" si="0"/>
        <v xml:space="preserve">Evidencia: 
Frecuencia de aplicación: 
Responsable de aplicación: </v>
      </c>
    </row>
    <row r="97" spans="1:7" ht="15.75" customHeight="1" x14ac:dyDescent="0.25">
      <c r="A97" s="142" t="s">
        <v>372</v>
      </c>
      <c r="B97" s="179" t="str">
        <f>IFERROR(VLOOKUP(A97,'2.Datos'!$B$3:$Z$5,6,FALSE),"La celda tiene formula")</f>
        <v>La celda tiene formula</v>
      </c>
      <c r="C97" s="142" t="s">
        <v>373</v>
      </c>
      <c r="D97" s="142"/>
      <c r="E97" s="142"/>
      <c r="F97" s="142"/>
      <c r="G97" s="181" t="str">
        <f t="shared" si="0"/>
        <v xml:space="preserve">Evidencia: 
Frecuencia de aplicación: 
Responsable de aplicación: </v>
      </c>
    </row>
    <row r="98" spans="1:7" ht="15.75" customHeight="1" x14ac:dyDescent="0.25">
      <c r="A98" s="142" t="s">
        <v>372</v>
      </c>
      <c r="B98" s="179" t="str">
        <f>IFERROR(VLOOKUP(A98,'2.Datos'!$B$3:$Z$5,6,FALSE),"La celda tiene formula")</f>
        <v>La celda tiene formula</v>
      </c>
      <c r="C98" s="142" t="s">
        <v>374</v>
      </c>
      <c r="D98" s="142"/>
      <c r="E98" s="142"/>
      <c r="F98" s="142"/>
      <c r="G98" s="181" t="str">
        <f t="shared" si="0"/>
        <v xml:space="preserve">Evidencia: 
Frecuencia de aplicación: 
Responsable de aplicación: </v>
      </c>
    </row>
    <row r="99" spans="1:7" ht="15.75" customHeight="1" x14ac:dyDescent="0.25">
      <c r="A99" s="142" t="s">
        <v>372</v>
      </c>
      <c r="B99" s="179" t="str">
        <f>IFERROR(VLOOKUP(A99,'2.Datos'!$B$3:$Z$5,6,FALSE),"La celda tiene formula")</f>
        <v>La celda tiene formula</v>
      </c>
      <c r="C99" s="142" t="s">
        <v>375</v>
      </c>
      <c r="D99" s="142"/>
      <c r="E99" s="142"/>
      <c r="F99" s="142"/>
      <c r="G99" s="181" t="str">
        <f t="shared" si="0"/>
        <v xml:space="preserve">Evidencia: 
Frecuencia de aplicación: 
Responsable de aplicación: </v>
      </c>
    </row>
    <row r="100" spans="1:7" ht="15.75" customHeight="1" x14ac:dyDescent="0.25">
      <c r="A100" s="142" t="s">
        <v>372</v>
      </c>
      <c r="B100" s="179" t="str">
        <f>IFERROR(VLOOKUP(A100,'2.Datos'!$B$3:$Z$5,6,FALSE),"La celda tiene formula")</f>
        <v>La celda tiene formula</v>
      </c>
      <c r="C100" s="142" t="s">
        <v>376</v>
      </c>
      <c r="D100" s="142"/>
      <c r="E100" s="142"/>
      <c r="F100" s="142"/>
      <c r="G100" s="181" t="str">
        <f t="shared" si="0"/>
        <v xml:space="preserve">Evidencia: 
Frecuencia de aplicación: 
Responsable de aplicación: </v>
      </c>
    </row>
    <row r="101" spans="1:7" ht="15.75" customHeight="1" x14ac:dyDescent="0.25">
      <c r="A101" s="142" t="s">
        <v>377</v>
      </c>
      <c r="B101" s="179" t="str">
        <f>IFERROR(VLOOKUP(A101,'2.Datos'!$B$3:$Z$5,6,FALSE),"La celda tiene formula")</f>
        <v>La celda tiene formula</v>
      </c>
      <c r="C101" s="142" t="s">
        <v>378</v>
      </c>
      <c r="D101" s="142"/>
      <c r="E101" s="142"/>
      <c r="F101" s="142"/>
      <c r="G101" s="181" t="str">
        <f t="shared" si="0"/>
        <v xml:space="preserve">Evidencia: 
Frecuencia de aplicación: 
Responsable de aplicación: </v>
      </c>
    </row>
    <row r="102" spans="1:7" ht="15.75" customHeight="1" x14ac:dyDescent="0.25">
      <c r="A102" s="142" t="s">
        <v>377</v>
      </c>
      <c r="B102" s="179" t="str">
        <f>IFERROR(VLOOKUP(A102,'2.Datos'!$B$3:$Z$5,6,FALSE),"La celda tiene formula")</f>
        <v>La celda tiene formula</v>
      </c>
      <c r="C102" s="142" t="s">
        <v>379</v>
      </c>
      <c r="D102" s="142"/>
      <c r="E102" s="142"/>
      <c r="F102" s="142"/>
      <c r="G102" s="181" t="str">
        <f t="shared" si="0"/>
        <v xml:space="preserve">Evidencia: 
Frecuencia de aplicación: 
Responsable de aplicación: </v>
      </c>
    </row>
    <row r="103" spans="1:7" ht="15.75" customHeight="1" x14ac:dyDescent="0.25">
      <c r="A103" s="142" t="s">
        <v>380</v>
      </c>
      <c r="B103" s="179" t="str">
        <f>IFERROR(VLOOKUP(A103,'2.Datos'!$B$3:$Z$5,6,FALSE),"La celda tiene formula")</f>
        <v>La celda tiene formula</v>
      </c>
      <c r="C103" s="142" t="s">
        <v>381</v>
      </c>
      <c r="D103" s="142"/>
      <c r="E103" s="142"/>
      <c r="F103" s="142"/>
      <c r="G103" s="181" t="str">
        <f t="shared" si="0"/>
        <v xml:space="preserve">Evidencia: 
Frecuencia de aplicación: 
Responsable de aplicación: </v>
      </c>
    </row>
    <row r="104" spans="1:7" ht="15.75" customHeight="1" x14ac:dyDescent="0.25">
      <c r="A104" s="142" t="s">
        <v>380</v>
      </c>
      <c r="B104" s="179" t="str">
        <f>IFERROR(VLOOKUP(A104,'2.Datos'!$B$3:$Z$5,6,FALSE),"La celda tiene formula")</f>
        <v>La celda tiene formula</v>
      </c>
      <c r="C104" s="142" t="s">
        <v>382</v>
      </c>
      <c r="D104" s="142"/>
      <c r="E104" s="142"/>
      <c r="F104" s="142"/>
      <c r="G104" s="181" t="str">
        <f t="shared" si="0"/>
        <v xml:space="preserve">Evidencia: 
Frecuencia de aplicación: 
Responsable de aplicación: </v>
      </c>
    </row>
    <row r="105" spans="1:7" ht="15.75" customHeight="1" x14ac:dyDescent="0.25">
      <c r="A105" s="142" t="s">
        <v>281</v>
      </c>
      <c r="B105" s="179" t="str">
        <f>IFERROR(VLOOKUP(A105,'2.Datos'!$B$3:$Z$5,6,FALSE),"La celda tiene formula")</f>
        <v>La celda tiene formula</v>
      </c>
      <c r="C105" s="142" t="s">
        <v>383</v>
      </c>
      <c r="D105" s="142"/>
      <c r="E105" s="142"/>
      <c r="F105" s="142"/>
      <c r="G105" s="181" t="str">
        <f t="shared" si="0"/>
        <v xml:space="preserve">Evidencia: 
Frecuencia de aplicación: 
Responsable de aplicación: </v>
      </c>
    </row>
    <row r="106" spans="1:7" ht="15.75" customHeight="1" x14ac:dyDescent="0.25">
      <c r="A106" s="142" t="s">
        <v>281</v>
      </c>
      <c r="B106" s="179" t="str">
        <f>IFERROR(VLOOKUP(A106,'2.Datos'!$B$3:$Z$5,6,FALSE),"La celda tiene formula")</f>
        <v>La celda tiene formula</v>
      </c>
      <c r="C106" s="142" t="s">
        <v>384</v>
      </c>
      <c r="D106" s="142"/>
      <c r="E106" s="142"/>
      <c r="F106" s="142"/>
      <c r="G106" s="181" t="str">
        <f t="shared" si="0"/>
        <v xml:space="preserve">Evidencia: 
Frecuencia de aplicación: 
Responsable de aplicación: </v>
      </c>
    </row>
    <row r="107" spans="1:7" ht="15.75" customHeight="1" x14ac:dyDescent="0.25">
      <c r="A107" s="142" t="s">
        <v>281</v>
      </c>
      <c r="B107" s="179" t="str">
        <f>IFERROR(VLOOKUP(A107,'2.Datos'!$B$3:$Z$5,6,FALSE),"La celda tiene formula")</f>
        <v>La celda tiene formula</v>
      </c>
      <c r="C107" s="142" t="s">
        <v>385</v>
      </c>
      <c r="D107" s="142"/>
      <c r="E107" s="142"/>
      <c r="F107" s="142"/>
      <c r="G107" s="181" t="str">
        <f t="shared" si="0"/>
        <v xml:space="preserve">Evidencia: 
Frecuencia de aplicación: 
Responsable de aplicación: </v>
      </c>
    </row>
    <row r="108" spans="1:7" ht="15.75" customHeight="1" x14ac:dyDescent="0.25">
      <c r="A108" s="142" t="s">
        <v>281</v>
      </c>
      <c r="B108" s="179" t="str">
        <f>IFERROR(VLOOKUP(A108,'2.Datos'!$B$3:$Z$5,6,FALSE),"La celda tiene formula")</f>
        <v>La celda tiene formula</v>
      </c>
      <c r="C108" s="142" t="s">
        <v>386</v>
      </c>
      <c r="D108" s="142"/>
      <c r="E108" s="142"/>
      <c r="F108" s="142"/>
      <c r="G108" s="181" t="str">
        <f t="shared" si="0"/>
        <v xml:space="preserve">Evidencia: 
Frecuencia de aplicación: 
Responsable de aplicación: </v>
      </c>
    </row>
    <row r="109" spans="1:7" ht="15.75" customHeight="1" x14ac:dyDescent="0.25">
      <c r="A109" s="142" t="s">
        <v>281</v>
      </c>
      <c r="B109" s="179" t="str">
        <f>IFERROR(VLOOKUP(A109,'2.Datos'!$B$3:$Z$5,6,FALSE),"La celda tiene formula")</f>
        <v>La celda tiene formula</v>
      </c>
      <c r="C109" s="142" t="s">
        <v>387</v>
      </c>
      <c r="D109" s="142"/>
      <c r="E109" s="142"/>
      <c r="F109" s="142"/>
      <c r="G109" s="181" t="str">
        <f t="shared" si="0"/>
        <v xml:space="preserve">Evidencia: 
Frecuencia de aplicación: 
Responsable de aplicación: </v>
      </c>
    </row>
    <row r="110" spans="1:7" ht="15.75" customHeight="1" x14ac:dyDescent="0.25">
      <c r="A110" s="142" t="s">
        <v>281</v>
      </c>
      <c r="B110" s="179" t="str">
        <f>IFERROR(VLOOKUP(A110,'2.Datos'!$B$3:$Z$5,6,FALSE),"La celda tiene formula")</f>
        <v>La celda tiene formula</v>
      </c>
      <c r="C110" s="142" t="s">
        <v>388</v>
      </c>
      <c r="D110" s="142"/>
      <c r="E110" s="142"/>
      <c r="F110" s="142"/>
      <c r="G110" s="181" t="str">
        <f t="shared" si="0"/>
        <v xml:space="preserve">Evidencia: 
Frecuencia de aplicación: 
Responsable de aplicación: </v>
      </c>
    </row>
    <row r="111" spans="1:7" ht="15.75" customHeight="1" x14ac:dyDescent="0.25">
      <c r="A111" s="142" t="s">
        <v>281</v>
      </c>
      <c r="B111" s="179" t="str">
        <f>IFERROR(VLOOKUP(A111,'2.Datos'!$B$3:$Z$5,6,FALSE),"La celda tiene formula")</f>
        <v>La celda tiene formula</v>
      </c>
      <c r="C111" s="142" t="s">
        <v>389</v>
      </c>
      <c r="D111" s="142"/>
      <c r="E111" s="142"/>
      <c r="F111" s="142"/>
      <c r="G111" s="181" t="str">
        <f t="shared" si="0"/>
        <v xml:space="preserve">Evidencia: 
Frecuencia de aplicación: 
Responsable de aplicación: </v>
      </c>
    </row>
    <row r="112" spans="1:7" ht="15.75" customHeight="1" x14ac:dyDescent="0.25">
      <c r="A112" s="142" t="s">
        <v>287</v>
      </c>
      <c r="B112" s="179" t="str">
        <f>IFERROR(VLOOKUP(A112,'2.Datos'!$B$3:$Z$5,6,FALSE),"La celda tiene formula")</f>
        <v>La celda tiene formula</v>
      </c>
      <c r="C112" s="142" t="s">
        <v>92</v>
      </c>
      <c r="D112" s="142"/>
      <c r="E112" s="142"/>
      <c r="F112" s="142"/>
      <c r="G112" s="181" t="str">
        <f t="shared" si="0"/>
        <v xml:space="preserve">Evidencia: 
Frecuencia de aplicación: 
Responsable de aplicación: </v>
      </c>
    </row>
    <row r="113" spans="1:7" ht="15.75" customHeight="1" x14ac:dyDescent="0.25">
      <c r="A113" s="142" t="s">
        <v>290</v>
      </c>
      <c r="B113" s="179" t="str">
        <f>IFERROR(VLOOKUP(A113,'2.Datos'!$B$3:$Z$5,6,FALSE),"La celda tiene formula")</f>
        <v>La celda tiene formula</v>
      </c>
      <c r="C113" s="142" t="s">
        <v>383</v>
      </c>
      <c r="D113" s="142"/>
      <c r="E113" s="142"/>
      <c r="F113" s="142"/>
      <c r="G113" s="181" t="str">
        <f t="shared" si="0"/>
        <v xml:space="preserve">Evidencia: 
Frecuencia de aplicación: 
Responsable de aplicación: </v>
      </c>
    </row>
    <row r="114" spans="1:7" ht="15.75" customHeight="1" x14ac:dyDescent="0.25">
      <c r="A114" s="142" t="s">
        <v>290</v>
      </c>
      <c r="B114" s="179" t="str">
        <f>IFERROR(VLOOKUP(A114,'2.Datos'!$B$3:$Z$5,6,FALSE),"La celda tiene formula")</f>
        <v>La celda tiene formula</v>
      </c>
      <c r="C114" s="142" t="s">
        <v>390</v>
      </c>
      <c r="D114" s="142"/>
      <c r="E114" s="142"/>
      <c r="F114" s="142"/>
      <c r="G114" s="181" t="str">
        <f t="shared" si="0"/>
        <v xml:space="preserve">Evidencia: 
Frecuencia de aplicación: 
Responsable de aplicación: </v>
      </c>
    </row>
    <row r="115" spans="1:7" ht="15.75" customHeight="1" x14ac:dyDescent="0.25">
      <c r="A115" s="142" t="s">
        <v>302</v>
      </c>
      <c r="B115" s="179" t="str">
        <f>IFERROR(VLOOKUP(A115,'2.Datos'!$B$3:$Z$5,6,FALSE),"La celda tiene formula")</f>
        <v>La celda tiene formula</v>
      </c>
      <c r="C115" s="142" t="s">
        <v>391</v>
      </c>
      <c r="D115" s="142"/>
      <c r="E115" s="142"/>
      <c r="F115" s="142"/>
      <c r="G115" s="181" t="str">
        <f t="shared" si="0"/>
        <v xml:space="preserve">Evidencia: 
Frecuencia de aplicación: 
Responsable de aplicación: </v>
      </c>
    </row>
    <row r="116" spans="1:7" ht="15.75" customHeight="1" x14ac:dyDescent="0.25">
      <c r="A116" s="142" t="s">
        <v>302</v>
      </c>
      <c r="B116" s="179" t="str">
        <f>IFERROR(VLOOKUP(A116,'2.Datos'!$B$3:$Z$5,6,FALSE),"La celda tiene formula")</f>
        <v>La celda tiene formula</v>
      </c>
      <c r="C116" s="142" t="s">
        <v>392</v>
      </c>
      <c r="D116" s="142"/>
      <c r="E116" s="142"/>
      <c r="F116" s="142"/>
      <c r="G116" s="181" t="str">
        <f t="shared" si="0"/>
        <v xml:space="preserve">Evidencia: 
Frecuencia de aplicación: 
Responsable de aplicación: </v>
      </c>
    </row>
    <row r="117" spans="1:7" ht="15.75" customHeight="1" x14ac:dyDescent="0.25">
      <c r="A117" s="142" t="s">
        <v>302</v>
      </c>
      <c r="B117" s="179" t="str">
        <f>IFERROR(VLOOKUP(A117,'2.Datos'!$B$3:$Z$5,6,FALSE),"La celda tiene formula")</f>
        <v>La celda tiene formula</v>
      </c>
      <c r="C117" s="142" t="s">
        <v>393</v>
      </c>
      <c r="D117" s="142"/>
      <c r="E117" s="142"/>
      <c r="F117" s="142"/>
      <c r="G117" s="181" t="str">
        <f t="shared" si="0"/>
        <v xml:space="preserve">Evidencia: 
Frecuencia de aplicación: 
Responsable de aplicación: </v>
      </c>
    </row>
    <row r="118" spans="1:7" ht="15.75" customHeight="1" x14ac:dyDescent="0.25">
      <c r="A118" s="142" t="s">
        <v>302</v>
      </c>
      <c r="B118" s="179" t="str">
        <f>IFERROR(VLOOKUP(A118,'2.Datos'!$B$3:$Z$5,6,FALSE),"La celda tiene formula")</f>
        <v>La celda tiene formula</v>
      </c>
      <c r="C118" s="142" t="s">
        <v>394</v>
      </c>
      <c r="D118" s="142"/>
      <c r="E118" s="142"/>
      <c r="F118" s="142"/>
      <c r="G118" s="181" t="str">
        <f t="shared" si="0"/>
        <v xml:space="preserve">Evidencia: 
Frecuencia de aplicación: 
Responsable de aplicación: </v>
      </c>
    </row>
    <row r="119" spans="1:7" ht="15.75" customHeight="1" x14ac:dyDescent="0.25">
      <c r="A119" s="142" t="s">
        <v>308</v>
      </c>
      <c r="B119" s="179" t="str">
        <f>IFERROR(VLOOKUP(A119,'2.Datos'!$B$3:$Z$5,6,FALSE),"La celda tiene formula")</f>
        <v>La celda tiene formula</v>
      </c>
      <c r="C119" s="142" t="s">
        <v>395</v>
      </c>
      <c r="D119" s="142"/>
      <c r="E119" s="142"/>
      <c r="F119" s="142"/>
      <c r="G119" s="181" t="str">
        <f t="shared" si="0"/>
        <v xml:space="preserve">Evidencia: 
Frecuencia de aplicación: 
Responsable de aplicación: </v>
      </c>
    </row>
    <row r="120" spans="1:7" ht="15.75" customHeight="1" x14ac:dyDescent="0.25">
      <c r="A120" s="142" t="s">
        <v>308</v>
      </c>
      <c r="B120" s="179" t="str">
        <f>IFERROR(VLOOKUP(A120,'2.Datos'!$B$3:$Z$5,6,FALSE),"La celda tiene formula")</f>
        <v>La celda tiene formula</v>
      </c>
      <c r="C120" s="142" t="s">
        <v>396</v>
      </c>
      <c r="D120" s="142"/>
      <c r="E120" s="142"/>
      <c r="F120" s="142"/>
      <c r="G120" s="181" t="str">
        <f t="shared" si="0"/>
        <v xml:space="preserve">Evidencia: 
Frecuencia de aplicación: 
Responsable de aplicación: </v>
      </c>
    </row>
    <row r="121" spans="1:7" ht="15.75" customHeight="1" x14ac:dyDescent="0.25">
      <c r="A121" s="142" t="s">
        <v>308</v>
      </c>
      <c r="B121" s="179" t="str">
        <f>IFERROR(VLOOKUP(A121,'2.Datos'!$B$3:$Z$5,6,FALSE),"La celda tiene formula")</f>
        <v>La celda tiene formula</v>
      </c>
      <c r="C121" s="142" t="s">
        <v>397</v>
      </c>
      <c r="D121" s="142"/>
      <c r="E121" s="142"/>
      <c r="F121" s="142"/>
      <c r="G121" s="181" t="str">
        <f t="shared" si="0"/>
        <v xml:space="preserve">Evidencia: 
Frecuencia de aplicación: 
Responsable de aplicación: </v>
      </c>
    </row>
    <row r="122" spans="1:7" ht="15.75" customHeight="1" x14ac:dyDescent="0.25">
      <c r="A122" s="142" t="s">
        <v>308</v>
      </c>
      <c r="B122" s="179" t="str">
        <f>IFERROR(VLOOKUP(A122,'2.Datos'!$B$3:$Z$5,6,FALSE),"La celda tiene formula")</f>
        <v>La celda tiene formula</v>
      </c>
      <c r="C122" s="142" t="s">
        <v>398</v>
      </c>
      <c r="D122" s="142"/>
      <c r="E122" s="142"/>
      <c r="F122" s="142"/>
      <c r="G122" s="181" t="str">
        <f t="shared" si="0"/>
        <v xml:space="preserve">Evidencia: 
Frecuencia de aplicación: 
Responsable de aplicación: </v>
      </c>
    </row>
    <row r="123" spans="1:7" ht="15.75" customHeight="1" x14ac:dyDescent="0.25">
      <c r="A123" s="142" t="s">
        <v>316</v>
      </c>
      <c r="B123" s="179" t="str">
        <f>IFERROR(VLOOKUP(A123,'2.Datos'!$B$3:$Z$5,6,FALSE),"La celda tiene formula")</f>
        <v>La celda tiene formula</v>
      </c>
      <c r="C123" s="142" t="s">
        <v>399</v>
      </c>
      <c r="D123" s="142"/>
      <c r="E123" s="142"/>
      <c r="F123" s="142"/>
      <c r="G123" s="181" t="str">
        <f t="shared" si="0"/>
        <v xml:space="preserve">Evidencia: 
Frecuencia de aplicación: 
Responsable de aplicación: </v>
      </c>
    </row>
    <row r="124" spans="1:7" ht="15.75" customHeight="1" x14ac:dyDescent="0.25">
      <c r="A124" s="142" t="s">
        <v>316</v>
      </c>
      <c r="B124" s="179" t="str">
        <f>IFERROR(VLOOKUP(A124,'2.Datos'!$B$3:$Z$5,6,FALSE),"La celda tiene formula")</f>
        <v>La celda tiene formula</v>
      </c>
      <c r="C124" s="142" t="s">
        <v>400</v>
      </c>
      <c r="D124" s="142"/>
      <c r="E124" s="142"/>
      <c r="F124" s="142"/>
      <c r="G124" s="181" t="str">
        <f t="shared" si="0"/>
        <v xml:space="preserve">Evidencia: 
Frecuencia de aplicación: 
Responsable de aplicación: </v>
      </c>
    </row>
    <row r="125" spans="1:7" ht="15.75" customHeight="1" x14ac:dyDescent="0.25">
      <c r="A125" s="142" t="s">
        <v>316</v>
      </c>
      <c r="B125" s="179" t="str">
        <f>IFERROR(VLOOKUP(A125,'2.Datos'!$B$3:$Z$5,6,FALSE),"La celda tiene formula")</f>
        <v>La celda tiene formula</v>
      </c>
      <c r="C125" s="142" t="s">
        <v>401</v>
      </c>
      <c r="D125" s="142"/>
      <c r="E125" s="142"/>
      <c r="F125" s="142"/>
      <c r="G125" s="181" t="str">
        <f t="shared" si="0"/>
        <v xml:space="preserve">Evidencia: 
Frecuencia de aplicación: 
Responsable de aplicación: </v>
      </c>
    </row>
    <row r="126" spans="1:7" ht="15.75" customHeight="1" x14ac:dyDescent="0.25">
      <c r="A126" s="142" t="s">
        <v>316</v>
      </c>
      <c r="B126" s="179" t="str">
        <f>IFERROR(VLOOKUP(A126,'2.Datos'!$B$3:$Z$5,6,FALSE),"La celda tiene formula")</f>
        <v>La celda tiene formula</v>
      </c>
      <c r="C126" s="142" t="s">
        <v>402</v>
      </c>
      <c r="D126" s="142"/>
      <c r="E126" s="142"/>
      <c r="F126" s="142"/>
      <c r="G126" s="181" t="str">
        <f t="shared" si="0"/>
        <v xml:space="preserve">Evidencia: 
Frecuencia de aplicación: 
Responsable de aplicación: </v>
      </c>
    </row>
    <row r="127" spans="1:7" ht="15.75" customHeight="1" x14ac:dyDescent="0.25">
      <c r="A127" s="142" t="s">
        <v>316</v>
      </c>
      <c r="B127" s="179" t="str">
        <f>IFERROR(VLOOKUP(A127,'2.Datos'!$B$3:$Z$5,6,FALSE),"La celda tiene formula")</f>
        <v>La celda tiene formula</v>
      </c>
      <c r="C127" s="142" t="s">
        <v>403</v>
      </c>
      <c r="D127" s="142"/>
      <c r="E127" s="142"/>
      <c r="F127" s="142"/>
      <c r="G127" s="181" t="str">
        <f t="shared" si="0"/>
        <v xml:space="preserve">Evidencia: 
Frecuencia de aplicación: 
Responsable de aplicación: </v>
      </c>
    </row>
    <row r="128" spans="1:7" ht="15.75" customHeight="1" x14ac:dyDescent="0.25">
      <c r="A128" s="142" t="s">
        <v>321</v>
      </c>
      <c r="B128" s="179" t="str">
        <f>IFERROR(VLOOKUP(A128,'2.Datos'!$B$3:$Z$5,6,FALSE),"La celda tiene formula")</f>
        <v>La celda tiene formula</v>
      </c>
      <c r="C128" s="142" t="s">
        <v>404</v>
      </c>
      <c r="D128" s="142"/>
      <c r="E128" s="142"/>
      <c r="F128" s="142"/>
      <c r="G128" s="181" t="str">
        <f t="shared" si="0"/>
        <v xml:space="preserve">Evidencia: 
Frecuencia de aplicación: 
Responsable de aplicación: </v>
      </c>
    </row>
    <row r="129" spans="1:7" ht="15.75" customHeight="1" x14ac:dyDescent="0.25">
      <c r="A129" s="142" t="s">
        <v>321</v>
      </c>
      <c r="B129" s="179" t="str">
        <f>IFERROR(VLOOKUP(A129,'2.Datos'!$B$3:$Z$5,6,FALSE),"La celda tiene formula")</f>
        <v>La celda tiene formula</v>
      </c>
      <c r="C129" s="142" t="s">
        <v>405</v>
      </c>
      <c r="D129" s="142"/>
      <c r="E129" s="142"/>
      <c r="F129" s="142"/>
      <c r="G129" s="181" t="str">
        <f t="shared" si="0"/>
        <v xml:space="preserve">Evidencia: 
Frecuencia de aplicación: 
Responsable de aplicación: </v>
      </c>
    </row>
    <row r="130" spans="1:7" ht="15.75" customHeight="1" x14ac:dyDescent="0.25">
      <c r="A130" s="142" t="s">
        <v>321</v>
      </c>
      <c r="B130" s="179" t="str">
        <f>IFERROR(VLOOKUP(A130,'2.Datos'!$B$3:$Z$5,6,FALSE),"La celda tiene formula")</f>
        <v>La celda tiene formula</v>
      </c>
      <c r="C130" s="142" t="s">
        <v>406</v>
      </c>
      <c r="D130" s="142"/>
      <c r="E130" s="142"/>
      <c r="F130" s="142"/>
      <c r="G130" s="181" t="str">
        <f t="shared" si="0"/>
        <v xml:space="preserve">Evidencia: 
Frecuencia de aplicación: 
Responsable de aplicación: </v>
      </c>
    </row>
    <row r="131" spans="1:7" ht="15.75" customHeight="1" x14ac:dyDescent="0.25">
      <c r="A131" s="142" t="s">
        <v>321</v>
      </c>
      <c r="B131" s="179" t="str">
        <f>IFERROR(VLOOKUP(A131,'2.Datos'!$B$3:$Z$5,6,FALSE),"La celda tiene formula")</f>
        <v>La celda tiene formula</v>
      </c>
      <c r="C131" s="142" t="s">
        <v>407</v>
      </c>
      <c r="D131" s="142"/>
      <c r="E131" s="142"/>
      <c r="F131" s="142"/>
      <c r="G131" s="181" t="str">
        <f t="shared" si="0"/>
        <v xml:space="preserve">Evidencia: 
Frecuencia de aplicación: 
Responsable de aplicación: </v>
      </c>
    </row>
    <row r="132" spans="1:7" ht="15.75" customHeight="1" x14ac:dyDescent="0.25">
      <c r="A132" s="142" t="s">
        <v>321</v>
      </c>
      <c r="B132" s="179" t="str">
        <f>IFERROR(VLOOKUP(A132,'2.Datos'!$B$3:$Z$5,6,FALSE),"La celda tiene formula")</f>
        <v>La celda tiene formula</v>
      </c>
      <c r="C132" s="142" t="s">
        <v>408</v>
      </c>
      <c r="D132" s="142"/>
      <c r="E132" s="142"/>
      <c r="F132" s="142"/>
      <c r="G132" s="181" t="str">
        <f t="shared" si="0"/>
        <v xml:space="preserve">Evidencia: 
Frecuencia de aplicación: 
Responsable de aplicación: </v>
      </c>
    </row>
    <row r="133" spans="1:7" ht="15.75" customHeight="1" x14ac:dyDescent="0.25">
      <c r="A133" s="142" t="s">
        <v>335</v>
      </c>
      <c r="B133" s="179" t="str">
        <f>IFERROR(VLOOKUP(A133,'2.Datos'!$B$3:$Z$5,6,FALSE),"La celda tiene formula")</f>
        <v>La celda tiene formula</v>
      </c>
      <c r="C133" s="142" t="s">
        <v>391</v>
      </c>
      <c r="D133" s="142"/>
      <c r="E133" s="142"/>
      <c r="F133" s="142"/>
      <c r="G133" s="181" t="str">
        <f t="shared" si="0"/>
        <v xml:space="preserve">Evidencia: 
Frecuencia de aplicación: 
Responsable de aplicación: </v>
      </c>
    </row>
    <row r="134" spans="1:7" ht="15.75" customHeight="1" x14ac:dyDescent="0.25">
      <c r="A134" s="142" t="s">
        <v>335</v>
      </c>
      <c r="B134" s="179" t="str">
        <f>IFERROR(VLOOKUP(A134,'2.Datos'!$B$3:$Z$5,6,FALSE),"La celda tiene formula")</f>
        <v>La celda tiene formula</v>
      </c>
      <c r="C134" s="142" t="s">
        <v>393</v>
      </c>
      <c r="D134" s="142"/>
      <c r="E134" s="142"/>
      <c r="F134" s="142"/>
      <c r="G134" s="181" t="str">
        <f t="shared" si="0"/>
        <v xml:space="preserve">Evidencia: 
Frecuencia de aplicación: 
Responsable de aplicación: </v>
      </c>
    </row>
    <row r="135" spans="1:7" ht="15.75" customHeight="1" x14ac:dyDescent="0.25">
      <c r="A135" s="142" t="s">
        <v>338</v>
      </c>
      <c r="B135" s="179" t="str">
        <f>IFERROR(VLOOKUP(A135,'2.Datos'!$B$3:$Z$5,6,FALSE),"La celda tiene formula")</f>
        <v>La celda tiene formula</v>
      </c>
      <c r="C135" s="142" t="s">
        <v>409</v>
      </c>
      <c r="D135" s="142"/>
      <c r="E135" s="142"/>
      <c r="F135" s="142"/>
      <c r="G135" s="181" t="str">
        <f t="shared" si="0"/>
        <v xml:space="preserve">Evidencia: 
Frecuencia de aplicación: 
Responsable de aplicación: </v>
      </c>
    </row>
    <row r="136" spans="1:7" ht="15.75" customHeight="1" x14ac:dyDescent="0.25">
      <c r="A136" s="142" t="s">
        <v>338</v>
      </c>
      <c r="B136" s="179" t="str">
        <f>IFERROR(VLOOKUP(A136,'2.Datos'!$B$3:$Z$5,6,FALSE),"La celda tiene formula")</f>
        <v>La celda tiene formula</v>
      </c>
      <c r="C136" s="142" t="s">
        <v>410</v>
      </c>
      <c r="D136" s="142"/>
      <c r="E136" s="142"/>
      <c r="F136" s="142"/>
      <c r="G136" s="181" t="str">
        <f t="shared" si="0"/>
        <v xml:space="preserve">Evidencia: 
Frecuencia de aplicación: 
Responsable de aplicación: </v>
      </c>
    </row>
    <row r="137" spans="1:7" ht="15.75" customHeight="1" x14ac:dyDescent="0.25">
      <c r="A137" s="142" t="s">
        <v>338</v>
      </c>
      <c r="B137" s="179" t="str">
        <f>IFERROR(VLOOKUP(A137,'2.Datos'!$B$3:$Z$5,6,FALSE),"La celda tiene formula")</f>
        <v>La celda tiene formula</v>
      </c>
      <c r="C137" s="142" t="s">
        <v>411</v>
      </c>
      <c r="D137" s="142"/>
      <c r="E137" s="142"/>
      <c r="F137" s="142"/>
      <c r="G137" s="181" t="str">
        <f t="shared" si="0"/>
        <v xml:space="preserve">Evidencia: 
Frecuencia de aplicación: 
Responsable de aplicación: </v>
      </c>
    </row>
    <row r="138" spans="1:7" ht="15.75" customHeight="1" x14ac:dyDescent="0.25">
      <c r="A138" s="142" t="s">
        <v>343</v>
      </c>
      <c r="B138" s="179" t="str">
        <f>IFERROR(VLOOKUP(A138,'2.Datos'!$B$3:$Z$5,6,FALSE),"La celda tiene formula")</f>
        <v>La celda tiene formula</v>
      </c>
      <c r="C138" s="142" t="s">
        <v>391</v>
      </c>
      <c r="D138" s="142"/>
      <c r="E138" s="142"/>
      <c r="F138" s="142"/>
      <c r="G138" s="181" t="str">
        <f t="shared" si="0"/>
        <v xml:space="preserve">Evidencia: 
Frecuencia de aplicación: 
Responsable de aplicación: </v>
      </c>
    </row>
    <row r="139" spans="1:7" ht="15.75" customHeight="1" x14ac:dyDescent="0.25">
      <c r="A139" s="142" t="s">
        <v>343</v>
      </c>
      <c r="B139" s="179" t="str">
        <f>IFERROR(VLOOKUP(A139,'2.Datos'!$B$3:$Z$5,6,FALSE),"La celda tiene formula")</f>
        <v>La celda tiene formula</v>
      </c>
      <c r="C139" s="142" t="s">
        <v>412</v>
      </c>
      <c r="D139" s="142"/>
      <c r="E139" s="142"/>
      <c r="F139" s="142"/>
      <c r="G139" s="181" t="str">
        <f t="shared" si="0"/>
        <v xml:space="preserve">Evidencia: 
Frecuencia de aplicación: 
Responsable de aplicación: </v>
      </c>
    </row>
    <row r="140" spans="1:7" ht="15.75" customHeight="1" x14ac:dyDescent="0.25">
      <c r="A140" s="142" t="s">
        <v>343</v>
      </c>
      <c r="B140" s="179" t="str">
        <f>IFERROR(VLOOKUP(A140,'2.Datos'!$B$3:$Z$5,6,FALSE),"La celda tiene formula")</f>
        <v>La celda tiene formula</v>
      </c>
      <c r="C140" s="142" t="s">
        <v>413</v>
      </c>
      <c r="D140" s="142"/>
      <c r="E140" s="142"/>
      <c r="F140" s="142"/>
      <c r="G140" s="181" t="str">
        <f t="shared" si="0"/>
        <v xml:space="preserve">Evidencia: 
Frecuencia de aplicación: 
Responsable de aplicación: </v>
      </c>
    </row>
    <row r="141" spans="1:7" ht="15.75" customHeight="1" x14ac:dyDescent="0.25">
      <c r="A141" s="142" t="s">
        <v>351</v>
      </c>
      <c r="B141" s="179" t="str">
        <f>IFERROR(VLOOKUP(A141,'2.Datos'!$B$3:$Z$5,6,FALSE),"La celda tiene formula")</f>
        <v>La celda tiene formula</v>
      </c>
      <c r="C141" s="142" t="s">
        <v>414</v>
      </c>
      <c r="D141" s="142"/>
      <c r="E141" s="142"/>
      <c r="F141" s="142"/>
      <c r="G141" s="181" t="str">
        <f t="shared" si="0"/>
        <v xml:space="preserve">Evidencia: 
Frecuencia de aplicación: 
Responsable de aplicación: </v>
      </c>
    </row>
    <row r="142" spans="1:7" ht="15.75" customHeight="1" x14ac:dyDescent="0.25">
      <c r="A142" s="142" t="s">
        <v>351</v>
      </c>
      <c r="B142" s="179" t="str">
        <f>IFERROR(VLOOKUP(A142,'2.Datos'!$B$3:$Z$5,6,FALSE),"La celda tiene formula")</f>
        <v>La celda tiene formula</v>
      </c>
      <c r="C142" s="142" t="s">
        <v>415</v>
      </c>
      <c r="D142" s="142"/>
      <c r="E142" s="142"/>
      <c r="F142" s="142"/>
      <c r="G142" s="181" t="str">
        <f t="shared" si="0"/>
        <v xml:space="preserve">Evidencia: 
Frecuencia de aplicación: 
Responsable de aplicación: </v>
      </c>
    </row>
    <row r="143" spans="1:7" ht="15.75" customHeight="1" x14ac:dyDescent="0.25">
      <c r="A143" s="142" t="s">
        <v>351</v>
      </c>
      <c r="B143" s="179" t="str">
        <f>IFERROR(VLOOKUP(A143,'2.Datos'!$B$3:$Z$5,6,FALSE),"La celda tiene formula")</f>
        <v>La celda tiene formula</v>
      </c>
      <c r="C143" s="142" t="s">
        <v>416</v>
      </c>
      <c r="D143" s="142"/>
      <c r="E143" s="142"/>
      <c r="F143" s="142"/>
      <c r="G143" s="181" t="str">
        <f t="shared" si="0"/>
        <v xml:space="preserve">Evidencia: 
Frecuencia de aplicación: 
Responsable de aplicación: </v>
      </c>
    </row>
    <row r="144" spans="1:7" ht="15.75" customHeight="1" x14ac:dyDescent="0.25">
      <c r="A144" s="142" t="s">
        <v>351</v>
      </c>
      <c r="B144" s="179" t="str">
        <f>IFERROR(VLOOKUP(A144,'2.Datos'!$B$3:$Z$5,6,FALSE),"La celda tiene formula")</f>
        <v>La celda tiene formula</v>
      </c>
      <c r="C144" s="142" t="s">
        <v>417</v>
      </c>
      <c r="D144" s="142"/>
      <c r="E144" s="142"/>
      <c r="F144" s="142"/>
      <c r="G144" s="181" t="str">
        <f t="shared" si="0"/>
        <v xml:space="preserve">Evidencia: 
Frecuencia de aplicación: 
Responsable de aplicación: </v>
      </c>
    </row>
    <row r="145" spans="1:7" ht="15.75" customHeight="1" x14ac:dyDescent="0.25">
      <c r="A145" s="142" t="s">
        <v>355</v>
      </c>
      <c r="B145" s="179" t="str">
        <f>IFERROR(VLOOKUP(A145,'2.Datos'!$B$3:$Z$5,6,FALSE),"La celda tiene formula")</f>
        <v>La celda tiene formula</v>
      </c>
      <c r="C145" s="142" t="s">
        <v>418</v>
      </c>
      <c r="D145" s="142"/>
      <c r="E145" s="142"/>
      <c r="F145" s="142"/>
      <c r="G145" s="181" t="str">
        <f t="shared" si="0"/>
        <v xml:space="preserve">Evidencia: 
Frecuencia de aplicación: 
Responsable de aplicación: </v>
      </c>
    </row>
    <row r="146" spans="1:7" ht="15.75" customHeight="1" x14ac:dyDescent="0.25">
      <c r="A146" s="142" t="s">
        <v>355</v>
      </c>
      <c r="B146" s="179" t="str">
        <f>IFERROR(VLOOKUP(A146,'2.Datos'!$B$3:$Z$5,6,FALSE),"La celda tiene formula")</f>
        <v>La celda tiene formula</v>
      </c>
      <c r="C146" s="142"/>
      <c r="D146" s="142"/>
      <c r="E146" s="142"/>
      <c r="F146" s="142"/>
      <c r="G146" s="181" t="str">
        <f t="shared" si="0"/>
        <v xml:space="preserve">Evidencia: 
Frecuencia de aplicación: 
Responsable de aplicación: </v>
      </c>
    </row>
    <row r="147" spans="1:7" ht="15.75" customHeight="1" x14ac:dyDescent="0.25">
      <c r="A147" s="142" t="s">
        <v>358</v>
      </c>
      <c r="B147" s="179" t="str">
        <f>IFERROR(VLOOKUP(A147,'2.Datos'!$B$3:$Z$5,6,FALSE),"La celda tiene formula")</f>
        <v>La celda tiene formula</v>
      </c>
      <c r="C147" s="142" t="s">
        <v>419</v>
      </c>
      <c r="D147" s="142"/>
      <c r="E147" s="142"/>
      <c r="F147" s="142"/>
      <c r="G147" s="181" t="str">
        <f t="shared" si="0"/>
        <v xml:space="preserve">Evidencia: 
Frecuencia de aplicación: 
Responsable de aplicación: </v>
      </c>
    </row>
    <row r="148" spans="1:7" ht="15.75" customHeight="1" x14ac:dyDescent="0.25">
      <c r="A148" s="142" t="s">
        <v>358</v>
      </c>
      <c r="B148" s="179" t="str">
        <f>IFERROR(VLOOKUP(A148,'2.Datos'!$B$3:$Z$5,6,FALSE),"La celda tiene formula")</f>
        <v>La celda tiene formula</v>
      </c>
      <c r="C148" s="142" t="s">
        <v>420</v>
      </c>
      <c r="D148" s="142"/>
      <c r="E148" s="142"/>
      <c r="F148" s="142"/>
      <c r="G148" s="181" t="str">
        <f t="shared" si="0"/>
        <v xml:space="preserve">Evidencia: 
Frecuencia de aplicación: 
Responsable de aplicación: </v>
      </c>
    </row>
    <row r="149" spans="1:7" ht="15.75" customHeight="1" x14ac:dyDescent="0.25">
      <c r="A149" s="142" t="s">
        <v>365</v>
      </c>
      <c r="B149" s="179" t="str">
        <f>IFERROR(VLOOKUP(A149,'2.Datos'!$B$3:$Z$5,6,FALSE),"La celda tiene formula")</f>
        <v>La celda tiene formula</v>
      </c>
      <c r="C149" s="142" t="s">
        <v>130</v>
      </c>
      <c r="D149" s="142"/>
      <c r="E149" s="142"/>
      <c r="F149" s="142"/>
      <c r="G149" s="181" t="str">
        <f t="shared" si="0"/>
        <v xml:space="preserve">Evidencia: 
Frecuencia de aplicación: 
Responsable de aplicación: </v>
      </c>
    </row>
    <row r="150" spans="1:7" ht="15.75" customHeight="1" x14ac:dyDescent="0.25">
      <c r="A150" s="142" t="s">
        <v>368</v>
      </c>
      <c r="B150" s="179" t="str">
        <f>IFERROR(VLOOKUP(A150,'2.Datos'!$B$3:$Z$5,6,FALSE),"La celda tiene formula")</f>
        <v>La celda tiene formula</v>
      </c>
      <c r="C150" s="142" t="s">
        <v>421</v>
      </c>
      <c r="D150" s="142"/>
      <c r="E150" s="142"/>
      <c r="F150" s="142"/>
      <c r="G150" s="181" t="str">
        <f t="shared" si="0"/>
        <v xml:space="preserve">Evidencia: 
Frecuencia de aplicación: 
Responsable de aplicación: </v>
      </c>
    </row>
    <row r="151" spans="1:7" ht="15.75" customHeight="1" x14ac:dyDescent="0.25">
      <c r="A151" s="142" t="s">
        <v>368</v>
      </c>
      <c r="B151" s="179" t="str">
        <f>IFERROR(VLOOKUP(A151,'2.Datos'!$B$3:$Z$5,6,FALSE),"La celda tiene formula")</f>
        <v>La celda tiene formula</v>
      </c>
      <c r="C151" s="142" t="s">
        <v>422</v>
      </c>
      <c r="D151" s="142"/>
      <c r="E151" s="142"/>
      <c r="F151" s="142"/>
      <c r="G151" s="181" t="str">
        <f t="shared" si="0"/>
        <v xml:space="preserve">Evidencia: 
Frecuencia de aplicación: 
Responsable de aplicación: </v>
      </c>
    </row>
    <row r="152" spans="1:7" ht="15.75" customHeight="1" x14ac:dyDescent="0.25">
      <c r="A152" s="142" t="s">
        <v>368</v>
      </c>
      <c r="B152" s="179" t="str">
        <f>IFERROR(VLOOKUP(A152,'2.Datos'!$B$3:$Z$5,6,FALSE),"La celda tiene formula")</f>
        <v>La celda tiene formula</v>
      </c>
      <c r="C152" s="142" t="s">
        <v>423</v>
      </c>
      <c r="D152" s="142"/>
      <c r="E152" s="142"/>
      <c r="F152" s="142"/>
      <c r="G152" s="181" t="str">
        <f t="shared" si="0"/>
        <v xml:space="preserve">Evidencia: 
Frecuencia de aplicación: 
Responsable de aplicación: </v>
      </c>
    </row>
    <row r="153" spans="1:7" ht="15.75" customHeight="1" x14ac:dyDescent="0.25">
      <c r="A153" s="142"/>
      <c r="B153" s="179" t="str">
        <f>IFERROR(VLOOKUP(A153,'2.Datos'!$B$3:$Z$5,6,FALSE),"La celda tiene formula")</f>
        <v>La celda tiene formula</v>
      </c>
      <c r="C153" s="142"/>
      <c r="D153" s="142"/>
      <c r="E153" s="142"/>
      <c r="F153" s="142"/>
      <c r="G153" s="181" t="str">
        <f t="shared" si="0"/>
        <v xml:space="preserve">Evidencia: 
Frecuencia de aplicación: 
Responsable de aplicación: </v>
      </c>
    </row>
    <row r="154" spans="1:7" ht="15.75" customHeight="1" x14ac:dyDescent="0.25">
      <c r="A154" s="142"/>
      <c r="B154" s="179" t="str">
        <f>IFERROR(VLOOKUP(A154,'2.Datos'!$B$3:$Z$5,6,FALSE),"La celda tiene formula")</f>
        <v>La celda tiene formula</v>
      </c>
      <c r="C154" s="142"/>
      <c r="D154" s="142"/>
      <c r="E154" s="142"/>
      <c r="F154" s="142"/>
      <c r="G154" s="181" t="str">
        <f t="shared" si="0"/>
        <v xml:space="preserve">Evidencia: 
Frecuencia de aplicación: 
Responsable de aplicación: </v>
      </c>
    </row>
    <row r="155" spans="1:7" ht="15.75" customHeight="1" x14ac:dyDescent="0.25">
      <c r="A155" s="142"/>
      <c r="B155" s="179" t="str">
        <f>IFERROR(VLOOKUP(A155,'2.Datos'!$B$3:$Z$5,6,FALSE),"La celda tiene formula")</f>
        <v>La celda tiene formula</v>
      </c>
      <c r="C155" s="142"/>
      <c r="D155" s="142"/>
      <c r="E155" s="142"/>
      <c r="F155" s="142"/>
      <c r="G155" s="181" t="str">
        <f t="shared" si="0"/>
        <v xml:space="preserve">Evidencia: 
Frecuencia de aplicación: 
Responsable de aplicación: </v>
      </c>
    </row>
    <row r="156" spans="1:7" ht="15.75" customHeight="1" x14ac:dyDescent="0.25">
      <c r="A156" s="142"/>
      <c r="B156" s="179" t="str">
        <f>IFERROR(VLOOKUP(A156,'2.Datos'!$B$3:$Z$5,6,FALSE),"La celda tiene formula")</f>
        <v>La celda tiene formula</v>
      </c>
      <c r="C156" s="142"/>
      <c r="D156" s="142"/>
      <c r="E156" s="142"/>
      <c r="F156" s="142"/>
      <c r="G156" s="181" t="str">
        <f t="shared" si="0"/>
        <v xml:space="preserve">Evidencia: 
Frecuencia de aplicación: 
Responsable de aplicación: </v>
      </c>
    </row>
    <row r="157" spans="1:7" ht="15.75" customHeight="1" x14ac:dyDescent="0.25">
      <c r="A157" s="142"/>
      <c r="B157" s="179" t="str">
        <f>IFERROR(VLOOKUP(A157,'2.Datos'!$B$3:$Z$5,6,FALSE),"La celda tiene formula")</f>
        <v>La celda tiene formula</v>
      </c>
      <c r="C157" s="142"/>
      <c r="D157" s="142"/>
      <c r="E157" s="142"/>
      <c r="F157" s="142"/>
      <c r="G157" s="181" t="str">
        <f t="shared" si="0"/>
        <v xml:space="preserve">Evidencia: 
Frecuencia de aplicación: 
Responsable de aplicación: </v>
      </c>
    </row>
    <row r="158" spans="1:7" ht="15.75" customHeight="1" x14ac:dyDescent="0.25">
      <c r="A158" s="142"/>
      <c r="B158" s="179" t="str">
        <f>IFERROR(VLOOKUP(A158,'2.Datos'!$B$3:$Z$5,6,FALSE),"La celda tiene formula")</f>
        <v>La celda tiene formula</v>
      </c>
      <c r="C158" s="142"/>
      <c r="D158" s="142"/>
      <c r="E158" s="142"/>
      <c r="F158" s="142"/>
      <c r="G158" s="181" t="str">
        <f t="shared" si="0"/>
        <v xml:space="preserve">Evidencia: 
Frecuencia de aplicación: 
Responsable de aplicación: </v>
      </c>
    </row>
    <row r="159" spans="1:7" ht="15.75" customHeight="1" x14ac:dyDescent="0.25">
      <c r="A159" s="142"/>
      <c r="B159" s="179" t="str">
        <f>IFERROR(VLOOKUP(A159,'2.Datos'!$B$3:$Z$5,6,FALSE),"La celda tiene formula")</f>
        <v>La celda tiene formula</v>
      </c>
      <c r="C159" s="142"/>
      <c r="D159" s="142"/>
      <c r="E159" s="142"/>
      <c r="F159" s="142"/>
      <c r="G159" s="181" t="str">
        <f t="shared" si="0"/>
        <v xml:space="preserve">Evidencia: 
Frecuencia de aplicación: 
Responsable de aplicación: </v>
      </c>
    </row>
    <row r="160" spans="1:7" ht="15.75" customHeight="1" x14ac:dyDescent="0.25">
      <c r="A160" s="142"/>
      <c r="B160" s="179" t="str">
        <f>IFERROR(VLOOKUP(A160,'2.Datos'!$B$3:$Z$5,6,FALSE),"La celda tiene formula")</f>
        <v>La celda tiene formula</v>
      </c>
      <c r="C160" s="142"/>
      <c r="D160" s="142"/>
      <c r="E160" s="142"/>
      <c r="F160" s="142"/>
      <c r="G160" s="181" t="str">
        <f t="shared" si="0"/>
        <v xml:space="preserve">Evidencia: 
Frecuencia de aplicación: 
Responsable de aplicación: </v>
      </c>
    </row>
    <row r="161" spans="1:7" ht="15.75" customHeight="1" x14ac:dyDescent="0.25">
      <c r="A161" s="142"/>
      <c r="B161" s="179" t="str">
        <f>IFERROR(VLOOKUP(A161,'2.Datos'!$B$3:$Z$5,6,FALSE),"La celda tiene formula")</f>
        <v>La celda tiene formula</v>
      </c>
      <c r="C161" s="142"/>
      <c r="D161" s="142"/>
      <c r="E161" s="142"/>
      <c r="F161" s="142"/>
      <c r="G161" s="181" t="str">
        <f t="shared" si="0"/>
        <v xml:space="preserve">Evidencia: 
Frecuencia de aplicación: 
Responsable de aplicación: </v>
      </c>
    </row>
    <row r="162" spans="1:7" ht="15.75" customHeight="1" x14ac:dyDescent="0.25">
      <c r="A162" s="142"/>
      <c r="B162" s="179" t="str">
        <f>IFERROR(VLOOKUP(A162,'2.Datos'!$B$3:$Z$5,6,FALSE),"La celda tiene formula")</f>
        <v>La celda tiene formula</v>
      </c>
      <c r="C162" s="142"/>
      <c r="D162" s="142"/>
      <c r="E162" s="142"/>
      <c r="F162" s="142"/>
      <c r="G162" s="181" t="str">
        <f t="shared" si="0"/>
        <v xml:space="preserve">Evidencia: 
Frecuencia de aplicación: 
Responsable de aplicación: </v>
      </c>
    </row>
    <row r="163" spans="1:7" ht="15.75" customHeight="1" x14ac:dyDescent="0.25">
      <c r="A163" s="142"/>
      <c r="B163" s="179" t="str">
        <f>IFERROR(VLOOKUP(A163,'2.Datos'!$B$3:$Z$5,6,FALSE),"La celda tiene formula")</f>
        <v>La celda tiene formula</v>
      </c>
      <c r="C163" s="142"/>
      <c r="D163" s="142"/>
      <c r="E163" s="142"/>
      <c r="F163" s="142"/>
      <c r="G163" s="181" t="str">
        <f t="shared" si="0"/>
        <v xml:space="preserve">Evidencia: 
Frecuencia de aplicación: 
Responsable de aplicación: </v>
      </c>
    </row>
    <row r="164" spans="1:7" ht="15.75" customHeight="1" x14ac:dyDescent="0.25">
      <c r="A164" s="142"/>
      <c r="B164" s="179" t="str">
        <f>IFERROR(VLOOKUP(A164,'2.Datos'!$B$3:$Z$5,6,FALSE),"La celda tiene formula")</f>
        <v>La celda tiene formula</v>
      </c>
      <c r="C164" s="142"/>
      <c r="D164" s="142"/>
      <c r="E164" s="142"/>
      <c r="F164" s="142"/>
      <c r="G164" s="181" t="str">
        <f t="shared" si="0"/>
        <v xml:space="preserve">Evidencia: 
Frecuencia de aplicación: 
Responsable de aplicación: </v>
      </c>
    </row>
    <row r="165" spans="1:7" ht="15.75" customHeight="1" x14ac:dyDescent="0.25">
      <c r="A165" s="142"/>
      <c r="B165" s="179" t="str">
        <f>IFERROR(VLOOKUP(A165,'2.Datos'!$B$3:$Z$5,6,FALSE),"La celda tiene formula")</f>
        <v>La celda tiene formula</v>
      </c>
      <c r="C165" s="142"/>
      <c r="D165" s="142"/>
      <c r="E165" s="142"/>
      <c r="F165" s="142"/>
      <c r="G165" s="181" t="str">
        <f t="shared" si="0"/>
        <v xml:space="preserve">Evidencia: 
Frecuencia de aplicación: 
Responsable de aplicación: </v>
      </c>
    </row>
    <row r="166" spans="1:7" ht="15.75" customHeight="1" x14ac:dyDescent="0.25">
      <c r="A166" s="142"/>
      <c r="B166" s="179" t="str">
        <f>IFERROR(VLOOKUP(A166,'2.Datos'!$B$3:$Z$5,6,FALSE),"La celda tiene formula")</f>
        <v>La celda tiene formula</v>
      </c>
      <c r="C166" s="142"/>
      <c r="D166" s="142"/>
      <c r="E166" s="142"/>
      <c r="F166" s="142"/>
      <c r="G166" s="181" t="str">
        <f t="shared" si="0"/>
        <v xml:space="preserve">Evidencia: 
Frecuencia de aplicación: 
Responsable de aplicación: </v>
      </c>
    </row>
    <row r="167" spans="1:7" ht="15.75" customHeight="1" x14ac:dyDescent="0.25">
      <c r="A167" s="142"/>
      <c r="B167" s="179" t="str">
        <f>IFERROR(VLOOKUP(A167,'2.Datos'!$B$3:$Z$5,6,FALSE),"La celda tiene formula")</f>
        <v>La celda tiene formula</v>
      </c>
      <c r="C167" s="142"/>
      <c r="D167" s="142"/>
      <c r="E167" s="142"/>
      <c r="F167" s="142"/>
      <c r="G167" s="181" t="str">
        <f t="shared" si="0"/>
        <v xml:space="preserve">Evidencia: 
Frecuencia de aplicación: 
Responsable de aplicación: </v>
      </c>
    </row>
    <row r="168" spans="1:7" ht="15.75" customHeight="1" x14ac:dyDescent="0.25">
      <c r="A168" s="142"/>
      <c r="B168" s="179" t="str">
        <f>IFERROR(VLOOKUP(A168,'2.Datos'!$B$3:$Z$5,6,FALSE),"La celda tiene formula")</f>
        <v>La celda tiene formula</v>
      </c>
      <c r="C168" s="142"/>
      <c r="D168" s="142"/>
      <c r="E168" s="142"/>
      <c r="F168" s="142"/>
      <c r="G168" s="181" t="str">
        <f t="shared" si="0"/>
        <v xml:space="preserve">Evidencia: 
Frecuencia de aplicación: 
Responsable de aplicación: </v>
      </c>
    </row>
    <row r="169" spans="1:7" ht="15.75" customHeight="1" x14ac:dyDescent="0.25">
      <c r="A169" s="142"/>
      <c r="B169" s="179" t="str">
        <f>IFERROR(VLOOKUP(A169,'2.Datos'!$B$3:$Z$5,6,FALSE),"La celda tiene formula")</f>
        <v>La celda tiene formula</v>
      </c>
      <c r="C169" s="142"/>
      <c r="D169" s="142"/>
      <c r="E169" s="142"/>
      <c r="F169" s="142"/>
      <c r="G169" s="181" t="str">
        <f t="shared" si="0"/>
        <v xml:space="preserve">Evidencia: 
Frecuencia de aplicación: 
Responsable de aplicación: </v>
      </c>
    </row>
    <row r="170" spans="1:7" ht="15.75" customHeight="1" x14ac:dyDescent="0.25">
      <c r="A170" s="142"/>
      <c r="B170" s="179" t="str">
        <f>IFERROR(VLOOKUP(A170,'2.Datos'!$B$3:$Z$5,6,FALSE),"La celda tiene formula")</f>
        <v>La celda tiene formula</v>
      </c>
      <c r="C170" s="142"/>
      <c r="D170" s="142"/>
      <c r="E170" s="142"/>
      <c r="F170" s="142"/>
      <c r="G170" s="181" t="str">
        <f t="shared" si="0"/>
        <v xml:space="preserve">Evidencia: 
Frecuencia de aplicación: 
Responsable de aplicación: </v>
      </c>
    </row>
    <row r="171" spans="1:7" ht="15.75" customHeight="1" x14ac:dyDescent="0.25">
      <c r="A171" s="142"/>
      <c r="B171" s="179" t="str">
        <f>IFERROR(VLOOKUP(A171,'2.Datos'!$B$3:$Z$5,6,FALSE),"La celda tiene formula")</f>
        <v>La celda tiene formula</v>
      </c>
      <c r="C171" s="142"/>
      <c r="D171" s="142"/>
      <c r="E171" s="142"/>
      <c r="F171" s="142"/>
      <c r="G171" s="181" t="str">
        <f t="shared" si="0"/>
        <v xml:space="preserve">Evidencia: 
Frecuencia de aplicación: 
Responsable de aplicación: </v>
      </c>
    </row>
    <row r="172" spans="1:7" ht="15.75" customHeight="1" x14ac:dyDescent="0.25">
      <c r="A172" s="142"/>
      <c r="B172" s="179" t="str">
        <f>IFERROR(VLOOKUP(A172,'2.Datos'!$B$3:$Z$5,6,FALSE),"La celda tiene formula")</f>
        <v>La celda tiene formula</v>
      </c>
      <c r="C172" s="142"/>
      <c r="D172" s="142"/>
      <c r="E172" s="142"/>
      <c r="F172" s="142"/>
      <c r="G172" s="181" t="str">
        <f t="shared" si="0"/>
        <v xml:space="preserve">Evidencia: 
Frecuencia de aplicación: 
Responsable de aplicación: </v>
      </c>
    </row>
    <row r="173" spans="1:7" ht="15.75" customHeight="1" x14ac:dyDescent="0.25">
      <c r="A173" s="142"/>
      <c r="B173" s="179" t="str">
        <f>IFERROR(VLOOKUP(A173,'2.Datos'!$B$3:$Z$5,6,FALSE),"La celda tiene formula")</f>
        <v>La celda tiene formula</v>
      </c>
      <c r="C173" s="142"/>
      <c r="D173" s="142"/>
      <c r="E173" s="142"/>
      <c r="F173" s="142"/>
      <c r="G173" s="181" t="str">
        <f t="shared" si="0"/>
        <v xml:space="preserve">Evidencia: 
Frecuencia de aplicación: 
Responsable de aplicación: </v>
      </c>
    </row>
    <row r="174" spans="1:7" ht="15.75" customHeight="1" x14ac:dyDescent="0.25">
      <c r="A174" s="142"/>
      <c r="B174" s="179" t="str">
        <f>IFERROR(VLOOKUP(A174,'2.Datos'!$B$3:$Z$5,6,FALSE),"La celda tiene formula")</f>
        <v>La celda tiene formula</v>
      </c>
      <c r="C174" s="142"/>
      <c r="D174" s="142"/>
      <c r="E174" s="142"/>
      <c r="F174" s="142"/>
      <c r="G174" s="181" t="str">
        <f t="shared" si="0"/>
        <v xml:space="preserve">Evidencia: 
Frecuencia de aplicación: 
Responsable de aplicación: </v>
      </c>
    </row>
    <row r="175" spans="1:7" ht="15.75" customHeight="1" x14ac:dyDescent="0.25">
      <c r="A175" s="142"/>
      <c r="B175" s="179" t="str">
        <f>IFERROR(VLOOKUP(A175,'2.Datos'!$B$3:$Z$5,6,FALSE),"La celda tiene formula")</f>
        <v>La celda tiene formula</v>
      </c>
      <c r="C175" s="142"/>
      <c r="D175" s="142"/>
      <c r="E175" s="142"/>
      <c r="F175" s="142"/>
      <c r="G175" s="181" t="str">
        <f t="shared" si="0"/>
        <v xml:space="preserve">Evidencia: 
Frecuencia de aplicación: 
Responsable de aplicación: </v>
      </c>
    </row>
    <row r="176" spans="1:7" ht="15.75" customHeight="1" x14ac:dyDescent="0.25">
      <c r="A176" s="142"/>
      <c r="B176" s="179" t="str">
        <f>IFERROR(VLOOKUP(A176,'2.Datos'!$B$3:$Z$5,6,FALSE),"La celda tiene formula")</f>
        <v>La celda tiene formula</v>
      </c>
      <c r="C176" s="142"/>
      <c r="D176" s="142"/>
      <c r="E176" s="142"/>
      <c r="F176" s="142"/>
      <c r="G176" s="181" t="str">
        <f t="shared" si="0"/>
        <v xml:space="preserve">Evidencia: 
Frecuencia de aplicación: 
Responsable de aplicación: </v>
      </c>
    </row>
    <row r="177" spans="1:7" ht="15.75" customHeight="1" x14ac:dyDescent="0.25">
      <c r="A177" s="142"/>
      <c r="B177" s="179" t="str">
        <f>IFERROR(VLOOKUP(A177,'2.Datos'!$B$3:$Z$5,6,FALSE),"La celda tiene formula")</f>
        <v>La celda tiene formula</v>
      </c>
      <c r="C177" s="142"/>
      <c r="D177" s="142"/>
      <c r="E177" s="142"/>
      <c r="F177" s="142"/>
      <c r="G177" s="181" t="str">
        <f t="shared" si="0"/>
        <v xml:space="preserve">Evidencia: 
Frecuencia de aplicación: 
Responsable de aplicación: </v>
      </c>
    </row>
    <row r="178" spans="1:7" ht="15.75" customHeight="1" x14ac:dyDescent="0.25">
      <c r="A178" s="142"/>
      <c r="B178" s="179" t="str">
        <f>IFERROR(VLOOKUP(A178,'2.Datos'!$B$3:$Z$5,6,FALSE),"La celda tiene formula")</f>
        <v>La celda tiene formula</v>
      </c>
      <c r="C178" s="142"/>
      <c r="D178" s="142"/>
      <c r="E178" s="142"/>
      <c r="F178" s="142"/>
      <c r="G178" s="181" t="str">
        <f t="shared" si="0"/>
        <v xml:space="preserve">Evidencia: 
Frecuencia de aplicación: 
Responsable de aplicación: </v>
      </c>
    </row>
    <row r="179" spans="1:7" ht="15.75" customHeight="1" x14ac:dyDescent="0.25">
      <c r="A179" s="142"/>
      <c r="B179" s="179" t="str">
        <f>IFERROR(VLOOKUP(A179,'2.Datos'!$B$3:$Z$5,6,FALSE),"La celda tiene formula")</f>
        <v>La celda tiene formula</v>
      </c>
      <c r="C179" s="142"/>
      <c r="D179" s="142"/>
      <c r="E179" s="142"/>
      <c r="F179" s="142"/>
      <c r="G179" s="181" t="str">
        <f t="shared" si="0"/>
        <v xml:space="preserve">Evidencia: 
Frecuencia de aplicación: 
Responsable de aplicación: </v>
      </c>
    </row>
    <row r="180" spans="1:7" ht="15.75" customHeight="1" x14ac:dyDescent="0.25">
      <c r="A180" s="142"/>
      <c r="B180" s="179" t="str">
        <f>IFERROR(VLOOKUP(A180,'2.Datos'!$B$3:$Z$5,6,FALSE),"La celda tiene formula")</f>
        <v>La celda tiene formula</v>
      </c>
      <c r="C180" s="142"/>
      <c r="D180" s="142"/>
      <c r="E180" s="142"/>
      <c r="F180" s="142"/>
      <c r="G180" s="181" t="str">
        <f t="shared" si="0"/>
        <v xml:space="preserve">Evidencia: 
Frecuencia de aplicación: 
Responsable de aplicación: </v>
      </c>
    </row>
    <row r="181" spans="1:7" ht="15.75" customHeight="1" x14ac:dyDescent="0.25">
      <c r="A181" s="142"/>
      <c r="B181" s="179" t="str">
        <f>IFERROR(VLOOKUP(A181,'2.Datos'!$B$3:$Z$5,6,FALSE),"La celda tiene formula")</f>
        <v>La celda tiene formula</v>
      </c>
      <c r="C181" s="142"/>
      <c r="D181" s="142"/>
      <c r="E181" s="142"/>
      <c r="F181" s="142"/>
      <c r="G181" s="181" t="str">
        <f t="shared" si="0"/>
        <v xml:space="preserve">Evidencia: 
Frecuencia de aplicación: 
Responsable de aplicación: </v>
      </c>
    </row>
    <row r="182" spans="1:7" ht="15.75" customHeight="1" x14ac:dyDescent="0.25">
      <c r="A182" s="142"/>
      <c r="B182" s="179" t="str">
        <f>IFERROR(VLOOKUP(A182,'2.Datos'!$B$3:$Z$5,6,FALSE),"La celda tiene formula")</f>
        <v>La celda tiene formula</v>
      </c>
      <c r="C182" s="142"/>
      <c r="D182" s="142"/>
      <c r="E182" s="142"/>
      <c r="F182" s="142"/>
      <c r="G182" s="181" t="str">
        <f t="shared" si="0"/>
        <v xml:space="preserve">Evidencia: 
Frecuencia de aplicación: 
Responsable de aplicación: </v>
      </c>
    </row>
    <row r="183" spans="1:7" ht="15.75" customHeight="1" x14ac:dyDescent="0.25">
      <c r="A183" s="142"/>
      <c r="B183" s="179" t="str">
        <f>IFERROR(VLOOKUP(A183,'2.Datos'!$B$3:$Z$5,6,FALSE),"La celda tiene formula")</f>
        <v>La celda tiene formula</v>
      </c>
      <c r="C183" s="142"/>
      <c r="D183" s="142"/>
      <c r="E183" s="142"/>
      <c r="F183" s="142"/>
      <c r="G183" s="181" t="str">
        <f t="shared" si="0"/>
        <v xml:space="preserve">Evidencia: 
Frecuencia de aplicación: 
Responsable de aplicación: </v>
      </c>
    </row>
    <row r="184" spans="1:7" ht="15.75" customHeight="1" x14ac:dyDescent="0.25">
      <c r="A184" s="142"/>
      <c r="B184" s="179" t="str">
        <f>IFERROR(VLOOKUP(A184,'2.Datos'!$B$3:$Z$5,6,FALSE),"La celda tiene formula")</f>
        <v>La celda tiene formula</v>
      </c>
      <c r="C184" s="142"/>
      <c r="D184" s="142"/>
      <c r="E184" s="142"/>
      <c r="F184" s="142"/>
      <c r="G184" s="181" t="str">
        <f t="shared" si="0"/>
        <v xml:space="preserve">Evidencia: 
Frecuencia de aplicación: 
Responsable de aplicación: </v>
      </c>
    </row>
    <row r="185" spans="1:7" ht="15.75" customHeight="1" x14ac:dyDescent="0.25">
      <c r="A185" s="142"/>
      <c r="B185" s="179" t="str">
        <f>IFERROR(VLOOKUP(A185,'2.Datos'!$B$3:$Z$5,6,FALSE),"La celda tiene formula")</f>
        <v>La celda tiene formula</v>
      </c>
      <c r="C185" s="142"/>
      <c r="D185" s="142"/>
      <c r="E185" s="142"/>
      <c r="F185" s="142"/>
      <c r="G185" s="181" t="str">
        <f t="shared" si="0"/>
        <v xml:space="preserve">Evidencia: 
Frecuencia de aplicación: 
Responsable de aplicación: </v>
      </c>
    </row>
    <row r="186" spans="1:7" ht="15.75" customHeight="1" x14ac:dyDescent="0.25">
      <c r="A186" s="142"/>
      <c r="B186" s="179" t="str">
        <f>IFERROR(VLOOKUP(A186,'2.Datos'!$B$3:$Z$5,6,FALSE),"La celda tiene formula")</f>
        <v>La celda tiene formula</v>
      </c>
      <c r="C186" s="142"/>
      <c r="D186" s="142"/>
      <c r="E186" s="142"/>
      <c r="F186" s="142"/>
      <c r="G186" s="181" t="str">
        <f t="shared" si="0"/>
        <v xml:space="preserve">Evidencia: 
Frecuencia de aplicación: 
Responsable de aplicación: </v>
      </c>
    </row>
    <row r="187" spans="1:7" ht="15.75" customHeight="1" x14ac:dyDescent="0.25">
      <c r="A187" s="142"/>
      <c r="B187" s="179" t="str">
        <f>IFERROR(VLOOKUP(A187,'2.Datos'!$B$3:$Z$5,6,FALSE),"La celda tiene formula")</f>
        <v>La celda tiene formula</v>
      </c>
      <c r="C187" s="142"/>
      <c r="D187" s="142"/>
      <c r="E187" s="142"/>
      <c r="F187" s="142"/>
      <c r="G187" s="181" t="str">
        <f t="shared" si="0"/>
        <v xml:space="preserve">Evidencia: 
Frecuencia de aplicación: 
Responsable de aplicación: </v>
      </c>
    </row>
    <row r="188" spans="1:7" ht="15.75" customHeight="1" x14ac:dyDescent="0.25">
      <c r="A188" s="142"/>
      <c r="B188" s="179" t="str">
        <f>IFERROR(VLOOKUP(A188,'2.Datos'!$B$3:$Z$5,6,FALSE),"La celda tiene formula")</f>
        <v>La celda tiene formula</v>
      </c>
      <c r="C188" s="142"/>
      <c r="D188" s="142"/>
      <c r="E188" s="142"/>
      <c r="F188" s="142"/>
      <c r="G188" s="181" t="str">
        <f t="shared" si="0"/>
        <v xml:space="preserve">Evidencia: 
Frecuencia de aplicación: 
Responsable de aplicación: </v>
      </c>
    </row>
    <row r="189" spans="1:7" ht="15.75" customHeight="1" x14ac:dyDescent="0.25">
      <c r="A189" s="142"/>
      <c r="B189" s="179" t="str">
        <f>IFERROR(VLOOKUP(A189,'2.Datos'!$B$3:$Z$5,6,FALSE),"La celda tiene formula")</f>
        <v>La celda tiene formula</v>
      </c>
      <c r="C189" s="142"/>
      <c r="D189" s="142"/>
      <c r="E189" s="142"/>
      <c r="F189" s="142"/>
      <c r="G189" s="181" t="str">
        <f t="shared" si="0"/>
        <v xml:space="preserve">Evidencia: 
Frecuencia de aplicación: 
Responsable de aplicación: </v>
      </c>
    </row>
    <row r="190" spans="1:7" ht="15.75" customHeight="1" x14ac:dyDescent="0.25">
      <c r="A190" s="142"/>
      <c r="B190" s="179" t="str">
        <f>IFERROR(VLOOKUP(A190,'2.Datos'!$B$3:$Z$5,6,FALSE),"La celda tiene formula")</f>
        <v>La celda tiene formula</v>
      </c>
      <c r="C190" s="142"/>
      <c r="D190" s="142"/>
      <c r="E190" s="142"/>
      <c r="F190" s="142"/>
      <c r="G190" s="181" t="str">
        <f t="shared" si="0"/>
        <v xml:space="preserve">Evidencia: 
Frecuencia de aplicación: 
Responsable de aplicación: </v>
      </c>
    </row>
    <row r="191" spans="1:7" ht="15.75" customHeight="1" x14ac:dyDescent="0.25">
      <c r="A191" s="142"/>
      <c r="B191" s="179" t="str">
        <f>IFERROR(VLOOKUP(A191,'2.Datos'!$B$3:$Z$5,6,FALSE),"La celda tiene formula")</f>
        <v>La celda tiene formula</v>
      </c>
      <c r="C191" s="142"/>
      <c r="D191" s="142"/>
      <c r="E191" s="142"/>
      <c r="F191" s="142"/>
      <c r="G191" s="181" t="str">
        <f t="shared" si="0"/>
        <v xml:space="preserve">Evidencia: 
Frecuencia de aplicación: 
Responsable de aplicación: </v>
      </c>
    </row>
    <row r="192" spans="1:7" ht="15.75" customHeight="1" x14ac:dyDescent="0.25">
      <c r="A192" s="142"/>
      <c r="B192" s="179" t="str">
        <f>IFERROR(VLOOKUP(A192,'2.Datos'!$B$3:$Z$5,6,FALSE),"La celda tiene formula")</f>
        <v>La celda tiene formula</v>
      </c>
      <c r="C192" s="142"/>
      <c r="D192" s="142"/>
      <c r="E192" s="142"/>
      <c r="F192" s="142"/>
      <c r="G192" s="181" t="str">
        <f t="shared" si="0"/>
        <v xml:space="preserve">Evidencia: 
Frecuencia de aplicación: 
Responsable de aplicación: </v>
      </c>
    </row>
    <row r="193" spans="1:7" ht="15.75" customHeight="1" x14ac:dyDescent="0.25">
      <c r="A193" s="142"/>
      <c r="B193" s="179" t="str">
        <f>IFERROR(VLOOKUP(A193,'2.Datos'!$B$3:$Z$5,6,FALSE),"La celda tiene formula")</f>
        <v>La celda tiene formula</v>
      </c>
      <c r="C193" s="142"/>
      <c r="D193" s="142"/>
      <c r="E193" s="142"/>
      <c r="F193" s="142"/>
      <c r="G193" s="181" t="str">
        <f t="shared" si="0"/>
        <v xml:space="preserve">Evidencia: 
Frecuencia de aplicación: 
Responsable de aplicación: </v>
      </c>
    </row>
    <row r="194" spans="1:7" ht="15.75" customHeight="1" x14ac:dyDescent="0.25">
      <c r="A194" s="142"/>
      <c r="B194" s="179" t="str">
        <f>IFERROR(VLOOKUP(A194,'2.Datos'!$B$3:$Z$5,6,FALSE),"La celda tiene formula")</f>
        <v>La celda tiene formula</v>
      </c>
      <c r="C194" s="142"/>
      <c r="D194" s="142"/>
      <c r="E194" s="142"/>
      <c r="F194" s="142"/>
      <c r="G194" s="181" t="str">
        <f t="shared" si="0"/>
        <v xml:space="preserve">Evidencia: 
Frecuencia de aplicación: 
Responsable de aplicación: </v>
      </c>
    </row>
    <row r="195" spans="1:7" ht="15.75" customHeight="1" x14ac:dyDescent="0.25">
      <c r="A195" s="142"/>
      <c r="B195" s="179" t="str">
        <f>IFERROR(VLOOKUP(A195,'2.Datos'!$B$3:$Z$5,6,FALSE),"La celda tiene formula")</f>
        <v>La celda tiene formula</v>
      </c>
      <c r="C195" s="142"/>
      <c r="D195" s="142"/>
      <c r="E195" s="142"/>
      <c r="F195" s="142"/>
      <c r="G195" s="181" t="str">
        <f t="shared" si="0"/>
        <v xml:space="preserve">Evidencia: 
Frecuencia de aplicación: 
Responsable de aplicación: </v>
      </c>
    </row>
    <row r="196" spans="1:7" ht="15.75" customHeight="1" x14ac:dyDescent="0.25">
      <c r="A196" s="142"/>
      <c r="B196" s="179" t="str">
        <f>IFERROR(VLOOKUP(A196,'2.Datos'!$B$3:$Z$5,6,FALSE),"La celda tiene formula")</f>
        <v>La celda tiene formula</v>
      </c>
      <c r="C196" s="142"/>
      <c r="D196" s="142"/>
      <c r="E196" s="142"/>
      <c r="F196" s="142"/>
      <c r="G196" s="181" t="str">
        <f t="shared" si="0"/>
        <v xml:space="preserve">Evidencia: 
Frecuencia de aplicación: 
Responsable de aplicación: </v>
      </c>
    </row>
    <row r="197" spans="1:7" ht="15.75" customHeight="1" x14ac:dyDescent="0.25">
      <c r="A197" s="142"/>
      <c r="B197" s="179" t="str">
        <f>IFERROR(VLOOKUP(A197,'2.Datos'!$B$3:$Z$5,6,FALSE),"La celda tiene formula")</f>
        <v>La celda tiene formula</v>
      </c>
      <c r="C197" s="142"/>
      <c r="D197" s="142"/>
      <c r="E197" s="142"/>
      <c r="F197" s="142"/>
      <c r="G197" s="181" t="str">
        <f t="shared" si="0"/>
        <v xml:space="preserve">Evidencia: 
Frecuencia de aplicación: 
Responsable de aplicación: </v>
      </c>
    </row>
    <row r="198" spans="1:7" ht="15.75" customHeight="1" x14ac:dyDescent="0.25">
      <c r="A198" s="142"/>
      <c r="B198" s="179" t="str">
        <f>IFERROR(VLOOKUP(A198,'2.Datos'!$B$3:$Z$5,6,FALSE),"La celda tiene formula")</f>
        <v>La celda tiene formula</v>
      </c>
      <c r="C198" s="142"/>
      <c r="D198" s="142"/>
      <c r="E198" s="142"/>
      <c r="F198" s="142"/>
      <c r="G198" s="181" t="str">
        <f t="shared" si="0"/>
        <v xml:space="preserve">Evidencia: 
Frecuencia de aplicación: 
Responsable de aplicación: </v>
      </c>
    </row>
    <row r="199" spans="1:7" ht="15.75" customHeight="1" x14ac:dyDescent="0.25">
      <c r="A199" s="142"/>
      <c r="B199" s="179" t="str">
        <f>IFERROR(VLOOKUP(A199,'2.Datos'!$B$3:$Z$5,6,FALSE),"La celda tiene formula")</f>
        <v>La celda tiene formula</v>
      </c>
      <c r="C199" s="142"/>
      <c r="D199" s="142"/>
      <c r="E199" s="142"/>
      <c r="F199" s="142"/>
      <c r="G199" s="181" t="str">
        <f t="shared" si="0"/>
        <v xml:space="preserve">Evidencia: 
Frecuencia de aplicación: 
Responsable de aplicación: </v>
      </c>
    </row>
    <row r="200" spans="1:7" ht="15.75" customHeight="1" x14ac:dyDescent="0.25">
      <c r="A200" s="142"/>
      <c r="B200" s="179" t="str">
        <f>IFERROR(VLOOKUP(A200,'2.Datos'!$B$3:$Z$5,6,FALSE),"La celda tiene formula")</f>
        <v>La celda tiene formula</v>
      </c>
      <c r="C200" s="142"/>
      <c r="D200" s="142"/>
      <c r="E200" s="142"/>
      <c r="F200" s="142"/>
      <c r="G200" s="181" t="str">
        <f t="shared" si="0"/>
        <v xml:space="preserve">Evidencia: 
Frecuencia de aplicación: 
Responsable de aplicación: </v>
      </c>
    </row>
    <row r="201" spans="1:7" ht="15.75" customHeight="1" x14ac:dyDescent="0.25">
      <c r="A201" s="142"/>
      <c r="B201" s="179" t="str">
        <f>IFERROR(VLOOKUP(A201,'2.Datos'!$B$3:$Z$5,6,FALSE),"La celda tiene formula")</f>
        <v>La celda tiene formula</v>
      </c>
      <c r="C201" s="142"/>
      <c r="D201" s="142"/>
      <c r="E201" s="142"/>
      <c r="F201" s="142"/>
      <c r="G201" s="181" t="str">
        <f t="shared" si="0"/>
        <v xml:space="preserve">Evidencia: 
Frecuencia de aplicación: 
Responsable de aplicación: </v>
      </c>
    </row>
    <row r="202" spans="1:7" ht="15.75" customHeight="1" x14ac:dyDescent="0.25">
      <c r="A202" s="142"/>
      <c r="B202" s="179" t="str">
        <f>IFERROR(VLOOKUP(A202,'2.Datos'!$B$3:$Z$5,6,FALSE),"La celda tiene formula")</f>
        <v>La celda tiene formula</v>
      </c>
      <c r="C202" s="142"/>
      <c r="D202" s="142"/>
      <c r="E202" s="142"/>
      <c r="F202" s="142"/>
      <c r="G202" s="181" t="str">
        <f t="shared" si="0"/>
        <v xml:space="preserve">Evidencia: 
Frecuencia de aplicación: 
Responsable de aplicación: </v>
      </c>
    </row>
    <row r="203" spans="1:7" ht="15.75" customHeight="1" x14ac:dyDescent="0.25">
      <c r="A203" s="142"/>
      <c r="B203" s="179" t="str">
        <f>IFERROR(VLOOKUP(A203,'2.Datos'!$B$3:$Z$5,6,FALSE),"La celda tiene formula")</f>
        <v>La celda tiene formula</v>
      </c>
      <c r="C203" s="142"/>
      <c r="D203" s="142"/>
      <c r="E203" s="142"/>
      <c r="F203" s="142"/>
      <c r="G203" s="181" t="str">
        <f t="shared" si="0"/>
        <v xml:space="preserve">Evidencia: 
Frecuencia de aplicación: 
Responsable de aplicación: </v>
      </c>
    </row>
    <row r="204" spans="1:7" ht="15.75" customHeight="1" x14ac:dyDescent="0.25">
      <c r="A204" s="142"/>
      <c r="B204" s="179" t="str">
        <f>IFERROR(VLOOKUP(A204,'2.Datos'!$B$3:$Z$5,6,FALSE),"La celda tiene formula")</f>
        <v>La celda tiene formula</v>
      </c>
      <c r="C204" s="142"/>
      <c r="D204" s="142"/>
      <c r="E204" s="142"/>
      <c r="F204" s="142"/>
      <c r="G204" s="181" t="str">
        <f t="shared" si="0"/>
        <v xml:space="preserve">Evidencia: 
Frecuencia de aplicación: 
Responsable de aplicación: </v>
      </c>
    </row>
    <row r="205" spans="1:7" ht="15.75" customHeight="1" x14ac:dyDescent="0.25">
      <c r="A205" s="142"/>
      <c r="B205" s="179" t="str">
        <f>IFERROR(VLOOKUP(A205,'2.Datos'!$B$3:$Z$5,6,FALSE),"La celda tiene formula")</f>
        <v>La celda tiene formula</v>
      </c>
      <c r="C205" s="142"/>
      <c r="D205" s="142"/>
      <c r="E205" s="142"/>
      <c r="F205" s="142"/>
      <c r="G205" s="181" t="str">
        <f t="shared" si="0"/>
        <v xml:space="preserve">Evidencia: 
Frecuencia de aplicación: 
Responsable de aplicación: </v>
      </c>
    </row>
    <row r="206" spans="1:7" ht="15.75" customHeight="1" x14ac:dyDescent="0.25">
      <c r="A206" s="142"/>
      <c r="B206" s="179" t="str">
        <f>IFERROR(VLOOKUP(A206,'2.Datos'!$B$3:$Z$5,6,FALSE),"La celda tiene formula")</f>
        <v>La celda tiene formula</v>
      </c>
      <c r="C206" s="142"/>
      <c r="D206" s="142"/>
      <c r="E206" s="142"/>
      <c r="F206" s="142"/>
      <c r="G206" s="181" t="str">
        <f t="shared" si="0"/>
        <v xml:space="preserve">Evidencia: 
Frecuencia de aplicación: 
Responsable de aplicación: </v>
      </c>
    </row>
    <row r="207" spans="1:7" ht="15.75" customHeight="1" x14ac:dyDescent="0.25">
      <c r="A207" s="142"/>
      <c r="B207" s="179" t="str">
        <f>IFERROR(VLOOKUP(A207,'2.Datos'!$B$3:$Z$5,6,FALSE),"La celda tiene formula")</f>
        <v>La celda tiene formula</v>
      </c>
      <c r="C207" s="142"/>
      <c r="D207" s="142"/>
      <c r="E207" s="142"/>
      <c r="F207" s="142"/>
      <c r="G207" s="181" t="str">
        <f t="shared" si="0"/>
        <v xml:space="preserve">Evidencia: 
Frecuencia de aplicación: 
Responsable de aplicación: </v>
      </c>
    </row>
    <row r="208" spans="1:7" ht="15.75" customHeight="1" x14ac:dyDescent="0.25">
      <c r="A208" s="142"/>
      <c r="B208" s="179" t="str">
        <f>IFERROR(VLOOKUP(A208,'2.Datos'!$B$3:$Z$5,6,FALSE),"La celda tiene formula")</f>
        <v>La celda tiene formula</v>
      </c>
      <c r="C208" s="142"/>
      <c r="D208" s="142"/>
      <c r="E208" s="142"/>
      <c r="F208" s="142"/>
      <c r="G208" s="181" t="str">
        <f t="shared" si="0"/>
        <v xml:space="preserve">Evidencia: 
Frecuencia de aplicación: 
Responsable de aplicación: </v>
      </c>
    </row>
    <row r="209" spans="1:7" ht="15.75" customHeight="1" x14ac:dyDescent="0.25">
      <c r="A209" s="142"/>
      <c r="B209" s="179" t="str">
        <f>IFERROR(VLOOKUP(A209,'2.Datos'!$B$3:$Z$5,6,FALSE),"La celda tiene formula")</f>
        <v>La celda tiene formula</v>
      </c>
      <c r="C209" s="142"/>
      <c r="D209" s="142"/>
      <c r="E209" s="142"/>
      <c r="F209" s="142"/>
      <c r="G209" s="181" t="str">
        <f t="shared" si="0"/>
        <v xml:space="preserve">Evidencia: 
Frecuencia de aplicación: 
Responsable de aplicación: </v>
      </c>
    </row>
    <row r="210" spans="1:7" ht="15.75" customHeight="1" x14ac:dyDescent="0.25">
      <c r="A210" s="142"/>
      <c r="B210" s="179" t="str">
        <f>IFERROR(VLOOKUP(A210,'2.Datos'!$B$3:$Z$5,6,FALSE),"La celda tiene formula")</f>
        <v>La celda tiene formula</v>
      </c>
      <c r="C210" s="142"/>
      <c r="D210" s="142"/>
      <c r="E210" s="142"/>
      <c r="F210" s="142"/>
      <c r="G210" s="181" t="str">
        <f t="shared" si="0"/>
        <v xml:space="preserve">Evidencia: 
Frecuencia de aplicación: 
Responsable de aplicación: </v>
      </c>
    </row>
    <row r="211" spans="1:7" ht="15.75" customHeight="1" x14ac:dyDescent="0.25">
      <c r="A211" s="142"/>
      <c r="B211" s="179" t="str">
        <f>IFERROR(VLOOKUP(A211,'2.Datos'!$B$3:$Z$5,6,FALSE),"La celda tiene formula")</f>
        <v>La celda tiene formula</v>
      </c>
      <c r="C211" s="142"/>
      <c r="D211" s="142"/>
      <c r="E211" s="142"/>
      <c r="F211" s="142"/>
      <c r="G211" s="181" t="str">
        <f t="shared" si="0"/>
        <v xml:space="preserve">Evidencia: 
Frecuencia de aplicación: 
Responsable de aplicación: </v>
      </c>
    </row>
    <row r="212" spans="1:7" ht="15.75" customHeight="1" x14ac:dyDescent="0.25">
      <c r="A212" s="142"/>
      <c r="B212" s="179" t="str">
        <f>IFERROR(VLOOKUP(A212,'2.Datos'!$B$3:$Z$5,6,FALSE),"La celda tiene formula")</f>
        <v>La celda tiene formula</v>
      </c>
      <c r="C212" s="142"/>
      <c r="D212" s="142"/>
      <c r="E212" s="142"/>
      <c r="F212" s="142"/>
      <c r="G212" s="181" t="str">
        <f t="shared" si="0"/>
        <v xml:space="preserve">Evidencia: 
Frecuencia de aplicación: 
Responsable de aplicación: </v>
      </c>
    </row>
    <row r="213" spans="1:7" ht="15.75" customHeight="1" x14ac:dyDescent="0.25">
      <c r="A213" s="142"/>
      <c r="B213" s="179" t="str">
        <f>IFERROR(VLOOKUP(A213,'2.Datos'!$B$3:$Z$5,6,FALSE),"La celda tiene formula")</f>
        <v>La celda tiene formula</v>
      </c>
      <c r="C213" s="142"/>
      <c r="D213" s="142"/>
      <c r="E213" s="142"/>
      <c r="F213" s="142"/>
      <c r="G213" s="181" t="str">
        <f t="shared" si="0"/>
        <v xml:space="preserve">Evidencia: 
Frecuencia de aplicación: 
Responsable de aplicación: </v>
      </c>
    </row>
    <row r="214" spans="1:7" ht="15.75" customHeight="1" x14ac:dyDescent="0.25">
      <c r="A214" s="142"/>
      <c r="B214" s="179" t="str">
        <f>IFERROR(VLOOKUP(A214,'2.Datos'!$B$3:$Z$5,6,FALSE),"La celda tiene formula")</f>
        <v>La celda tiene formula</v>
      </c>
      <c r="C214" s="142"/>
      <c r="D214" s="142"/>
      <c r="E214" s="142"/>
      <c r="F214" s="142"/>
      <c r="G214" s="181" t="str">
        <f t="shared" si="0"/>
        <v xml:space="preserve">Evidencia: 
Frecuencia de aplicación: 
Responsable de aplicación: </v>
      </c>
    </row>
    <row r="215" spans="1:7" ht="15.75" customHeight="1" x14ac:dyDescent="0.25">
      <c r="A215" s="142"/>
      <c r="B215" s="179" t="str">
        <f>IFERROR(VLOOKUP(A215,'2.Datos'!$B$3:$Z$5,6,FALSE),"La celda tiene formula")</f>
        <v>La celda tiene formula</v>
      </c>
      <c r="C215" s="142"/>
      <c r="D215" s="142"/>
      <c r="E215" s="142"/>
      <c r="F215" s="142"/>
      <c r="G215" s="181" t="str">
        <f t="shared" si="0"/>
        <v xml:space="preserve">Evidencia: 
Frecuencia de aplicación: 
Responsable de aplicación: </v>
      </c>
    </row>
    <row r="216" spans="1:7" ht="15.75" customHeight="1" x14ac:dyDescent="0.25">
      <c r="A216" s="142"/>
      <c r="B216" s="179" t="str">
        <f>IFERROR(VLOOKUP(A216,'2.Datos'!$B$3:$Z$5,6,FALSE),"La celda tiene formula")</f>
        <v>La celda tiene formula</v>
      </c>
      <c r="C216" s="142"/>
      <c r="D216" s="142"/>
      <c r="E216" s="142"/>
      <c r="F216" s="142"/>
      <c r="G216" s="181" t="str">
        <f t="shared" si="0"/>
        <v xml:space="preserve">Evidencia: 
Frecuencia de aplicación: 
Responsable de aplicación: </v>
      </c>
    </row>
    <row r="217" spans="1:7" ht="15.75" customHeight="1" x14ac:dyDescent="0.25">
      <c r="A217" s="142"/>
      <c r="B217" s="179" t="str">
        <f>IFERROR(VLOOKUP(A217,'2.Datos'!$B$3:$Z$5,6,FALSE),"La celda tiene formula")</f>
        <v>La celda tiene formula</v>
      </c>
      <c r="C217" s="142"/>
      <c r="D217" s="142"/>
      <c r="E217" s="142"/>
      <c r="F217" s="142"/>
      <c r="G217" s="181" t="str">
        <f t="shared" si="0"/>
        <v xml:space="preserve">Evidencia: 
Frecuencia de aplicación: 
Responsable de aplicación: </v>
      </c>
    </row>
    <row r="218" spans="1:7" ht="15.75" customHeight="1" x14ac:dyDescent="0.25">
      <c r="A218" s="142"/>
      <c r="B218" s="179" t="str">
        <f>IFERROR(VLOOKUP(A218,'2.Datos'!$B$3:$Z$5,6,FALSE),"La celda tiene formula")</f>
        <v>La celda tiene formula</v>
      </c>
      <c r="C218" s="142"/>
      <c r="D218" s="142"/>
      <c r="E218" s="142"/>
      <c r="F218" s="142"/>
      <c r="G218" s="181" t="str">
        <f t="shared" si="0"/>
        <v xml:space="preserve">Evidencia: 
Frecuencia de aplicación: 
Responsable de aplicación: </v>
      </c>
    </row>
    <row r="219" spans="1:7" ht="15.75" customHeight="1" x14ac:dyDescent="0.25">
      <c r="A219" s="142"/>
      <c r="B219" s="179" t="str">
        <f>IFERROR(VLOOKUP(A219,'2.Datos'!$B$3:$Z$5,6,FALSE),"La celda tiene formula")</f>
        <v>La celda tiene formula</v>
      </c>
      <c r="C219" s="142"/>
      <c r="D219" s="142"/>
      <c r="E219" s="142"/>
      <c r="F219" s="142"/>
      <c r="G219" s="181" t="str">
        <f t="shared" si="0"/>
        <v xml:space="preserve">Evidencia: 
Frecuencia de aplicación: 
Responsable de aplicación: </v>
      </c>
    </row>
    <row r="220" spans="1:7" ht="15.75" customHeight="1" x14ac:dyDescent="0.25">
      <c r="A220" s="142"/>
      <c r="B220" s="179" t="str">
        <f>IFERROR(VLOOKUP(A220,'2.Datos'!$B$3:$Z$5,6,FALSE),"La celda tiene formula")</f>
        <v>La celda tiene formula</v>
      </c>
      <c r="C220" s="142"/>
      <c r="D220" s="142"/>
      <c r="E220" s="142"/>
      <c r="F220" s="142"/>
      <c r="G220" s="181" t="str">
        <f t="shared" si="0"/>
        <v xml:space="preserve">Evidencia: 
Frecuencia de aplicación: 
Responsable de aplicación: </v>
      </c>
    </row>
    <row r="221" spans="1:7" ht="15.75" customHeight="1" x14ac:dyDescent="0.25">
      <c r="A221" s="142"/>
      <c r="B221" s="179" t="str">
        <f>IFERROR(VLOOKUP(A221,'2.Datos'!$B$3:$Z$5,6,FALSE),"La celda tiene formula")</f>
        <v>La celda tiene formula</v>
      </c>
      <c r="C221" s="142"/>
      <c r="D221" s="142"/>
      <c r="E221" s="142"/>
      <c r="F221" s="142"/>
      <c r="G221" s="181" t="str">
        <f t="shared" si="0"/>
        <v xml:space="preserve">Evidencia: 
Frecuencia de aplicación: 
Responsable de aplicación: </v>
      </c>
    </row>
    <row r="222" spans="1:7" ht="15.75" customHeight="1" x14ac:dyDescent="0.25">
      <c r="A222" s="142"/>
      <c r="B222" s="179" t="str">
        <f>IFERROR(VLOOKUP(A222,'2.Datos'!$B$3:$Z$5,6,FALSE),"La celda tiene formula")</f>
        <v>La celda tiene formula</v>
      </c>
      <c r="C222" s="142"/>
      <c r="D222" s="142"/>
      <c r="E222" s="142"/>
      <c r="F222" s="142"/>
      <c r="G222" s="181" t="str">
        <f t="shared" si="0"/>
        <v xml:space="preserve">Evidencia: 
Frecuencia de aplicación: 
Responsable de aplicación: </v>
      </c>
    </row>
    <row r="223" spans="1:7" ht="15.75" customHeight="1" x14ac:dyDescent="0.25">
      <c r="A223" s="142"/>
      <c r="B223" s="179" t="str">
        <f>IFERROR(VLOOKUP(A223,'2.Datos'!$B$3:$Z$5,6,FALSE),"La celda tiene formula")</f>
        <v>La celda tiene formula</v>
      </c>
      <c r="C223" s="142"/>
      <c r="D223" s="142"/>
      <c r="E223" s="142"/>
      <c r="F223" s="142"/>
      <c r="G223" s="181" t="str">
        <f t="shared" si="0"/>
        <v xml:space="preserve">Evidencia: 
Frecuencia de aplicación: 
Responsable de aplicación: </v>
      </c>
    </row>
    <row r="224" spans="1:7" ht="15.75" customHeight="1" x14ac:dyDescent="0.25">
      <c r="A224" s="142"/>
      <c r="B224" s="179" t="str">
        <f>IFERROR(VLOOKUP(A224,'2.Datos'!$B$3:$Z$5,6,FALSE),"La celda tiene formula")</f>
        <v>La celda tiene formula</v>
      </c>
      <c r="C224" s="142"/>
      <c r="D224" s="142"/>
      <c r="E224" s="142"/>
      <c r="F224" s="142"/>
      <c r="G224" s="181" t="str">
        <f t="shared" si="0"/>
        <v xml:space="preserve">Evidencia: 
Frecuencia de aplicación: 
Responsable de aplicación: </v>
      </c>
    </row>
    <row r="225" spans="1:7" ht="15.75" customHeight="1" x14ac:dyDescent="0.25">
      <c r="A225" s="142"/>
      <c r="B225" s="179" t="str">
        <f>IFERROR(VLOOKUP(A225,'2.Datos'!$B$3:$Z$5,6,FALSE),"La celda tiene formula")</f>
        <v>La celda tiene formula</v>
      </c>
      <c r="C225" s="142"/>
      <c r="D225" s="142"/>
      <c r="E225" s="142"/>
      <c r="F225" s="142"/>
      <c r="G225" s="181" t="str">
        <f t="shared" si="0"/>
        <v xml:space="preserve">Evidencia: 
Frecuencia de aplicación: 
Responsable de aplicación: </v>
      </c>
    </row>
    <row r="226" spans="1:7" ht="15.75" customHeight="1" x14ac:dyDescent="0.25">
      <c r="A226" s="142"/>
      <c r="B226" s="179" t="str">
        <f>IFERROR(VLOOKUP(A226,'2.Datos'!$B$3:$Z$5,6,FALSE),"La celda tiene formula")</f>
        <v>La celda tiene formula</v>
      </c>
      <c r="C226" s="142"/>
      <c r="D226" s="142"/>
      <c r="E226" s="142"/>
      <c r="F226" s="142"/>
      <c r="G226" s="181" t="str">
        <f t="shared" si="0"/>
        <v xml:space="preserve">Evidencia: 
Frecuencia de aplicación: 
Responsable de aplicación: </v>
      </c>
    </row>
    <row r="227" spans="1:7" ht="15.75" customHeight="1" x14ac:dyDescent="0.25">
      <c r="A227" s="142"/>
      <c r="B227" s="179" t="str">
        <f>IFERROR(VLOOKUP(A227,'2.Datos'!$B$3:$Z$5,6,FALSE),"La celda tiene formula")</f>
        <v>La celda tiene formula</v>
      </c>
      <c r="C227" s="142"/>
      <c r="D227" s="142"/>
      <c r="E227" s="142"/>
      <c r="F227" s="142"/>
      <c r="G227" s="181" t="str">
        <f t="shared" si="0"/>
        <v xml:space="preserve">Evidencia: 
Frecuencia de aplicación: 
Responsable de aplicación: </v>
      </c>
    </row>
    <row r="228" spans="1:7" ht="15.75" customHeight="1" x14ac:dyDescent="0.25">
      <c r="A228" s="142"/>
      <c r="B228" s="179" t="str">
        <f>IFERROR(VLOOKUP(A228,'2.Datos'!$B$3:$Z$5,6,FALSE),"La celda tiene formula")</f>
        <v>La celda tiene formula</v>
      </c>
      <c r="C228" s="142"/>
      <c r="D228" s="142"/>
      <c r="E228" s="142"/>
      <c r="F228" s="142"/>
      <c r="G228" s="181" t="str">
        <f t="shared" si="0"/>
        <v xml:space="preserve">Evidencia: 
Frecuencia de aplicación: 
Responsable de aplicación: </v>
      </c>
    </row>
    <row r="229" spans="1:7" ht="15.75" customHeight="1" x14ac:dyDescent="0.25">
      <c r="A229" s="142"/>
      <c r="B229" s="179" t="str">
        <f>IFERROR(VLOOKUP(A229,'2.Datos'!$B$3:$Z$5,6,FALSE),"La celda tiene formula")</f>
        <v>La celda tiene formula</v>
      </c>
      <c r="C229" s="142"/>
      <c r="D229" s="142"/>
      <c r="E229" s="142"/>
      <c r="F229" s="142"/>
      <c r="G229" s="181" t="str">
        <f t="shared" si="0"/>
        <v xml:space="preserve">Evidencia: 
Frecuencia de aplicación: 
Responsable de aplicación: </v>
      </c>
    </row>
    <row r="230" spans="1:7" ht="15.75" customHeight="1" x14ac:dyDescent="0.25">
      <c r="A230" s="142"/>
      <c r="B230" s="179" t="str">
        <f>IFERROR(VLOOKUP(A230,'2.Datos'!$B$3:$Z$5,6,FALSE),"La celda tiene formula")</f>
        <v>La celda tiene formula</v>
      </c>
      <c r="C230" s="142"/>
      <c r="D230" s="142"/>
      <c r="E230" s="142"/>
      <c r="F230" s="142"/>
      <c r="G230" s="181" t="str">
        <f t="shared" si="0"/>
        <v xml:space="preserve">Evidencia: 
Frecuencia de aplicación: 
Responsable de aplicación: </v>
      </c>
    </row>
    <row r="231" spans="1:7" ht="15.75" customHeight="1" x14ac:dyDescent="0.25">
      <c r="A231" s="142"/>
      <c r="B231" s="179" t="str">
        <f>IFERROR(VLOOKUP(A231,'2.Datos'!$B$3:$Z$5,6,FALSE),"La celda tiene formula")</f>
        <v>La celda tiene formula</v>
      </c>
      <c r="C231" s="142"/>
      <c r="D231" s="142"/>
      <c r="E231" s="142"/>
      <c r="F231" s="142"/>
      <c r="G231" s="181" t="str">
        <f t="shared" si="0"/>
        <v xml:space="preserve">Evidencia: 
Frecuencia de aplicación: 
Responsable de aplicación: </v>
      </c>
    </row>
    <row r="232" spans="1:7" ht="15.75" customHeight="1" x14ac:dyDescent="0.25">
      <c r="A232" s="142"/>
      <c r="B232" s="179" t="str">
        <f>IFERROR(VLOOKUP(A232,'2.Datos'!$B$3:$Z$5,6,FALSE),"La celda tiene formula")</f>
        <v>La celda tiene formula</v>
      </c>
      <c r="C232" s="142"/>
      <c r="D232" s="142"/>
      <c r="E232" s="142"/>
      <c r="F232" s="142"/>
      <c r="G232" s="181" t="str">
        <f t="shared" si="0"/>
        <v xml:space="preserve">Evidencia: 
Frecuencia de aplicación: 
Responsable de aplicación: </v>
      </c>
    </row>
    <row r="233" spans="1:7" ht="15.75" customHeight="1" x14ac:dyDescent="0.25">
      <c r="A233" s="142"/>
      <c r="B233" s="179" t="str">
        <f>IFERROR(VLOOKUP(A233,'2.Datos'!$B$3:$Z$5,6,FALSE),"La celda tiene formula")</f>
        <v>La celda tiene formula</v>
      </c>
      <c r="C233" s="142"/>
      <c r="D233" s="142"/>
      <c r="E233" s="142"/>
      <c r="F233" s="142"/>
      <c r="G233" s="181" t="str">
        <f t="shared" si="0"/>
        <v xml:space="preserve">Evidencia: 
Frecuencia de aplicación: 
Responsable de aplicación: </v>
      </c>
    </row>
    <row r="234" spans="1:7" ht="15.75" customHeight="1" x14ac:dyDescent="0.25">
      <c r="A234" s="142"/>
      <c r="B234" s="179" t="str">
        <f>IFERROR(VLOOKUP(A234,'2.Datos'!$B$3:$Z$5,6,FALSE),"La celda tiene formula")</f>
        <v>La celda tiene formula</v>
      </c>
      <c r="C234" s="142"/>
      <c r="D234" s="142"/>
      <c r="E234" s="142"/>
      <c r="F234" s="142"/>
      <c r="G234" s="181" t="str">
        <f t="shared" si="0"/>
        <v xml:space="preserve">Evidencia: 
Frecuencia de aplicación: 
Responsable de aplicación: </v>
      </c>
    </row>
    <row r="235" spans="1:7" ht="15.75" customHeight="1" x14ac:dyDescent="0.25">
      <c r="A235" s="142"/>
      <c r="B235" s="179" t="str">
        <f>IFERROR(VLOOKUP(A235,'2.Datos'!$B$3:$Z$5,6,FALSE),"La celda tiene formula")</f>
        <v>La celda tiene formula</v>
      </c>
      <c r="C235" s="142"/>
      <c r="D235" s="142"/>
      <c r="E235" s="142"/>
      <c r="F235" s="142"/>
      <c r="G235" s="181" t="str">
        <f t="shared" si="0"/>
        <v xml:space="preserve">Evidencia: 
Frecuencia de aplicación: 
Responsable de aplicación: </v>
      </c>
    </row>
    <row r="236" spans="1:7" ht="15.75" customHeight="1" x14ac:dyDescent="0.25">
      <c r="A236" s="142"/>
      <c r="B236" s="179" t="str">
        <f>IFERROR(VLOOKUP(A236,'2.Datos'!$B$3:$Z$5,6,FALSE),"La celda tiene formula")</f>
        <v>La celda tiene formula</v>
      </c>
      <c r="C236" s="142"/>
      <c r="D236" s="142"/>
      <c r="E236" s="142"/>
      <c r="F236" s="142"/>
      <c r="G236" s="181" t="str">
        <f t="shared" si="0"/>
        <v xml:space="preserve">Evidencia: 
Frecuencia de aplicación: 
Responsable de aplicación: </v>
      </c>
    </row>
    <row r="237" spans="1:7" ht="15.75" customHeight="1" x14ac:dyDescent="0.25">
      <c r="A237" s="142"/>
      <c r="B237" s="179" t="str">
        <f>IFERROR(VLOOKUP(A237,'2.Datos'!$B$3:$Z$5,6,FALSE),"La celda tiene formula")</f>
        <v>La celda tiene formula</v>
      </c>
      <c r="C237" s="142"/>
      <c r="D237" s="142"/>
      <c r="E237" s="142"/>
      <c r="F237" s="142"/>
      <c r="G237" s="181" t="str">
        <f t="shared" si="0"/>
        <v xml:space="preserve">Evidencia: 
Frecuencia de aplicación: 
Responsable de aplicación: </v>
      </c>
    </row>
    <row r="238" spans="1:7" ht="15.75" customHeight="1" x14ac:dyDescent="0.25">
      <c r="A238" s="142"/>
      <c r="B238" s="179" t="str">
        <f>IFERROR(VLOOKUP(A238,'2.Datos'!$B$3:$Z$5,6,FALSE),"La celda tiene formula")</f>
        <v>La celda tiene formula</v>
      </c>
      <c r="C238" s="142"/>
      <c r="D238" s="142"/>
      <c r="E238" s="142"/>
      <c r="F238" s="142"/>
      <c r="G238" s="181" t="str">
        <f t="shared" si="0"/>
        <v xml:space="preserve">Evidencia: 
Frecuencia de aplicación: 
Responsable de aplicación: </v>
      </c>
    </row>
    <row r="239" spans="1:7" ht="15.75" customHeight="1" x14ac:dyDescent="0.25">
      <c r="A239" s="142"/>
      <c r="B239" s="179" t="str">
        <f>IFERROR(VLOOKUP(A239,'2.Datos'!$B$3:$Z$5,6,FALSE),"La celda tiene formula")</f>
        <v>La celda tiene formula</v>
      </c>
      <c r="C239" s="142"/>
      <c r="D239" s="142"/>
      <c r="E239" s="142"/>
      <c r="F239" s="142"/>
      <c r="G239" s="181" t="str">
        <f t="shared" si="0"/>
        <v xml:space="preserve">Evidencia: 
Frecuencia de aplicación: 
Responsable de aplicación: </v>
      </c>
    </row>
    <row r="240" spans="1:7" ht="15.75" customHeight="1" x14ac:dyDescent="0.25">
      <c r="A240" s="142"/>
      <c r="B240" s="179" t="str">
        <f>IFERROR(VLOOKUP(A240,'2.Datos'!$B$3:$Z$5,6,FALSE),"La celda tiene formula")</f>
        <v>La celda tiene formula</v>
      </c>
      <c r="C240" s="142"/>
      <c r="D240" s="142"/>
      <c r="E240" s="142"/>
      <c r="F240" s="142"/>
      <c r="G240" s="181" t="str">
        <f t="shared" si="0"/>
        <v xml:space="preserve">Evidencia: 
Frecuencia de aplicación: 
Responsable de aplicación: </v>
      </c>
    </row>
    <row r="241" spans="1:7" ht="15.75" customHeight="1" x14ac:dyDescent="0.25">
      <c r="A241" s="142"/>
      <c r="B241" s="179" t="str">
        <f>IFERROR(VLOOKUP(A241,'2.Datos'!$B$3:$Z$5,6,FALSE),"La celda tiene formula")</f>
        <v>La celda tiene formula</v>
      </c>
      <c r="C241" s="142"/>
      <c r="D241" s="142"/>
      <c r="E241" s="142"/>
      <c r="F241" s="142"/>
      <c r="G241" s="181" t="str">
        <f t="shared" si="0"/>
        <v xml:space="preserve">Evidencia: 
Frecuencia de aplicación: 
Responsable de aplicación: </v>
      </c>
    </row>
    <row r="242" spans="1:7" ht="15.75" customHeight="1" x14ac:dyDescent="0.25">
      <c r="A242" s="142"/>
      <c r="B242" s="179" t="str">
        <f>IFERROR(VLOOKUP(A242,'2.Datos'!$B$3:$Z$5,6,FALSE),"La celda tiene formula")</f>
        <v>La celda tiene formula</v>
      </c>
      <c r="C242" s="142"/>
      <c r="D242" s="142"/>
      <c r="E242" s="142"/>
      <c r="F242" s="142"/>
      <c r="G242" s="181" t="str">
        <f t="shared" si="0"/>
        <v xml:space="preserve">Evidencia: 
Frecuencia de aplicación: 
Responsable de aplicación: </v>
      </c>
    </row>
    <row r="243" spans="1:7" ht="15.75" customHeight="1" x14ac:dyDescent="0.25">
      <c r="A243" s="142"/>
      <c r="B243" s="179" t="str">
        <f>IFERROR(VLOOKUP(A243,'2.Datos'!$B$3:$Z$5,6,FALSE),"La celda tiene formula")</f>
        <v>La celda tiene formula</v>
      </c>
      <c r="C243" s="142"/>
      <c r="D243" s="142"/>
      <c r="E243" s="142"/>
      <c r="F243" s="142"/>
      <c r="G243" s="181" t="str">
        <f t="shared" si="0"/>
        <v xml:space="preserve">Evidencia: 
Frecuencia de aplicación: 
Responsable de aplicación: </v>
      </c>
    </row>
    <row r="244" spans="1:7" ht="15.75" customHeight="1" x14ac:dyDescent="0.25">
      <c r="A244" s="142"/>
      <c r="B244" s="179" t="str">
        <f>IFERROR(VLOOKUP(A244,'2.Datos'!$B$3:$Z$5,6,FALSE),"La celda tiene formula")</f>
        <v>La celda tiene formula</v>
      </c>
      <c r="C244" s="142"/>
      <c r="D244" s="142"/>
      <c r="E244" s="142"/>
      <c r="F244" s="142"/>
      <c r="G244" s="181" t="str">
        <f t="shared" si="0"/>
        <v xml:space="preserve">Evidencia: 
Frecuencia de aplicación: 
Responsable de aplicación: </v>
      </c>
    </row>
    <row r="245" spans="1:7" ht="15.75" customHeight="1" x14ac:dyDescent="0.25">
      <c r="A245" s="142"/>
      <c r="B245" s="179" t="str">
        <f>IFERROR(VLOOKUP(A245,'2.Datos'!$B$3:$Z$5,6,FALSE),"La celda tiene formula")</f>
        <v>La celda tiene formula</v>
      </c>
      <c r="C245" s="142"/>
      <c r="D245" s="142"/>
      <c r="E245" s="142"/>
      <c r="F245" s="142"/>
      <c r="G245" s="181" t="str">
        <f t="shared" si="0"/>
        <v xml:space="preserve">Evidencia: 
Frecuencia de aplicación: 
Responsable de aplicación: </v>
      </c>
    </row>
    <row r="246" spans="1:7" ht="15.75" customHeight="1" x14ac:dyDescent="0.25">
      <c r="A246" s="142"/>
      <c r="B246" s="179" t="str">
        <f>IFERROR(VLOOKUP(A246,'2.Datos'!$B$3:$Z$5,6,FALSE),"La celda tiene formula")</f>
        <v>La celda tiene formula</v>
      </c>
      <c r="C246" s="142"/>
      <c r="D246" s="142"/>
      <c r="E246" s="142"/>
      <c r="F246" s="142"/>
      <c r="G246" s="181" t="str">
        <f t="shared" si="0"/>
        <v xml:space="preserve">Evidencia: 
Frecuencia de aplicación: 
Responsable de aplicación: </v>
      </c>
    </row>
    <row r="247" spans="1:7" ht="15.75" customHeight="1" x14ac:dyDescent="0.25">
      <c r="A247" s="142"/>
      <c r="B247" s="179" t="str">
        <f>IFERROR(VLOOKUP(A247,'2.Datos'!$B$3:$Z$5,6,FALSE),"La celda tiene formula")</f>
        <v>La celda tiene formula</v>
      </c>
      <c r="C247" s="142"/>
      <c r="D247" s="142"/>
      <c r="E247" s="142"/>
      <c r="F247" s="142"/>
      <c r="G247" s="181" t="str">
        <f t="shared" si="0"/>
        <v xml:space="preserve">Evidencia: 
Frecuencia de aplicación: 
Responsable de aplicación: </v>
      </c>
    </row>
    <row r="248" spans="1:7" ht="15.75" customHeight="1" x14ac:dyDescent="0.25">
      <c r="A248" s="142"/>
      <c r="B248" s="179" t="str">
        <f>IFERROR(VLOOKUP(A248,'2.Datos'!$B$3:$Z$5,6,FALSE),"La celda tiene formula")</f>
        <v>La celda tiene formula</v>
      </c>
      <c r="C248" s="142"/>
      <c r="D248" s="142"/>
      <c r="E248" s="142"/>
      <c r="F248" s="142"/>
      <c r="G248" s="181" t="str">
        <f t="shared" si="0"/>
        <v xml:space="preserve">Evidencia: 
Frecuencia de aplicación: 
Responsable de aplicación: </v>
      </c>
    </row>
    <row r="249" spans="1:7" ht="15.75" customHeight="1" x14ac:dyDescent="0.25">
      <c r="A249" s="142"/>
      <c r="B249" s="179" t="str">
        <f>IFERROR(VLOOKUP(A249,'2.Datos'!$B$3:$Z$5,6,FALSE),"La celda tiene formula")</f>
        <v>La celda tiene formula</v>
      </c>
      <c r="C249" s="142"/>
      <c r="D249" s="142"/>
      <c r="E249" s="142"/>
      <c r="F249" s="142"/>
      <c r="G249" s="181" t="str">
        <f t="shared" si="0"/>
        <v xml:space="preserve">Evidencia: 
Frecuencia de aplicación: 
Responsable de aplicación: </v>
      </c>
    </row>
    <row r="250" spans="1:7" ht="15.75" customHeight="1" x14ac:dyDescent="0.25">
      <c r="A250" s="142"/>
      <c r="B250" s="179" t="str">
        <f>IFERROR(VLOOKUP(A250,'2.Datos'!$B$3:$Z$5,6,FALSE),"La celda tiene formula")</f>
        <v>La celda tiene formula</v>
      </c>
      <c r="C250" s="142"/>
      <c r="D250" s="142"/>
      <c r="E250" s="142"/>
      <c r="F250" s="142"/>
      <c r="G250" s="181" t="str">
        <f t="shared" si="0"/>
        <v xml:space="preserve">Evidencia: 
Frecuencia de aplicación: 
Responsable de aplicación: </v>
      </c>
    </row>
    <row r="251" spans="1:7" ht="15.75" customHeight="1" x14ac:dyDescent="0.25">
      <c r="A251" s="142"/>
      <c r="B251" s="179" t="str">
        <f>IFERROR(VLOOKUP(A251,'2.Datos'!$B$3:$Z$5,6,FALSE),"La celda tiene formula")</f>
        <v>La celda tiene formula</v>
      </c>
      <c r="C251" s="142"/>
      <c r="D251" s="142"/>
      <c r="E251" s="142"/>
      <c r="F251" s="142"/>
      <c r="G251" s="181" t="str">
        <f t="shared" si="0"/>
        <v xml:space="preserve">Evidencia: 
Frecuencia de aplicación: 
Responsable de aplicación: </v>
      </c>
    </row>
    <row r="252" spans="1:7" ht="15.75" customHeight="1" x14ac:dyDescent="0.25">
      <c r="A252" s="142"/>
      <c r="B252" s="179" t="str">
        <f>IFERROR(VLOOKUP(A252,'2.Datos'!$B$3:$Z$5,6,FALSE),"La celda tiene formula")</f>
        <v>La celda tiene formula</v>
      </c>
      <c r="C252" s="142"/>
      <c r="D252" s="142"/>
      <c r="E252" s="142"/>
      <c r="F252" s="142"/>
      <c r="G252" s="181" t="str">
        <f t="shared" si="0"/>
        <v xml:space="preserve">Evidencia: 
Frecuencia de aplicación: 
Responsable de aplicación: </v>
      </c>
    </row>
    <row r="253" spans="1:7" ht="15.75" customHeight="1" x14ac:dyDescent="0.25">
      <c r="A253" s="142"/>
      <c r="B253" s="179" t="str">
        <f>IFERROR(VLOOKUP(A253,'2.Datos'!$B$3:$Z$5,6,FALSE),"La celda tiene formula")</f>
        <v>La celda tiene formula</v>
      </c>
      <c r="C253" s="142"/>
      <c r="D253" s="142"/>
      <c r="E253" s="142"/>
      <c r="F253" s="142"/>
      <c r="G253" s="181" t="str">
        <f t="shared" si="0"/>
        <v xml:space="preserve">Evidencia: 
Frecuencia de aplicación: 
Responsable de aplicación: </v>
      </c>
    </row>
    <row r="254" spans="1:7" ht="15.75" customHeight="1" x14ac:dyDescent="0.25">
      <c r="A254" s="142"/>
      <c r="B254" s="179" t="str">
        <f>IFERROR(VLOOKUP(A254,'2.Datos'!$B$3:$Z$5,6,FALSE),"La celda tiene formula")</f>
        <v>La celda tiene formula</v>
      </c>
      <c r="C254" s="142"/>
      <c r="D254" s="142"/>
      <c r="E254" s="142"/>
      <c r="F254" s="142"/>
      <c r="G254" s="181" t="str">
        <f t="shared" si="0"/>
        <v xml:space="preserve">Evidencia: 
Frecuencia de aplicación: 
Responsable de aplicación: </v>
      </c>
    </row>
    <row r="255" spans="1:7" ht="15.75" customHeight="1" x14ac:dyDescent="0.25">
      <c r="A255" s="142"/>
      <c r="B255" s="179" t="str">
        <f>IFERROR(VLOOKUP(A255,'2.Datos'!$B$3:$Z$5,6,FALSE),"La celda tiene formula")</f>
        <v>La celda tiene formula</v>
      </c>
      <c r="C255" s="142"/>
      <c r="D255" s="142"/>
      <c r="E255" s="142"/>
      <c r="F255" s="142"/>
      <c r="G255" s="181" t="str">
        <f t="shared" si="0"/>
        <v xml:space="preserve">Evidencia: 
Frecuencia de aplicación: 
Responsable de aplicación: </v>
      </c>
    </row>
    <row r="256" spans="1:7" ht="15.75" customHeight="1" x14ac:dyDescent="0.25">
      <c r="A256" s="142"/>
      <c r="B256" s="179" t="str">
        <f>IFERROR(VLOOKUP(A256,'2.Datos'!$B$3:$Z$5,6,FALSE),"La celda tiene formula")</f>
        <v>La celda tiene formula</v>
      </c>
      <c r="C256" s="142"/>
      <c r="D256" s="142"/>
      <c r="E256" s="142"/>
      <c r="F256" s="142"/>
      <c r="G256" s="181" t="str">
        <f t="shared" si="0"/>
        <v xml:space="preserve">Evidencia: 
Frecuencia de aplicación: 
Responsable de aplicación: </v>
      </c>
    </row>
    <row r="257" spans="1:7" ht="15.75" customHeight="1" x14ac:dyDescent="0.25">
      <c r="A257" s="142"/>
      <c r="B257" s="179" t="str">
        <f>IFERROR(VLOOKUP(A257,'2.Datos'!$B$3:$Z$5,6,FALSE),"La celda tiene formula")</f>
        <v>La celda tiene formula</v>
      </c>
      <c r="C257" s="142"/>
      <c r="D257" s="142"/>
      <c r="E257" s="142"/>
      <c r="F257" s="142"/>
      <c r="G257" s="181" t="str">
        <f t="shared" ref="G257:G511" si="1">CONCATENATE($D$1,": ",D257,CHAR(10),$E$1,": ",E257,CHAR(10),$F$1,": ",F257)</f>
        <v xml:space="preserve">Evidencia: 
Frecuencia de aplicación: 
Responsable de aplicación: </v>
      </c>
    </row>
    <row r="258" spans="1:7" ht="15.75" customHeight="1" x14ac:dyDescent="0.25">
      <c r="A258" s="142"/>
      <c r="B258" s="179" t="str">
        <f>IFERROR(VLOOKUP(A258,'2.Datos'!$B$3:$Z$5,6,FALSE),"La celda tiene formula")</f>
        <v>La celda tiene formula</v>
      </c>
      <c r="C258" s="142"/>
      <c r="D258" s="142"/>
      <c r="E258" s="142"/>
      <c r="F258" s="142"/>
      <c r="G258" s="181" t="str">
        <f t="shared" si="1"/>
        <v xml:space="preserve">Evidencia: 
Frecuencia de aplicación: 
Responsable de aplicación: </v>
      </c>
    </row>
    <row r="259" spans="1:7" ht="15.75" customHeight="1" x14ac:dyDescent="0.25">
      <c r="A259" s="142"/>
      <c r="B259" s="179" t="str">
        <f>IFERROR(VLOOKUP(A259,'2.Datos'!$B$3:$Z$5,6,FALSE),"La celda tiene formula")</f>
        <v>La celda tiene formula</v>
      </c>
      <c r="C259" s="142"/>
      <c r="D259" s="142"/>
      <c r="E259" s="142"/>
      <c r="F259" s="142"/>
      <c r="G259" s="181" t="str">
        <f t="shared" si="1"/>
        <v xml:space="preserve">Evidencia: 
Frecuencia de aplicación: 
Responsable de aplicación: </v>
      </c>
    </row>
    <row r="260" spans="1:7" ht="15.75" customHeight="1" x14ac:dyDescent="0.25">
      <c r="A260" s="142"/>
      <c r="B260" s="179" t="str">
        <f>IFERROR(VLOOKUP(A260,'2.Datos'!$B$3:$Z$5,6,FALSE),"La celda tiene formula")</f>
        <v>La celda tiene formula</v>
      </c>
      <c r="C260" s="142"/>
      <c r="D260" s="142"/>
      <c r="E260" s="142"/>
      <c r="F260" s="142"/>
      <c r="G260" s="181" t="str">
        <f t="shared" si="1"/>
        <v xml:space="preserve">Evidencia: 
Frecuencia de aplicación: 
Responsable de aplicación: </v>
      </c>
    </row>
    <row r="261" spans="1:7" ht="15.75" customHeight="1" x14ac:dyDescent="0.25">
      <c r="A261" s="142"/>
      <c r="B261" s="179" t="str">
        <f>IFERROR(VLOOKUP(A261,'2.Datos'!$B$3:$Z$5,6,FALSE),"La celda tiene formula")</f>
        <v>La celda tiene formula</v>
      </c>
      <c r="C261" s="142"/>
      <c r="D261" s="142"/>
      <c r="E261" s="142"/>
      <c r="F261" s="142"/>
      <c r="G261" s="181" t="str">
        <f t="shared" si="1"/>
        <v xml:space="preserve">Evidencia: 
Frecuencia de aplicación: 
Responsable de aplicación: </v>
      </c>
    </row>
    <row r="262" spans="1:7" ht="15.75" customHeight="1" x14ac:dyDescent="0.25">
      <c r="A262" s="142"/>
      <c r="B262" s="179" t="str">
        <f>IFERROR(VLOOKUP(A262,'2.Datos'!$B$3:$Z$5,6,FALSE),"La celda tiene formula")</f>
        <v>La celda tiene formula</v>
      </c>
      <c r="C262" s="142"/>
      <c r="D262" s="142"/>
      <c r="E262" s="142"/>
      <c r="F262" s="142"/>
      <c r="G262" s="181" t="str">
        <f t="shared" si="1"/>
        <v xml:space="preserve">Evidencia: 
Frecuencia de aplicación: 
Responsable de aplicación: </v>
      </c>
    </row>
    <row r="263" spans="1:7" ht="15.75" customHeight="1" x14ac:dyDescent="0.25">
      <c r="A263" s="142"/>
      <c r="B263" s="179" t="str">
        <f>IFERROR(VLOOKUP(A263,'2.Datos'!$B$3:$Z$5,6,FALSE),"La celda tiene formula")</f>
        <v>La celda tiene formula</v>
      </c>
      <c r="C263" s="142"/>
      <c r="D263" s="142"/>
      <c r="E263" s="142"/>
      <c r="F263" s="142"/>
      <c r="G263" s="181" t="str">
        <f t="shared" si="1"/>
        <v xml:space="preserve">Evidencia: 
Frecuencia de aplicación: 
Responsable de aplicación: </v>
      </c>
    </row>
    <row r="264" spans="1:7" ht="15.75" customHeight="1" x14ac:dyDescent="0.25">
      <c r="A264" s="142"/>
      <c r="B264" s="179" t="str">
        <f>IFERROR(VLOOKUP(A264,'2.Datos'!$B$3:$Z$5,6,FALSE),"La celda tiene formula")</f>
        <v>La celda tiene formula</v>
      </c>
      <c r="C264" s="142"/>
      <c r="D264" s="142"/>
      <c r="E264" s="142"/>
      <c r="F264" s="142"/>
      <c r="G264" s="181" t="str">
        <f t="shared" si="1"/>
        <v xml:space="preserve">Evidencia: 
Frecuencia de aplicación: 
Responsable de aplicación: </v>
      </c>
    </row>
    <row r="265" spans="1:7" ht="15.75" customHeight="1" x14ac:dyDescent="0.25">
      <c r="A265" s="142"/>
      <c r="B265" s="179" t="str">
        <f>IFERROR(VLOOKUP(A265,'2.Datos'!$B$3:$Z$5,6,FALSE),"La celda tiene formula")</f>
        <v>La celda tiene formula</v>
      </c>
      <c r="C265" s="142"/>
      <c r="D265" s="142"/>
      <c r="E265" s="142"/>
      <c r="F265" s="142"/>
      <c r="G265" s="181" t="str">
        <f t="shared" si="1"/>
        <v xml:space="preserve">Evidencia: 
Frecuencia de aplicación: 
Responsable de aplicación: </v>
      </c>
    </row>
    <row r="266" spans="1:7" ht="15.75" customHeight="1" x14ac:dyDescent="0.25">
      <c r="A266" s="142"/>
      <c r="B266" s="179" t="str">
        <f>IFERROR(VLOOKUP(A266,'2.Datos'!$B$3:$Z$5,6,FALSE),"La celda tiene formula")</f>
        <v>La celda tiene formula</v>
      </c>
      <c r="C266" s="142"/>
      <c r="D266" s="142"/>
      <c r="E266" s="142"/>
      <c r="F266" s="142"/>
      <c r="G266" s="181" t="str">
        <f t="shared" si="1"/>
        <v xml:space="preserve">Evidencia: 
Frecuencia de aplicación: 
Responsable de aplicación: </v>
      </c>
    </row>
    <row r="267" spans="1:7" ht="15.75" customHeight="1" x14ac:dyDescent="0.25">
      <c r="A267" s="142"/>
      <c r="B267" s="179" t="str">
        <f>IFERROR(VLOOKUP(A267,'2.Datos'!$B$3:$Z$5,6,FALSE),"La celda tiene formula")</f>
        <v>La celda tiene formula</v>
      </c>
      <c r="C267" s="142"/>
      <c r="D267" s="142"/>
      <c r="E267" s="142"/>
      <c r="F267" s="142"/>
      <c r="G267" s="181" t="str">
        <f t="shared" si="1"/>
        <v xml:space="preserve">Evidencia: 
Frecuencia de aplicación: 
Responsable de aplicación: </v>
      </c>
    </row>
    <row r="268" spans="1:7" ht="15.75" customHeight="1" x14ac:dyDescent="0.25">
      <c r="A268" s="142"/>
      <c r="B268" s="179" t="str">
        <f>IFERROR(VLOOKUP(A268,'2.Datos'!$B$3:$Z$5,6,FALSE),"La celda tiene formula")</f>
        <v>La celda tiene formula</v>
      </c>
      <c r="C268" s="142"/>
      <c r="D268" s="142"/>
      <c r="E268" s="142"/>
      <c r="F268" s="142"/>
      <c r="G268" s="181" t="str">
        <f t="shared" si="1"/>
        <v xml:space="preserve">Evidencia: 
Frecuencia de aplicación: 
Responsable de aplicación: </v>
      </c>
    </row>
    <row r="269" spans="1:7" ht="15.75" customHeight="1" x14ac:dyDescent="0.25">
      <c r="A269" s="142"/>
      <c r="B269" s="179" t="str">
        <f>IFERROR(VLOOKUP(A269,'2.Datos'!$B$3:$Z$5,6,FALSE),"La celda tiene formula")</f>
        <v>La celda tiene formula</v>
      </c>
      <c r="C269" s="142"/>
      <c r="D269" s="142"/>
      <c r="E269" s="142"/>
      <c r="F269" s="142"/>
      <c r="G269" s="181" t="str">
        <f t="shared" si="1"/>
        <v xml:space="preserve">Evidencia: 
Frecuencia de aplicación: 
Responsable de aplicación: </v>
      </c>
    </row>
    <row r="270" spans="1:7" ht="15.75" customHeight="1" x14ac:dyDescent="0.25">
      <c r="A270" s="142"/>
      <c r="B270" s="179" t="str">
        <f>IFERROR(VLOOKUP(A270,'2.Datos'!$B$3:$Z$5,6,FALSE),"La celda tiene formula")</f>
        <v>La celda tiene formula</v>
      </c>
      <c r="C270" s="142"/>
      <c r="D270" s="142"/>
      <c r="E270" s="142"/>
      <c r="F270" s="142"/>
      <c r="G270" s="181" t="str">
        <f t="shared" si="1"/>
        <v xml:space="preserve">Evidencia: 
Frecuencia de aplicación: 
Responsable de aplicación: </v>
      </c>
    </row>
    <row r="271" spans="1:7" ht="15.75" customHeight="1" x14ac:dyDescent="0.25">
      <c r="A271" s="142"/>
      <c r="B271" s="179" t="str">
        <f>IFERROR(VLOOKUP(A271,'2.Datos'!$B$3:$Z$5,6,FALSE),"La celda tiene formula")</f>
        <v>La celda tiene formula</v>
      </c>
      <c r="C271" s="142"/>
      <c r="D271" s="142"/>
      <c r="E271" s="142"/>
      <c r="F271" s="142"/>
      <c r="G271" s="181" t="str">
        <f t="shared" si="1"/>
        <v xml:space="preserve">Evidencia: 
Frecuencia de aplicación: 
Responsable de aplicación: </v>
      </c>
    </row>
    <row r="272" spans="1:7" ht="15.75" customHeight="1" x14ac:dyDescent="0.25">
      <c r="A272" s="142"/>
      <c r="B272" s="179" t="str">
        <f>IFERROR(VLOOKUP(A272,'2.Datos'!$B$3:$Z$5,6,FALSE),"La celda tiene formula")</f>
        <v>La celda tiene formula</v>
      </c>
      <c r="C272" s="142"/>
      <c r="D272" s="142"/>
      <c r="E272" s="142"/>
      <c r="F272" s="142"/>
      <c r="G272" s="181" t="str">
        <f t="shared" si="1"/>
        <v xml:space="preserve">Evidencia: 
Frecuencia de aplicación: 
Responsable de aplicación: </v>
      </c>
    </row>
    <row r="273" spans="1:7" ht="15.75" customHeight="1" x14ac:dyDescent="0.25">
      <c r="A273" s="142"/>
      <c r="B273" s="179" t="str">
        <f>IFERROR(VLOOKUP(A273,'2.Datos'!$B$3:$Z$5,6,FALSE),"La celda tiene formula")</f>
        <v>La celda tiene formula</v>
      </c>
      <c r="C273" s="142"/>
      <c r="D273" s="142"/>
      <c r="E273" s="142"/>
      <c r="F273" s="142"/>
      <c r="G273" s="181" t="str">
        <f t="shared" si="1"/>
        <v xml:space="preserve">Evidencia: 
Frecuencia de aplicación: 
Responsable de aplicación: </v>
      </c>
    </row>
    <row r="274" spans="1:7" ht="15.75" customHeight="1" x14ac:dyDescent="0.25">
      <c r="A274" s="142"/>
      <c r="B274" s="179" t="str">
        <f>IFERROR(VLOOKUP(A274,'2.Datos'!$B$3:$Z$5,6,FALSE),"La celda tiene formula")</f>
        <v>La celda tiene formula</v>
      </c>
      <c r="C274" s="142"/>
      <c r="D274" s="142"/>
      <c r="E274" s="142"/>
      <c r="F274" s="142"/>
      <c r="G274" s="181" t="str">
        <f t="shared" si="1"/>
        <v xml:space="preserve">Evidencia: 
Frecuencia de aplicación: 
Responsable de aplicación: </v>
      </c>
    </row>
    <row r="275" spans="1:7" ht="15.75" customHeight="1" x14ac:dyDescent="0.25">
      <c r="A275" s="142"/>
      <c r="B275" s="179" t="str">
        <f>IFERROR(VLOOKUP(A275,'2.Datos'!$B$3:$Z$5,6,FALSE),"La celda tiene formula")</f>
        <v>La celda tiene formula</v>
      </c>
      <c r="C275" s="142"/>
      <c r="D275" s="142"/>
      <c r="E275" s="142"/>
      <c r="F275" s="142"/>
      <c r="G275" s="181" t="str">
        <f t="shared" si="1"/>
        <v xml:space="preserve">Evidencia: 
Frecuencia de aplicación: 
Responsable de aplicación: </v>
      </c>
    </row>
    <row r="276" spans="1:7" ht="15.75" customHeight="1" x14ac:dyDescent="0.25">
      <c r="A276" s="142"/>
      <c r="B276" s="179" t="str">
        <f>IFERROR(VLOOKUP(A276,'2.Datos'!$B$3:$Z$5,6,FALSE),"La celda tiene formula")</f>
        <v>La celda tiene formula</v>
      </c>
      <c r="C276" s="142"/>
      <c r="D276" s="142"/>
      <c r="E276" s="142"/>
      <c r="F276" s="142"/>
      <c r="G276" s="181" t="str">
        <f t="shared" si="1"/>
        <v xml:space="preserve">Evidencia: 
Frecuencia de aplicación: 
Responsable de aplicación: </v>
      </c>
    </row>
    <row r="277" spans="1:7" ht="15.75" customHeight="1" x14ac:dyDescent="0.25">
      <c r="A277" s="142"/>
      <c r="B277" s="179" t="str">
        <f>IFERROR(VLOOKUP(A277,'2.Datos'!$B$3:$Z$5,6,FALSE),"La celda tiene formula")</f>
        <v>La celda tiene formula</v>
      </c>
      <c r="C277" s="142"/>
      <c r="D277" s="142"/>
      <c r="E277" s="142"/>
      <c r="F277" s="142"/>
      <c r="G277" s="181" t="str">
        <f t="shared" si="1"/>
        <v xml:space="preserve">Evidencia: 
Frecuencia de aplicación: 
Responsable de aplicación: </v>
      </c>
    </row>
    <row r="278" spans="1:7" ht="15.75" customHeight="1" x14ac:dyDescent="0.25">
      <c r="A278" s="142"/>
      <c r="B278" s="179" t="str">
        <f>IFERROR(VLOOKUP(A278,'2.Datos'!$B$3:$Z$5,6,FALSE),"La celda tiene formula")</f>
        <v>La celda tiene formula</v>
      </c>
      <c r="C278" s="142"/>
      <c r="D278" s="142"/>
      <c r="E278" s="142"/>
      <c r="F278" s="142"/>
      <c r="G278" s="181" t="str">
        <f t="shared" si="1"/>
        <v xml:space="preserve">Evidencia: 
Frecuencia de aplicación: 
Responsable de aplicación: </v>
      </c>
    </row>
    <row r="279" spans="1:7" ht="15.75" customHeight="1" x14ac:dyDescent="0.25">
      <c r="A279" s="142"/>
      <c r="B279" s="179" t="str">
        <f>IFERROR(VLOOKUP(A279,'2.Datos'!$B$3:$Z$5,6,FALSE),"La celda tiene formula")</f>
        <v>La celda tiene formula</v>
      </c>
      <c r="C279" s="142"/>
      <c r="D279" s="142"/>
      <c r="E279" s="142"/>
      <c r="F279" s="142"/>
      <c r="G279" s="181" t="str">
        <f t="shared" si="1"/>
        <v xml:space="preserve">Evidencia: 
Frecuencia de aplicación: 
Responsable de aplicación: </v>
      </c>
    </row>
    <row r="280" spans="1:7" ht="15.75" customHeight="1" x14ac:dyDescent="0.25">
      <c r="A280" s="142"/>
      <c r="B280" s="179" t="str">
        <f>IFERROR(VLOOKUP(A280,'2.Datos'!$B$3:$Z$5,6,FALSE),"La celda tiene formula")</f>
        <v>La celda tiene formula</v>
      </c>
      <c r="C280" s="142"/>
      <c r="D280" s="142"/>
      <c r="E280" s="142"/>
      <c r="F280" s="142"/>
      <c r="G280" s="181" t="str">
        <f t="shared" si="1"/>
        <v xml:space="preserve">Evidencia: 
Frecuencia de aplicación: 
Responsable de aplicación: </v>
      </c>
    </row>
    <row r="281" spans="1:7" ht="15.75" customHeight="1" x14ac:dyDescent="0.25">
      <c r="A281" s="142"/>
      <c r="B281" s="179" t="str">
        <f>IFERROR(VLOOKUP(A281,'2.Datos'!$B$3:$Z$5,6,FALSE),"La celda tiene formula")</f>
        <v>La celda tiene formula</v>
      </c>
      <c r="C281" s="142"/>
      <c r="D281" s="142"/>
      <c r="E281" s="142"/>
      <c r="F281" s="142"/>
      <c r="G281" s="181" t="str">
        <f t="shared" si="1"/>
        <v xml:space="preserve">Evidencia: 
Frecuencia de aplicación: 
Responsable de aplicación: </v>
      </c>
    </row>
    <row r="282" spans="1:7" ht="15.75" customHeight="1" x14ac:dyDescent="0.25">
      <c r="A282" s="142"/>
      <c r="B282" s="179" t="str">
        <f>IFERROR(VLOOKUP(A282,'2.Datos'!$B$3:$Z$5,6,FALSE),"La celda tiene formula")</f>
        <v>La celda tiene formula</v>
      </c>
      <c r="C282" s="142"/>
      <c r="D282" s="142"/>
      <c r="E282" s="142"/>
      <c r="F282" s="142"/>
      <c r="G282" s="181" t="str">
        <f t="shared" si="1"/>
        <v xml:space="preserve">Evidencia: 
Frecuencia de aplicación: 
Responsable de aplicación: </v>
      </c>
    </row>
    <row r="283" spans="1:7" ht="15.75" customHeight="1" x14ac:dyDescent="0.25">
      <c r="A283" s="142"/>
      <c r="B283" s="179" t="str">
        <f>IFERROR(VLOOKUP(A283,'2.Datos'!$B$3:$Z$5,6,FALSE),"La celda tiene formula")</f>
        <v>La celda tiene formula</v>
      </c>
      <c r="C283" s="142"/>
      <c r="D283" s="142"/>
      <c r="E283" s="142"/>
      <c r="F283" s="142"/>
      <c r="G283" s="181" t="str">
        <f t="shared" si="1"/>
        <v xml:space="preserve">Evidencia: 
Frecuencia de aplicación: 
Responsable de aplicación: </v>
      </c>
    </row>
    <row r="284" spans="1:7" ht="15.75" customHeight="1" x14ac:dyDescent="0.25">
      <c r="A284" s="142"/>
      <c r="B284" s="179" t="str">
        <f>IFERROR(VLOOKUP(A284,'2.Datos'!$B$3:$Z$5,6,FALSE),"La celda tiene formula")</f>
        <v>La celda tiene formula</v>
      </c>
      <c r="C284" s="142"/>
      <c r="D284" s="142"/>
      <c r="E284" s="142"/>
      <c r="F284" s="142"/>
      <c r="G284" s="181" t="str">
        <f t="shared" si="1"/>
        <v xml:space="preserve">Evidencia: 
Frecuencia de aplicación: 
Responsable de aplicación: </v>
      </c>
    </row>
    <row r="285" spans="1:7" ht="15.75" customHeight="1" x14ac:dyDescent="0.25">
      <c r="A285" s="142"/>
      <c r="B285" s="179" t="str">
        <f>IFERROR(VLOOKUP(A285,'2.Datos'!$B$3:$Z$5,6,FALSE),"La celda tiene formula")</f>
        <v>La celda tiene formula</v>
      </c>
      <c r="C285" s="142"/>
      <c r="D285" s="142"/>
      <c r="E285" s="142"/>
      <c r="F285" s="142"/>
      <c r="G285" s="181" t="str">
        <f t="shared" si="1"/>
        <v xml:space="preserve">Evidencia: 
Frecuencia de aplicación: 
Responsable de aplicación: </v>
      </c>
    </row>
    <row r="286" spans="1:7" ht="15.75" customHeight="1" x14ac:dyDescent="0.25">
      <c r="A286" s="142"/>
      <c r="B286" s="179" t="str">
        <f>IFERROR(VLOOKUP(A286,'2.Datos'!$B$3:$Z$5,6,FALSE),"La celda tiene formula")</f>
        <v>La celda tiene formula</v>
      </c>
      <c r="C286" s="142"/>
      <c r="D286" s="142"/>
      <c r="E286" s="142"/>
      <c r="F286" s="142"/>
      <c r="G286" s="181" t="str">
        <f t="shared" si="1"/>
        <v xml:space="preserve">Evidencia: 
Frecuencia de aplicación: 
Responsable de aplicación: </v>
      </c>
    </row>
    <row r="287" spans="1:7" ht="15.75" customHeight="1" x14ac:dyDescent="0.25">
      <c r="A287" s="142"/>
      <c r="B287" s="179" t="str">
        <f>IFERROR(VLOOKUP(A287,'2.Datos'!$B$3:$Z$5,6,FALSE),"La celda tiene formula")</f>
        <v>La celda tiene formula</v>
      </c>
      <c r="C287" s="142"/>
      <c r="D287" s="142"/>
      <c r="E287" s="142"/>
      <c r="F287" s="142"/>
      <c r="G287" s="181" t="str">
        <f t="shared" si="1"/>
        <v xml:space="preserve">Evidencia: 
Frecuencia de aplicación: 
Responsable de aplicación: </v>
      </c>
    </row>
    <row r="288" spans="1:7" ht="15.75" customHeight="1" x14ac:dyDescent="0.25">
      <c r="A288" s="142"/>
      <c r="B288" s="179" t="str">
        <f>IFERROR(VLOOKUP(A288,'2.Datos'!$B$3:$Z$5,6,FALSE),"La celda tiene formula")</f>
        <v>La celda tiene formula</v>
      </c>
      <c r="C288" s="142"/>
      <c r="D288" s="142"/>
      <c r="E288" s="142"/>
      <c r="F288" s="142"/>
      <c r="G288" s="181" t="str">
        <f t="shared" si="1"/>
        <v xml:space="preserve">Evidencia: 
Frecuencia de aplicación: 
Responsable de aplicación: </v>
      </c>
    </row>
    <row r="289" spans="1:7" ht="15.75" customHeight="1" x14ac:dyDescent="0.25">
      <c r="A289" s="142"/>
      <c r="B289" s="179" t="str">
        <f>IFERROR(VLOOKUP(A289,'2.Datos'!$B$3:$Z$5,6,FALSE),"La celda tiene formula")</f>
        <v>La celda tiene formula</v>
      </c>
      <c r="C289" s="142"/>
      <c r="D289" s="142"/>
      <c r="E289" s="142"/>
      <c r="F289" s="142"/>
      <c r="G289" s="181" t="str">
        <f t="shared" si="1"/>
        <v xml:space="preserve">Evidencia: 
Frecuencia de aplicación: 
Responsable de aplicación: </v>
      </c>
    </row>
    <row r="290" spans="1:7" ht="15.75" customHeight="1" x14ac:dyDescent="0.25">
      <c r="A290" s="142"/>
      <c r="B290" s="179" t="str">
        <f>IFERROR(VLOOKUP(A290,'2.Datos'!$B$3:$Z$5,6,FALSE),"La celda tiene formula")</f>
        <v>La celda tiene formula</v>
      </c>
      <c r="C290" s="142"/>
      <c r="D290" s="142"/>
      <c r="E290" s="142"/>
      <c r="F290" s="142"/>
      <c r="G290" s="181" t="str">
        <f t="shared" si="1"/>
        <v xml:space="preserve">Evidencia: 
Frecuencia de aplicación: 
Responsable de aplicación: </v>
      </c>
    </row>
    <row r="291" spans="1:7" ht="15.75" customHeight="1" x14ac:dyDescent="0.25">
      <c r="A291" s="142"/>
      <c r="B291" s="179" t="str">
        <f>IFERROR(VLOOKUP(A291,'2.Datos'!$B$3:$Z$5,6,FALSE),"La celda tiene formula")</f>
        <v>La celda tiene formula</v>
      </c>
      <c r="C291" s="142"/>
      <c r="D291" s="142"/>
      <c r="E291" s="142"/>
      <c r="F291" s="142"/>
      <c r="G291" s="181" t="str">
        <f t="shared" si="1"/>
        <v xml:space="preserve">Evidencia: 
Frecuencia de aplicación: 
Responsable de aplicación: </v>
      </c>
    </row>
    <row r="292" spans="1:7" ht="15.75" customHeight="1" x14ac:dyDescent="0.25">
      <c r="A292" s="142"/>
      <c r="B292" s="179" t="str">
        <f>IFERROR(VLOOKUP(A292,'2.Datos'!$B$3:$Z$5,6,FALSE),"La celda tiene formula")</f>
        <v>La celda tiene formula</v>
      </c>
      <c r="C292" s="142"/>
      <c r="D292" s="142"/>
      <c r="E292" s="142"/>
      <c r="F292" s="142"/>
      <c r="G292" s="181" t="str">
        <f t="shared" si="1"/>
        <v xml:space="preserve">Evidencia: 
Frecuencia de aplicación: 
Responsable de aplicación: </v>
      </c>
    </row>
    <row r="293" spans="1:7" ht="15.75" customHeight="1" x14ac:dyDescent="0.25">
      <c r="A293" s="142"/>
      <c r="B293" s="179" t="str">
        <f>IFERROR(VLOOKUP(A293,'2.Datos'!$B$3:$Z$5,6,FALSE),"La celda tiene formula")</f>
        <v>La celda tiene formula</v>
      </c>
      <c r="C293" s="142"/>
      <c r="D293" s="142"/>
      <c r="E293" s="142"/>
      <c r="F293" s="142"/>
      <c r="G293" s="181" t="str">
        <f t="shared" si="1"/>
        <v xml:space="preserve">Evidencia: 
Frecuencia de aplicación: 
Responsable de aplicación: </v>
      </c>
    </row>
    <row r="294" spans="1:7" ht="15.75" customHeight="1" x14ac:dyDescent="0.25">
      <c r="A294" s="142"/>
      <c r="B294" s="179" t="str">
        <f>IFERROR(VLOOKUP(A294,'2.Datos'!$B$3:$Z$5,6,FALSE),"La celda tiene formula")</f>
        <v>La celda tiene formula</v>
      </c>
      <c r="C294" s="142"/>
      <c r="D294" s="142"/>
      <c r="E294" s="142"/>
      <c r="F294" s="142"/>
      <c r="G294" s="181" t="str">
        <f t="shared" si="1"/>
        <v xml:space="preserve">Evidencia: 
Frecuencia de aplicación: 
Responsable de aplicación: </v>
      </c>
    </row>
    <row r="295" spans="1:7" ht="15.75" customHeight="1" x14ac:dyDescent="0.25">
      <c r="A295" s="142"/>
      <c r="B295" s="179" t="str">
        <f>IFERROR(VLOOKUP(A295,'2.Datos'!$B$3:$Z$5,6,FALSE),"La celda tiene formula")</f>
        <v>La celda tiene formula</v>
      </c>
      <c r="C295" s="142"/>
      <c r="D295" s="142"/>
      <c r="E295" s="142"/>
      <c r="F295" s="142"/>
      <c r="G295" s="181" t="str">
        <f t="shared" si="1"/>
        <v xml:space="preserve">Evidencia: 
Frecuencia de aplicación: 
Responsable de aplicación: </v>
      </c>
    </row>
    <row r="296" spans="1:7" ht="15.75" customHeight="1" x14ac:dyDescent="0.25">
      <c r="A296" s="142"/>
      <c r="B296" s="179" t="str">
        <f>IFERROR(VLOOKUP(A296,'2.Datos'!$B$3:$Z$5,6,FALSE),"La celda tiene formula")</f>
        <v>La celda tiene formula</v>
      </c>
      <c r="C296" s="142"/>
      <c r="D296" s="142"/>
      <c r="E296" s="142"/>
      <c r="F296" s="142"/>
      <c r="G296" s="181" t="str">
        <f t="shared" si="1"/>
        <v xml:space="preserve">Evidencia: 
Frecuencia de aplicación: 
Responsable de aplicación: </v>
      </c>
    </row>
    <row r="297" spans="1:7" ht="15.75" customHeight="1" x14ac:dyDescent="0.25">
      <c r="A297" s="142"/>
      <c r="B297" s="179" t="str">
        <f>IFERROR(VLOOKUP(A297,'2.Datos'!$B$3:$Z$5,6,FALSE),"La celda tiene formula")</f>
        <v>La celda tiene formula</v>
      </c>
      <c r="C297" s="142"/>
      <c r="D297" s="142"/>
      <c r="E297" s="142"/>
      <c r="F297" s="142"/>
      <c r="G297" s="181" t="str">
        <f t="shared" si="1"/>
        <v xml:space="preserve">Evidencia: 
Frecuencia de aplicación: 
Responsable de aplicación: </v>
      </c>
    </row>
    <row r="298" spans="1:7" ht="15.75" customHeight="1" x14ac:dyDescent="0.25">
      <c r="A298" s="142"/>
      <c r="B298" s="179" t="str">
        <f>IFERROR(VLOOKUP(A298,'2.Datos'!$B$3:$Z$5,6,FALSE),"La celda tiene formula")</f>
        <v>La celda tiene formula</v>
      </c>
      <c r="C298" s="142"/>
      <c r="D298" s="142"/>
      <c r="E298" s="142"/>
      <c r="F298" s="142"/>
      <c r="G298" s="181" t="str">
        <f t="shared" si="1"/>
        <v xml:space="preserve">Evidencia: 
Frecuencia de aplicación: 
Responsable de aplicación: </v>
      </c>
    </row>
    <row r="299" spans="1:7" ht="15.75" customHeight="1" x14ac:dyDescent="0.25">
      <c r="A299" s="142"/>
      <c r="B299" s="179" t="str">
        <f>IFERROR(VLOOKUP(A299,'2.Datos'!$B$3:$Z$5,6,FALSE),"La celda tiene formula")</f>
        <v>La celda tiene formula</v>
      </c>
      <c r="C299" s="142"/>
      <c r="D299" s="142"/>
      <c r="E299" s="142"/>
      <c r="F299" s="142"/>
      <c r="G299" s="181" t="str">
        <f t="shared" si="1"/>
        <v xml:space="preserve">Evidencia: 
Frecuencia de aplicación: 
Responsable de aplicación: </v>
      </c>
    </row>
    <row r="300" spans="1:7" ht="15.75" customHeight="1" x14ac:dyDescent="0.25">
      <c r="A300" s="142"/>
      <c r="B300" s="179" t="str">
        <f>IFERROR(VLOOKUP(A300,'2.Datos'!$B$3:$Z$5,6,FALSE),"La celda tiene formula")</f>
        <v>La celda tiene formula</v>
      </c>
      <c r="C300" s="142"/>
      <c r="D300" s="142"/>
      <c r="E300" s="142"/>
      <c r="F300" s="142"/>
      <c r="G300" s="181" t="str">
        <f t="shared" si="1"/>
        <v xml:space="preserve">Evidencia: 
Frecuencia de aplicación: 
Responsable de aplicación: </v>
      </c>
    </row>
    <row r="301" spans="1:7" ht="15.75" customHeight="1" x14ac:dyDescent="0.25">
      <c r="A301" s="142"/>
      <c r="B301" s="179" t="str">
        <f>IFERROR(VLOOKUP(A301,'2.Datos'!$B$3:$Z$5,6,FALSE),"La celda tiene formula")</f>
        <v>La celda tiene formula</v>
      </c>
      <c r="C301" s="142"/>
      <c r="D301" s="142"/>
      <c r="E301" s="142"/>
      <c r="F301" s="142"/>
      <c r="G301" s="181" t="str">
        <f t="shared" si="1"/>
        <v xml:space="preserve">Evidencia: 
Frecuencia de aplicación: 
Responsable de aplicación: </v>
      </c>
    </row>
    <row r="302" spans="1:7" ht="15.75" customHeight="1" x14ac:dyDescent="0.25">
      <c r="A302" s="142"/>
      <c r="B302" s="179" t="str">
        <f>IFERROR(VLOOKUP(A302,'2.Datos'!$B$3:$Z$5,6,FALSE),"La celda tiene formula")</f>
        <v>La celda tiene formula</v>
      </c>
      <c r="C302" s="142"/>
      <c r="D302" s="142"/>
      <c r="E302" s="142"/>
      <c r="F302" s="142"/>
      <c r="G302" s="181" t="str">
        <f t="shared" si="1"/>
        <v xml:space="preserve">Evidencia: 
Frecuencia de aplicación: 
Responsable de aplicación: </v>
      </c>
    </row>
    <row r="303" spans="1:7" ht="15.75" customHeight="1" x14ac:dyDescent="0.25">
      <c r="A303" s="142"/>
      <c r="B303" s="179" t="str">
        <f>IFERROR(VLOOKUP(A303,'2.Datos'!$B$3:$Z$5,6,FALSE),"La celda tiene formula")</f>
        <v>La celda tiene formula</v>
      </c>
      <c r="C303" s="142"/>
      <c r="D303" s="142"/>
      <c r="E303" s="142"/>
      <c r="F303" s="142"/>
      <c r="G303" s="181" t="str">
        <f t="shared" si="1"/>
        <v xml:space="preserve">Evidencia: 
Frecuencia de aplicación: 
Responsable de aplicación: </v>
      </c>
    </row>
    <row r="304" spans="1:7" ht="15.75" customHeight="1" x14ac:dyDescent="0.25">
      <c r="A304" s="142"/>
      <c r="B304" s="179" t="str">
        <f>IFERROR(VLOOKUP(A304,'2.Datos'!$B$3:$Z$5,6,FALSE),"La celda tiene formula")</f>
        <v>La celda tiene formula</v>
      </c>
      <c r="C304" s="142"/>
      <c r="D304" s="142"/>
      <c r="E304" s="142"/>
      <c r="F304" s="142"/>
      <c r="G304" s="181" t="str">
        <f t="shared" si="1"/>
        <v xml:space="preserve">Evidencia: 
Frecuencia de aplicación: 
Responsable de aplicación: </v>
      </c>
    </row>
    <row r="305" spans="1:7" ht="15.75" customHeight="1" x14ac:dyDescent="0.25">
      <c r="A305" s="142"/>
      <c r="B305" s="179" t="str">
        <f>IFERROR(VLOOKUP(A305,'2.Datos'!$B$3:$Z$5,6,FALSE),"La celda tiene formula")</f>
        <v>La celda tiene formula</v>
      </c>
      <c r="C305" s="142"/>
      <c r="D305" s="142"/>
      <c r="E305" s="142"/>
      <c r="F305" s="142"/>
      <c r="G305" s="181" t="str">
        <f t="shared" si="1"/>
        <v xml:space="preserve">Evidencia: 
Frecuencia de aplicación: 
Responsable de aplicación: </v>
      </c>
    </row>
    <row r="306" spans="1:7" ht="15.75" customHeight="1" x14ac:dyDescent="0.25">
      <c r="A306" s="142"/>
      <c r="B306" s="179" t="str">
        <f>IFERROR(VLOOKUP(A306,'2.Datos'!$B$3:$Z$5,6,FALSE),"La celda tiene formula")</f>
        <v>La celda tiene formula</v>
      </c>
      <c r="C306" s="142"/>
      <c r="D306" s="142"/>
      <c r="E306" s="142"/>
      <c r="F306" s="142"/>
      <c r="G306" s="181" t="str">
        <f t="shared" si="1"/>
        <v xml:space="preserve">Evidencia: 
Frecuencia de aplicación: 
Responsable de aplicación: </v>
      </c>
    </row>
    <row r="307" spans="1:7" ht="15.75" customHeight="1" x14ac:dyDescent="0.25">
      <c r="A307" s="142"/>
      <c r="B307" s="179" t="str">
        <f>IFERROR(VLOOKUP(A307,'2.Datos'!$B$3:$Z$5,6,FALSE),"La celda tiene formula")</f>
        <v>La celda tiene formula</v>
      </c>
      <c r="C307" s="142"/>
      <c r="D307" s="142"/>
      <c r="E307" s="142"/>
      <c r="F307" s="142"/>
      <c r="G307" s="181" t="str">
        <f t="shared" si="1"/>
        <v xml:space="preserve">Evidencia: 
Frecuencia de aplicación: 
Responsable de aplicación: </v>
      </c>
    </row>
    <row r="308" spans="1:7" ht="15.75" customHeight="1" x14ac:dyDescent="0.25">
      <c r="A308" s="142"/>
      <c r="B308" s="179" t="str">
        <f>IFERROR(VLOOKUP(A308,'2.Datos'!$B$3:$Z$5,6,FALSE),"La celda tiene formula")</f>
        <v>La celda tiene formula</v>
      </c>
      <c r="C308" s="142"/>
      <c r="D308" s="142"/>
      <c r="E308" s="142"/>
      <c r="F308" s="142"/>
      <c r="G308" s="181" t="str">
        <f t="shared" si="1"/>
        <v xml:space="preserve">Evidencia: 
Frecuencia de aplicación: 
Responsable de aplicación: </v>
      </c>
    </row>
    <row r="309" spans="1:7" ht="15.75" customHeight="1" x14ac:dyDescent="0.25">
      <c r="A309" s="142"/>
      <c r="B309" s="179" t="str">
        <f>IFERROR(VLOOKUP(A309,'2.Datos'!$B$3:$Z$5,6,FALSE),"La celda tiene formula")</f>
        <v>La celda tiene formula</v>
      </c>
      <c r="C309" s="142"/>
      <c r="D309" s="142"/>
      <c r="E309" s="142"/>
      <c r="F309" s="142"/>
      <c r="G309" s="181" t="str">
        <f t="shared" si="1"/>
        <v xml:space="preserve">Evidencia: 
Frecuencia de aplicación: 
Responsable de aplicación: </v>
      </c>
    </row>
    <row r="310" spans="1:7" ht="15.75" customHeight="1" x14ac:dyDescent="0.25">
      <c r="A310" s="142"/>
      <c r="B310" s="179" t="str">
        <f>IFERROR(VLOOKUP(A310,'2.Datos'!$B$3:$Z$5,6,FALSE),"La celda tiene formula")</f>
        <v>La celda tiene formula</v>
      </c>
      <c r="C310" s="142"/>
      <c r="D310" s="142"/>
      <c r="E310" s="142"/>
      <c r="F310" s="142"/>
      <c r="G310" s="181" t="str">
        <f t="shared" si="1"/>
        <v xml:space="preserve">Evidencia: 
Frecuencia de aplicación: 
Responsable de aplicación: </v>
      </c>
    </row>
    <row r="311" spans="1:7" ht="15.75" customHeight="1" x14ac:dyDescent="0.25">
      <c r="A311" s="142"/>
      <c r="B311" s="179" t="str">
        <f>IFERROR(VLOOKUP(A311,'2.Datos'!$B$3:$Z$5,6,FALSE),"La celda tiene formula")</f>
        <v>La celda tiene formula</v>
      </c>
      <c r="C311" s="142"/>
      <c r="D311" s="142"/>
      <c r="E311" s="142"/>
      <c r="F311" s="142"/>
      <c r="G311" s="181" t="str">
        <f t="shared" si="1"/>
        <v xml:space="preserve">Evidencia: 
Frecuencia de aplicación: 
Responsable de aplicación: </v>
      </c>
    </row>
    <row r="312" spans="1:7" ht="15.75" customHeight="1" x14ac:dyDescent="0.25">
      <c r="A312" s="142"/>
      <c r="B312" s="179" t="str">
        <f>IFERROR(VLOOKUP(A312,'2.Datos'!$B$3:$Z$5,6,FALSE),"La celda tiene formula")</f>
        <v>La celda tiene formula</v>
      </c>
      <c r="C312" s="142"/>
      <c r="D312" s="142"/>
      <c r="E312" s="142"/>
      <c r="F312" s="142"/>
      <c r="G312" s="181" t="str">
        <f t="shared" si="1"/>
        <v xml:space="preserve">Evidencia: 
Frecuencia de aplicación: 
Responsable de aplicación: </v>
      </c>
    </row>
    <row r="313" spans="1:7" ht="15.75" customHeight="1" x14ac:dyDescent="0.25">
      <c r="A313" s="142"/>
      <c r="B313" s="179" t="str">
        <f>IFERROR(VLOOKUP(A313,'2.Datos'!$B$3:$Z$5,6,FALSE),"La celda tiene formula")</f>
        <v>La celda tiene formula</v>
      </c>
      <c r="C313" s="142"/>
      <c r="D313" s="142"/>
      <c r="E313" s="142"/>
      <c r="F313" s="142"/>
      <c r="G313" s="181" t="str">
        <f t="shared" si="1"/>
        <v xml:space="preserve">Evidencia: 
Frecuencia de aplicación: 
Responsable de aplicación: </v>
      </c>
    </row>
    <row r="314" spans="1:7" ht="15.75" customHeight="1" x14ac:dyDescent="0.25">
      <c r="A314" s="142"/>
      <c r="B314" s="179" t="str">
        <f>IFERROR(VLOOKUP(A314,'2.Datos'!$B$3:$Z$5,6,FALSE),"La celda tiene formula")</f>
        <v>La celda tiene formula</v>
      </c>
      <c r="C314" s="142"/>
      <c r="D314" s="142"/>
      <c r="E314" s="142"/>
      <c r="F314" s="142"/>
      <c r="G314" s="181" t="str">
        <f t="shared" si="1"/>
        <v xml:space="preserve">Evidencia: 
Frecuencia de aplicación: 
Responsable de aplicación: </v>
      </c>
    </row>
    <row r="315" spans="1:7" ht="15.75" customHeight="1" x14ac:dyDescent="0.25">
      <c r="A315" s="142"/>
      <c r="B315" s="179" t="str">
        <f>IFERROR(VLOOKUP(A315,'2.Datos'!$B$3:$Z$5,6,FALSE),"La celda tiene formula")</f>
        <v>La celda tiene formula</v>
      </c>
      <c r="C315" s="142"/>
      <c r="D315" s="142"/>
      <c r="E315" s="142"/>
      <c r="F315" s="142"/>
      <c r="G315" s="181" t="str">
        <f t="shared" si="1"/>
        <v xml:space="preserve">Evidencia: 
Frecuencia de aplicación: 
Responsable de aplicación: </v>
      </c>
    </row>
    <row r="316" spans="1:7" ht="15.75" customHeight="1" x14ac:dyDescent="0.25">
      <c r="A316" s="142"/>
      <c r="B316" s="179" t="str">
        <f>IFERROR(VLOOKUP(A316,'2.Datos'!$B$3:$Z$5,6,FALSE),"La celda tiene formula")</f>
        <v>La celda tiene formula</v>
      </c>
      <c r="C316" s="142"/>
      <c r="D316" s="142"/>
      <c r="E316" s="142"/>
      <c r="F316" s="142"/>
      <c r="G316" s="181" t="str">
        <f t="shared" si="1"/>
        <v xml:space="preserve">Evidencia: 
Frecuencia de aplicación: 
Responsable de aplicación: </v>
      </c>
    </row>
    <row r="317" spans="1:7" ht="15.75" customHeight="1" x14ac:dyDescent="0.25">
      <c r="A317" s="142"/>
      <c r="B317" s="179" t="str">
        <f>IFERROR(VLOOKUP(A317,'2.Datos'!$B$3:$Z$5,6,FALSE),"La celda tiene formula")</f>
        <v>La celda tiene formula</v>
      </c>
      <c r="C317" s="142"/>
      <c r="D317" s="142"/>
      <c r="E317" s="142"/>
      <c r="F317" s="142"/>
      <c r="G317" s="181" t="str">
        <f t="shared" si="1"/>
        <v xml:space="preserve">Evidencia: 
Frecuencia de aplicación: 
Responsable de aplicación: </v>
      </c>
    </row>
    <row r="318" spans="1:7" ht="15.75" customHeight="1" x14ac:dyDescent="0.25">
      <c r="A318" s="142"/>
      <c r="B318" s="179" t="str">
        <f>IFERROR(VLOOKUP(A318,'2.Datos'!$B$3:$Z$5,6,FALSE),"La celda tiene formula")</f>
        <v>La celda tiene formula</v>
      </c>
      <c r="C318" s="142"/>
      <c r="D318" s="142"/>
      <c r="E318" s="142"/>
      <c r="F318" s="142"/>
      <c r="G318" s="181" t="str">
        <f t="shared" si="1"/>
        <v xml:space="preserve">Evidencia: 
Frecuencia de aplicación: 
Responsable de aplicación: </v>
      </c>
    </row>
    <row r="319" spans="1:7" ht="15.75" customHeight="1" x14ac:dyDescent="0.25">
      <c r="A319" s="142"/>
      <c r="B319" s="179" t="str">
        <f>IFERROR(VLOOKUP(A319,'2.Datos'!$B$3:$Z$5,6,FALSE),"La celda tiene formula")</f>
        <v>La celda tiene formula</v>
      </c>
      <c r="C319" s="142"/>
      <c r="D319" s="142"/>
      <c r="E319" s="142"/>
      <c r="F319" s="142"/>
      <c r="G319" s="181" t="str">
        <f t="shared" si="1"/>
        <v xml:space="preserve">Evidencia: 
Frecuencia de aplicación: 
Responsable de aplicación: </v>
      </c>
    </row>
    <row r="320" spans="1:7" ht="15.75" customHeight="1" x14ac:dyDescent="0.25">
      <c r="A320" s="142"/>
      <c r="B320" s="179" t="str">
        <f>IFERROR(VLOOKUP(A320,'2.Datos'!$B$3:$Z$5,6,FALSE),"La celda tiene formula")</f>
        <v>La celda tiene formula</v>
      </c>
      <c r="C320" s="142"/>
      <c r="D320" s="142"/>
      <c r="E320" s="142"/>
      <c r="F320" s="142"/>
      <c r="G320" s="181" t="str">
        <f t="shared" si="1"/>
        <v xml:space="preserve">Evidencia: 
Frecuencia de aplicación: 
Responsable de aplicación: </v>
      </c>
    </row>
    <row r="321" spans="1:7" ht="15.75" customHeight="1" x14ac:dyDescent="0.25">
      <c r="A321" s="142"/>
      <c r="B321" s="179" t="str">
        <f>IFERROR(VLOOKUP(A321,'2.Datos'!$B$3:$Z$5,6,FALSE),"La celda tiene formula")</f>
        <v>La celda tiene formula</v>
      </c>
      <c r="C321" s="142"/>
      <c r="D321" s="142"/>
      <c r="E321" s="142"/>
      <c r="F321" s="142"/>
      <c r="G321" s="181" t="str">
        <f t="shared" si="1"/>
        <v xml:space="preserve">Evidencia: 
Frecuencia de aplicación: 
Responsable de aplicación: </v>
      </c>
    </row>
    <row r="322" spans="1:7" ht="15.75" customHeight="1" x14ac:dyDescent="0.25">
      <c r="A322" s="142"/>
      <c r="B322" s="179" t="str">
        <f>IFERROR(VLOOKUP(A322,'2.Datos'!$B$3:$Z$5,6,FALSE),"La celda tiene formula")</f>
        <v>La celda tiene formula</v>
      </c>
      <c r="C322" s="142"/>
      <c r="D322" s="142"/>
      <c r="E322" s="142"/>
      <c r="F322" s="142"/>
      <c r="G322" s="181" t="str">
        <f t="shared" si="1"/>
        <v xml:space="preserve">Evidencia: 
Frecuencia de aplicación: 
Responsable de aplicación: </v>
      </c>
    </row>
    <row r="323" spans="1:7" ht="15.75" customHeight="1" x14ac:dyDescent="0.25">
      <c r="A323" s="142"/>
      <c r="B323" s="179" t="str">
        <f>IFERROR(VLOOKUP(A323,'2.Datos'!$B$3:$Z$5,6,FALSE),"La celda tiene formula")</f>
        <v>La celda tiene formula</v>
      </c>
      <c r="C323" s="142"/>
      <c r="D323" s="142"/>
      <c r="E323" s="142"/>
      <c r="F323" s="142"/>
      <c r="G323" s="181" t="str">
        <f t="shared" si="1"/>
        <v xml:space="preserve">Evidencia: 
Frecuencia de aplicación: 
Responsable de aplicación: </v>
      </c>
    </row>
    <row r="324" spans="1:7" ht="15.75" customHeight="1" x14ac:dyDescent="0.25">
      <c r="A324" s="142"/>
      <c r="B324" s="179" t="str">
        <f>IFERROR(VLOOKUP(A324,'2.Datos'!$B$3:$Z$5,6,FALSE),"La celda tiene formula")</f>
        <v>La celda tiene formula</v>
      </c>
      <c r="C324" s="142"/>
      <c r="D324" s="142"/>
      <c r="E324" s="142"/>
      <c r="F324" s="142"/>
      <c r="G324" s="181" t="str">
        <f t="shared" si="1"/>
        <v xml:space="preserve">Evidencia: 
Frecuencia de aplicación: 
Responsable de aplicación: </v>
      </c>
    </row>
    <row r="325" spans="1:7" ht="15.75" customHeight="1" x14ac:dyDescent="0.25">
      <c r="A325" s="142"/>
      <c r="B325" s="179" t="str">
        <f>IFERROR(VLOOKUP(A325,'2.Datos'!$B$3:$Z$5,6,FALSE),"La celda tiene formula")</f>
        <v>La celda tiene formula</v>
      </c>
      <c r="C325" s="142"/>
      <c r="D325" s="142"/>
      <c r="E325" s="142"/>
      <c r="F325" s="142"/>
      <c r="G325" s="181" t="str">
        <f t="shared" si="1"/>
        <v xml:space="preserve">Evidencia: 
Frecuencia de aplicación: 
Responsable de aplicación: </v>
      </c>
    </row>
    <row r="326" spans="1:7" ht="15.75" customHeight="1" x14ac:dyDescent="0.25">
      <c r="A326" s="142"/>
      <c r="B326" s="179" t="str">
        <f>IFERROR(VLOOKUP(A326,'2.Datos'!$B$3:$Z$5,6,FALSE),"La celda tiene formula")</f>
        <v>La celda tiene formula</v>
      </c>
      <c r="C326" s="142"/>
      <c r="D326" s="142"/>
      <c r="E326" s="142"/>
      <c r="F326" s="142"/>
      <c r="G326" s="181" t="str">
        <f t="shared" si="1"/>
        <v xml:space="preserve">Evidencia: 
Frecuencia de aplicación: 
Responsable de aplicación: </v>
      </c>
    </row>
    <row r="327" spans="1:7" ht="15.75" customHeight="1" x14ac:dyDescent="0.25">
      <c r="A327" s="142"/>
      <c r="B327" s="179" t="str">
        <f>IFERROR(VLOOKUP(A327,'2.Datos'!$B$3:$Z$5,6,FALSE),"La celda tiene formula")</f>
        <v>La celda tiene formula</v>
      </c>
      <c r="C327" s="142"/>
      <c r="D327" s="142"/>
      <c r="E327" s="142"/>
      <c r="F327" s="142"/>
      <c r="G327" s="181" t="str">
        <f t="shared" si="1"/>
        <v xml:space="preserve">Evidencia: 
Frecuencia de aplicación: 
Responsable de aplicación: </v>
      </c>
    </row>
    <row r="328" spans="1:7" ht="15.75" customHeight="1" x14ac:dyDescent="0.25">
      <c r="A328" s="142"/>
      <c r="B328" s="179" t="str">
        <f>IFERROR(VLOOKUP(A328,'2.Datos'!$B$3:$Z$5,6,FALSE),"La celda tiene formula")</f>
        <v>La celda tiene formula</v>
      </c>
      <c r="C328" s="142"/>
      <c r="D328" s="142"/>
      <c r="E328" s="142"/>
      <c r="F328" s="142"/>
      <c r="G328" s="181" t="str">
        <f t="shared" si="1"/>
        <v xml:space="preserve">Evidencia: 
Frecuencia de aplicación: 
Responsable de aplicación: </v>
      </c>
    </row>
    <row r="329" spans="1:7" ht="15.75" customHeight="1" x14ac:dyDescent="0.25">
      <c r="A329" s="142"/>
      <c r="B329" s="179" t="str">
        <f>IFERROR(VLOOKUP(A329,'2.Datos'!$B$3:$Z$5,6,FALSE),"La celda tiene formula")</f>
        <v>La celda tiene formula</v>
      </c>
      <c r="C329" s="142"/>
      <c r="D329" s="142"/>
      <c r="E329" s="142"/>
      <c r="F329" s="142"/>
      <c r="G329" s="181" t="str">
        <f t="shared" si="1"/>
        <v xml:space="preserve">Evidencia: 
Frecuencia de aplicación: 
Responsable de aplicación: </v>
      </c>
    </row>
    <row r="330" spans="1:7" ht="15.75" customHeight="1" x14ac:dyDescent="0.25">
      <c r="A330" s="142"/>
      <c r="B330" s="179" t="str">
        <f>IFERROR(VLOOKUP(A330,'2.Datos'!$B$3:$Z$5,6,FALSE),"La celda tiene formula")</f>
        <v>La celda tiene formula</v>
      </c>
      <c r="C330" s="142"/>
      <c r="D330" s="142"/>
      <c r="E330" s="142"/>
      <c r="F330" s="142"/>
      <c r="G330" s="181" t="str">
        <f t="shared" si="1"/>
        <v xml:space="preserve">Evidencia: 
Frecuencia de aplicación: 
Responsable de aplicación: </v>
      </c>
    </row>
    <row r="331" spans="1:7" ht="15.75" customHeight="1" x14ac:dyDescent="0.25">
      <c r="A331" s="142"/>
      <c r="B331" s="179" t="str">
        <f>IFERROR(VLOOKUP(A331,'2.Datos'!$B$3:$Z$5,6,FALSE),"La celda tiene formula")</f>
        <v>La celda tiene formula</v>
      </c>
      <c r="C331" s="142"/>
      <c r="D331" s="142"/>
      <c r="E331" s="142"/>
      <c r="F331" s="142"/>
      <c r="G331" s="181" t="str">
        <f t="shared" si="1"/>
        <v xml:space="preserve">Evidencia: 
Frecuencia de aplicación: 
Responsable de aplicación: </v>
      </c>
    </row>
    <row r="332" spans="1:7" ht="15.75" customHeight="1" x14ac:dyDescent="0.25">
      <c r="A332" s="142"/>
      <c r="B332" s="179" t="str">
        <f>IFERROR(VLOOKUP(A332,'2.Datos'!$B$3:$Z$5,6,FALSE),"La celda tiene formula")</f>
        <v>La celda tiene formula</v>
      </c>
      <c r="C332" s="142"/>
      <c r="D332" s="142"/>
      <c r="E332" s="142"/>
      <c r="F332" s="142"/>
      <c r="G332" s="181" t="str">
        <f t="shared" si="1"/>
        <v xml:space="preserve">Evidencia: 
Frecuencia de aplicación: 
Responsable de aplicación: </v>
      </c>
    </row>
    <row r="333" spans="1:7" ht="15.75" customHeight="1" x14ac:dyDescent="0.25">
      <c r="A333" s="142"/>
      <c r="B333" s="179" t="str">
        <f>IFERROR(VLOOKUP(A333,'2.Datos'!$B$3:$Z$5,6,FALSE),"La celda tiene formula")</f>
        <v>La celda tiene formula</v>
      </c>
      <c r="C333" s="142"/>
      <c r="D333" s="142"/>
      <c r="E333" s="142"/>
      <c r="F333" s="142"/>
      <c r="G333" s="181" t="str">
        <f t="shared" si="1"/>
        <v xml:space="preserve">Evidencia: 
Frecuencia de aplicación: 
Responsable de aplicación: </v>
      </c>
    </row>
    <row r="334" spans="1:7" ht="15.75" customHeight="1" x14ac:dyDescent="0.25">
      <c r="A334" s="142"/>
      <c r="B334" s="179" t="str">
        <f>IFERROR(VLOOKUP(A334,'2.Datos'!$B$3:$Z$5,6,FALSE),"La celda tiene formula")</f>
        <v>La celda tiene formula</v>
      </c>
      <c r="C334" s="142"/>
      <c r="D334" s="142"/>
      <c r="E334" s="142"/>
      <c r="F334" s="142"/>
      <c r="G334" s="181" t="str">
        <f t="shared" si="1"/>
        <v xml:space="preserve">Evidencia: 
Frecuencia de aplicación: 
Responsable de aplicación: </v>
      </c>
    </row>
    <row r="335" spans="1:7" ht="15.75" customHeight="1" x14ac:dyDescent="0.25">
      <c r="A335" s="142"/>
      <c r="B335" s="179" t="str">
        <f>IFERROR(VLOOKUP(A335,'2.Datos'!$B$3:$Z$5,6,FALSE),"La celda tiene formula")</f>
        <v>La celda tiene formula</v>
      </c>
      <c r="C335" s="142"/>
      <c r="D335" s="142"/>
      <c r="E335" s="142"/>
      <c r="F335" s="142"/>
      <c r="G335" s="181" t="str">
        <f t="shared" si="1"/>
        <v xml:space="preserve">Evidencia: 
Frecuencia de aplicación: 
Responsable de aplicación: </v>
      </c>
    </row>
    <row r="336" spans="1:7" ht="15.75" customHeight="1" x14ac:dyDescent="0.25">
      <c r="A336" s="142"/>
      <c r="B336" s="179" t="str">
        <f>IFERROR(VLOOKUP(A336,'2.Datos'!$B$3:$Z$5,6,FALSE),"La celda tiene formula")</f>
        <v>La celda tiene formula</v>
      </c>
      <c r="C336" s="142"/>
      <c r="D336" s="142"/>
      <c r="E336" s="142"/>
      <c r="F336" s="142"/>
      <c r="G336" s="181" t="str">
        <f t="shared" si="1"/>
        <v xml:space="preserve">Evidencia: 
Frecuencia de aplicación: 
Responsable de aplicación: </v>
      </c>
    </row>
    <row r="337" spans="1:7" ht="15.75" customHeight="1" x14ac:dyDescent="0.25">
      <c r="A337" s="142"/>
      <c r="B337" s="179" t="str">
        <f>IFERROR(VLOOKUP(A337,'2.Datos'!$B$3:$Z$5,6,FALSE),"La celda tiene formula")</f>
        <v>La celda tiene formula</v>
      </c>
      <c r="C337" s="142"/>
      <c r="D337" s="142"/>
      <c r="E337" s="142"/>
      <c r="F337" s="142"/>
      <c r="G337" s="181" t="str">
        <f t="shared" si="1"/>
        <v xml:space="preserve">Evidencia: 
Frecuencia de aplicación: 
Responsable de aplicación: </v>
      </c>
    </row>
    <row r="338" spans="1:7" ht="15.75" customHeight="1" x14ac:dyDescent="0.25">
      <c r="A338" s="142"/>
      <c r="B338" s="179" t="str">
        <f>IFERROR(VLOOKUP(A338,'2.Datos'!$B$3:$Z$5,6,FALSE),"La celda tiene formula")</f>
        <v>La celda tiene formula</v>
      </c>
      <c r="C338" s="142"/>
      <c r="D338" s="142"/>
      <c r="E338" s="142"/>
      <c r="F338" s="142"/>
      <c r="G338" s="181" t="str">
        <f t="shared" si="1"/>
        <v xml:space="preserve">Evidencia: 
Frecuencia de aplicación: 
Responsable de aplicación: </v>
      </c>
    </row>
    <row r="339" spans="1:7" ht="15.75" customHeight="1" x14ac:dyDescent="0.25">
      <c r="A339" s="142"/>
      <c r="B339" s="179" t="str">
        <f>IFERROR(VLOOKUP(A339,'2.Datos'!$B$3:$Z$5,6,FALSE),"La celda tiene formula")</f>
        <v>La celda tiene formula</v>
      </c>
      <c r="C339" s="142"/>
      <c r="D339" s="142"/>
      <c r="E339" s="142"/>
      <c r="F339" s="142"/>
      <c r="G339" s="181" t="str">
        <f t="shared" si="1"/>
        <v xml:space="preserve">Evidencia: 
Frecuencia de aplicación: 
Responsable de aplicación: </v>
      </c>
    </row>
    <row r="340" spans="1:7" ht="15.75" customHeight="1" x14ac:dyDescent="0.25">
      <c r="A340" s="142"/>
      <c r="B340" s="179" t="str">
        <f>IFERROR(VLOOKUP(A340,'2.Datos'!$B$3:$Z$5,6,FALSE),"La celda tiene formula")</f>
        <v>La celda tiene formula</v>
      </c>
      <c r="C340" s="142"/>
      <c r="D340" s="142"/>
      <c r="E340" s="142"/>
      <c r="F340" s="142"/>
      <c r="G340" s="181" t="str">
        <f t="shared" si="1"/>
        <v xml:space="preserve">Evidencia: 
Frecuencia de aplicación: 
Responsable de aplicación: </v>
      </c>
    </row>
    <row r="341" spans="1:7" ht="15.75" customHeight="1" x14ac:dyDescent="0.25">
      <c r="A341" s="142"/>
      <c r="B341" s="179" t="str">
        <f>IFERROR(VLOOKUP(A341,'2.Datos'!$B$3:$Z$5,6,FALSE),"La celda tiene formula")</f>
        <v>La celda tiene formula</v>
      </c>
      <c r="C341" s="142"/>
      <c r="D341" s="142"/>
      <c r="E341" s="142"/>
      <c r="F341" s="142"/>
      <c r="G341" s="181" t="str">
        <f t="shared" si="1"/>
        <v xml:space="preserve">Evidencia: 
Frecuencia de aplicación: 
Responsable de aplicación: </v>
      </c>
    </row>
    <row r="342" spans="1:7" ht="15.75" customHeight="1" x14ac:dyDescent="0.25">
      <c r="A342" s="142"/>
      <c r="B342" s="179" t="str">
        <f>IFERROR(VLOOKUP(A342,'2.Datos'!$B$3:$Z$5,6,FALSE),"La celda tiene formula")</f>
        <v>La celda tiene formula</v>
      </c>
      <c r="C342" s="142"/>
      <c r="D342" s="142"/>
      <c r="E342" s="142"/>
      <c r="F342" s="142"/>
      <c r="G342" s="181" t="str">
        <f t="shared" si="1"/>
        <v xml:space="preserve">Evidencia: 
Frecuencia de aplicación: 
Responsable de aplicación: </v>
      </c>
    </row>
    <row r="343" spans="1:7" ht="15.75" customHeight="1" x14ac:dyDescent="0.25">
      <c r="A343" s="142"/>
      <c r="B343" s="179" t="str">
        <f>IFERROR(VLOOKUP(A343,'2.Datos'!$B$3:$Z$5,6,FALSE),"La celda tiene formula")</f>
        <v>La celda tiene formula</v>
      </c>
      <c r="C343" s="142"/>
      <c r="D343" s="142"/>
      <c r="E343" s="142"/>
      <c r="F343" s="142"/>
      <c r="G343" s="181" t="str">
        <f t="shared" si="1"/>
        <v xml:space="preserve">Evidencia: 
Frecuencia de aplicación: 
Responsable de aplicación: </v>
      </c>
    </row>
    <row r="344" spans="1:7" ht="15.75" customHeight="1" x14ac:dyDescent="0.25">
      <c r="A344" s="142"/>
      <c r="B344" s="179" t="str">
        <f>IFERROR(VLOOKUP(A344,'2.Datos'!$B$3:$Z$5,6,FALSE),"La celda tiene formula")</f>
        <v>La celda tiene formula</v>
      </c>
      <c r="C344" s="142"/>
      <c r="D344" s="142"/>
      <c r="E344" s="142"/>
      <c r="F344" s="142"/>
      <c r="G344" s="181" t="str">
        <f t="shared" si="1"/>
        <v xml:space="preserve">Evidencia: 
Frecuencia de aplicación: 
Responsable de aplicación: </v>
      </c>
    </row>
    <row r="345" spans="1:7" ht="15.75" customHeight="1" x14ac:dyDescent="0.25">
      <c r="A345" s="142"/>
      <c r="B345" s="179" t="str">
        <f>IFERROR(VLOOKUP(A345,'2.Datos'!$B$3:$Z$5,6,FALSE),"La celda tiene formula")</f>
        <v>La celda tiene formula</v>
      </c>
      <c r="C345" s="142"/>
      <c r="D345" s="142"/>
      <c r="E345" s="142"/>
      <c r="F345" s="142"/>
      <c r="G345" s="181" t="str">
        <f t="shared" si="1"/>
        <v xml:space="preserve">Evidencia: 
Frecuencia de aplicación: 
Responsable de aplicación: </v>
      </c>
    </row>
    <row r="346" spans="1:7" ht="15.75" customHeight="1" x14ac:dyDescent="0.25">
      <c r="A346" s="142"/>
      <c r="B346" s="179" t="str">
        <f>IFERROR(VLOOKUP(A346,'2.Datos'!$B$3:$Z$5,6,FALSE),"La celda tiene formula")</f>
        <v>La celda tiene formula</v>
      </c>
      <c r="C346" s="142"/>
      <c r="D346" s="142"/>
      <c r="E346" s="142"/>
      <c r="F346" s="142"/>
      <c r="G346" s="181" t="str">
        <f t="shared" si="1"/>
        <v xml:space="preserve">Evidencia: 
Frecuencia de aplicación: 
Responsable de aplicación: </v>
      </c>
    </row>
    <row r="347" spans="1:7" ht="15.75" customHeight="1" x14ac:dyDescent="0.25">
      <c r="A347" s="142"/>
      <c r="B347" s="179" t="str">
        <f>IFERROR(VLOOKUP(A347,'2.Datos'!$B$3:$Z$5,6,FALSE),"La celda tiene formula")</f>
        <v>La celda tiene formula</v>
      </c>
      <c r="C347" s="142"/>
      <c r="D347" s="142"/>
      <c r="E347" s="142"/>
      <c r="F347" s="142"/>
      <c r="G347" s="181" t="str">
        <f t="shared" si="1"/>
        <v xml:space="preserve">Evidencia: 
Frecuencia de aplicación: 
Responsable de aplicación: </v>
      </c>
    </row>
    <row r="348" spans="1:7" ht="15.75" customHeight="1" x14ac:dyDescent="0.25">
      <c r="A348" s="142"/>
      <c r="B348" s="179" t="str">
        <f>IFERROR(VLOOKUP(A348,'2.Datos'!$B$3:$Z$5,6,FALSE),"La celda tiene formula")</f>
        <v>La celda tiene formula</v>
      </c>
      <c r="C348" s="142"/>
      <c r="D348" s="142"/>
      <c r="E348" s="142"/>
      <c r="F348" s="142"/>
      <c r="G348" s="181" t="str">
        <f t="shared" si="1"/>
        <v xml:space="preserve">Evidencia: 
Frecuencia de aplicación: 
Responsable de aplicación: </v>
      </c>
    </row>
    <row r="349" spans="1:7" ht="15.75" customHeight="1" x14ac:dyDescent="0.25">
      <c r="A349" s="142"/>
      <c r="B349" s="179" t="str">
        <f>IFERROR(VLOOKUP(A349,'2.Datos'!$B$3:$Z$5,6,FALSE),"La celda tiene formula")</f>
        <v>La celda tiene formula</v>
      </c>
      <c r="C349" s="142"/>
      <c r="D349" s="142"/>
      <c r="E349" s="142"/>
      <c r="F349" s="142"/>
      <c r="G349" s="181" t="str">
        <f t="shared" si="1"/>
        <v xml:space="preserve">Evidencia: 
Frecuencia de aplicación: 
Responsable de aplicación: </v>
      </c>
    </row>
    <row r="350" spans="1:7" ht="15.75" customHeight="1" x14ac:dyDescent="0.25">
      <c r="A350" s="142"/>
      <c r="B350" s="179" t="str">
        <f>IFERROR(VLOOKUP(A350,'2.Datos'!$B$3:$Z$5,6,FALSE),"La celda tiene formula")</f>
        <v>La celda tiene formula</v>
      </c>
      <c r="C350" s="142"/>
      <c r="D350" s="142"/>
      <c r="E350" s="142"/>
      <c r="F350" s="142"/>
      <c r="G350" s="181" t="str">
        <f t="shared" si="1"/>
        <v xml:space="preserve">Evidencia: 
Frecuencia de aplicación: 
Responsable de aplicación: </v>
      </c>
    </row>
    <row r="351" spans="1:7" ht="15.75" customHeight="1" x14ac:dyDescent="0.25">
      <c r="A351" s="142"/>
      <c r="B351" s="179" t="str">
        <f>IFERROR(VLOOKUP(A351,'2.Datos'!$B$3:$Z$5,6,FALSE),"La celda tiene formula")</f>
        <v>La celda tiene formula</v>
      </c>
      <c r="C351" s="142"/>
      <c r="D351" s="142"/>
      <c r="E351" s="142"/>
      <c r="F351" s="142"/>
      <c r="G351" s="181" t="str">
        <f t="shared" si="1"/>
        <v xml:space="preserve">Evidencia: 
Frecuencia de aplicación: 
Responsable de aplicación: </v>
      </c>
    </row>
    <row r="352" spans="1:7" ht="15.75" customHeight="1" x14ac:dyDescent="0.25">
      <c r="A352" s="142"/>
      <c r="B352" s="179" t="str">
        <f>IFERROR(VLOOKUP(A352,'2.Datos'!$B$3:$Z$5,6,FALSE),"La celda tiene formula")</f>
        <v>La celda tiene formula</v>
      </c>
      <c r="C352" s="142"/>
      <c r="D352" s="142"/>
      <c r="E352" s="142"/>
      <c r="F352" s="142"/>
      <c r="G352" s="181" t="str">
        <f t="shared" si="1"/>
        <v xml:space="preserve">Evidencia: 
Frecuencia de aplicación: 
Responsable de aplicación: </v>
      </c>
    </row>
    <row r="353" spans="1:7" ht="15.75" customHeight="1" x14ac:dyDescent="0.25">
      <c r="A353" s="142"/>
      <c r="B353" s="179" t="str">
        <f>IFERROR(VLOOKUP(A353,'2.Datos'!$B$3:$Z$5,6,FALSE),"La celda tiene formula")</f>
        <v>La celda tiene formula</v>
      </c>
      <c r="C353" s="142"/>
      <c r="D353" s="142"/>
      <c r="E353" s="142"/>
      <c r="F353" s="142"/>
      <c r="G353" s="181" t="str">
        <f t="shared" si="1"/>
        <v xml:space="preserve">Evidencia: 
Frecuencia de aplicación: 
Responsable de aplicación: </v>
      </c>
    </row>
    <row r="354" spans="1:7" ht="15.75" customHeight="1" x14ac:dyDescent="0.25">
      <c r="A354" s="142"/>
      <c r="B354" s="179" t="str">
        <f>IFERROR(VLOOKUP(A354,'2.Datos'!$B$3:$Z$5,6,FALSE),"La celda tiene formula")</f>
        <v>La celda tiene formula</v>
      </c>
      <c r="C354" s="142"/>
      <c r="D354" s="142"/>
      <c r="E354" s="142"/>
      <c r="F354" s="142"/>
      <c r="G354" s="181" t="str">
        <f t="shared" si="1"/>
        <v xml:space="preserve">Evidencia: 
Frecuencia de aplicación: 
Responsable de aplicación: </v>
      </c>
    </row>
    <row r="355" spans="1:7" ht="15.75" customHeight="1" x14ac:dyDescent="0.25">
      <c r="A355" s="142"/>
      <c r="B355" s="179" t="str">
        <f>IFERROR(VLOOKUP(A355,'2.Datos'!$B$3:$Z$5,6,FALSE),"La celda tiene formula")</f>
        <v>La celda tiene formula</v>
      </c>
      <c r="C355" s="142"/>
      <c r="D355" s="142"/>
      <c r="E355" s="142"/>
      <c r="F355" s="142"/>
      <c r="G355" s="181" t="str">
        <f t="shared" si="1"/>
        <v xml:space="preserve">Evidencia: 
Frecuencia de aplicación: 
Responsable de aplicación: </v>
      </c>
    </row>
    <row r="356" spans="1:7" ht="15.75" customHeight="1" x14ac:dyDescent="0.25">
      <c r="A356" s="142"/>
      <c r="B356" s="179" t="str">
        <f>IFERROR(VLOOKUP(A356,'2.Datos'!$B$3:$Z$5,6,FALSE),"La celda tiene formula")</f>
        <v>La celda tiene formula</v>
      </c>
      <c r="C356" s="142"/>
      <c r="D356" s="142"/>
      <c r="E356" s="142"/>
      <c r="F356" s="142"/>
      <c r="G356" s="181" t="str">
        <f t="shared" si="1"/>
        <v xml:space="preserve">Evidencia: 
Frecuencia de aplicación: 
Responsable de aplicación: </v>
      </c>
    </row>
    <row r="357" spans="1:7" ht="15.75" customHeight="1" x14ac:dyDescent="0.25">
      <c r="A357" s="142"/>
      <c r="B357" s="179" t="str">
        <f>IFERROR(VLOOKUP(A357,'2.Datos'!$B$3:$Z$5,6,FALSE),"La celda tiene formula")</f>
        <v>La celda tiene formula</v>
      </c>
      <c r="C357" s="142"/>
      <c r="D357" s="142"/>
      <c r="E357" s="142"/>
      <c r="F357" s="142"/>
      <c r="G357" s="181" t="str">
        <f t="shared" si="1"/>
        <v xml:space="preserve">Evidencia: 
Frecuencia de aplicación: 
Responsable de aplicación: </v>
      </c>
    </row>
    <row r="358" spans="1:7" ht="15.75" customHeight="1" x14ac:dyDescent="0.25">
      <c r="A358" s="142"/>
      <c r="B358" s="179" t="str">
        <f>IFERROR(VLOOKUP(A358,'2.Datos'!$B$3:$Z$5,6,FALSE),"La celda tiene formula")</f>
        <v>La celda tiene formula</v>
      </c>
      <c r="C358" s="142"/>
      <c r="D358" s="142"/>
      <c r="E358" s="142"/>
      <c r="F358" s="142"/>
      <c r="G358" s="181" t="str">
        <f t="shared" si="1"/>
        <v xml:space="preserve">Evidencia: 
Frecuencia de aplicación: 
Responsable de aplicación: </v>
      </c>
    </row>
    <row r="359" spans="1:7" ht="15.75" customHeight="1" x14ac:dyDescent="0.25">
      <c r="A359" s="142"/>
      <c r="B359" s="179" t="str">
        <f>IFERROR(VLOOKUP(A359,'2.Datos'!$B$3:$Z$5,6,FALSE),"La celda tiene formula")</f>
        <v>La celda tiene formula</v>
      </c>
      <c r="C359" s="142"/>
      <c r="D359" s="142"/>
      <c r="E359" s="142"/>
      <c r="F359" s="142"/>
      <c r="G359" s="181" t="str">
        <f t="shared" si="1"/>
        <v xml:space="preserve">Evidencia: 
Frecuencia de aplicación: 
Responsable de aplicación: </v>
      </c>
    </row>
    <row r="360" spans="1:7" ht="15.75" customHeight="1" x14ac:dyDescent="0.25">
      <c r="A360" s="142"/>
      <c r="B360" s="179" t="str">
        <f>IFERROR(VLOOKUP(A360,'2.Datos'!$B$3:$Z$5,6,FALSE),"La celda tiene formula")</f>
        <v>La celda tiene formula</v>
      </c>
      <c r="C360" s="142"/>
      <c r="D360" s="142"/>
      <c r="E360" s="142"/>
      <c r="F360" s="142"/>
      <c r="G360" s="181" t="str">
        <f t="shared" si="1"/>
        <v xml:space="preserve">Evidencia: 
Frecuencia de aplicación: 
Responsable de aplicación: </v>
      </c>
    </row>
    <row r="361" spans="1:7" ht="15.75" customHeight="1" x14ac:dyDescent="0.25">
      <c r="A361" s="142"/>
      <c r="B361" s="179" t="str">
        <f>IFERROR(VLOOKUP(A361,'2.Datos'!$B$3:$Z$5,6,FALSE),"La celda tiene formula")</f>
        <v>La celda tiene formula</v>
      </c>
      <c r="C361" s="142"/>
      <c r="D361" s="142"/>
      <c r="E361" s="142"/>
      <c r="F361" s="142"/>
      <c r="G361" s="181" t="str">
        <f t="shared" si="1"/>
        <v xml:space="preserve">Evidencia: 
Frecuencia de aplicación: 
Responsable de aplicación: </v>
      </c>
    </row>
    <row r="362" spans="1:7" ht="15.75" customHeight="1" x14ac:dyDescent="0.25">
      <c r="A362" s="142"/>
      <c r="B362" s="179" t="str">
        <f>IFERROR(VLOOKUP(A362,'2.Datos'!$B$3:$Z$5,6,FALSE),"La celda tiene formula")</f>
        <v>La celda tiene formula</v>
      </c>
      <c r="C362" s="142"/>
      <c r="D362" s="142"/>
      <c r="E362" s="142"/>
      <c r="F362" s="142"/>
      <c r="G362" s="181" t="str">
        <f t="shared" si="1"/>
        <v xml:space="preserve">Evidencia: 
Frecuencia de aplicación: 
Responsable de aplicación: </v>
      </c>
    </row>
    <row r="363" spans="1:7" ht="15.75" customHeight="1" x14ac:dyDescent="0.25">
      <c r="A363" s="142"/>
      <c r="B363" s="179" t="str">
        <f>IFERROR(VLOOKUP(A363,'2.Datos'!$B$3:$Z$5,6,FALSE),"La celda tiene formula")</f>
        <v>La celda tiene formula</v>
      </c>
      <c r="C363" s="142"/>
      <c r="D363" s="142"/>
      <c r="E363" s="142"/>
      <c r="F363" s="142"/>
      <c r="G363" s="181" t="str">
        <f t="shared" si="1"/>
        <v xml:space="preserve">Evidencia: 
Frecuencia de aplicación: 
Responsable de aplicación: </v>
      </c>
    </row>
    <row r="364" spans="1:7" ht="15.75" customHeight="1" x14ac:dyDescent="0.25">
      <c r="A364" s="142"/>
      <c r="B364" s="179" t="str">
        <f>IFERROR(VLOOKUP(A364,'2.Datos'!$B$3:$Z$5,6,FALSE),"La celda tiene formula")</f>
        <v>La celda tiene formula</v>
      </c>
      <c r="C364" s="142"/>
      <c r="D364" s="142"/>
      <c r="E364" s="142"/>
      <c r="F364" s="142"/>
      <c r="G364" s="181" t="str">
        <f t="shared" si="1"/>
        <v xml:space="preserve">Evidencia: 
Frecuencia de aplicación: 
Responsable de aplicación: </v>
      </c>
    </row>
    <row r="365" spans="1:7" ht="15.75" customHeight="1" x14ac:dyDescent="0.25">
      <c r="A365" s="142"/>
      <c r="B365" s="179" t="str">
        <f>IFERROR(VLOOKUP(A365,'2.Datos'!$B$3:$Z$5,6,FALSE),"La celda tiene formula")</f>
        <v>La celda tiene formula</v>
      </c>
      <c r="C365" s="142"/>
      <c r="D365" s="142"/>
      <c r="E365" s="142"/>
      <c r="F365" s="142"/>
      <c r="G365" s="181" t="str">
        <f t="shared" si="1"/>
        <v xml:space="preserve">Evidencia: 
Frecuencia de aplicación: 
Responsable de aplicación: </v>
      </c>
    </row>
    <row r="366" spans="1:7" ht="15.75" customHeight="1" x14ac:dyDescent="0.25">
      <c r="A366" s="142"/>
      <c r="B366" s="179" t="str">
        <f>IFERROR(VLOOKUP(A366,'2.Datos'!$B$3:$Z$5,6,FALSE),"La celda tiene formula")</f>
        <v>La celda tiene formula</v>
      </c>
      <c r="C366" s="142"/>
      <c r="D366" s="142"/>
      <c r="E366" s="142"/>
      <c r="F366" s="142"/>
      <c r="G366" s="181" t="str">
        <f t="shared" si="1"/>
        <v xml:space="preserve">Evidencia: 
Frecuencia de aplicación: 
Responsable de aplicación: </v>
      </c>
    </row>
    <row r="367" spans="1:7" ht="15.75" customHeight="1" x14ac:dyDescent="0.25">
      <c r="A367" s="142"/>
      <c r="B367" s="179" t="str">
        <f>IFERROR(VLOOKUP(A367,'2.Datos'!$B$3:$Z$5,6,FALSE),"La celda tiene formula")</f>
        <v>La celda tiene formula</v>
      </c>
      <c r="C367" s="142"/>
      <c r="D367" s="142"/>
      <c r="E367" s="142"/>
      <c r="F367" s="142"/>
      <c r="G367" s="181" t="str">
        <f t="shared" si="1"/>
        <v xml:space="preserve">Evidencia: 
Frecuencia de aplicación: 
Responsable de aplicación: </v>
      </c>
    </row>
    <row r="368" spans="1:7" ht="15.75" customHeight="1" x14ac:dyDescent="0.25">
      <c r="A368" s="142"/>
      <c r="B368" s="179" t="str">
        <f>IFERROR(VLOOKUP(A368,'2.Datos'!$B$3:$Z$5,6,FALSE),"La celda tiene formula")</f>
        <v>La celda tiene formula</v>
      </c>
      <c r="C368" s="142"/>
      <c r="D368" s="142"/>
      <c r="E368" s="142"/>
      <c r="F368" s="142"/>
      <c r="G368" s="181" t="str">
        <f t="shared" si="1"/>
        <v xml:space="preserve">Evidencia: 
Frecuencia de aplicación: 
Responsable de aplicación: </v>
      </c>
    </row>
    <row r="369" spans="1:7" ht="15.75" customHeight="1" x14ac:dyDescent="0.25">
      <c r="A369" s="142"/>
      <c r="B369" s="179" t="str">
        <f>IFERROR(VLOOKUP(A369,'2.Datos'!$B$3:$Z$5,6,FALSE),"La celda tiene formula")</f>
        <v>La celda tiene formula</v>
      </c>
      <c r="C369" s="142"/>
      <c r="D369" s="142"/>
      <c r="E369" s="142"/>
      <c r="F369" s="142"/>
      <c r="G369" s="181" t="str">
        <f t="shared" si="1"/>
        <v xml:space="preserve">Evidencia: 
Frecuencia de aplicación: 
Responsable de aplicación: </v>
      </c>
    </row>
    <row r="370" spans="1:7" ht="15.75" customHeight="1" x14ac:dyDescent="0.25">
      <c r="A370" s="142"/>
      <c r="B370" s="179" t="str">
        <f>IFERROR(VLOOKUP(A370,'2.Datos'!$B$3:$Z$5,6,FALSE),"La celda tiene formula")</f>
        <v>La celda tiene formula</v>
      </c>
      <c r="C370" s="142"/>
      <c r="D370" s="142"/>
      <c r="E370" s="142"/>
      <c r="F370" s="142"/>
      <c r="G370" s="181" t="str">
        <f t="shared" si="1"/>
        <v xml:space="preserve">Evidencia: 
Frecuencia de aplicación: 
Responsable de aplicación: </v>
      </c>
    </row>
    <row r="371" spans="1:7" ht="15.75" customHeight="1" x14ac:dyDescent="0.25">
      <c r="A371" s="142"/>
      <c r="B371" s="179" t="str">
        <f>IFERROR(VLOOKUP(A371,'2.Datos'!$B$3:$Z$5,6,FALSE),"La celda tiene formula")</f>
        <v>La celda tiene formula</v>
      </c>
      <c r="C371" s="142"/>
      <c r="D371" s="142"/>
      <c r="E371" s="142"/>
      <c r="F371" s="142"/>
      <c r="G371" s="181" t="str">
        <f t="shared" si="1"/>
        <v xml:space="preserve">Evidencia: 
Frecuencia de aplicación: 
Responsable de aplicación: </v>
      </c>
    </row>
    <row r="372" spans="1:7" ht="15.75" customHeight="1" x14ac:dyDescent="0.25">
      <c r="A372" s="142"/>
      <c r="B372" s="179" t="str">
        <f>IFERROR(VLOOKUP(A372,'2.Datos'!$B$3:$Z$5,6,FALSE),"La celda tiene formula")</f>
        <v>La celda tiene formula</v>
      </c>
      <c r="C372" s="142"/>
      <c r="D372" s="142"/>
      <c r="E372" s="142"/>
      <c r="F372" s="142"/>
      <c r="G372" s="181" t="str">
        <f t="shared" si="1"/>
        <v xml:space="preserve">Evidencia: 
Frecuencia de aplicación: 
Responsable de aplicación: </v>
      </c>
    </row>
    <row r="373" spans="1:7" ht="15.75" customHeight="1" x14ac:dyDescent="0.25">
      <c r="A373" s="142"/>
      <c r="B373" s="179" t="str">
        <f>IFERROR(VLOOKUP(A373,'2.Datos'!$B$3:$Z$5,6,FALSE),"La celda tiene formula")</f>
        <v>La celda tiene formula</v>
      </c>
      <c r="C373" s="142"/>
      <c r="D373" s="142"/>
      <c r="E373" s="142"/>
      <c r="F373" s="142"/>
      <c r="G373" s="181" t="str">
        <f t="shared" si="1"/>
        <v xml:space="preserve">Evidencia: 
Frecuencia de aplicación: 
Responsable de aplicación: </v>
      </c>
    </row>
    <row r="374" spans="1:7" ht="15.75" customHeight="1" x14ac:dyDescent="0.25">
      <c r="A374" s="142"/>
      <c r="B374" s="179" t="str">
        <f>IFERROR(VLOOKUP(A374,'2.Datos'!$B$3:$Z$5,6,FALSE),"La celda tiene formula")</f>
        <v>La celda tiene formula</v>
      </c>
      <c r="C374" s="142"/>
      <c r="D374" s="142"/>
      <c r="E374" s="142"/>
      <c r="F374" s="142"/>
      <c r="G374" s="181" t="str">
        <f t="shared" si="1"/>
        <v xml:space="preserve">Evidencia: 
Frecuencia de aplicación: 
Responsable de aplicación: </v>
      </c>
    </row>
    <row r="375" spans="1:7" ht="15.75" customHeight="1" x14ac:dyDescent="0.25">
      <c r="A375" s="142"/>
      <c r="B375" s="179" t="str">
        <f>IFERROR(VLOOKUP(A375,'2.Datos'!$B$3:$Z$5,6,FALSE),"La celda tiene formula")</f>
        <v>La celda tiene formula</v>
      </c>
      <c r="C375" s="142"/>
      <c r="D375" s="142"/>
      <c r="E375" s="142"/>
      <c r="F375" s="142"/>
      <c r="G375" s="181" t="str">
        <f t="shared" si="1"/>
        <v xml:space="preserve">Evidencia: 
Frecuencia de aplicación: 
Responsable de aplicación: </v>
      </c>
    </row>
    <row r="376" spans="1:7" ht="15.75" customHeight="1" x14ac:dyDescent="0.25">
      <c r="A376" s="142"/>
      <c r="B376" s="179" t="str">
        <f>IFERROR(VLOOKUP(A376,'2.Datos'!$B$3:$Z$5,6,FALSE),"La celda tiene formula")</f>
        <v>La celda tiene formula</v>
      </c>
      <c r="C376" s="142"/>
      <c r="D376" s="142"/>
      <c r="E376" s="142"/>
      <c r="F376" s="142"/>
      <c r="G376" s="181" t="str">
        <f t="shared" si="1"/>
        <v xml:space="preserve">Evidencia: 
Frecuencia de aplicación: 
Responsable de aplicación: </v>
      </c>
    </row>
    <row r="377" spans="1:7" ht="15.75" customHeight="1" x14ac:dyDescent="0.25">
      <c r="A377" s="142"/>
      <c r="B377" s="179" t="str">
        <f>IFERROR(VLOOKUP(A377,'2.Datos'!$B$3:$Z$5,6,FALSE),"La celda tiene formula")</f>
        <v>La celda tiene formula</v>
      </c>
      <c r="C377" s="142"/>
      <c r="D377" s="142"/>
      <c r="E377" s="142"/>
      <c r="F377" s="142"/>
      <c r="G377" s="181" t="str">
        <f t="shared" si="1"/>
        <v xml:space="preserve">Evidencia: 
Frecuencia de aplicación: 
Responsable de aplicación: </v>
      </c>
    </row>
    <row r="378" spans="1:7" ht="15.75" customHeight="1" x14ac:dyDescent="0.25">
      <c r="A378" s="142"/>
      <c r="B378" s="179" t="str">
        <f>IFERROR(VLOOKUP(A378,'2.Datos'!$B$3:$Z$5,6,FALSE),"La celda tiene formula")</f>
        <v>La celda tiene formula</v>
      </c>
      <c r="C378" s="142"/>
      <c r="D378" s="142"/>
      <c r="E378" s="142"/>
      <c r="F378" s="142"/>
      <c r="G378" s="181" t="str">
        <f t="shared" si="1"/>
        <v xml:space="preserve">Evidencia: 
Frecuencia de aplicación: 
Responsable de aplicación: </v>
      </c>
    </row>
    <row r="379" spans="1:7" ht="15.75" customHeight="1" x14ac:dyDescent="0.25">
      <c r="A379" s="142"/>
      <c r="B379" s="179" t="str">
        <f>IFERROR(VLOOKUP(A379,'2.Datos'!$B$3:$Z$5,6,FALSE),"La celda tiene formula")</f>
        <v>La celda tiene formula</v>
      </c>
      <c r="C379" s="142"/>
      <c r="D379" s="142"/>
      <c r="E379" s="142"/>
      <c r="F379" s="142"/>
      <c r="G379" s="181" t="str">
        <f t="shared" si="1"/>
        <v xml:space="preserve">Evidencia: 
Frecuencia de aplicación: 
Responsable de aplicación: </v>
      </c>
    </row>
    <row r="380" spans="1:7" ht="15.75" customHeight="1" x14ac:dyDescent="0.25">
      <c r="A380" s="142"/>
      <c r="B380" s="179" t="str">
        <f>IFERROR(VLOOKUP(A380,'2.Datos'!$B$3:$Z$5,6,FALSE),"La celda tiene formula")</f>
        <v>La celda tiene formula</v>
      </c>
      <c r="C380" s="142"/>
      <c r="D380" s="142"/>
      <c r="E380" s="142"/>
      <c r="F380" s="142"/>
      <c r="G380" s="181" t="str">
        <f t="shared" si="1"/>
        <v xml:space="preserve">Evidencia: 
Frecuencia de aplicación: 
Responsable de aplicación: </v>
      </c>
    </row>
    <row r="381" spans="1:7" ht="15.75" customHeight="1" x14ac:dyDescent="0.25">
      <c r="A381" s="142"/>
      <c r="B381" s="179" t="str">
        <f>IFERROR(VLOOKUP(A381,'2.Datos'!$B$3:$Z$5,6,FALSE),"La celda tiene formula")</f>
        <v>La celda tiene formula</v>
      </c>
      <c r="C381" s="142"/>
      <c r="D381" s="142"/>
      <c r="E381" s="142"/>
      <c r="F381" s="142"/>
      <c r="G381" s="181" t="str">
        <f t="shared" si="1"/>
        <v xml:space="preserve">Evidencia: 
Frecuencia de aplicación: 
Responsable de aplicación: </v>
      </c>
    </row>
    <row r="382" spans="1:7" ht="15.75" customHeight="1" x14ac:dyDescent="0.25">
      <c r="A382" s="142"/>
      <c r="B382" s="179" t="str">
        <f>IFERROR(VLOOKUP(A382,'2.Datos'!$B$3:$Z$5,6,FALSE),"La celda tiene formula")</f>
        <v>La celda tiene formula</v>
      </c>
      <c r="C382" s="142"/>
      <c r="D382" s="142"/>
      <c r="E382" s="142"/>
      <c r="F382" s="142"/>
      <c r="G382" s="181" t="str">
        <f t="shared" si="1"/>
        <v xml:space="preserve">Evidencia: 
Frecuencia de aplicación: 
Responsable de aplicación: </v>
      </c>
    </row>
    <row r="383" spans="1:7" ht="15.75" customHeight="1" x14ac:dyDescent="0.25">
      <c r="A383" s="142"/>
      <c r="B383" s="179" t="str">
        <f>IFERROR(VLOOKUP(A383,'2.Datos'!$B$3:$Z$5,6,FALSE),"La celda tiene formula")</f>
        <v>La celda tiene formula</v>
      </c>
      <c r="C383" s="142"/>
      <c r="D383" s="142"/>
      <c r="E383" s="142"/>
      <c r="F383" s="142"/>
      <c r="G383" s="181" t="str">
        <f t="shared" si="1"/>
        <v xml:space="preserve">Evidencia: 
Frecuencia de aplicación: 
Responsable de aplicación: </v>
      </c>
    </row>
    <row r="384" spans="1:7" ht="15.75" customHeight="1" x14ac:dyDescent="0.25">
      <c r="A384" s="142"/>
      <c r="B384" s="179" t="str">
        <f>IFERROR(VLOOKUP(A384,'2.Datos'!$B$3:$Z$5,6,FALSE),"La celda tiene formula")</f>
        <v>La celda tiene formula</v>
      </c>
      <c r="C384" s="142"/>
      <c r="D384" s="142"/>
      <c r="E384" s="142"/>
      <c r="F384" s="142"/>
      <c r="G384" s="181" t="str">
        <f t="shared" si="1"/>
        <v xml:space="preserve">Evidencia: 
Frecuencia de aplicación: 
Responsable de aplicación: </v>
      </c>
    </row>
    <row r="385" spans="1:7" ht="15.75" customHeight="1" x14ac:dyDescent="0.25">
      <c r="A385" s="142"/>
      <c r="B385" s="179" t="str">
        <f>IFERROR(VLOOKUP(A385,'2.Datos'!$B$3:$Z$5,6,FALSE),"La celda tiene formula")</f>
        <v>La celda tiene formula</v>
      </c>
      <c r="C385" s="142"/>
      <c r="D385" s="142"/>
      <c r="E385" s="142"/>
      <c r="F385" s="142"/>
      <c r="G385" s="181" t="str">
        <f t="shared" si="1"/>
        <v xml:space="preserve">Evidencia: 
Frecuencia de aplicación: 
Responsable de aplicación: </v>
      </c>
    </row>
    <row r="386" spans="1:7" ht="15.75" customHeight="1" x14ac:dyDescent="0.25">
      <c r="A386" s="142"/>
      <c r="B386" s="179" t="str">
        <f>IFERROR(VLOOKUP(A386,'2.Datos'!$B$3:$Z$5,6,FALSE),"La celda tiene formula")</f>
        <v>La celda tiene formula</v>
      </c>
      <c r="C386" s="142"/>
      <c r="D386" s="142"/>
      <c r="E386" s="142"/>
      <c r="F386" s="142"/>
      <c r="G386" s="181" t="str">
        <f t="shared" si="1"/>
        <v xml:space="preserve">Evidencia: 
Frecuencia de aplicación: 
Responsable de aplicación: </v>
      </c>
    </row>
    <row r="387" spans="1:7" ht="15.75" customHeight="1" x14ac:dyDescent="0.25">
      <c r="A387" s="142"/>
      <c r="B387" s="179" t="str">
        <f>IFERROR(VLOOKUP(A387,'2.Datos'!$B$3:$Z$5,6,FALSE),"La celda tiene formula")</f>
        <v>La celda tiene formula</v>
      </c>
      <c r="C387" s="142"/>
      <c r="D387" s="142"/>
      <c r="E387" s="142"/>
      <c r="F387" s="142"/>
      <c r="G387" s="181" t="str">
        <f t="shared" si="1"/>
        <v xml:space="preserve">Evidencia: 
Frecuencia de aplicación: 
Responsable de aplicación: </v>
      </c>
    </row>
    <row r="388" spans="1:7" ht="15.75" customHeight="1" x14ac:dyDescent="0.25">
      <c r="A388" s="142"/>
      <c r="B388" s="179" t="str">
        <f>IFERROR(VLOOKUP(A388,'2.Datos'!$B$3:$Z$5,6,FALSE),"La celda tiene formula")</f>
        <v>La celda tiene formula</v>
      </c>
      <c r="C388" s="142"/>
      <c r="D388" s="142"/>
      <c r="E388" s="142"/>
      <c r="F388" s="142"/>
      <c r="G388" s="181" t="str">
        <f t="shared" si="1"/>
        <v xml:space="preserve">Evidencia: 
Frecuencia de aplicación: 
Responsable de aplicación: </v>
      </c>
    </row>
    <row r="389" spans="1:7" ht="15.75" customHeight="1" x14ac:dyDescent="0.25">
      <c r="A389" s="142"/>
      <c r="B389" s="179" t="str">
        <f>IFERROR(VLOOKUP(A389,'2.Datos'!$B$3:$Z$5,6,FALSE),"La celda tiene formula")</f>
        <v>La celda tiene formula</v>
      </c>
      <c r="C389" s="142"/>
      <c r="D389" s="142"/>
      <c r="E389" s="142"/>
      <c r="F389" s="142"/>
      <c r="G389" s="181" t="str">
        <f t="shared" si="1"/>
        <v xml:space="preserve">Evidencia: 
Frecuencia de aplicación: 
Responsable de aplicación: </v>
      </c>
    </row>
    <row r="390" spans="1:7" ht="15.75" customHeight="1" x14ac:dyDescent="0.25">
      <c r="A390" s="142"/>
      <c r="B390" s="179" t="str">
        <f>IFERROR(VLOOKUP(A390,'2.Datos'!$B$3:$Z$5,6,FALSE),"La celda tiene formula")</f>
        <v>La celda tiene formula</v>
      </c>
      <c r="C390" s="142"/>
      <c r="D390" s="142"/>
      <c r="E390" s="142"/>
      <c r="F390" s="142"/>
      <c r="G390" s="181" t="str">
        <f t="shared" si="1"/>
        <v xml:space="preserve">Evidencia: 
Frecuencia de aplicación: 
Responsable de aplicación: </v>
      </c>
    </row>
    <row r="391" spans="1:7" ht="15.75" customHeight="1" x14ac:dyDescent="0.25">
      <c r="A391" s="142"/>
      <c r="B391" s="179" t="str">
        <f>IFERROR(VLOOKUP(A391,'2.Datos'!$B$3:$Z$5,6,FALSE),"La celda tiene formula")</f>
        <v>La celda tiene formula</v>
      </c>
      <c r="C391" s="142"/>
      <c r="D391" s="142"/>
      <c r="E391" s="142"/>
      <c r="F391" s="142"/>
      <c r="G391" s="181" t="str">
        <f t="shared" si="1"/>
        <v xml:space="preserve">Evidencia: 
Frecuencia de aplicación: 
Responsable de aplicación: </v>
      </c>
    </row>
    <row r="392" spans="1:7" ht="15.75" customHeight="1" x14ac:dyDescent="0.25">
      <c r="A392" s="142"/>
      <c r="B392" s="179" t="str">
        <f>IFERROR(VLOOKUP(A392,'2.Datos'!$B$3:$Z$5,6,FALSE),"La celda tiene formula")</f>
        <v>La celda tiene formula</v>
      </c>
      <c r="C392" s="142"/>
      <c r="D392" s="142"/>
      <c r="E392" s="142"/>
      <c r="F392" s="142"/>
      <c r="G392" s="181" t="str">
        <f t="shared" si="1"/>
        <v xml:space="preserve">Evidencia: 
Frecuencia de aplicación: 
Responsable de aplicación: </v>
      </c>
    </row>
    <row r="393" spans="1:7" ht="15.75" customHeight="1" x14ac:dyDescent="0.25">
      <c r="A393" s="142"/>
      <c r="B393" s="179" t="str">
        <f>IFERROR(VLOOKUP(A393,'2.Datos'!$B$3:$Z$5,6,FALSE),"La celda tiene formula")</f>
        <v>La celda tiene formula</v>
      </c>
      <c r="C393" s="142"/>
      <c r="D393" s="142"/>
      <c r="E393" s="142"/>
      <c r="F393" s="142"/>
      <c r="G393" s="181" t="str">
        <f t="shared" si="1"/>
        <v xml:space="preserve">Evidencia: 
Frecuencia de aplicación: 
Responsable de aplicación: </v>
      </c>
    </row>
    <row r="394" spans="1:7" ht="15.75" customHeight="1" x14ac:dyDescent="0.25">
      <c r="A394" s="142"/>
      <c r="B394" s="179" t="str">
        <f>IFERROR(VLOOKUP(A394,'2.Datos'!$B$3:$Z$5,6,FALSE),"La celda tiene formula")</f>
        <v>La celda tiene formula</v>
      </c>
      <c r="C394" s="142"/>
      <c r="D394" s="142"/>
      <c r="E394" s="142"/>
      <c r="F394" s="142"/>
      <c r="G394" s="181" t="str">
        <f t="shared" si="1"/>
        <v xml:space="preserve">Evidencia: 
Frecuencia de aplicación: 
Responsable de aplicación: </v>
      </c>
    </row>
    <row r="395" spans="1:7" ht="15.75" customHeight="1" x14ac:dyDescent="0.25">
      <c r="A395" s="142"/>
      <c r="B395" s="179" t="str">
        <f>IFERROR(VLOOKUP(A395,'2.Datos'!$B$3:$Z$5,6,FALSE),"La celda tiene formula")</f>
        <v>La celda tiene formula</v>
      </c>
      <c r="C395" s="142"/>
      <c r="D395" s="142"/>
      <c r="E395" s="142"/>
      <c r="F395" s="142"/>
      <c r="G395" s="181" t="str">
        <f t="shared" si="1"/>
        <v xml:space="preserve">Evidencia: 
Frecuencia de aplicación: 
Responsable de aplicación: </v>
      </c>
    </row>
    <row r="396" spans="1:7" ht="15.75" customHeight="1" x14ac:dyDescent="0.25">
      <c r="A396" s="142"/>
      <c r="B396" s="179" t="str">
        <f>IFERROR(VLOOKUP(A396,'2.Datos'!$B$3:$Z$5,6,FALSE),"La celda tiene formula")</f>
        <v>La celda tiene formula</v>
      </c>
      <c r="C396" s="142"/>
      <c r="D396" s="142"/>
      <c r="E396" s="142"/>
      <c r="F396" s="142"/>
      <c r="G396" s="181" t="str">
        <f t="shared" si="1"/>
        <v xml:space="preserve">Evidencia: 
Frecuencia de aplicación: 
Responsable de aplicación: </v>
      </c>
    </row>
    <row r="397" spans="1:7" ht="15.75" customHeight="1" x14ac:dyDescent="0.25">
      <c r="A397" s="142"/>
      <c r="B397" s="179" t="str">
        <f>IFERROR(VLOOKUP(A397,'2.Datos'!$B$3:$Z$5,6,FALSE),"La celda tiene formula")</f>
        <v>La celda tiene formula</v>
      </c>
      <c r="C397" s="142"/>
      <c r="D397" s="142"/>
      <c r="E397" s="142"/>
      <c r="F397" s="142"/>
      <c r="G397" s="181" t="str">
        <f t="shared" si="1"/>
        <v xml:space="preserve">Evidencia: 
Frecuencia de aplicación: 
Responsable de aplicación: </v>
      </c>
    </row>
    <row r="398" spans="1:7" ht="15.75" customHeight="1" x14ac:dyDescent="0.25">
      <c r="A398" s="142"/>
      <c r="B398" s="179" t="str">
        <f>IFERROR(VLOOKUP(A398,'2.Datos'!$B$3:$Z$5,6,FALSE),"La celda tiene formula")</f>
        <v>La celda tiene formula</v>
      </c>
      <c r="C398" s="142"/>
      <c r="D398" s="142"/>
      <c r="E398" s="142"/>
      <c r="F398" s="142"/>
      <c r="G398" s="181" t="str">
        <f t="shared" si="1"/>
        <v xml:space="preserve">Evidencia: 
Frecuencia de aplicación: 
Responsable de aplicación: </v>
      </c>
    </row>
    <row r="399" spans="1:7" ht="15.75" customHeight="1" x14ac:dyDescent="0.25">
      <c r="A399" s="142"/>
      <c r="B399" s="179" t="str">
        <f>IFERROR(VLOOKUP(A399,'2.Datos'!$B$3:$Z$5,6,FALSE),"La celda tiene formula")</f>
        <v>La celda tiene formula</v>
      </c>
      <c r="C399" s="142"/>
      <c r="D399" s="142"/>
      <c r="E399" s="142"/>
      <c r="F399" s="142"/>
      <c r="G399" s="181" t="str">
        <f t="shared" si="1"/>
        <v xml:space="preserve">Evidencia: 
Frecuencia de aplicación: 
Responsable de aplicación: </v>
      </c>
    </row>
    <row r="400" spans="1:7" ht="15.75" customHeight="1" x14ac:dyDescent="0.25">
      <c r="A400" s="142"/>
      <c r="B400" s="179" t="str">
        <f>IFERROR(VLOOKUP(A400,'2.Datos'!$B$3:$Z$5,6,FALSE),"La celda tiene formula")</f>
        <v>La celda tiene formula</v>
      </c>
      <c r="C400" s="142"/>
      <c r="D400" s="142"/>
      <c r="E400" s="142"/>
      <c r="F400" s="142"/>
      <c r="G400" s="181" t="str">
        <f t="shared" si="1"/>
        <v xml:space="preserve">Evidencia: 
Frecuencia de aplicación: 
Responsable de aplicación: </v>
      </c>
    </row>
    <row r="401" spans="1:7" ht="15.75" customHeight="1" x14ac:dyDescent="0.25">
      <c r="A401" s="142"/>
      <c r="B401" s="179" t="str">
        <f>IFERROR(VLOOKUP(A401,'2.Datos'!$B$3:$Z$5,6,FALSE),"La celda tiene formula")</f>
        <v>La celda tiene formula</v>
      </c>
      <c r="C401" s="142"/>
      <c r="D401" s="142"/>
      <c r="E401" s="142"/>
      <c r="F401" s="142"/>
      <c r="G401" s="181" t="str">
        <f t="shared" si="1"/>
        <v xml:space="preserve">Evidencia: 
Frecuencia de aplicación: 
Responsable de aplicación: </v>
      </c>
    </row>
    <row r="402" spans="1:7" ht="15.75" customHeight="1" x14ac:dyDescent="0.25">
      <c r="A402" s="142"/>
      <c r="B402" s="179" t="str">
        <f>IFERROR(VLOOKUP(A402,'2.Datos'!$B$3:$Z$5,6,FALSE),"La celda tiene formula")</f>
        <v>La celda tiene formula</v>
      </c>
      <c r="C402" s="142"/>
      <c r="D402" s="142"/>
      <c r="E402" s="142"/>
      <c r="F402" s="142"/>
      <c r="G402" s="181" t="str">
        <f t="shared" si="1"/>
        <v xml:space="preserve">Evidencia: 
Frecuencia de aplicación: 
Responsable de aplicación: </v>
      </c>
    </row>
    <row r="403" spans="1:7" ht="15.75" customHeight="1" x14ac:dyDescent="0.25">
      <c r="A403" s="142"/>
      <c r="B403" s="179" t="str">
        <f>IFERROR(VLOOKUP(A403,'2.Datos'!$B$3:$Z$5,6,FALSE),"La celda tiene formula")</f>
        <v>La celda tiene formula</v>
      </c>
      <c r="C403" s="142"/>
      <c r="D403" s="142"/>
      <c r="E403" s="142"/>
      <c r="F403" s="142"/>
      <c r="G403" s="181" t="str">
        <f t="shared" si="1"/>
        <v xml:space="preserve">Evidencia: 
Frecuencia de aplicación: 
Responsable de aplicación: </v>
      </c>
    </row>
    <row r="404" spans="1:7" ht="15.75" customHeight="1" x14ac:dyDescent="0.25">
      <c r="A404" s="142"/>
      <c r="B404" s="179" t="str">
        <f>IFERROR(VLOOKUP(A404,'2.Datos'!$B$3:$Z$5,6,FALSE),"La celda tiene formula")</f>
        <v>La celda tiene formula</v>
      </c>
      <c r="C404" s="142"/>
      <c r="D404" s="142"/>
      <c r="E404" s="142"/>
      <c r="F404" s="142"/>
      <c r="G404" s="181" t="str">
        <f t="shared" si="1"/>
        <v xml:space="preserve">Evidencia: 
Frecuencia de aplicación: 
Responsable de aplicación: </v>
      </c>
    </row>
    <row r="405" spans="1:7" ht="15.75" customHeight="1" x14ac:dyDescent="0.25">
      <c r="A405" s="142"/>
      <c r="B405" s="179" t="str">
        <f>IFERROR(VLOOKUP(A405,'2.Datos'!$B$3:$Z$5,6,FALSE),"La celda tiene formula")</f>
        <v>La celda tiene formula</v>
      </c>
      <c r="C405" s="142"/>
      <c r="D405" s="142"/>
      <c r="E405" s="142"/>
      <c r="F405" s="142"/>
      <c r="G405" s="181" t="str">
        <f t="shared" si="1"/>
        <v xml:space="preserve">Evidencia: 
Frecuencia de aplicación: 
Responsable de aplicación: </v>
      </c>
    </row>
    <row r="406" spans="1:7" ht="15.75" customHeight="1" x14ac:dyDescent="0.25">
      <c r="A406" s="142"/>
      <c r="B406" s="179" t="str">
        <f>IFERROR(VLOOKUP(A406,'2.Datos'!$B$3:$Z$5,6,FALSE),"La celda tiene formula")</f>
        <v>La celda tiene formula</v>
      </c>
      <c r="C406" s="142"/>
      <c r="D406" s="142"/>
      <c r="E406" s="142"/>
      <c r="F406" s="142"/>
      <c r="G406" s="181" t="str">
        <f t="shared" si="1"/>
        <v xml:space="preserve">Evidencia: 
Frecuencia de aplicación: 
Responsable de aplicación: </v>
      </c>
    </row>
    <row r="407" spans="1:7" ht="15.75" customHeight="1" x14ac:dyDescent="0.25">
      <c r="A407" s="142"/>
      <c r="B407" s="179" t="str">
        <f>IFERROR(VLOOKUP(A407,'2.Datos'!$B$3:$Z$5,6,FALSE),"La celda tiene formula")</f>
        <v>La celda tiene formula</v>
      </c>
      <c r="C407" s="142"/>
      <c r="D407" s="142"/>
      <c r="E407" s="142"/>
      <c r="F407" s="142"/>
      <c r="G407" s="181" t="str">
        <f t="shared" si="1"/>
        <v xml:space="preserve">Evidencia: 
Frecuencia de aplicación: 
Responsable de aplicación: </v>
      </c>
    </row>
    <row r="408" spans="1:7" ht="15.75" customHeight="1" x14ac:dyDescent="0.25">
      <c r="A408" s="142"/>
      <c r="B408" s="179" t="str">
        <f>IFERROR(VLOOKUP(A408,'2.Datos'!$B$3:$Z$5,6,FALSE),"La celda tiene formula")</f>
        <v>La celda tiene formula</v>
      </c>
      <c r="C408" s="142"/>
      <c r="D408" s="142"/>
      <c r="E408" s="142"/>
      <c r="F408" s="142"/>
      <c r="G408" s="181" t="str">
        <f t="shared" si="1"/>
        <v xml:space="preserve">Evidencia: 
Frecuencia de aplicación: 
Responsable de aplicación: </v>
      </c>
    </row>
    <row r="409" spans="1:7" ht="15.75" customHeight="1" x14ac:dyDescent="0.25">
      <c r="A409" s="142"/>
      <c r="B409" s="179" t="str">
        <f>IFERROR(VLOOKUP(A409,'2.Datos'!$B$3:$Z$5,6,FALSE),"La celda tiene formula")</f>
        <v>La celda tiene formula</v>
      </c>
      <c r="C409" s="142"/>
      <c r="D409" s="142"/>
      <c r="E409" s="142"/>
      <c r="F409" s="142"/>
      <c r="G409" s="181" t="str">
        <f t="shared" si="1"/>
        <v xml:space="preserve">Evidencia: 
Frecuencia de aplicación: 
Responsable de aplicación: </v>
      </c>
    </row>
    <row r="410" spans="1:7" ht="15.75" customHeight="1" x14ac:dyDescent="0.25">
      <c r="A410" s="142"/>
      <c r="B410" s="179" t="str">
        <f>IFERROR(VLOOKUP(A410,'2.Datos'!$B$3:$Z$5,6,FALSE),"La celda tiene formula")</f>
        <v>La celda tiene formula</v>
      </c>
      <c r="C410" s="142"/>
      <c r="D410" s="142"/>
      <c r="E410" s="142"/>
      <c r="F410" s="142"/>
      <c r="G410" s="181" t="str">
        <f t="shared" si="1"/>
        <v xml:space="preserve">Evidencia: 
Frecuencia de aplicación: 
Responsable de aplicación: </v>
      </c>
    </row>
    <row r="411" spans="1:7" ht="15.75" customHeight="1" x14ac:dyDescent="0.25">
      <c r="A411" s="142"/>
      <c r="B411" s="179" t="str">
        <f>IFERROR(VLOOKUP(A411,'2.Datos'!$B$3:$Z$5,6,FALSE),"La celda tiene formula")</f>
        <v>La celda tiene formula</v>
      </c>
      <c r="C411" s="142"/>
      <c r="D411" s="142"/>
      <c r="E411" s="142"/>
      <c r="F411" s="142"/>
      <c r="G411" s="181" t="str">
        <f t="shared" si="1"/>
        <v xml:space="preserve">Evidencia: 
Frecuencia de aplicación: 
Responsable de aplicación: </v>
      </c>
    </row>
    <row r="412" spans="1:7" ht="15.75" customHeight="1" x14ac:dyDescent="0.25">
      <c r="A412" s="142"/>
      <c r="B412" s="179" t="str">
        <f>IFERROR(VLOOKUP(A412,'2.Datos'!$B$3:$Z$5,6,FALSE),"La celda tiene formula")</f>
        <v>La celda tiene formula</v>
      </c>
      <c r="C412" s="142"/>
      <c r="D412" s="142"/>
      <c r="E412" s="142"/>
      <c r="F412" s="142"/>
      <c r="G412" s="181" t="str">
        <f t="shared" si="1"/>
        <v xml:space="preserve">Evidencia: 
Frecuencia de aplicación: 
Responsable de aplicación: </v>
      </c>
    </row>
    <row r="413" spans="1:7" ht="15.75" customHeight="1" x14ac:dyDescent="0.25">
      <c r="A413" s="142"/>
      <c r="B413" s="179" t="str">
        <f>IFERROR(VLOOKUP(A413,'2.Datos'!$B$3:$Z$5,6,FALSE),"La celda tiene formula")</f>
        <v>La celda tiene formula</v>
      </c>
      <c r="C413" s="142"/>
      <c r="D413" s="142"/>
      <c r="E413" s="142"/>
      <c r="F413" s="142"/>
      <c r="G413" s="181" t="str">
        <f t="shared" si="1"/>
        <v xml:space="preserve">Evidencia: 
Frecuencia de aplicación: 
Responsable de aplicación: </v>
      </c>
    </row>
    <row r="414" spans="1:7" ht="15.75" customHeight="1" x14ac:dyDescent="0.25">
      <c r="A414" s="142"/>
      <c r="B414" s="179" t="str">
        <f>IFERROR(VLOOKUP(A414,'2.Datos'!$B$3:$Z$5,6,FALSE),"La celda tiene formula")</f>
        <v>La celda tiene formula</v>
      </c>
      <c r="C414" s="142"/>
      <c r="D414" s="142"/>
      <c r="E414" s="142"/>
      <c r="F414" s="142"/>
      <c r="G414" s="181" t="str">
        <f t="shared" si="1"/>
        <v xml:space="preserve">Evidencia: 
Frecuencia de aplicación: 
Responsable de aplicación: </v>
      </c>
    </row>
    <row r="415" spans="1:7" ht="15.75" customHeight="1" x14ac:dyDescent="0.25">
      <c r="A415" s="142"/>
      <c r="B415" s="179" t="str">
        <f>IFERROR(VLOOKUP(A415,'2.Datos'!$B$3:$Z$5,6,FALSE),"La celda tiene formula")</f>
        <v>La celda tiene formula</v>
      </c>
      <c r="C415" s="142"/>
      <c r="D415" s="142"/>
      <c r="E415" s="142"/>
      <c r="F415" s="142"/>
      <c r="G415" s="181" t="str">
        <f t="shared" si="1"/>
        <v xml:space="preserve">Evidencia: 
Frecuencia de aplicación: 
Responsable de aplicación: </v>
      </c>
    </row>
    <row r="416" spans="1:7" ht="15.75" customHeight="1" x14ac:dyDescent="0.25">
      <c r="A416" s="142"/>
      <c r="B416" s="179" t="str">
        <f>IFERROR(VLOOKUP(A416,'2.Datos'!$B$3:$Z$5,6,FALSE),"La celda tiene formula")</f>
        <v>La celda tiene formula</v>
      </c>
      <c r="C416" s="142"/>
      <c r="D416" s="142"/>
      <c r="E416" s="142"/>
      <c r="F416" s="142"/>
      <c r="G416" s="181" t="str">
        <f t="shared" si="1"/>
        <v xml:space="preserve">Evidencia: 
Frecuencia de aplicación: 
Responsable de aplicación: </v>
      </c>
    </row>
    <row r="417" spans="1:7" ht="15.75" customHeight="1" x14ac:dyDescent="0.25">
      <c r="A417" s="142"/>
      <c r="B417" s="179" t="str">
        <f>IFERROR(VLOOKUP(A417,'2.Datos'!$B$3:$Z$5,6,FALSE),"La celda tiene formula")</f>
        <v>La celda tiene formula</v>
      </c>
      <c r="C417" s="142"/>
      <c r="D417" s="142"/>
      <c r="E417" s="142"/>
      <c r="F417" s="142"/>
      <c r="G417" s="181" t="str">
        <f t="shared" si="1"/>
        <v xml:space="preserve">Evidencia: 
Frecuencia de aplicación: 
Responsable de aplicación: </v>
      </c>
    </row>
    <row r="418" spans="1:7" ht="15.75" customHeight="1" x14ac:dyDescent="0.25">
      <c r="A418" s="142"/>
      <c r="B418" s="179" t="str">
        <f>IFERROR(VLOOKUP(A418,'2.Datos'!$B$3:$Z$5,6,FALSE),"La celda tiene formula")</f>
        <v>La celda tiene formula</v>
      </c>
      <c r="C418" s="142"/>
      <c r="D418" s="142"/>
      <c r="E418" s="142"/>
      <c r="F418" s="142"/>
      <c r="G418" s="181" t="str">
        <f t="shared" si="1"/>
        <v xml:space="preserve">Evidencia: 
Frecuencia de aplicación: 
Responsable de aplicación: </v>
      </c>
    </row>
    <row r="419" spans="1:7" ht="15.75" customHeight="1" x14ac:dyDescent="0.25">
      <c r="A419" s="142"/>
      <c r="B419" s="179" t="str">
        <f>IFERROR(VLOOKUP(A419,'2.Datos'!$B$3:$Z$5,6,FALSE),"La celda tiene formula")</f>
        <v>La celda tiene formula</v>
      </c>
      <c r="C419" s="142"/>
      <c r="D419" s="142"/>
      <c r="E419" s="142"/>
      <c r="F419" s="142"/>
      <c r="G419" s="181" t="str">
        <f t="shared" si="1"/>
        <v xml:space="preserve">Evidencia: 
Frecuencia de aplicación: 
Responsable de aplicación: </v>
      </c>
    </row>
    <row r="420" spans="1:7" ht="15.75" customHeight="1" x14ac:dyDescent="0.25">
      <c r="A420" s="142"/>
      <c r="B420" s="179" t="str">
        <f>IFERROR(VLOOKUP(A420,'2.Datos'!$B$3:$Z$5,6,FALSE),"La celda tiene formula")</f>
        <v>La celda tiene formula</v>
      </c>
      <c r="C420" s="142"/>
      <c r="D420" s="142"/>
      <c r="E420" s="142"/>
      <c r="F420" s="142"/>
      <c r="G420" s="181" t="str">
        <f t="shared" si="1"/>
        <v xml:space="preserve">Evidencia: 
Frecuencia de aplicación: 
Responsable de aplicación: </v>
      </c>
    </row>
    <row r="421" spans="1:7" ht="15.75" customHeight="1" x14ac:dyDescent="0.25">
      <c r="A421" s="142"/>
      <c r="B421" s="179" t="str">
        <f>IFERROR(VLOOKUP(A421,'2.Datos'!$B$3:$Z$5,6,FALSE),"La celda tiene formula")</f>
        <v>La celda tiene formula</v>
      </c>
      <c r="C421" s="142"/>
      <c r="D421" s="142"/>
      <c r="E421" s="142"/>
      <c r="F421" s="142"/>
      <c r="G421" s="181" t="str">
        <f t="shared" si="1"/>
        <v xml:space="preserve">Evidencia: 
Frecuencia de aplicación: 
Responsable de aplicación: </v>
      </c>
    </row>
    <row r="422" spans="1:7" ht="15.75" customHeight="1" x14ac:dyDescent="0.25">
      <c r="A422" s="142"/>
      <c r="B422" s="179" t="str">
        <f>IFERROR(VLOOKUP(A422,'2.Datos'!$B$3:$Z$5,6,FALSE),"La celda tiene formula")</f>
        <v>La celda tiene formula</v>
      </c>
      <c r="C422" s="142"/>
      <c r="D422" s="142"/>
      <c r="E422" s="142"/>
      <c r="F422" s="142"/>
      <c r="G422" s="181" t="str">
        <f t="shared" si="1"/>
        <v xml:space="preserve">Evidencia: 
Frecuencia de aplicación: 
Responsable de aplicación: </v>
      </c>
    </row>
    <row r="423" spans="1:7" ht="15.75" customHeight="1" x14ac:dyDescent="0.25">
      <c r="A423" s="142"/>
      <c r="B423" s="179" t="str">
        <f>IFERROR(VLOOKUP(A423,'2.Datos'!$B$3:$Z$5,6,FALSE),"La celda tiene formula")</f>
        <v>La celda tiene formula</v>
      </c>
      <c r="C423" s="142"/>
      <c r="D423" s="142"/>
      <c r="E423" s="142"/>
      <c r="F423" s="142"/>
      <c r="G423" s="181" t="str">
        <f t="shared" si="1"/>
        <v xml:space="preserve">Evidencia: 
Frecuencia de aplicación: 
Responsable de aplicación: </v>
      </c>
    </row>
    <row r="424" spans="1:7" ht="15.75" customHeight="1" x14ac:dyDescent="0.25">
      <c r="A424" s="142"/>
      <c r="B424" s="179" t="str">
        <f>IFERROR(VLOOKUP(A424,'2.Datos'!$B$3:$Z$5,6,FALSE),"La celda tiene formula")</f>
        <v>La celda tiene formula</v>
      </c>
      <c r="C424" s="142"/>
      <c r="D424" s="142"/>
      <c r="E424" s="142"/>
      <c r="F424" s="142"/>
      <c r="G424" s="181" t="str">
        <f t="shared" si="1"/>
        <v xml:space="preserve">Evidencia: 
Frecuencia de aplicación: 
Responsable de aplicación: </v>
      </c>
    </row>
    <row r="425" spans="1:7" ht="15.75" customHeight="1" x14ac:dyDescent="0.25">
      <c r="A425" s="142"/>
      <c r="B425" s="179" t="str">
        <f>IFERROR(VLOOKUP(A425,'2.Datos'!$B$3:$Z$5,6,FALSE),"La celda tiene formula")</f>
        <v>La celda tiene formula</v>
      </c>
      <c r="C425" s="142"/>
      <c r="D425" s="142"/>
      <c r="E425" s="142"/>
      <c r="F425" s="142"/>
      <c r="G425" s="181" t="str">
        <f t="shared" si="1"/>
        <v xml:space="preserve">Evidencia: 
Frecuencia de aplicación: 
Responsable de aplicación: </v>
      </c>
    </row>
    <row r="426" spans="1:7" ht="15.75" customHeight="1" x14ac:dyDescent="0.25">
      <c r="A426" s="142"/>
      <c r="B426" s="179" t="str">
        <f>IFERROR(VLOOKUP(A426,'2.Datos'!$B$3:$Z$5,6,FALSE),"La celda tiene formula")</f>
        <v>La celda tiene formula</v>
      </c>
      <c r="C426" s="142"/>
      <c r="D426" s="142"/>
      <c r="E426" s="142"/>
      <c r="F426" s="142"/>
      <c r="G426" s="181" t="str">
        <f t="shared" si="1"/>
        <v xml:space="preserve">Evidencia: 
Frecuencia de aplicación: 
Responsable de aplicación: </v>
      </c>
    </row>
    <row r="427" spans="1:7" ht="15.75" customHeight="1" x14ac:dyDescent="0.25">
      <c r="A427" s="142"/>
      <c r="B427" s="179" t="str">
        <f>IFERROR(VLOOKUP(A427,'2.Datos'!$B$3:$Z$5,6,FALSE),"La celda tiene formula")</f>
        <v>La celda tiene formula</v>
      </c>
      <c r="C427" s="142"/>
      <c r="D427" s="142"/>
      <c r="E427" s="142"/>
      <c r="F427" s="142"/>
      <c r="G427" s="181" t="str">
        <f t="shared" si="1"/>
        <v xml:space="preserve">Evidencia: 
Frecuencia de aplicación: 
Responsable de aplicación: </v>
      </c>
    </row>
    <row r="428" spans="1:7" ht="15.75" customHeight="1" x14ac:dyDescent="0.25">
      <c r="A428" s="142"/>
      <c r="B428" s="179" t="str">
        <f>IFERROR(VLOOKUP(A428,'2.Datos'!$B$3:$Z$5,6,FALSE),"La celda tiene formula")</f>
        <v>La celda tiene formula</v>
      </c>
      <c r="C428" s="142"/>
      <c r="D428" s="142"/>
      <c r="E428" s="142"/>
      <c r="F428" s="142"/>
      <c r="G428" s="181" t="str">
        <f t="shared" si="1"/>
        <v xml:space="preserve">Evidencia: 
Frecuencia de aplicación: 
Responsable de aplicación: </v>
      </c>
    </row>
    <row r="429" spans="1:7" ht="15.75" customHeight="1" x14ac:dyDescent="0.25">
      <c r="A429" s="142"/>
      <c r="B429" s="179" t="str">
        <f>IFERROR(VLOOKUP(A429,'2.Datos'!$B$3:$Z$5,6,FALSE),"La celda tiene formula")</f>
        <v>La celda tiene formula</v>
      </c>
      <c r="C429" s="142"/>
      <c r="D429" s="142"/>
      <c r="E429" s="142"/>
      <c r="F429" s="142"/>
      <c r="G429" s="181" t="str">
        <f t="shared" si="1"/>
        <v xml:space="preserve">Evidencia: 
Frecuencia de aplicación: 
Responsable de aplicación: </v>
      </c>
    </row>
    <row r="430" spans="1:7" ht="15.75" customHeight="1" x14ac:dyDescent="0.25">
      <c r="A430" s="142"/>
      <c r="B430" s="179" t="str">
        <f>IFERROR(VLOOKUP(A430,'2.Datos'!$B$3:$Z$5,6,FALSE),"La celda tiene formula")</f>
        <v>La celda tiene formula</v>
      </c>
      <c r="C430" s="142"/>
      <c r="D430" s="142"/>
      <c r="E430" s="142"/>
      <c r="F430" s="142"/>
      <c r="G430" s="181" t="str">
        <f t="shared" si="1"/>
        <v xml:space="preserve">Evidencia: 
Frecuencia de aplicación: 
Responsable de aplicación: </v>
      </c>
    </row>
    <row r="431" spans="1:7" ht="15.75" customHeight="1" x14ac:dyDescent="0.25">
      <c r="A431" s="142"/>
      <c r="B431" s="179" t="str">
        <f>IFERROR(VLOOKUP(A431,'2.Datos'!$B$3:$Z$5,6,FALSE),"La celda tiene formula")</f>
        <v>La celda tiene formula</v>
      </c>
      <c r="C431" s="142"/>
      <c r="D431" s="142"/>
      <c r="E431" s="142"/>
      <c r="F431" s="142"/>
      <c r="G431" s="181" t="str">
        <f t="shared" si="1"/>
        <v xml:space="preserve">Evidencia: 
Frecuencia de aplicación: 
Responsable de aplicación: </v>
      </c>
    </row>
    <row r="432" spans="1:7" ht="15.75" customHeight="1" x14ac:dyDescent="0.25">
      <c r="A432" s="142"/>
      <c r="B432" s="179" t="str">
        <f>IFERROR(VLOOKUP(A432,'2.Datos'!$B$3:$Z$5,6,FALSE),"La celda tiene formula")</f>
        <v>La celda tiene formula</v>
      </c>
      <c r="C432" s="142"/>
      <c r="D432" s="142"/>
      <c r="E432" s="142"/>
      <c r="F432" s="142"/>
      <c r="G432" s="181" t="str">
        <f t="shared" si="1"/>
        <v xml:space="preserve">Evidencia: 
Frecuencia de aplicación: 
Responsable de aplicación: </v>
      </c>
    </row>
    <row r="433" spans="1:7" ht="15.75" customHeight="1" x14ac:dyDescent="0.25">
      <c r="A433" s="142"/>
      <c r="B433" s="179" t="str">
        <f>IFERROR(VLOOKUP(A433,'2.Datos'!$B$3:$Z$5,6,FALSE),"La celda tiene formula")</f>
        <v>La celda tiene formula</v>
      </c>
      <c r="C433" s="142"/>
      <c r="D433" s="142"/>
      <c r="E433" s="142"/>
      <c r="F433" s="142"/>
      <c r="G433" s="181" t="str">
        <f t="shared" si="1"/>
        <v xml:space="preserve">Evidencia: 
Frecuencia de aplicación: 
Responsable de aplicación: </v>
      </c>
    </row>
    <row r="434" spans="1:7" ht="15.75" customHeight="1" x14ac:dyDescent="0.25">
      <c r="A434" s="142"/>
      <c r="B434" s="179" t="str">
        <f>IFERROR(VLOOKUP(A434,'2.Datos'!$B$3:$Z$5,6,FALSE),"La celda tiene formula")</f>
        <v>La celda tiene formula</v>
      </c>
      <c r="C434" s="142"/>
      <c r="D434" s="142"/>
      <c r="E434" s="142"/>
      <c r="F434" s="142"/>
      <c r="G434" s="181" t="str">
        <f t="shared" si="1"/>
        <v xml:space="preserve">Evidencia: 
Frecuencia de aplicación: 
Responsable de aplicación: </v>
      </c>
    </row>
    <row r="435" spans="1:7" ht="15.75" customHeight="1" x14ac:dyDescent="0.25">
      <c r="A435" s="142"/>
      <c r="B435" s="179" t="str">
        <f>IFERROR(VLOOKUP(A435,'2.Datos'!$B$3:$Z$5,6,FALSE),"La celda tiene formula")</f>
        <v>La celda tiene formula</v>
      </c>
      <c r="C435" s="142"/>
      <c r="D435" s="142"/>
      <c r="E435" s="142"/>
      <c r="F435" s="142"/>
      <c r="G435" s="181" t="str">
        <f t="shared" si="1"/>
        <v xml:space="preserve">Evidencia: 
Frecuencia de aplicación: 
Responsable de aplicación: </v>
      </c>
    </row>
    <row r="436" spans="1:7" ht="15.75" customHeight="1" x14ac:dyDescent="0.25">
      <c r="A436" s="142"/>
      <c r="B436" s="179" t="str">
        <f>IFERROR(VLOOKUP(A436,'2.Datos'!$B$3:$Z$5,6,FALSE),"La celda tiene formula")</f>
        <v>La celda tiene formula</v>
      </c>
      <c r="C436" s="142"/>
      <c r="D436" s="142"/>
      <c r="E436" s="142"/>
      <c r="F436" s="142"/>
      <c r="G436" s="181" t="str">
        <f t="shared" si="1"/>
        <v xml:space="preserve">Evidencia: 
Frecuencia de aplicación: 
Responsable de aplicación: </v>
      </c>
    </row>
    <row r="437" spans="1:7" ht="15.75" customHeight="1" x14ac:dyDescent="0.25">
      <c r="A437" s="142"/>
      <c r="B437" s="179" t="str">
        <f>IFERROR(VLOOKUP(A437,'2.Datos'!$B$3:$Z$5,6,FALSE),"La celda tiene formula")</f>
        <v>La celda tiene formula</v>
      </c>
      <c r="C437" s="142"/>
      <c r="D437" s="142"/>
      <c r="E437" s="142"/>
      <c r="F437" s="142"/>
      <c r="G437" s="181" t="str">
        <f t="shared" si="1"/>
        <v xml:space="preserve">Evidencia: 
Frecuencia de aplicación: 
Responsable de aplicación: </v>
      </c>
    </row>
    <row r="438" spans="1:7" ht="15.75" customHeight="1" x14ac:dyDescent="0.25">
      <c r="A438" s="142"/>
      <c r="B438" s="179" t="str">
        <f>IFERROR(VLOOKUP(A438,'2.Datos'!$B$3:$Z$5,6,FALSE),"La celda tiene formula")</f>
        <v>La celda tiene formula</v>
      </c>
      <c r="C438" s="142"/>
      <c r="D438" s="142"/>
      <c r="E438" s="142"/>
      <c r="F438" s="142"/>
      <c r="G438" s="181" t="str">
        <f t="shared" si="1"/>
        <v xml:space="preserve">Evidencia: 
Frecuencia de aplicación: 
Responsable de aplicación: </v>
      </c>
    </row>
    <row r="439" spans="1:7" ht="15.75" customHeight="1" x14ac:dyDescent="0.25">
      <c r="A439" s="142"/>
      <c r="B439" s="179" t="str">
        <f>IFERROR(VLOOKUP(A439,'2.Datos'!$B$3:$Z$5,6,FALSE),"La celda tiene formula")</f>
        <v>La celda tiene formula</v>
      </c>
      <c r="C439" s="142"/>
      <c r="D439" s="142"/>
      <c r="E439" s="142"/>
      <c r="F439" s="142"/>
      <c r="G439" s="181" t="str">
        <f t="shared" si="1"/>
        <v xml:space="preserve">Evidencia: 
Frecuencia de aplicación: 
Responsable de aplicación: </v>
      </c>
    </row>
    <row r="440" spans="1:7" ht="15.75" customHeight="1" x14ac:dyDescent="0.25">
      <c r="A440" s="142"/>
      <c r="B440" s="179" t="str">
        <f>IFERROR(VLOOKUP(A440,'2.Datos'!$B$3:$Z$5,6,FALSE),"La celda tiene formula")</f>
        <v>La celda tiene formula</v>
      </c>
      <c r="C440" s="142"/>
      <c r="D440" s="142"/>
      <c r="E440" s="142"/>
      <c r="F440" s="142"/>
      <c r="G440" s="181" t="str">
        <f t="shared" si="1"/>
        <v xml:space="preserve">Evidencia: 
Frecuencia de aplicación: 
Responsable de aplicación: </v>
      </c>
    </row>
    <row r="441" spans="1:7" ht="15.75" customHeight="1" x14ac:dyDescent="0.25">
      <c r="A441" s="142"/>
      <c r="B441" s="179" t="str">
        <f>IFERROR(VLOOKUP(A441,'2.Datos'!$B$3:$Z$5,6,FALSE),"La celda tiene formula")</f>
        <v>La celda tiene formula</v>
      </c>
      <c r="C441" s="142"/>
      <c r="D441" s="142"/>
      <c r="E441" s="142"/>
      <c r="F441" s="142"/>
      <c r="G441" s="181" t="str">
        <f t="shared" si="1"/>
        <v xml:space="preserve">Evidencia: 
Frecuencia de aplicación: 
Responsable de aplicación: </v>
      </c>
    </row>
    <row r="442" spans="1:7" ht="15.75" customHeight="1" x14ac:dyDescent="0.25">
      <c r="A442" s="142"/>
      <c r="B442" s="179" t="str">
        <f>IFERROR(VLOOKUP(A442,'2.Datos'!$B$3:$Z$5,6,FALSE),"La celda tiene formula")</f>
        <v>La celda tiene formula</v>
      </c>
      <c r="C442" s="142"/>
      <c r="D442" s="142"/>
      <c r="E442" s="142"/>
      <c r="F442" s="142"/>
      <c r="G442" s="181" t="str">
        <f t="shared" si="1"/>
        <v xml:space="preserve">Evidencia: 
Frecuencia de aplicación: 
Responsable de aplicación: </v>
      </c>
    </row>
    <row r="443" spans="1:7" ht="15.75" customHeight="1" x14ac:dyDescent="0.25">
      <c r="A443" s="142"/>
      <c r="B443" s="179" t="str">
        <f>IFERROR(VLOOKUP(A443,'2.Datos'!$B$3:$Z$5,6,FALSE),"La celda tiene formula")</f>
        <v>La celda tiene formula</v>
      </c>
      <c r="C443" s="142"/>
      <c r="D443" s="142"/>
      <c r="E443" s="142"/>
      <c r="F443" s="142"/>
      <c r="G443" s="181" t="str">
        <f t="shared" si="1"/>
        <v xml:space="preserve">Evidencia: 
Frecuencia de aplicación: 
Responsable de aplicación: </v>
      </c>
    </row>
    <row r="444" spans="1:7" ht="15.75" customHeight="1" x14ac:dyDescent="0.25">
      <c r="A444" s="142"/>
      <c r="B444" s="179" t="str">
        <f>IFERROR(VLOOKUP(A444,'2.Datos'!$B$3:$Z$5,6,FALSE),"La celda tiene formula")</f>
        <v>La celda tiene formula</v>
      </c>
      <c r="C444" s="142"/>
      <c r="D444" s="142"/>
      <c r="E444" s="142"/>
      <c r="F444" s="142"/>
      <c r="G444" s="181" t="str">
        <f t="shared" si="1"/>
        <v xml:space="preserve">Evidencia: 
Frecuencia de aplicación: 
Responsable de aplicación: </v>
      </c>
    </row>
    <row r="445" spans="1:7" ht="15.75" customHeight="1" x14ac:dyDescent="0.25">
      <c r="A445" s="142"/>
      <c r="B445" s="179" t="str">
        <f>IFERROR(VLOOKUP(A445,'2.Datos'!$B$3:$Z$5,6,FALSE),"La celda tiene formula")</f>
        <v>La celda tiene formula</v>
      </c>
      <c r="C445" s="142"/>
      <c r="D445" s="142"/>
      <c r="E445" s="142"/>
      <c r="F445" s="142"/>
      <c r="G445" s="181" t="str">
        <f t="shared" si="1"/>
        <v xml:space="preserve">Evidencia: 
Frecuencia de aplicación: 
Responsable de aplicación: </v>
      </c>
    </row>
    <row r="446" spans="1:7" ht="15.75" customHeight="1" x14ac:dyDescent="0.25">
      <c r="A446" s="142"/>
      <c r="B446" s="179" t="str">
        <f>IFERROR(VLOOKUP(A446,'2.Datos'!$B$3:$Z$5,6,FALSE),"La celda tiene formula")</f>
        <v>La celda tiene formula</v>
      </c>
      <c r="C446" s="142"/>
      <c r="D446" s="142"/>
      <c r="E446" s="142"/>
      <c r="F446" s="142"/>
      <c r="G446" s="181" t="str">
        <f t="shared" si="1"/>
        <v xml:space="preserve">Evidencia: 
Frecuencia de aplicación: 
Responsable de aplicación: </v>
      </c>
    </row>
    <row r="447" spans="1:7" ht="15.75" customHeight="1" x14ac:dyDescent="0.25">
      <c r="A447" s="142"/>
      <c r="B447" s="179" t="str">
        <f>IFERROR(VLOOKUP(A447,'2.Datos'!$B$3:$Z$5,6,FALSE),"La celda tiene formula")</f>
        <v>La celda tiene formula</v>
      </c>
      <c r="C447" s="142"/>
      <c r="D447" s="142"/>
      <c r="E447" s="142"/>
      <c r="F447" s="142"/>
      <c r="G447" s="181" t="str">
        <f t="shared" si="1"/>
        <v xml:space="preserve">Evidencia: 
Frecuencia de aplicación: 
Responsable de aplicación: </v>
      </c>
    </row>
    <row r="448" spans="1:7" ht="15.75" customHeight="1" x14ac:dyDescent="0.25">
      <c r="A448" s="142"/>
      <c r="B448" s="179" t="str">
        <f>IFERROR(VLOOKUP(A448,'2.Datos'!$B$3:$Z$5,6,FALSE),"La celda tiene formula")</f>
        <v>La celda tiene formula</v>
      </c>
      <c r="C448" s="142"/>
      <c r="D448" s="142"/>
      <c r="E448" s="142"/>
      <c r="F448" s="142"/>
      <c r="G448" s="181" t="str">
        <f t="shared" si="1"/>
        <v xml:space="preserve">Evidencia: 
Frecuencia de aplicación: 
Responsable de aplicación: </v>
      </c>
    </row>
    <row r="449" spans="1:7" ht="15.75" customHeight="1" x14ac:dyDescent="0.25">
      <c r="A449" s="142"/>
      <c r="B449" s="179" t="str">
        <f>IFERROR(VLOOKUP(A449,'2.Datos'!$B$3:$Z$5,6,FALSE),"La celda tiene formula")</f>
        <v>La celda tiene formula</v>
      </c>
      <c r="C449" s="142"/>
      <c r="D449" s="142"/>
      <c r="E449" s="142"/>
      <c r="F449" s="142"/>
      <c r="G449" s="181" t="str">
        <f t="shared" si="1"/>
        <v xml:space="preserve">Evidencia: 
Frecuencia de aplicación: 
Responsable de aplicación: </v>
      </c>
    </row>
    <row r="450" spans="1:7" ht="15.75" customHeight="1" x14ac:dyDescent="0.25">
      <c r="A450" s="142"/>
      <c r="B450" s="179" t="str">
        <f>IFERROR(VLOOKUP(A450,'2.Datos'!$B$3:$Z$5,6,FALSE),"La celda tiene formula")</f>
        <v>La celda tiene formula</v>
      </c>
      <c r="C450" s="142"/>
      <c r="D450" s="142"/>
      <c r="E450" s="142"/>
      <c r="F450" s="142"/>
      <c r="G450" s="181" t="str">
        <f t="shared" si="1"/>
        <v xml:space="preserve">Evidencia: 
Frecuencia de aplicación: 
Responsable de aplicación: </v>
      </c>
    </row>
    <row r="451" spans="1:7" ht="15.75" customHeight="1" x14ac:dyDescent="0.25">
      <c r="A451" s="142"/>
      <c r="B451" s="179" t="str">
        <f>IFERROR(VLOOKUP(A451,'2.Datos'!$B$3:$Z$5,6,FALSE),"La celda tiene formula")</f>
        <v>La celda tiene formula</v>
      </c>
      <c r="C451" s="142"/>
      <c r="D451" s="142"/>
      <c r="E451" s="142"/>
      <c r="F451" s="142"/>
      <c r="G451" s="181" t="str">
        <f t="shared" si="1"/>
        <v xml:space="preserve">Evidencia: 
Frecuencia de aplicación: 
Responsable de aplicación: </v>
      </c>
    </row>
    <row r="452" spans="1:7" ht="15.75" customHeight="1" x14ac:dyDescent="0.25">
      <c r="A452" s="142"/>
      <c r="B452" s="179" t="str">
        <f>IFERROR(VLOOKUP(A452,'2.Datos'!$B$3:$Z$5,6,FALSE),"La celda tiene formula")</f>
        <v>La celda tiene formula</v>
      </c>
      <c r="C452" s="142"/>
      <c r="D452" s="142"/>
      <c r="E452" s="142"/>
      <c r="F452" s="142"/>
      <c r="G452" s="181" t="str">
        <f t="shared" si="1"/>
        <v xml:space="preserve">Evidencia: 
Frecuencia de aplicación: 
Responsable de aplicación: </v>
      </c>
    </row>
    <row r="453" spans="1:7" ht="15.75" customHeight="1" x14ac:dyDescent="0.25">
      <c r="A453" s="142"/>
      <c r="B453" s="179" t="str">
        <f>IFERROR(VLOOKUP(A453,'2.Datos'!$B$3:$Z$5,6,FALSE),"La celda tiene formula")</f>
        <v>La celda tiene formula</v>
      </c>
      <c r="C453" s="142"/>
      <c r="D453" s="142"/>
      <c r="E453" s="142"/>
      <c r="F453" s="142"/>
      <c r="G453" s="181" t="str">
        <f t="shared" si="1"/>
        <v xml:space="preserve">Evidencia: 
Frecuencia de aplicación: 
Responsable de aplicación: </v>
      </c>
    </row>
    <row r="454" spans="1:7" ht="15.75" customHeight="1" x14ac:dyDescent="0.25">
      <c r="A454" s="142"/>
      <c r="B454" s="179" t="str">
        <f>IFERROR(VLOOKUP(A454,'2.Datos'!$B$3:$Z$5,6,FALSE),"La celda tiene formula")</f>
        <v>La celda tiene formula</v>
      </c>
      <c r="C454" s="142"/>
      <c r="D454" s="142"/>
      <c r="E454" s="142"/>
      <c r="F454" s="142"/>
      <c r="G454" s="181" t="str">
        <f t="shared" si="1"/>
        <v xml:space="preserve">Evidencia: 
Frecuencia de aplicación: 
Responsable de aplicación: </v>
      </c>
    </row>
    <row r="455" spans="1:7" ht="15.75" customHeight="1" x14ac:dyDescent="0.25">
      <c r="A455" s="142"/>
      <c r="B455" s="179" t="str">
        <f>IFERROR(VLOOKUP(A455,'2.Datos'!$B$3:$Z$5,6,FALSE),"La celda tiene formula")</f>
        <v>La celda tiene formula</v>
      </c>
      <c r="C455" s="142"/>
      <c r="D455" s="142"/>
      <c r="E455" s="142"/>
      <c r="F455" s="142"/>
      <c r="G455" s="181" t="str">
        <f t="shared" si="1"/>
        <v xml:space="preserve">Evidencia: 
Frecuencia de aplicación: 
Responsable de aplicación: </v>
      </c>
    </row>
    <row r="456" spans="1:7" ht="15.75" customHeight="1" x14ac:dyDescent="0.25">
      <c r="A456" s="142"/>
      <c r="B456" s="179" t="str">
        <f>IFERROR(VLOOKUP(A456,'2.Datos'!$B$3:$Z$5,6,FALSE),"La celda tiene formula")</f>
        <v>La celda tiene formula</v>
      </c>
      <c r="C456" s="142"/>
      <c r="D456" s="142"/>
      <c r="E456" s="142"/>
      <c r="F456" s="142"/>
      <c r="G456" s="181" t="str">
        <f t="shared" si="1"/>
        <v xml:space="preserve">Evidencia: 
Frecuencia de aplicación: 
Responsable de aplicación: </v>
      </c>
    </row>
    <row r="457" spans="1:7" ht="15.75" customHeight="1" x14ac:dyDescent="0.25">
      <c r="A457" s="142"/>
      <c r="B457" s="179" t="str">
        <f>IFERROR(VLOOKUP(A457,'2.Datos'!$B$3:$Z$5,6,FALSE),"La celda tiene formula")</f>
        <v>La celda tiene formula</v>
      </c>
      <c r="C457" s="142"/>
      <c r="D457" s="142"/>
      <c r="E457" s="142"/>
      <c r="F457" s="142"/>
      <c r="G457" s="181" t="str">
        <f t="shared" si="1"/>
        <v xml:space="preserve">Evidencia: 
Frecuencia de aplicación: 
Responsable de aplicación: </v>
      </c>
    </row>
    <row r="458" spans="1:7" ht="15.75" customHeight="1" x14ac:dyDescent="0.25">
      <c r="A458" s="142"/>
      <c r="B458" s="179" t="str">
        <f>IFERROR(VLOOKUP(A458,'2.Datos'!$B$3:$Z$5,6,FALSE),"La celda tiene formula")</f>
        <v>La celda tiene formula</v>
      </c>
      <c r="C458" s="142"/>
      <c r="D458" s="142"/>
      <c r="E458" s="142"/>
      <c r="F458" s="142"/>
      <c r="G458" s="181" t="str">
        <f t="shared" si="1"/>
        <v xml:space="preserve">Evidencia: 
Frecuencia de aplicación: 
Responsable de aplicación: </v>
      </c>
    </row>
    <row r="459" spans="1:7" ht="15.75" customHeight="1" x14ac:dyDescent="0.25">
      <c r="A459" s="142"/>
      <c r="B459" s="179" t="str">
        <f>IFERROR(VLOOKUP(A459,'2.Datos'!$B$3:$Z$5,6,FALSE),"La celda tiene formula")</f>
        <v>La celda tiene formula</v>
      </c>
      <c r="C459" s="142"/>
      <c r="D459" s="142"/>
      <c r="E459" s="142"/>
      <c r="F459" s="142"/>
      <c r="G459" s="181" t="str">
        <f t="shared" si="1"/>
        <v xml:space="preserve">Evidencia: 
Frecuencia de aplicación: 
Responsable de aplicación: </v>
      </c>
    </row>
    <row r="460" spans="1:7" ht="15.75" customHeight="1" x14ac:dyDescent="0.25">
      <c r="A460" s="142"/>
      <c r="B460" s="179" t="str">
        <f>IFERROR(VLOOKUP(A460,'2.Datos'!$B$3:$Z$5,6,FALSE),"La celda tiene formula")</f>
        <v>La celda tiene formula</v>
      </c>
      <c r="C460" s="142"/>
      <c r="D460" s="142"/>
      <c r="E460" s="142"/>
      <c r="F460" s="142"/>
      <c r="G460" s="181" t="str">
        <f t="shared" si="1"/>
        <v xml:space="preserve">Evidencia: 
Frecuencia de aplicación: 
Responsable de aplicación: </v>
      </c>
    </row>
    <row r="461" spans="1:7" ht="15.75" customHeight="1" x14ac:dyDescent="0.25">
      <c r="A461" s="142"/>
      <c r="B461" s="179" t="str">
        <f>IFERROR(VLOOKUP(A461,'2.Datos'!$B$3:$Z$5,6,FALSE),"La celda tiene formula")</f>
        <v>La celda tiene formula</v>
      </c>
      <c r="C461" s="142"/>
      <c r="D461" s="142"/>
      <c r="E461" s="142"/>
      <c r="F461" s="142"/>
      <c r="G461" s="181" t="str">
        <f t="shared" si="1"/>
        <v xml:space="preserve">Evidencia: 
Frecuencia de aplicación: 
Responsable de aplicación: </v>
      </c>
    </row>
    <row r="462" spans="1:7" ht="15.75" customHeight="1" x14ac:dyDescent="0.25">
      <c r="A462" s="142"/>
      <c r="B462" s="179" t="str">
        <f>IFERROR(VLOOKUP(A462,'2.Datos'!$B$3:$Z$5,6,FALSE),"La celda tiene formula")</f>
        <v>La celda tiene formula</v>
      </c>
      <c r="C462" s="142"/>
      <c r="D462" s="142"/>
      <c r="E462" s="142"/>
      <c r="F462" s="142"/>
      <c r="G462" s="181" t="str">
        <f t="shared" si="1"/>
        <v xml:space="preserve">Evidencia: 
Frecuencia de aplicación: 
Responsable de aplicación: </v>
      </c>
    </row>
    <row r="463" spans="1:7" ht="15.75" customHeight="1" x14ac:dyDescent="0.25">
      <c r="A463" s="142"/>
      <c r="B463" s="179" t="str">
        <f>IFERROR(VLOOKUP(A463,'2.Datos'!$B$3:$Z$5,6,FALSE),"La celda tiene formula")</f>
        <v>La celda tiene formula</v>
      </c>
      <c r="C463" s="142"/>
      <c r="D463" s="142"/>
      <c r="E463" s="142"/>
      <c r="F463" s="142"/>
      <c r="G463" s="181" t="str">
        <f t="shared" si="1"/>
        <v xml:space="preserve">Evidencia: 
Frecuencia de aplicación: 
Responsable de aplicación: </v>
      </c>
    </row>
    <row r="464" spans="1:7" ht="15.75" customHeight="1" x14ac:dyDescent="0.25">
      <c r="A464" s="142"/>
      <c r="B464" s="179" t="str">
        <f>IFERROR(VLOOKUP(A464,'2.Datos'!$B$3:$Z$5,6,FALSE),"La celda tiene formula")</f>
        <v>La celda tiene formula</v>
      </c>
      <c r="C464" s="142"/>
      <c r="D464" s="142"/>
      <c r="E464" s="142"/>
      <c r="F464" s="142"/>
      <c r="G464" s="181" t="str">
        <f t="shared" si="1"/>
        <v xml:space="preserve">Evidencia: 
Frecuencia de aplicación: 
Responsable de aplicación: </v>
      </c>
    </row>
    <row r="465" spans="1:7" ht="15.75" customHeight="1" x14ac:dyDescent="0.25">
      <c r="A465" s="142"/>
      <c r="B465" s="179" t="str">
        <f>IFERROR(VLOOKUP(A465,'2.Datos'!$B$3:$Z$5,6,FALSE),"La celda tiene formula")</f>
        <v>La celda tiene formula</v>
      </c>
      <c r="C465" s="142"/>
      <c r="D465" s="142"/>
      <c r="E465" s="142"/>
      <c r="F465" s="142"/>
      <c r="G465" s="181" t="str">
        <f t="shared" si="1"/>
        <v xml:space="preserve">Evidencia: 
Frecuencia de aplicación: 
Responsable de aplicación: </v>
      </c>
    </row>
    <row r="466" spans="1:7" ht="15.75" customHeight="1" x14ac:dyDescent="0.25">
      <c r="A466" s="142"/>
      <c r="B466" s="179" t="str">
        <f>IFERROR(VLOOKUP(A466,'2.Datos'!$B$3:$Z$5,6,FALSE),"La celda tiene formula")</f>
        <v>La celda tiene formula</v>
      </c>
      <c r="C466" s="142"/>
      <c r="D466" s="142"/>
      <c r="E466" s="142"/>
      <c r="F466" s="142"/>
      <c r="G466" s="181" t="str">
        <f t="shared" si="1"/>
        <v xml:space="preserve">Evidencia: 
Frecuencia de aplicación: 
Responsable de aplicación: </v>
      </c>
    </row>
    <row r="467" spans="1:7" ht="15.75" customHeight="1" x14ac:dyDescent="0.25">
      <c r="A467" s="142"/>
      <c r="B467" s="179" t="str">
        <f>IFERROR(VLOOKUP(A467,'2.Datos'!$B$3:$Z$5,6,FALSE),"La celda tiene formula")</f>
        <v>La celda tiene formula</v>
      </c>
      <c r="C467" s="142"/>
      <c r="D467" s="142"/>
      <c r="E467" s="142"/>
      <c r="F467" s="142"/>
      <c r="G467" s="181" t="str">
        <f t="shared" si="1"/>
        <v xml:space="preserve">Evidencia: 
Frecuencia de aplicación: 
Responsable de aplicación: </v>
      </c>
    </row>
    <row r="468" spans="1:7" ht="15.75" customHeight="1" x14ac:dyDescent="0.25">
      <c r="A468" s="142"/>
      <c r="B468" s="179" t="str">
        <f>IFERROR(VLOOKUP(A468,'2.Datos'!$B$3:$Z$5,6,FALSE),"La celda tiene formula")</f>
        <v>La celda tiene formula</v>
      </c>
      <c r="C468" s="142"/>
      <c r="D468" s="142"/>
      <c r="E468" s="142"/>
      <c r="F468" s="142"/>
      <c r="G468" s="181" t="str">
        <f t="shared" si="1"/>
        <v xml:space="preserve">Evidencia: 
Frecuencia de aplicación: 
Responsable de aplicación: </v>
      </c>
    </row>
    <row r="469" spans="1:7" ht="15.75" customHeight="1" x14ac:dyDescent="0.25">
      <c r="A469" s="142"/>
      <c r="B469" s="179" t="str">
        <f>IFERROR(VLOOKUP(A469,'2.Datos'!$B$3:$Z$5,6,FALSE),"La celda tiene formula")</f>
        <v>La celda tiene formula</v>
      </c>
      <c r="C469" s="142"/>
      <c r="D469" s="142"/>
      <c r="E469" s="142"/>
      <c r="F469" s="142"/>
      <c r="G469" s="181" t="str">
        <f t="shared" si="1"/>
        <v xml:space="preserve">Evidencia: 
Frecuencia de aplicación: 
Responsable de aplicación: </v>
      </c>
    </row>
    <row r="470" spans="1:7" ht="15.75" customHeight="1" x14ac:dyDescent="0.25">
      <c r="A470" s="142"/>
      <c r="B470" s="179" t="str">
        <f>IFERROR(VLOOKUP(A470,'2.Datos'!$B$3:$Z$5,6,FALSE),"La celda tiene formula")</f>
        <v>La celda tiene formula</v>
      </c>
      <c r="C470" s="142"/>
      <c r="D470" s="142"/>
      <c r="E470" s="142"/>
      <c r="F470" s="142"/>
      <c r="G470" s="181" t="str">
        <f t="shared" si="1"/>
        <v xml:space="preserve">Evidencia: 
Frecuencia de aplicación: 
Responsable de aplicación: </v>
      </c>
    </row>
    <row r="471" spans="1:7" ht="15.75" customHeight="1" x14ac:dyDescent="0.25">
      <c r="A471" s="142"/>
      <c r="B471" s="179" t="str">
        <f>IFERROR(VLOOKUP(A471,'2.Datos'!$B$3:$Z$5,6,FALSE),"La celda tiene formula")</f>
        <v>La celda tiene formula</v>
      </c>
      <c r="C471" s="142"/>
      <c r="D471" s="142"/>
      <c r="E471" s="142"/>
      <c r="F471" s="142"/>
      <c r="G471" s="181" t="str">
        <f t="shared" si="1"/>
        <v xml:space="preserve">Evidencia: 
Frecuencia de aplicación: 
Responsable de aplicación: </v>
      </c>
    </row>
    <row r="472" spans="1:7" ht="15.75" customHeight="1" x14ac:dyDescent="0.25">
      <c r="A472" s="142"/>
      <c r="B472" s="179" t="str">
        <f>IFERROR(VLOOKUP(A472,'2.Datos'!$B$3:$Z$5,6,FALSE),"La celda tiene formula")</f>
        <v>La celda tiene formula</v>
      </c>
      <c r="C472" s="142"/>
      <c r="D472" s="142"/>
      <c r="E472" s="142"/>
      <c r="F472" s="142"/>
      <c r="G472" s="181" t="str">
        <f t="shared" si="1"/>
        <v xml:space="preserve">Evidencia: 
Frecuencia de aplicación: 
Responsable de aplicación: </v>
      </c>
    </row>
    <row r="473" spans="1:7" ht="15.75" customHeight="1" x14ac:dyDescent="0.25">
      <c r="A473" s="142"/>
      <c r="B473" s="179" t="str">
        <f>IFERROR(VLOOKUP(A473,'2.Datos'!$B$3:$Z$5,6,FALSE),"La celda tiene formula")</f>
        <v>La celda tiene formula</v>
      </c>
      <c r="C473" s="142"/>
      <c r="D473" s="142"/>
      <c r="E473" s="142"/>
      <c r="F473" s="142"/>
      <c r="G473" s="181" t="str">
        <f t="shared" si="1"/>
        <v xml:space="preserve">Evidencia: 
Frecuencia de aplicación: 
Responsable de aplicación: </v>
      </c>
    </row>
    <row r="474" spans="1:7" ht="15.75" customHeight="1" x14ac:dyDescent="0.25">
      <c r="A474" s="142"/>
      <c r="B474" s="179" t="str">
        <f>IFERROR(VLOOKUP(A474,'2.Datos'!$B$3:$Z$5,6,FALSE),"La celda tiene formula")</f>
        <v>La celda tiene formula</v>
      </c>
      <c r="C474" s="142"/>
      <c r="D474" s="142"/>
      <c r="E474" s="142"/>
      <c r="F474" s="142"/>
      <c r="G474" s="181" t="str">
        <f t="shared" si="1"/>
        <v xml:space="preserve">Evidencia: 
Frecuencia de aplicación: 
Responsable de aplicación: </v>
      </c>
    </row>
    <row r="475" spans="1:7" ht="15.75" customHeight="1" x14ac:dyDescent="0.25">
      <c r="A475" s="142"/>
      <c r="B475" s="179" t="str">
        <f>IFERROR(VLOOKUP(A475,'2.Datos'!$B$3:$Z$5,6,FALSE),"La celda tiene formula")</f>
        <v>La celda tiene formula</v>
      </c>
      <c r="C475" s="142"/>
      <c r="D475" s="142"/>
      <c r="E475" s="142"/>
      <c r="F475" s="142"/>
      <c r="G475" s="181" t="str">
        <f t="shared" si="1"/>
        <v xml:space="preserve">Evidencia: 
Frecuencia de aplicación: 
Responsable de aplicación: </v>
      </c>
    </row>
    <row r="476" spans="1:7" ht="15.75" customHeight="1" x14ac:dyDescent="0.25">
      <c r="A476" s="142"/>
      <c r="B476" s="179" t="str">
        <f>IFERROR(VLOOKUP(A476,'2.Datos'!$B$3:$Z$5,6,FALSE),"La celda tiene formula")</f>
        <v>La celda tiene formula</v>
      </c>
      <c r="C476" s="142"/>
      <c r="D476" s="142"/>
      <c r="E476" s="142"/>
      <c r="F476" s="142"/>
      <c r="G476" s="181" t="str">
        <f t="shared" si="1"/>
        <v xml:space="preserve">Evidencia: 
Frecuencia de aplicación: 
Responsable de aplicación: </v>
      </c>
    </row>
    <row r="477" spans="1:7" ht="15.75" customHeight="1" x14ac:dyDescent="0.25">
      <c r="A477" s="142"/>
      <c r="B477" s="179" t="str">
        <f>IFERROR(VLOOKUP(A477,'2.Datos'!$B$3:$Z$5,6,FALSE),"La celda tiene formula")</f>
        <v>La celda tiene formula</v>
      </c>
      <c r="C477" s="142"/>
      <c r="D477" s="142"/>
      <c r="E477" s="142"/>
      <c r="F477" s="142"/>
      <c r="G477" s="181" t="str">
        <f t="shared" si="1"/>
        <v xml:space="preserve">Evidencia: 
Frecuencia de aplicación: 
Responsable de aplicación: </v>
      </c>
    </row>
    <row r="478" spans="1:7" ht="15.75" customHeight="1" x14ac:dyDescent="0.25">
      <c r="A478" s="142"/>
      <c r="B478" s="179" t="str">
        <f>IFERROR(VLOOKUP(A478,'2.Datos'!$B$3:$Z$5,6,FALSE),"La celda tiene formula")</f>
        <v>La celda tiene formula</v>
      </c>
      <c r="C478" s="142"/>
      <c r="D478" s="142"/>
      <c r="E478" s="142"/>
      <c r="F478" s="142"/>
      <c r="G478" s="181" t="str">
        <f t="shared" si="1"/>
        <v xml:space="preserve">Evidencia: 
Frecuencia de aplicación: 
Responsable de aplicación: </v>
      </c>
    </row>
    <row r="479" spans="1:7" ht="15.75" customHeight="1" x14ac:dyDescent="0.25">
      <c r="A479" s="142"/>
      <c r="B479" s="179" t="str">
        <f>IFERROR(VLOOKUP(A479,'2.Datos'!$B$3:$Z$5,6,FALSE),"La celda tiene formula")</f>
        <v>La celda tiene formula</v>
      </c>
      <c r="C479" s="142"/>
      <c r="D479" s="142"/>
      <c r="E479" s="142"/>
      <c r="F479" s="142"/>
      <c r="G479" s="181" t="str">
        <f t="shared" si="1"/>
        <v xml:space="preserve">Evidencia: 
Frecuencia de aplicación: 
Responsable de aplicación: </v>
      </c>
    </row>
    <row r="480" spans="1:7" ht="15.75" customHeight="1" x14ac:dyDescent="0.25">
      <c r="A480" s="142"/>
      <c r="B480" s="179" t="str">
        <f>IFERROR(VLOOKUP(A480,'2.Datos'!$B$3:$Z$5,6,FALSE),"La celda tiene formula")</f>
        <v>La celda tiene formula</v>
      </c>
      <c r="C480" s="142"/>
      <c r="D480" s="142"/>
      <c r="E480" s="142"/>
      <c r="F480" s="142"/>
      <c r="G480" s="181" t="str">
        <f t="shared" si="1"/>
        <v xml:space="preserve">Evidencia: 
Frecuencia de aplicación: 
Responsable de aplicación: </v>
      </c>
    </row>
    <row r="481" spans="1:7" ht="15.75" customHeight="1" x14ac:dyDescent="0.25">
      <c r="A481" s="142"/>
      <c r="B481" s="179" t="str">
        <f>IFERROR(VLOOKUP(A481,'2.Datos'!$B$3:$Z$5,6,FALSE),"La celda tiene formula")</f>
        <v>La celda tiene formula</v>
      </c>
      <c r="C481" s="142"/>
      <c r="D481" s="142"/>
      <c r="E481" s="142"/>
      <c r="F481" s="142"/>
      <c r="G481" s="181" t="str">
        <f t="shared" si="1"/>
        <v xml:space="preserve">Evidencia: 
Frecuencia de aplicación: 
Responsable de aplicación: </v>
      </c>
    </row>
    <row r="482" spans="1:7" ht="15.75" customHeight="1" x14ac:dyDescent="0.25">
      <c r="A482" s="142"/>
      <c r="B482" s="179" t="str">
        <f>IFERROR(VLOOKUP(A482,'2.Datos'!$B$3:$Z$5,6,FALSE),"La celda tiene formula")</f>
        <v>La celda tiene formula</v>
      </c>
      <c r="C482" s="142"/>
      <c r="D482" s="142"/>
      <c r="E482" s="142"/>
      <c r="F482" s="142"/>
      <c r="G482" s="181" t="str">
        <f t="shared" si="1"/>
        <v xml:space="preserve">Evidencia: 
Frecuencia de aplicación: 
Responsable de aplicación: </v>
      </c>
    </row>
    <row r="483" spans="1:7" ht="15.75" customHeight="1" x14ac:dyDescent="0.25">
      <c r="A483" s="142"/>
      <c r="B483" s="179" t="str">
        <f>IFERROR(VLOOKUP(A483,'2.Datos'!$B$3:$Z$5,6,FALSE),"La celda tiene formula")</f>
        <v>La celda tiene formula</v>
      </c>
      <c r="C483" s="142"/>
      <c r="D483" s="142"/>
      <c r="E483" s="142"/>
      <c r="F483" s="142"/>
      <c r="G483" s="181" t="str">
        <f t="shared" si="1"/>
        <v xml:space="preserve">Evidencia: 
Frecuencia de aplicación: 
Responsable de aplicación: </v>
      </c>
    </row>
    <row r="484" spans="1:7" ht="15.75" customHeight="1" x14ac:dyDescent="0.25">
      <c r="A484" s="142"/>
      <c r="B484" s="179" t="str">
        <f>IFERROR(VLOOKUP(A484,'2.Datos'!$B$3:$Z$5,6,FALSE),"La celda tiene formula")</f>
        <v>La celda tiene formula</v>
      </c>
      <c r="C484" s="142"/>
      <c r="D484" s="142"/>
      <c r="E484" s="142"/>
      <c r="F484" s="142"/>
      <c r="G484" s="181" t="str">
        <f t="shared" si="1"/>
        <v xml:space="preserve">Evidencia: 
Frecuencia de aplicación: 
Responsable de aplicación: </v>
      </c>
    </row>
    <row r="485" spans="1:7" ht="15.75" customHeight="1" x14ac:dyDescent="0.25">
      <c r="A485" s="142"/>
      <c r="B485" s="179" t="str">
        <f>IFERROR(VLOOKUP(A485,'2.Datos'!$B$3:$Z$5,6,FALSE),"La celda tiene formula")</f>
        <v>La celda tiene formula</v>
      </c>
      <c r="C485" s="142"/>
      <c r="D485" s="142"/>
      <c r="E485" s="142"/>
      <c r="F485" s="142"/>
      <c r="G485" s="181" t="str">
        <f t="shared" si="1"/>
        <v xml:space="preserve">Evidencia: 
Frecuencia de aplicación: 
Responsable de aplicación: </v>
      </c>
    </row>
    <row r="486" spans="1:7" ht="15.75" customHeight="1" x14ac:dyDescent="0.25">
      <c r="A486" s="142"/>
      <c r="B486" s="179" t="str">
        <f>IFERROR(VLOOKUP(A486,'2.Datos'!$B$3:$Z$5,6,FALSE),"La celda tiene formula")</f>
        <v>La celda tiene formula</v>
      </c>
      <c r="C486" s="142"/>
      <c r="D486" s="142"/>
      <c r="E486" s="142"/>
      <c r="F486" s="142"/>
      <c r="G486" s="181" t="str">
        <f t="shared" si="1"/>
        <v xml:space="preserve">Evidencia: 
Frecuencia de aplicación: 
Responsable de aplicación: </v>
      </c>
    </row>
    <row r="487" spans="1:7" ht="15.75" customHeight="1" x14ac:dyDescent="0.25">
      <c r="A487" s="142"/>
      <c r="B487" s="179" t="str">
        <f>IFERROR(VLOOKUP(A487,'2.Datos'!$B$3:$Z$5,6,FALSE),"La celda tiene formula")</f>
        <v>La celda tiene formula</v>
      </c>
      <c r="C487" s="142"/>
      <c r="D487" s="142"/>
      <c r="E487" s="142"/>
      <c r="F487" s="142"/>
      <c r="G487" s="181" t="str">
        <f t="shared" si="1"/>
        <v xml:space="preserve">Evidencia: 
Frecuencia de aplicación: 
Responsable de aplicación: </v>
      </c>
    </row>
    <row r="488" spans="1:7" ht="15.75" customHeight="1" x14ac:dyDescent="0.25">
      <c r="A488" s="142"/>
      <c r="B488" s="179" t="str">
        <f>IFERROR(VLOOKUP(A488,'2.Datos'!$B$3:$Z$5,6,FALSE),"La celda tiene formula")</f>
        <v>La celda tiene formula</v>
      </c>
      <c r="C488" s="142"/>
      <c r="D488" s="142"/>
      <c r="E488" s="142"/>
      <c r="F488" s="142"/>
      <c r="G488" s="181" t="str">
        <f t="shared" si="1"/>
        <v xml:space="preserve">Evidencia: 
Frecuencia de aplicación: 
Responsable de aplicación: </v>
      </c>
    </row>
    <row r="489" spans="1:7" ht="15.75" customHeight="1" x14ac:dyDescent="0.25">
      <c r="A489" s="142"/>
      <c r="B489" s="179" t="str">
        <f>IFERROR(VLOOKUP(A489,'2.Datos'!$B$3:$Z$5,6,FALSE),"La celda tiene formula")</f>
        <v>La celda tiene formula</v>
      </c>
      <c r="C489" s="142"/>
      <c r="D489" s="142"/>
      <c r="E489" s="142"/>
      <c r="F489" s="142"/>
      <c r="G489" s="181" t="str">
        <f t="shared" si="1"/>
        <v xml:space="preserve">Evidencia: 
Frecuencia de aplicación: 
Responsable de aplicación: </v>
      </c>
    </row>
    <row r="490" spans="1:7" ht="15.75" customHeight="1" x14ac:dyDescent="0.25">
      <c r="A490" s="142"/>
      <c r="B490" s="179" t="str">
        <f>IFERROR(VLOOKUP(A490,'2.Datos'!$B$3:$Z$5,6,FALSE),"La celda tiene formula")</f>
        <v>La celda tiene formula</v>
      </c>
      <c r="C490" s="142"/>
      <c r="D490" s="142"/>
      <c r="E490" s="142"/>
      <c r="F490" s="142"/>
      <c r="G490" s="181" t="str">
        <f t="shared" si="1"/>
        <v xml:space="preserve">Evidencia: 
Frecuencia de aplicación: 
Responsable de aplicación: </v>
      </c>
    </row>
    <row r="491" spans="1:7" ht="15.75" customHeight="1" x14ac:dyDescent="0.25">
      <c r="A491" s="142"/>
      <c r="B491" s="179" t="str">
        <f>IFERROR(VLOOKUP(A491,'2.Datos'!$B$3:$Z$5,6,FALSE),"La celda tiene formula")</f>
        <v>La celda tiene formula</v>
      </c>
      <c r="C491" s="142"/>
      <c r="D491" s="142"/>
      <c r="E491" s="142"/>
      <c r="F491" s="142"/>
      <c r="G491" s="181" t="str">
        <f t="shared" si="1"/>
        <v xml:space="preserve">Evidencia: 
Frecuencia de aplicación: 
Responsable de aplicación: </v>
      </c>
    </row>
    <row r="492" spans="1:7" ht="15.75" customHeight="1" x14ac:dyDescent="0.25">
      <c r="A492" s="142"/>
      <c r="B492" s="179" t="str">
        <f>IFERROR(VLOOKUP(A492,'2.Datos'!$B$3:$Z$5,6,FALSE),"La celda tiene formula")</f>
        <v>La celda tiene formula</v>
      </c>
      <c r="C492" s="142"/>
      <c r="D492" s="142"/>
      <c r="E492" s="142"/>
      <c r="F492" s="142"/>
      <c r="G492" s="181" t="str">
        <f t="shared" si="1"/>
        <v xml:space="preserve">Evidencia: 
Frecuencia de aplicación: 
Responsable de aplicación: </v>
      </c>
    </row>
    <row r="493" spans="1:7" ht="15.75" customHeight="1" x14ac:dyDescent="0.25">
      <c r="A493" s="142"/>
      <c r="B493" s="179" t="str">
        <f>IFERROR(VLOOKUP(A493,'2.Datos'!$B$3:$Z$5,6,FALSE),"La celda tiene formula")</f>
        <v>La celda tiene formula</v>
      </c>
      <c r="C493" s="142"/>
      <c r="D493" s="142"/>
      <c r="E493" s="142"/>
      <c r="F493" s="142"/>
      <c r="G493" s="181" t="str">
        <f t="shared" si="1"/>
        <v xml:space="preserve">Evidencia: 
Frecuencia de aplicación: 
Responsable de aplicación: </v>
      </c>
    </row>
    <row r="494" spans="1:7" ht="15.75" customHeight="1" x14ac:dyDescent="0.25">
      <c r="A494" s="142"/>
      <c r="B494" s="179" t="str">
        <f>IFERROR(VLOOKUP(A494,'2.Datos'!$B$3:$Z$5,6,FALSE),"La celda tiene formula")</f>
        <v>La celda tiene formula</v>
      </c>
      <c r="C494" s="142"/>
      <c r="D494" s="142"/>
      <c r="E494" s="142"/>
      <c r="F494" s="142"/>
      <c r="G494" s="181" t="str">
        <f t="shared" si="1"/>
        <v xml:space="preserve">Evidencia: 
Frecuencia de aplicación: 
Responsable de aplicación: </v>
      </c>
    </row>
    <row r="495" spans="1:7" ht="15.75" customHeight="1" x14ac:dyDescent="0.25">
      <c r="A495" s="142"/>
      <c r="B495" s="179" t="str">
        <f>IFERROR(VLOOKUP(A495,'2.Datos'!$B$3:$Z$5,6,FALSE),"La celda tiene formula")</f>
        <v>La celda tiene formula</v>
      </c>
      <c r="C495" s="142"/>
      <c r="D495" s="142"/>
      <c r="E495" s="142"/>
      <c r="F495" s="142"/>
      <c r="G495" s="181" t="str">
        <f t="shared" si="1"/>
        <v xml:space="preserve">Evidencia: 
Frecuencia de aplicación: 
Responsable de aplicación: </v>
      </c>
    </row>
    <row r="496" spans="1:7" ht="15.75" customHeight="1" x14ac:dyDescent="0.25">
      <c r="A496" s="142"/>
      <c r="B496" s="179" t="str">
        <f>IFERROR(VLOOKUP(A496,'2.Datos'!$B$3:$Z$5,6,FALSE),"La celda tiene formula")</f>
        <v>La celda tiene formula</v>
      </c>
      <c r="C496" s="142"/>
      <c r="D496" s="142"/>
      <c r="E496" s="142"/>
      <c r="F496" s="142"/>
      <c r="G496" s="181" t="str">
        <f t="shared" si="1"/>
        <v xml:space="preserve">Evidencia: 
Frecuencia de aplicación: 
Responsable de aplicación: </v>
      </c>
    </row>
    <row r="497" spans="1:7" ht="15.75" customHeight="1" x14ac:dyDescent="0.25">
      <c r="A497" s="142"/>
      <c r="B497" s="179" t="str">
        <f>IFERROR(VLOOKUP(A497,'2.Datos'!$B$3:$Z$5,6,FALSE),"La celda tiene formula")</f>
        <v>La celda tiene formula</v>
      </c>
      <c r="C497" s="142"/>
      <c r="D497" s="142"/>
      <c r="E497" s="142"/>
      <c r="F497" s="142"/>
      <c r="G497" s="181" t="str">
        <f t="shared" si="1"/>
        <v xml:space="preserve">Evidencia: 
Frecuencia de aplicación: 
Responsable de aplicación: </v>
      </c>
    </row>
    <row r="498" spans="1:7" ht="15.75" customHeight="1" x14ac:dyDescent="0.25">
      <c r="A498" s="142"/>
      <c r="B498" s="179" t="str">
        <f>IFERROR(VLOOKUP(A498,'2.Datos'!$B$3:$Z$5,6,FALSE),"La celda tiene formula")</f>
        <v>La celda tiene formula</v>
      </c>
      <c r="C498" s="142"/>
      <c r="D498" s="142"/>
      <c r="E498" s="142"/>
      <c r="F498" s="142"/>
      <c r="G498" s="181" t="str">
        <f t="shared" si="1"/>
        <v xml:space="preserve">Evidencia: 
Frecuencia de aplicación: 
Responsable de aplicación: </v>
      </c>
    </row>
    <row r="499" spans="1:7" ht="15.75" customHeight="1" x14ac:dyDescent="0.25">
      <c r="A499" s="142"/>
      <c r="B499" s="179" t="str">
        <f>IFERROR(VLOOKUP(A499,'2.Datos'!$B$3:$Z$5,6,FALSE),"La celda tiene formula")</f>
        <v>La celda tiene formula</v>
      </c>
      <c r="C499" s="142"/>
      <c r="D499" s="142"/>
      <c r="E499" s="142"/>
      <c r="F499" s="142"/>
      <c r="G499" s="181" t="str">
        <f t="shared" si="1"/>
        <v xml:space="preserve">Evidencia: 
Frecuencia de aplicación: 
Responsable de aplicación: </v>
      </c>
    </row>
    <row r="500" spans="1:7" ht="15.75" customHeight="1" x14ac:dyDescent="0.25">
      <c r="A500" s="142"/>
      <c r="B500" s="179" t="str">
        <f>IFERROR(VLOOKUP(A500,'2.Datos'!$B$3:$Z$5,6,FALSE),"La celda tiene formula")</f>
        <v>La celda tiene formula</v>
      </c>
      <c r="C500" s="142"/>
      <c r="D500" s="142"/>
      <c r="E500" s="142"/>
      <c r="F500" s="142"/>
      <c r="G500" s="181" t="str">
        <f t="shared" si="1"/>
        <v xml:space="preserve">Evidencia: 
Frecuencia de aplicación: 
Responsable de aplicación: </v>
      </c>
    </row>
    <row r="501" spans="1:7" ht="15.75" customHeight="1" x14ac:dyDescent="0.25">
      <c r="A501" s="142"/>
      <c r="B501" s="179" t="str">
        <f>IFERROR(VLOOKUP(A501,'2.Datos'!$B$3:$Z$5,6,FALSE),"La celda tiene formula")</f>
        <v>La celda tiene formula</v>
      </c>
      <c r="C501" s="142"/>
      <c r="D501" s="142"/>
      <c r="E501" s="142"/>
      <c r="F501" s="142"/>
      <c r="G501" s="181" t="str">
        <f t="shared" si="1"/>
        <v xml:space="preserve">Evidencia: 
Frecuencia de aplicación: 
Responsable de aplicación: </v>
      </c>
    </row>
    <row r="502" spans="1:7" ht="15.75" customHeight="1" x14ac:dyDescent="0.25">
      <c r="A502" s="142"/>
      <c r="B502" s="179" t="str">
        <f>IFERROR(VLOOKUP(A502,'2.Datos'!$B$3:$Z$5,6,FALSE),"La celda tiene formula")</f>
        <v>La celda tiene formula</v>
      </c>
      <c r="C502" s="142"/>
      <c r="D502" s="142"/>
      <c r="E502" s="142"/>
      <c r="F502" s="142"/>
      <c r="G502" s="181" t="str">
        <f t="shared" si="1"/>
        <v xml:space="preserve">Evidencia: 
Frecuencia de aplicación: 
Responsable de aplicación: </v>
      </c>
    </row>
    <row r="503" spans="1:7" ht="15.75" customHeight="1" x14ac:dyDescent="0.25">
      <c r="A503" s="142"/>
      <c r="B503" s="179" t="str">
        <f>IFERROR(VLOOKUP(A503,'2.Datos'!$B$3:$Z$5,6,FALSE),"La celda tiene formula")</f>
        <v>La celda tiene formula</v>
      </c>
      <c r="C503" s="142"/>
      <c r="D503" s="142"/>
      <c r="E503" s="142"/>
      <c r="F503" s="142"/>
      <c r="G503" s="181" t="str">
        <f t="shared" si="1"/>
        <v xml:space="preserve">Evidencia: 
Frecuencia de aplicación: 
Responsable de aplicación: </v>
      </c>
    </row>
    <row r="504" spans="1:7" ht="15.75" customHeight="1" x14ac:dyDescent="0.25">
      <c r="A504" s="142"/>
      <c r="B504" s="179" t="str">
        <f>IFERROR(VLOOKUP(A504,'2.Datos'!$B$3:$Z$5,6,FALSE),"La celda tiene formula")</f>
        <v>La celda tiene formula</v>
      </c>
      <c r="C504" s="142"/>
      <c r="D504" s="142"/>
      <c r="E504" s="142"/>
      <c r="F504" s="142"/>
      <c r="G504" s="181" t="str">
        <f t="shared" si="1"/>
        <v xml:space="preserve">Evidencia: 
Frecuencia de aplicación: 
Responsable de aplicación: </v>
      </c>
    </row>
    <row r="505" spans="1:7" ht="15.75" customHeight="1" x14ac:dyDescent="0.25">
      <c r="A505" s="142"/>
      <c r="B505" s="179" t="str">
        <f>IFERROR(VLOOKUP(A505,'2.Datos'!$B$3:$Z$5,6,FALSE),"La celda tiene formula")</f>
        <v>La celda tiene formula</v>
      </c>
      <c r="C505" s="142"/>
      <c r="D505" s="142"/>
      <c r="E505" s="142"/>
      <c r="F505" s="142"/>
      <c r="G505" s="181" t="str">
        <f t="shared" si="1"/>
        <v xml:space="preserve">Evidencia: 
Frecuencia de aplicación: 
Responsable de aplicación: </v>
      </c>
    </row>
    <row r="506" spans="1:7" ht="15.75" customHeight="1" x14ac:dyDescent="0.25">
      <c r="A506" s="142"/>
      <c r="B506" s="179" t="str">
        <f>IFERROR(VLOOKUP(A506,'2.Datos'!$B$3:$Z$5,6,FALSE),"La celda tiene formula")</f>
        <v>La celda tiene formula</v>
      </c>
      <c r="C506" s="142"/>
      <c r="D506" s="142"/>
      <c r="E506" s="142"/>
      <c r="F506" s="142"/>
      <c r="G506" s="181" t="str">
        <f t="shared" si="1"/>
        <v xml:space="preserve">Evidencia: 
Frecuencia de aplicación: 
Responsable de aplicación: </v>
      </c>
    </row>
    <row r="507" spans="1:7" ht="15.75" customHeight="1" x14ac:dyDescent="0.25">
      <c r="A507" s="142"/>
      <c r="B507" s="179" t="str">
        <f>IFERROR(VLOOKUP(A507,'2.Datos'!$B$3:$Z$5,6,FALSE),"La celda tiene formula")</f>
        <v>La celda tiene formula</v>
      </c>
      <c r="C507" s="142"/>
      <c r="D507" s="142"/>
      <c r="E507" s="142"/>
      <c r="F507" s="142"/>
      <c r="G507" s="181" t="str">
        <f t="shared" si="1"/>
        <v xml:space="preserve">Evidencia: 
Frecuencia de aplicación: 
Responsable de aplicación: </v>
      </c>
    </row>
    <row r="508" spans="1:7" ht="15.75" customHeight="1" x14ac:dyDescent="0.25">
      <c r="A508" s="142"/>
      <c r="B508" s="179" t="str">
        <f>IFERROR(VLOOKUP(A508,'2.Datos'!$B$3:$Z$5,6,FALSE),"La celda tiene formula")</f>
        <v>La celda tiene formula</v>
      </c>
      <c r="C508" s="142"/>
      <c r="D508" s="142"/>
      <c r="E508" s="142"/>
      <c r="F508" s="142"/>
      <c r="G508" s="181" t="str">
        <f t="shared" si="1"/>
        <v xml:space="preserve">Evidencia: 
Frecuencia de aplicación: 
Responsable de aplicación: </v>
      </c>
    </row>
    <row r="509" spans="1:7" ht="15.75" customHeight="1" x14ac:dyDescent="0.25">
      <c r="A509" s="142"/>
      <c r="B509" s="179" t="str">
        <f>IFERROR(VLOOKUP(A509,'2.Datos'!$B$3:$Z$5,6,FALSE),"La celda tiene formula")</f>
        <v>La celda tiene formula</v>
      </c>
      <c r="C509" s="142"/>
      <c r="D509" s="142"/>
      <c r="E509" s="142"/>
      <c r="F509" s="142"/>
      <c r="G509" s="181" t="str">
        <f t="shared" si="1"/>
        <v xml:space="preserve">Evidencia: 
Frecuencia de aplicación: 
Responsable de aplicación: </v>
      </c>
    </row>
    <row r="510" spans="1:7" ht="15.75" customHeight="1" x14ac:dyDescent="0.25">
      <c r="A510" s="142"/>
      <c r="B510" s="179" t="str">
        <f>IFERROR(VLOOKUP(A510,'2.Datos'!$B$3:$Z$5,6,FALSE),"La celda tiene formula")</f>
        <v>La celda tiene formula</v>
      </c>
      <c r="C510" s="142"/>
      <c r="D510" s="142"/>
      <c r="E510" s="142"/>
      <c r="F510" s="142"/>
      <c r="G510" s="181" t="str">
        <f t="shared" si="1"/>
        <v xml:space="preserve">Evidencia: 
Frecuencia de aplicación: 
Responsable de aplicación: </v>
      </c>
    </row>
    <row r="511" spans="1:7" ht="15.75" customHeight="1" x14ac:dyDescent="0.25">
      <c r="A511" s="142"/>
      <c r="B511" s="179" t="str">
        <f>IFERROR(VLOOKUP(A511,'2.Datos'!$B$3:$Z$5,6,FALSE),"La celda tiene formula")</f>
        <v>La celda tiene formula</v>
      </c>
      <c r="C511" s="142"/>
      <c r="D511" s="142"/>
      <c r="E511" s="142"/>
      <c r="F511" s="142"/>
      <c r="G511" s="181" t="str">
        <f t="shared" si="1"/>
        <v xml:space="preserve">Evidencia: 
Frecuencia de aplicación: 
Responsable de aplicación: </v>
      </c>
    </row>
    <row r="512" spans="1:7" ht="15.75" customHeight="1" x14ac:dyDescent="0.25">
      <c r="A512" s="142"/>
      <c r="B512" s="179" t="str">
        <f>IFERROR(VLOOKUP(A512,'2.Datos'!$B$3:$Z$5,6,FALSE),"La celda tiene formula")</f>
        <v>La celda tiene formula</v>
      </c>
      <c r="C512" s="142"/>
      <c r="D512" s="142"/>
      <c r="E512" s="142"/>
      <c r="F512" s="142"/>
      <c r="G512" s="181" t="str">
        <f t="shared" ref="G512:G549" si="2">CONCATENATE($D$1,": ",D512,CHAR(10),$E$1,": ",E512,CHAR(10),$F$1,": ",F512)</f>
        <v xml:space="preserve">Evidencia: 
Frecuencia de aplicación: 
Responsable de aplicación: </v>
      </c>
    </row>
    <row r="513" spans="1:7" ht="15.75" customHeight="1" x14ac:dyDescent="0.25">
      <c r="A513" s="142"/>
      <c r="B513" s="179" t="str">
        <f>IFERROR(VLOOKUP(A513,'2.Datos'!$B$3:$Z$5,6,FALSE),"La celda tiene formula")</f>
        <v>La celda tiene formula</v>
      </c>
      <c r="C513" s="142"/>
      <c r="D513" s="142"/>
      <c r="E513" s="142"/>
      <c r="F513" s="142"/>
      <c r="G513" s="181" t="str">
        <f t="shared" si="2"/>
        <v xml:space="preserve">Evidencia: 
Frecuencia de aplicación: 
Responsable de aplicación: </v>
      </c>
    </row>
    <row r="514" spans="1:7" ht="15.75" customHeight="1" x14ac:dyDescent="0.25">
      <c r="A514" s="142"/>
      <c r="B514" s="179" t="str">
        <f>IFERROR(VLOOKUP(A514,'2.Datos'!$B$3:$Z$5,6,FALSE),"La celda tiene formula")</f>
        <v>La celda tiene formula</v>
      </c>
      <c r="C514" s="142"/>
      <c r="D514" s="142"/>
      <c r="E514" s="142"/>
      <c r="F514" s="142"/>
      <c r="G514" s="181" t="str">
        <f t="shared" si="2"/>
        <v xml:space="preserve">Evidencia: 
Frecuencia de aplicación: 
Responsable de aplicación: </v>
      </c>
    </row>
    <row r="515" spans="1:7" ht="15.75" customHeight="1" x14ac:dyDescent="0.25">
      <c r="A515" s="142"/>
      <c r="B515" s="179" t="str">
        <f>IFERROR(VLOOKUP(A515,'2.Datos'!$B$3:$Z$5,6,FALSE),"La celda tiene formula")</f>
        <v>La celda tiene formula</v>
      </c>
      <c r="C515" s="142"/>
      <c r="D515" s="142"/>
      <c r="E515" s="142"/>
      <c r="F515" s="142"/>
      <c r="G515" s="181" t="str">
        <f t="shared" si="2"/>
        <v xml:space="preserve">Evidencia: 
Frecuencia de aplicación: 
Responsable de aplicación: </v>
      </c>
    </row>
    <row r="516" spans="1:7" ht="15.75" customHeight="1" x14ac:dyDescent="0.25">
      <c r="A516" s="142"/>
      <c r="B516" s="179" t="str">
        <f>IFERROR(VLOOKUP(A516,'2.Datos'!$B$3:$Z$5,6,FALSE),"La celda tiene formula")</f>
        <v>La celda tiene formula</v>
      </c>
      <c r="C516" s="142"/>
      <c r="D516" s="142"/>
      <c r="E516" s="142"/>
      <c r="F516" s="142"/>
      <c r="G516" s="181" t="str">
        <f t="shared" si="2"/>
        <v xml:space="preserve">Evidencia: 
Frecuencia de aplicación: 
Responsable de aplicación: </v>
      </c>
    </row>
    <row r="517" spans="1:7" ht="15.75" customHeight="1" x14ac:dyDescent="0.25">
      <c r="A517" s="142"/>
      <c r="B517" s="179" t="str">
        <f>IFERROR(VLOOKUP(A517,'2.Datos'!$B$3:$Z$5,6,FALSE),"La celda tiene formula")</f>
        <v>La celda tiene formula</v>
      </c>
      <c r="C517" s="142"/>
      <c r="D517" s="142"/>
      <c r="E517" s="142"/>
      <c r="F517" s="142"/>
      <c r="G517" s="181" t="str">
        <f t="shared" si="2"/>
        <v xml:space="preserve">Evidencia: 
Frecuencia de aplicación: 
Responsable de aplicación: </v>
      </c>
    </row>
    <row r="518" spans="1:7" ht="15.75" customHeight="1" x14ac:dyDescent="0.25">
      <c r="A518" s="142"/>
      <c r="B518" s="179" t="str">
        <f>IFERROR(VLOOKUP(A518,'2.Datos'!$B$3:$Z$5,6,FALSE),"La celda tiene formula")</f>
        <v>La celda tiene formula</v>
      </c>
      <c r="C518" s="142"/>
      <c r="D518" s="142"/>
      <c r="E518" s="142"/>
      <c r="F518" s="142"/>
      <c r="G518" s="181" t="str">
        <f t="shared" si="2"/>
        <v xml:space="preserve">Evidencia: 
Frecuencia de aplicación: 
Responsable de aplicación: </v>
      </c>
    </row>
    <row r="519" spans="1:7" ht="15.75" customHeight="1" x14ac:dyDescent="0.25">
      <c r="A519" s="142"/>
      <c r="B519" s="179" t="str">
        <f>IFERROR(VLOOKUP(A519,'2.Datos'!$B$3:$Z$5,6,FALSE),"La celda tiene formula")</f>
        <v>La celda tiene formula</v>
      </c>
      <c r="C519" s="142"/>
      <c r="D519" s="142"/>
      <c r="E519" s="142"/>
      <c r="F519" s="142"/>
      <c r="G519" s="181" t="str">
        <f t="shared" si="2"/>
        <v xml:space="preserve">Evidencia: 
Frecuencia de aplicación: 
Responsable de aplicación: </v>
      </c>
    </row>
    <row r="520" spans="1:7" ht="15.75" customHeight="1" x14ac:dyDescent="0.25">
      <c r="A520" s="142"/>
      <c r="B520" s="179" t="str">
        <f>IFERROR(VLOOKUP(A520,'2.Datos'!$B$3:$Z$5,6,FALSE),"La celda tiene formula")</f>
        <v>La celda tiene formula</v>
      </c>
      <c r="C520" s="142"/>
      <c r="D520" s="142"/>
      <c r="E520" s="142"/>
      <c r="F520" s="142"/>
      <c r="G520" s="181" t="str">
        <f t="shared" si="2"/>
        <v xml:space="preserve">Evidencia: 
Frecuencia de aplicación: 
Responsable de aplicación: </v>
      </c>
    </row>
    <row r="521" spans="1:7" ht="15.75" customHeight="1" x14ac:dyDescent="0.25">
      <c r="A521" s="142"/>
      <c r="B521" s="179" t="str">
        <f>IFERROR(VLOOKUP(A521,'2.Datos'!$B$3:$Z$5,6,FALSE),"La celda tiene formula")</f>
        <v>La celda tiene formula</v>
      </c>
      <c r="C521" s="142"/>
      <c r="D521" s="142"/>
      <c r="E521" s="142"/>
      <c r="F521" s="142"/>
      <c r="G521" s="181" t="str">
        <f t="shared" si="2"/>
        <v xml:space="preserve">Evidencia: 
Frecuencia de aplicación: 
Responsable de aplicación: </v>
      </c>
    </row>
    <row r="522" spans="1:7" ht="15.75" customHeight="1" x14ac:dyDescent="0.25">
      <c r="A522" s="142"/>
      <c r="B522" s="179" t="str">
        <f>IFERROR(VLOOKUP(A522,'2.Datos'!$B$3:$Z$5,6,FALSE),"La celda tiene formula")</f>
        <v>La celda tiene formula</v>
      </c>
      <c r="C522" s="142"/>
      <c r="D522" s="142"/>
      <c r="E522" s="142"/>
      <c r="F522" s="142"/>
      <c r="G522" s="181" t="str">
        <f t="shared" si="2"/>
        <v xml:space="preserve">Evidencia: 
Frecuencia de aplicación: 
Responsable de aplicación: </v>
      </c>
    </row>
    <row r="523" spans="1:7" ht="15.75" customHeight="1" x14ac:dyDescent="0.25">
      <c r="A523" s="142"/>
      <c r="B523" s="179" t="str">
        <f>IFERROR(VLOOKUP(A523,'2.Datos'!$B$3:$Z$5,6,FALSE),"La celda tiene formula")</f>
        <v>La celda tiene formula</v>
      </c>
      <c r="C523" s="142"/>
      <c r="D523" s="142"/>
      <c r="E523" s="142"/>
      <c r="F523" s="142"/>
      <c r="G523" s="181" t="str">
        <f t="shared" si="2"/>
        <v xml:space="preserve">Evidencia: 
Frecuencia de aplicación: 
Responsable de aplicación: </v>
      </c>
    </row>
    <row r="524" spans="1:7" ht="15.75" customHeight="1" x14ac:dyDescent="0.25">
      <c r="A524" s="142"/>
      <c r="B524" s="179" t="str">
        <f>IFERROR(VLOOKUP(A524,'2.Datos'!$B$3:$Z$5,6,FALSE),"La celda tiene formula")</f>
        <v>La celda tiene formula</v>
      </c>
      <c r="C524" s="142"/>
      <c r="D524" s="142"/>
      <c r="E524" s="142"/>
      <c r="F524" s="142"/>
      <c r="G524" s="181" t="str">
        <f t="shared" si="2"/>
        <v xml:space="preserve">Evidencia: 
Frecuencia de aplicación: 
Responsable de aplicación: </v>
      </c>
    </row>
    <row r="525" spans="1:7" ht="15.75" customHeight="1" x14ac:dyDescent="0.25">
      <c r="A525" s="142"/>
      <c r="B525" s="179" t="str">
        <f>IFERROR(VLOOKUP(A525,'2.Datos'!$B$3:$Z$5,6,FALSE),"La celda tiene formula")</f>
        <v>La celda tiene formula</v>
      </c>
      <c r="C525" s="142"/>
      <c r="D525" s="142"/>
      <c r="E525" s="142"/>
      <c r="F525" s="142"/>
      <c r="G525" s="181" t="str">
        <f t="shared" si="2"/>
        <v xml:space="preserve">Evidencia: 
Frecuencia de aplicación: 
Responsable de aplicación: </v>
      </c>
    </row>
    <row r="526" spans="1:7" ht="15.75" customHeight="1" x14ac:dyDescent="0.25">
      <c r="A526" s="142"/>
      <c r="B526" s="179" t="str">
        <f>IFERROR(VLOOKUP(A526,'2.Datos'!$B$3:$Z$5,6,FALSE),"La celda tiene formula")</f>
        <v>La celda tiene formula</v>
      </c>
      <c r="C526" s="142"/>
      <c r="D526" s="142"/>
      <c r="E526" s="142"/>
      <c r="F526" s="142"/>
      <c r="G526" s="181" t="str">
        <f t="shared" si="2"/>
        <v xml:space="preserve">Evidencia: 
Frecuencia de aplicación: 
Responsable de aplicación: </v>
      </c>
    </row>
    <row r="527" spans="1:7" ht="15.75" customHeight="1" x14ac:dyDescent="0.25">
      <c r="A527" s="142"/>
      <c r="B527" s="179" t="str">
        <f>IFERROR(VLOOKUP(A527,'2.Datos'!$B$3:$Z$5,6,FALSE),"La celda tiene formula")</f>
        <v>La celda tiene formula</v>
      </c>
      <c r="C527" s="142"/>
      <c r="D527" s="142"/>
      <c r="E527" s="142"/>
      <c r="F527" s="142"/>
      <c r="G527" s="181" t="str">
        <f t="shared" si="2"/>
        <v xml:space="preserve">Evidencia: 
Frecuencia de aplicación: 
Responsable de aplicación: </v>
      </c>
    </row>
    <row r="528" spans="1:7" ht="15.75" customHeight="1" x14ac:dyDescent="0.25">
      <c r="A528" s="142"/>
      <c r="B528" s="179" t="str">
        <f>IFERROR(VLOOKUP(A528,'2.Datos'!$B$3:$Z$5,6,FALSE),"La celda tiene formula")</f>
        <v>La celda tiene formula</v>
      </c>
      <c r="C528" s="142"/>
      <c r="D528" s="142"/>
      <c r="E528" s="142"/>
      <c r="F528" s="142"/>
      <c r="G528" s="181" t="str">
        <f t="shared" si="2"/>
        <v xml:space="preserve">Evidencia: 
Frecuencia de aplicación: 
Responsable de aplicación: </v>
      </c>
    </row>
    <row r="529" spans="1:7" ht="15.75" customHeight="1" x14ac:dyDescent="0.25">
      <c r="A529" s="142"/>
      <c r="B529" s="179" t="str">
        <f>IFERROR(VLOOKUP(A529,'2.Datos'!$B$3:$Z$5,6,FALSE),"La celda tiene formula")</f>
        <v>La celda tiene formula</v>
      </c>
      <c r="C529" s="142"/>
      <c r="D529" s="142"/>
      <c r="E529" s="142"/>
      <c r="F529" s="142"/>
      <c r="G529" s="181" t="str">
        <f t="shared" si="2"/>
        <v xml:space="preserve">Evidencia: 
Frecuencia de aplicación: 
Responsable de aplicación: </v>
      </c>
    </row>
    <row r="530" spans="1:7" ht="15.75" customHeight="1" x14ac:dyDescent="0.25">
      <c r="A530" s="142"/>
      <c r="B530" s="179" t="str">
        <f>IFERROR(VLOOKUP(A530,'2.Datos'!$B$3:$Z$5,6,FALSE),"La celda tiene formula")</f>
        <v>La celda tiene formula</v>
      </c>
      <c r="C530" s="142"/>
      <c r="D530" s="142"/>
      <c r="E530" s="142"/>
      <c r="F530" s="142"/>
      <c r="G530" s="181" t="str">
        <f t="shared" si="2"/>
        <v xml:space="preserve">Evidencia: 
Frecuencia de aplicación: 
Responsable de aplicación: </v>
      </c>
    </row>
    <row r="531" spans="1:7" ht="15.75" customHeight="1" x14ac:dyDescent="0.25">
      <c r="A531" s="142"/>
      <c r="B531" s="179" t="str">
        <f>IFERROR(VLOOKUP(A531,'2.Datos'!$B$3:$Z$5,6,FALSE),"La celda tiene formula")</f>
        <v>La celda tiene formula</v>
      </c>
      <c r="C531" s="142"/>
      <c r="D531" s="142"/>
      <c r="E531" s="142"/>
      <c r="F531" s="142"/>
      <c r="G531" s="181" t="str">
        <f t="shared" si="2"/>
        <v xml:space="preserve">Evidencia: 
Frecuencia de aplicación: 
Responsable de aplicación: </v>
      </c>
    </row>
    <row r="532" spans="1:7" ht="15.75" customHeight="1" x14ac:dyDescent="0.25">
      <c r="A532" s="142"/>
      <c r="B532" s="179" t="str">
        <f>IFERROR(VLOOKUP(A532,'2.Datos'!$B$3:$Z$5,6,FALSE),"La celda tiene formula")</f>
        <v>La celda tiene formula</v>
      </c>
      <c r="C532" s="142"/>
      <c r="D532" s="142"/>
      <c r="E532" s="142"/>
      <c r="F532" s="142"/>
      <c r="G532" s="181" t="str">
        <f t="shared" si="2"/>
        <v xml:space="preserve">Evidencia: 
Frecuencia de aplicación: 
Responsable de aplicación: </v>
      </c>
    </row>
    <row r="533" spans="1:7" ht="15.75" customHeight="1" x14ac:dyDescent="0.25">
      <c r="A533" s="142"/>
      <c r="B533" s="179" t="str">
        <f>IFERROR(VLOOKUP(A533,'2.Datos'!$B$3:$Z$5,6,FALSE),"La celda tiene formula")</f>
        <v>La celda tiene formula</v>
      </c>
      <c r="C533" s="142"/>
      <c r="D533" s="142"/>
      <c r="E533" s="142"/>
      <c r="F533" s="142"/>
      <c r="G533" s="181" t="str">
        <f t="shared" si="2"/>
        <v xml:space="preserve">Evidencia: 
Frecuencia de aplicación: 
Responsable de aplicación: </v>
      </c>
    </row>
    <row r="534" spans="1:7" ht="15.75" customHeight="1" x14ac:dyDescent="0.25">
      <c r="A534" s="142"/>
      <c r="B534" s="179" t="str">
        <f>IFERROR(VLOOKUP(A534,'2.Datos'!$B$3:$Z$5,6,FALSE),"La celda tiene formula")</f>
        <v>La celda tiene formula</v>
      </c>
      <c r="C534" s="142"/>
      <c r="D534" s="142"/>
      <c r="E534" s="142"/>
      <c r="F534" s="142"/>
      <c r="G534" s="181" t="str">
        <f t="shared" si="2"/>
        <v xml:space="preserve">Evidencia: 
Frecuencia de aplicación: 
Responsable de aplicación: </v>
      </c>
    </row>
    <row r="535" spans="1:7" ht="15.75" customHeight="1" x14ac:dyDescent="0.25">
      <c r="A535" s="142"/>
      <c r="B535" s="179" t="str">
        <f>IFERROR(VLOOKUP(A535,'2.Datos'!$B$3:$Z$5,6,FALSE),"La celda tiene formula")</f>
        <v>La celda tiene formula</v>
      </c>
      <c r="C535" s="142"/>
      <c r="D535" s="142"/>
      <c r="E535" s="142"/>
      <c r="F535" s="142"/>
      <c r="G535" s="181" t="str">
        <f t="shared" si="2"/>
        <v xml:space="preserve">Evidencia: 
Frecuencia de aplicación: 
Responsable de aplicación: </v>
      </c>
    </row>
    <row r="536" spans="1:7" ht="15.75" customHeight="1" x14ac:dyDescent="0.25">
      <c r="A536" s="142"/>
      <c r="B536" s="179" t="str">
        <f>IFERROR(VLOOKUP(A536,'2.Datos'!$B$3:$Z$5,6,FALSE),"La celda tiene formula")</f>
        <v>La celda tiene formula</v>
      </c>
      <c r="C536" s="142"/>
      <c r="D536" s="142"/>
      <c r="E536" s="142"/>
      <c r="F536" s="142"/>
      <c r="G536" s="181" t="str">
        <f t="shared" si="2"/>
        <v xml:space="preserve">Evidencia: 
Frecuencia de aplicación: 
Responsable de aplicación: </v>
      </c>
    </row>
    <row r="537" spans="1:7" ht="15.75" customHeight="1" x14ac:dyDescent="0.25">
      <c r="A537" s="142"/>
      <c r="B537" s="179" t="str">
        <f>IFERROR(VLOOKUP(A537,'2.Datos'!$B$3:$Z$5,6,FALSE),"La celda tiene formula")</f>
        <v>La celda tiene formula</v>
      </c>
      <c r="C537" s="142"/>
      <c r="D537" s="142"/>
      <c r="E537" s="142"/>
      <c r="F537" s="142"/>
      <c r="G537" s="181" t="str">
        <f t="shared" si="2"/>
        <v xml:space="preserve">Evidencia: 
Frecuencia de aplicación: 
Responsable de aplicación: </v>
      </c>
    </row>
    <row r="538" spans="1:7" ht="15.75" customHeight="1" x14ac:dyDescent="0.25">
      <c r="A538" s="142"/>
      <c r="B538" s="179" t="str">
        <f>IFERROR(VLOOKUP(A538,'2.Datos'!$B$3:$Z$5,6,FALSE),"La celda tiene formula")</f>
        <v>La celda tiene formula</v>
      </c>
      <c r="C538" s="142"/>
      <c r="D538" s="142"/>
      <c r="E538" s="142"/>
      <c r="F538" s="142"/>
      <c r="G538" s="181" t="str">
        <f t="shared" si="2"/>
        <v xml:space="preserve">Evidencia: 
Frecuencia de aplicación: 
Responsable de aplicación: </v>
      </c>
    </row>
    <row r="539" spans="1:7" ht="15.75" customHeight="1" x14ac:dyDescent="0.25">
      <c r="A539" s="142"/>
      <c r="B539" s="179" t="str">
        <f>IFERROR(VLOOKUP(A539,'2.Datos'!$B$3:$Z$5,6,FALSE),"La celda tiene formula")</f>
        <v>La celda tiene formula</v>
      </c>
      <c r="C539" s="142"/>
      <c r="D539" s="142"/>
      <c r="E539" s="142"/>
      <c r="F539" s="142"/>
      <c r="G539" s="181" t="str">
        <f t="shared" si="2"/>
        <v xml:space="preserve">Evidencia: 
Frecuencia de aplicación: 
Responsable de aplicación: </v>
      </c>
    </row>
    <row r="540" spans="1:7" ht="15.75" customHeight="1" x14ac:dyDescent="0.25">
      <c r="A540" s="142"/>
      <c r="B540" s="179" t="str">
        <f>IFERROR(VLOOKUP(A540,'2.Datos'!$B$3:$Z$5,6,FALSE),"La celda tiene formula")</f>
        <v>La celda tiene formula</v>
      </c>
      <c r="C540" s="142"/>
      <c r="D540" s="142"/>
      <c r="E540" s="142"/>
      <c r="F540" s="142"/>
      <c r="G540" s="181" t="str">
        <f t="shared" si="2"/>
        <v xml:space="preserve">Evidencia: 
Frecuencia de aplicación: 
Responsable de aplicación: </v>
      </c>
    </row>
    <row r="541" spans="1:7" ht="15.75" customHeight="1" x14ac:dyDescent="0.25">
      <c r="A541" s="142"/>
      <c r="B541" s="179" t="str">
        <f>IFERROR(VLOOKUP(A541,'2.Datos'!$B$3:$Z$5,6,FALSE),"La celda tiene formula")</f>
        <v>La celda tiene formula</v>
      </c>
      <c r="C541" s="142"/>
      <c r="D541" s="142"/>
      <c r="E541" s="142"/>
      <c r="F541" s="142"/>
      <c r="G541" s="181" t="str">
        <f t="shared" si="2"/>
        <v xml:space="preserve">Evidencia: 
Frecuencia de aplicación: 
Responsable de aplicación: </v>
      </c>
    </row>
    <row r="542" spans="1:7" ht="15.75" customHeight="1" x14ac:dyDescent="0.25">
      <c r="A542" s="142"/>
      <c r="B542" s="179" t="str">
        <f>IFERROR(VLOOKUP(A542,'2.Datos'!$B$3:$Z$5,6,FALSE),"La celda tiene formula")</f>
        <v>La celda tiene formula</v>
      </c>
      <c r="C542" s="142"/>
      <c r="D542" s="142"/>
      <c r="E542" s="142"/>
      <c r="F542" s="142"/>
      <c r="G542" s="181" t="str">
        <f t="shared" si="2"/>
        <v xml:space="preserve">Evidencia: 
Frecuencia de aplicación: 
Responsable de aplicación: </v>
      </c>
    </row>
    <row r="543" spans="1:7" ht="15.75" customHeight="1" x14ac:dyDescent="0.25">
      <c r="A543" s="142"/>
      <c r="B543" s="179" t="str">
        <f>IFERROR(VLOOKUP(A543,'2.Datos'!$B$3:$Z$5,6,FALSE),"La celda tiene formula")</f>
        <v>La celda tiene formula</v>
      </c>
      <c r="C543" s="142"/>
      <c r="D543" s="142"/>
      <c r="E543" s="142"/>
      <c r="F543" s="142"/>
      <c r="G543" s="181" t="str">
        <f t="shared" si="2"/>
        <v xml:space="preserve">Evidencia: 
Frecuencia de aplicación: 
Responsable de aplicación: </v>
      </c>
    </row>
    <row r="544" spans="1:7" ht="15.75" customHeight="1" x14ac:dyDescent="0.25">
      <c r="A544" s="142"/>
      <c r="B544" s="179" t="str">
        <f>IFERROR(VLOOKUP(A544,'2.Datos'!$B$3:$Z$5,6,FALSE),"La celda tiene formula")</f>
        <v>La celda tiene formula</v>
      </c>
      <c r="C544" s="142"/>
      <c r="D544" s="142"/>
      <c r="E544" s="142"/>
      <c r="F544" s="142"/>
      <c r="G544" s="181" t="str">
        <f t="shared" si="2"/>
        <v xml:space="preserve">Evidencia: 
Frecuencia de aplicación: 
Responsable de aplicación: </v>
      </c>
    </row>
    <row r="545" spans="1:7" ht="15.75" customHeight="1" x14ac:dyDescent="0.25">
      <c r="A545" s="142"/>
      <c r="B545" s="179" t="str">
        <f>IFERROR(VLOOKUP(A545,'2.Datos'!$B$3:$Z$5,6,FALSE),"La celda tiene formula")</f>
        <v>La celda tiene formula</v>
      </c>
      <c r="C545" s="142"/>
      <c r="D545" s="142"/>
      <c r="E545" s="142"/>
      <c r="F545" s="142"/>
      <c r="G545" s="181" t="str">
        <f t="shared" si="2"/>
        <v xml:space="preserve">Evidencia: 
Frecuencia de aplicación: 
Responsable de aplicación: </v>
      </c>
    </row>
    <row r="546" spans="1:7" ht="15.75" customHeight="1" x14ac:dyDescent="0.25">
      <c r="A546" s="142"/>
      <c r="B546" s="179" t="str">
        <f>IFERROR(VLOOKUP(A546,'2.Datos'!$B$3:$Z$5,6,FALSE),"La celda tiene formula")</f>
        <v>La celda tiene formula</v>
      </c>
      <c r="C546" s="142"/>
      <c r="D546" s="142"/>
      <c r="E546" s="142"/>
      <c r="F546" s="142"/>
      <c r="G546" s="181" t="str">
        <f t="shared" si="2"/>
        <v xml:space="preserve">Evidencia: 
Frecuencia de aplicación: 
Responsable de aplicación: </v>
      </c>
    </row>
    <row r="547" spans="1:7" ht="15.75" customHeight="1" x14ac:dyDescent="0.25">
      <c r="A547" s="142"/>
      <c r="B547" s="179" t="str">
        <f>IFERROR(VLOOKUP(A547,'2.Datos'!$B$3:$Z$5,6,FALSE),"La celda tiene formula")</f>
        <v>La celda tiene formula</v>
      </c>
      <c r="C547" s="142"/>
      <c r="D547" s="142"/>
      <c r="E547" s="142"/>
      <c r="F547" s="142"/>
      <c r="G547" s="181" t="str">
        <f t="shared" si="2"/>
        <v xml:space="preserve">Evidencia: 
Frecuencia de aplicación: 
Responsable de aplicación: </v>
      </c>
    </row>
    <row r="548" spans="1:7" ht="15.75" customHeight="1" x14ac:dyDescent="0.25">
      <c r="A548" s="142"/>
      <c r="B548" s="179" t="str">
        <f>IFERROR(VLOOKUP(A548,'2.Datos'!$B$3:$Z$5,6,FALSE),"La celda tiene formula")</f>
        <v>La celda tiene formula</v>
      </c>
      <c r="C548" s="142"/>
      <c r="D548" s="142"/>
      <c r="E548" s="142"/>
      <c r="F548" s="142"/>
      <c r="G548" s="181" t="str">
        <f t="shared" si="2"/>
        <v xml:space="preserve">Evidencia: 
Frecuencia de aplicación: 
Responsable de aplicación: </v>
      </c>
    </row>
    <row r="549" spans="1:7" ht="15.75" customHeight="1" x14ac:dyDescent="0.25">
      <c r="A549" s="142"/>
      <c r="B549" s="179" t="str">
        <f>IFERROR(VLOOKUP(A549,'2.Datos'!$B$3:$Z$5,6,FALSE),"La celda tiene formula")</f>
        <v>La celda tiene formula</v>
      </c>
      <c r="C549" s="142"/>
      <c r="D549" s="142"/>
      <c r="E549" s="142"/>
      <c r="F549" s="142"/>
      <c r="G549" s="181" t="str">
        <f t="shared" si="2"/>
        <v xml:space="preserve">Evidencia: 
Frecuencia de aplicación: 
Responsable de aplicación: </v>
      </c>
    </row>
    <row r="550" spans="1:7" ht="15.75" customHeight="1" x14ac:dyDescent="0.25">
      <c r="A550" s="183"/>
      <c r="B550" s="183"/>
      <c r="C550" s="183"/>
      <c r="D550" s="183"/>
      <c r="E550" s="183"/>
      <c r="F550" s="183"/>
      <c r="G550" s="183"/>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5" priority="1" operator="equal">
      <formula>"La celda tiene formula"</formula>
    </cfRule>
  </conditionalFormatting>
  <conditionalFormatting sqref="B11">
    <cfRule type="cellIs" dxfId="4" priority="2"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row>
    <row r="2" spans="1:26" ht="18.75" x14ac:dyDescent="0.25">
      <c r="A2" s="184"/>
      <c r="B2" s="2" t="s">
        <v>424</v>
      </c>
      <c r="C2" s="185"/>
      <c r="D2" s="184"/>
      <c r="E2" s="184"/>
      <c r="F2" s="184"/>
      <c r="G2" s="184"/>
      <c r="H2" s="184"/>
      <c r="I2" s="184"/>
      <c r="J2" s="184"/>
      <c r="K2" s="184"/>
      <c r="L2" s="184"/>
      <c r="M2" s="184"/>
      <c r="N2" s="184"/>
      <c r="O2" s="184"/>
      <c r="P2" s="184"/>
      <c r="Q2" s="184"/>
      <c r="R2" s="184"/>
      <c r="S2" s="184"/>
      <c r="T2" s="184"/>
      <c r="U2" s="184"/>
      <c r="V2" s="184"/>
      <c r="W2" s="184"/>
      <c r="X2" s="184"/>
      <c r="Y2" s="184"/>
      <c r="Z2" s="184"/>
    </row>
    <row r="3" spans="1:26" x14ac:dyDescent="0.25">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row>
    <row r="4" spans="1:26" x14ac:dyDescent="0.25">
      <c r="A4" s="184"/>
      <c r="B4" s="362" t="s">
        <v>425</v>
      </c>
      <c r="C4" s="363"/>
      <c r="D4" s="363"/>
      <c r="E4" s="364"/>
      <c r="F4" s="184"/>
      <c r="G4" s="383" t="s">
        <v>426</v>
      </c>
      <c r="H4" s="364"/>
      <c r="I4" s="184"/>
      <c r="J4" s="184"/>
      <c r="K4" s="184"/>
      <c r="L4" s="184"/>
      <c r="M4" s="184"/>
      <c r="N4" s="184"/>
      <c r="O4" s="184"/>
      <c r="P4" s="184"/>
      <c r="Q4" s="184"/>
      <c r="R4" s="184"/>
      <c r="S4" s="184"/>
      <c r="T4" s="184"/>
      <c r="U4" s="184"/>
      <c r="V4" s="184"/>
      <c r="W4" s="184"/>
      <c r="X4" s="184"/>
      <c r="Y4" s="184"/>
      <c r="Z4" s="184"/>
    </row>
    <row r="5" spans="1:26" ht="30" x14ac:dyDescent="0.25">
      <c r="A5" s="184"/>
      <c r="B5" s="379">
        <v>1</v>
      </c>
      <c r="C5" s="382" t="s">
        <v>427</v>
      </c>
      <c r="D5" s="186" t="s">
        <v>428</v>
      </c>
      <c r="E5" s="187" t="s">
        <v>429</v>
      </c>
      <c r="F5" s="184"/>
      <c r="G5" s="384" t="s">
        <v>430</v>
      </c>
      <c r="H5" s="364"/>
      <c r="I5" s="184"/>
      <c r="J5" s="184"/>
      <c r="K5" s="184"/>
      <c r="L5" s="184"/>
      <c r="M5" s="184"/>
      <c r="N5" s="184"/>
      <c r="O5" s="184"/>
      <c r="P5" s="184"/>
      <c r="Q5" s="184"/>
      <c r="R5" s="184"/>
      <c r="S5" s="184"/>
      <c r="T5" s="184"/>
      <c r="U5" s="184"/>
      <c r="V5" s="184"/>
      <c r="W5" s="184"/>
      <c r="X5" s="184"/>
      <c r="Y5" s="184"/>
      <c r="Z5" s="184"/>
    </row>
    <row r="6" spans="1:26" ht="30" x14ac:dyDescent="0.25">
      <c r="A6" s="184"/>
      <c r="B6" s="380"/>
      <c r="C6" s="380"/>
      <c r="D6" s="188"/>
      <c r="E6" s="189" t="s">
        <v>431</v>
      </c>
      <c r="F6" s="184"/>
      <c r="G6" s="190" t="s">
        <v>432</v>
      </c>
      <c r="H6" s="190" t="s">
        <v>433</v>
      </c>
      <c r="I6" s="184"/>
      <c r="J6" s="184"/>
      <c r="K6" s="184"/>
      <c r="L6" s="184"/>
      <c r="M6" s="184"/>
      <c r="N6" s="184"/>
      <c r="O6" s="184"/>
      <c r="P6" s="184"/>
      <c r="Q6" s="184"/>
      <c r="R6" s="184"/>
      <c r="S6" s="184"/>
      <c r="T6" s="184"/>
      <c r="U6" s="184"/>
      <c r="V6" s="184"/>
      <c r="W6" s="184"/>
      <c r="X6" s="184"/>
      <c r="Y6" s="184"/>
      <c r="Z6" s="184"/>
    </row>
    <row r="7" spans="1:26" ht="45" x14ac:dyDescent="0.25">
      <c r="A7" s="184"/>
      <c r="B7" s="380"/>
      <c r="C7" s="380"/>
      <c r="D7" s="188"/>
      <c r="E7" s="189" t="s">
        <v>434</v>
      </c>
      <c r="F7" s="184"/>
      <c r="G7" s="190" t="s">
        <v>435</v>
      </c>
      <c r="H7" s="190" t="s">
        <v>436</v>
      </c>
      <c r="I7" s="184"/>
      <c r="J7" s="184"/>
      <c r="K7" s="184"/>
      <c r="L7" s="184"/>
      <c r="M7" s="184"/>
      <c r="N7" s="184"/>
      <c r="O7" s="184"/>
      <c r="P7" s="184"/>
      <c r="Q7" s="184"/>
      <c r="R7" s="184"/>
      <c r="S7" s="184"/>
      <c r="T7" s="184"/>
      <c r="U7" s="184"/>
      <c r="V7" s="184"/>
      <c r="W7" s="184"/>
      <c r="X7" s="184"/>
      <c r="Y7" s="184"/>
      <c r="Z7" s="184"/>
    </row>
    <row r="8" spans="1:26" x14ac:dyDescent="0.25">
      <c r="A8" s="184"/>
      <c r="B8" s="380"/>
      <c r="C8" s="380"/>
      <c r="D8" s="188"/>
      <c r="E8" s="188" t="s">
        <v>437</v>
      </c>
      <c r="F8" s="184"/>
      <c r="G8" s="184"/>
      <c r="H8" s="184"/>
      <c r="I8" s="184"/>
      <c r="J8" s="184"/>
      <c r="K8" s="184"/>
      <c r="L8" s="184"/>
      <c r="M8" s="184"/>
      <c r="N8" s="184"/>
      <c r="O8" s="184"/>
      <c r="P8" s="184"/>
      <c r="Q8" s="184"/>
      <c r="R8" s="184"/>
      <c r="S8" s="184"/>
      <c r="T8" s="184"/>
      <c r="U8" s="184"/>
      <c r="V8" s="184"/>
      <c r="W8" s="184"/>
      <c r="X8" s="184"/>
      <c r="Y8" s="184"/>
      <c r="Z8" s="184"/>
    </row>
    <row r="9" spans="1:26" x14ac:dyDescent="0.25">
      <c r="A9" s="184"/>
      <c r="B9" s="380"/>
      <c r="C9" s="380"/>
      <c r="D9" s="188" t="s">
        <v>432</v>
      </c>
      <c r="E9" s="188" t="s">
        <v>438</v>
      </c>
      <c r="F9" s="184"/>
      <c r="G9" s="184"/>
      <c r="H9" s="184"/>
      <c r="I9" s="184"/>
      <c r="J9" s="184"/>
      <c r="K9" s="184"/>
      <c r="L9" s="184"/>
      <c r="M9" s="184"/>
      <c r="N9" s="184"/>
      <c r="O9" s="184"/>
      <c r="P9" s="184"/>
      <c r="Q9" s="184"/>
      <c r="R9" s="184"/>
      <c r="S9" s="184"/>
      <c r="T9" s="184"/>
      <c r="U9" s="184"/>
      <c r="V9" s="184"/>
      <c r="W9" s="184"/>
      <c r="X9" s="184"/>
      <c r="Y9" s="184"/>
      <c r="Z9" s="184"/>
    </row>
    <row r="10" spans="1:26" x14ac:dyDescent="0.25">
      <c r="A10" s="184"/>
      <c r="B10" s="381"/>
      <c r="C10" s="381"/>
      <c r="D10" s="191" t="s">
        <v>435</v>
      </c>
      <c r="E10" s="191" t="s">
        <v>439</v>
      </c>
      <c r="F10" s="184"/>
      <c r="G10" s="184"/>
      <c r="H10" s="184"/>
      <c r="I10" s="184"/>
      <c r="J10" s="184"/>
      <c r="K10" s="184"/>
      <c r="L10" s="184"/>
      <c r="M10" s="184"/>
      <c r="N10" s="184"/>
      <c r="O10" s="184"/>
      <c r="P10" s="184"/>
      <c r="Q10" s="184"/>
      <c r="R10" s="184"/>
      <c r="S10" s="184"/>
      <c r="T10" s="184"/>
      <c r="U10" s="184"/>
      <c r="V10" s="184"/>
      <c r="W10" s="184"/>
      <c r="X10" s="184"/>
      <c r="Y10" s="184"/>
      <c r="Z10" s="184"/>
    </row>
    <row r="11" spans="1:26" ht="45" x14ac:dyDescent="0.25">
      <c r="A11" s="184"/>
      <c r="B11" s="379">
        <v>2</v>
      </c>
      <c r="C11" s="382" t="s">
        <v>86</v>
      </c>
      <c r="D11" s="186" t="s">
        <v>428</v>
      </c>
      <c r="E11" s="186" t="s">
        <v>440</v>
      </c>
      <c r="F11" s="184"/>
      <c r="G11" s="184"/>
      <c r="H11" s="184"/>
      <c r="I11" s="184"/>
      <c r="J11" s="184"/>
      <c r="K11" s="184"/>
      <c r="L11" s="184"/>
      <c r="M11" s="184"/>
      <c r="N11" s="184"/>
      <c r="O11" s="184"/>
      <c r="P11" s="184"/>
      <c r="Q11" s="184"/>
      <c r="R11" s="184"/>
      <c r="S11" s="184"/>
      <c r="T11" s="184"/>
      <c r="U11" s="184"/>
      <c r="V11" s="184"/>
      <c r="W11" s="184"/>
      <c r="X11" s="184"/>
      <c r="Y11" s="184"/>
      <c r="Z11" s="184"/>
    </row>
    <row r="12" spans="1:26" ht="19.5" customHeight="1" x14ac:dyDescent="0.25">
      <c r="A12" s="184"/>
      <c r="B12" s="380"/>
      <c r="C12" s="380"/>
      <c r="D12" s="188"/>
      <c r="E12" s="188" t="s">
        <v>441</v>
      </c>
      <c r="F12" s="184"/>
      <c r="G12" s="184"/>
      <c r="H12" s="184"/>
      <c r="I12" s="184"/>
      <c r="J12" s="184"/>
      <c r="K12" s="184"/>
      <c r="L12" s="184"/>
      <c r="M12" s="184"/>
      <c r="N12" s="184"/>
      <c r="O12" s="184"/>
      <c r="P12" s="184"/>
      <c r="Q12" s="184"/>
      <c r="R12" s="184"/>
      <c r="S12" s="184"/>
      <c r="T12" s="184"/>
      <c r="U12" s="184"/>
      <c r="V12" s="184"/>
      <c r="W12" s="184"/>
      <c r="X12" s="184"/>
      <c r="Y12" s="184"/>
      <c r="Z12" s="184"/>
    </row>
    <row r="13" spans="1:26" x14ac:dyDescent="0.25">
      <c r="A13" s="184"/>
      <c r="B13" s="380"/>
      <c r="C13" s="380"/>
      <c r="D13" s="188"/>
      <c r="E13" s="188" t="s">
        <v>442</v>
      </c>
      <c r="F13" s="184"/>
      <c r="G13" s="184"/>
      <c r="H13" s="184"/>
      <c r="I13" s="184"/>
      <c r="J13" s="184"/>
      <c r="K13" s="184"/>
      <c r="L13" s="184"/>
      <c r="M13" s="184"/>
      <c r="N13" s="184"/>
      <c r="O13" s="184"/>
      <c r="P13" s="184"/>
      <c r="Q13" s="184"/>
      <c r="R13" s="184"/>
      <c r="S13" s="184"/>
      <c r="T13" s="184"/>
      <c r="U13" s="184"/>
      <c r="V13" s="184"/>
      <c r="W13" s="184"/>
      <c r="X13" s="184"/>
      <c r="Y13" s="184"/>
      <c r="Z13" s="184"/>
    </row>
    <row r="14" spans="1:26" x14ac:dyDescent="0.25">
      <c r="A14" s="184"/>
      <c r="B14" s="380"/>
      <c r="C14" s="380"/>
      <c r="D14" s="188"/>
      <c r="E14" s="188" t="s">
        <v>443</v>
      </c>
      <c r="F14" s="184"/>
      <c r="G14" s="184"/>
      <c r="H14" s="184"/>
      <c r="I14" s="184"/>
      <c r="J14" s="184"/>
      <c r="K14" s="184"/>
      <c r="L14" s="184"/>
      <c r="M14" s="184"/>
      <c r="N14" s="184"/>
      <c r="O14" s="184"/>
      <c r="P14" s="184"/>
      <c r="Q14" s="184"/>
      <c r="R14" s="184"/>
      <c r="S14" s="184"/>
      <c r="T14" s="184"/>
      <c r="U14" s="184"/>
      <c r="V14" s="184"/>
      <c r="W14" s="184"/>
      <c r="X14" s="184"/>
      <c r="Y14" s="184"/>
      <c r="Z14" s="184"/>
    </row>
    <row r="15" spans="1:26" x14ac:dyDescent="0.25">
      <c r="A15" s="184"/>
      <c r="B15" s="380"/>
      <c r="C15" s="380"/>
      <c r="D15" s="188" t="s">
        <v>432</v>
      </c>
      <c r="E15" s="188" t="s">
        <v>444</v>
      </c>
      <c r="F15" s="184"/>
      <c r="G15" s="184"/>
      <c r="H15" s="184"/>
      <c r="I15" s="184"/>
      <c r="J15" s="184"/>
      <c r="K15" s="184"/>
      <c r="L15" s="184"/>
      <c r="M15" s="184"/>
      <c r="N15" s="184"/>
      <c r="O15" s="184"/>
      <c r="P15" s="184"/>
      <c r="Q15" s="184"/>
      <c r="R15" s="184"/>
      <c r="S15" s="184"/>
      <c r="T15" s="184"/>
      <c r="U15" s="184"/>
      <c r="V15" s="184"/>
      <c r="W15" s="184"/>
      <c r="X15" s="184"/>
      <c r="Y15" s="184"/>
      <c r="Z15" s="184"/>
    </row>
    <row r="16" spans="1:26" x14ac:dyDescent="0.25">
      <c r="A16" s="184"/>
      <c r="B16" s="381"/>
      <c r="C16" s="381"/>
      <c r="D16" s="191" t="s">
        <v>435</v>
      </c>
      <c r="E16" s="191" t="s">
        <v>445</v>
      </c>
      <c r="F16" s="184"/>
      <c r="G16" s="184"/>
      <c r="H16" s="184"/>
      <c r="I16" s="184"/>
      <c r="J16" s="184"/>
      <c r="K16" s="184"/>
      <c r="L16" s="184"/>
      <c r="M16" s="184"/>
      <c r="N16" s="184"/>
      <c r="O16" s="184"/>
      <c r="P16" s="184"/>
      <c r="Q16" s="184"/>
      <c r="R16" s="184"/>
      <c r="S16" s="184"/>
      <c r="T16" s="184"/>
      <c r="U16" s="184"/>
      <c r="V16" s="184"/>
      <c r="W16" s="184"/>
      <c r="X16" s="184"/>
      <c r="Y16" s="184"/>
      <c r="Z16" s="184"/>
    </row>
    <row r="17" spans="1:26" ht="45" x14ac:dyDescent="0.25">
      <c r="A17" s="184"/>
      <c r="B17" s="379">
        <v>3</v>
      </c>
      <c r="C17" s="382" t="s">
        <v>102</v>
      </c>
      <c r="D17" s="192" t="s">
        <v>428</v>
      </c>
      <c r="E17" s="186" t="s">
        <v>446</v>
      </c>
      <c r="F17" s="184"/>
      <c r="G17" s="184"/>
      <c r="H17" s="184"/>
      <c r="I17" s="184"/>
      <c r="J17" s="184"/>
      <c r="K17" s="184"/>
      <c r="L17" s="184"/>
      <c r="M17" s="184"/>
      <c r="N17" s="184"/>
      <c r="O17" s="184"/>
      <c r="P17" s="184"/>
      <c r="Q17" s="184"/>
      <c r="R17" s="184"/>
      <c r="S17" s="184"/>
      <c r="T17" s="184"/>
      <c r="U17" s="184"/>
      <c r="V17" s="184"/>
      <c r="W17" s="184"/>
      <c r="X17" s="184"/>
      <c r="Y17" s="184"/>
      <c r="Z17" s="184"/>
    </row>
    <row r="18" spans="1:26" x14ac:dyDescent="0.25">
      <c r="A18" s="184"/>
      <c r="B18" s="380"/>
      <c r="C18" s="380"/>
      <c r="D18" s="192"/>
      <c r="E18" s="188" t="s">
        <v>447</v>
      </c>
      <c r="F18" s="184"/>
      <c r="G18" s="184"/>
      <c r="H18" s="184"/>
      <c r="I18" s="184"/>
      <c r="J18" s="184"/>
      <c r="K18" s="184"/>
      <c r="L18" s="184"/>
      <c r="M18" s="184"/>
      <c r="N18" s="184"/>
      <c r="O18" s="184"/>
      <c r="P18" s="184"/>
      <c r="Q18" s="184"/>
      <c r="R18" s="184"/>
      <c r="S18" s="184"/>
      <c r="T18" s="184"/>
      <c r="U18" s="184"/>
      <c r="V18" s="184"/>
      <c r="W18" s="184"/>
      <c r="X18" s="184"/>
      <c r="Y18" s="184"/>
      <c r="Z18" s="184"/>
    </row>
    <row r="19" spans="1:26" x14ac:dyDescent="0.25">
      <c r="A19" s="184"/>
      <c r="B19" s="380"/>
      <c r="C19" s="380"/>
      <c r="D19" s="192"/>
      <c r="E19" s="188" t="s">
        <v>448</v>
      </c>
      <c r="F19" s="184"/>
      <c r="G19" s="184"/>
      <c r="H19" s="184"/>
      <c r="I19" s="184"/>
      <c r="J19" s="184"/>
      <c r="K19" s="184"/>
      <c r="L19" s="184"/>
      <c r="M19" s="184"/>
      <c r="N19" s="184"/>
      <c r="O19" s="184"/>
      <c r="P19" s="184"/>
      <c r="Q19" s="184"/>
      <c r="R19" s="184"/>
      <c r="S19" s="184"/>
      <c r="T19" s="184"/>
      <c r="U19" s="184"/>
      <c r="V19" s="184"/>
      <c r="W19" s="184"/>
      <c r="X19" s="184"/>
      <c r="Y19" s="184"/>
      <c r="Z19" s="184"/>
    </row>
    <row r="20" spans="1:26" x14ac:dyDescent="0.25">
      <c r="A20" s="184"/>
      <c r="B20" s="380"/>
      <c r="C20" s="380"/>
      <c r="D20" s="192"/>
      <c r="E20" s="188" t="s">
        <v>449</v>
      </c>
      <c r="F20" s="184"/>
      <c r="G20" s="184"/>
      <c r="H20" s="184"/>
      <c r="I20" s="184"/>
      <c r="J20" s="184"/>
      <c r="K20" s="184"/>
      <c r="L20" s="184"/>
      <c r="M20" s="184"/>
      <c r="N20" s="184"/>
      <c r="O20" s="184"/>
      <c r="P20" s="184"/>
      <c r="Q20" s="184"/>
      <c r="R20" s="184"/>
      <c r="S20" s="184"/>
      <c r="T20" s="184"/>
      <c r="U20" s="184"/>
      <c r="V20" s="184"/>
      <c r="W20" s="184"/>
      <c r="X20" s="184"/>
      <c r="Y20" s="184"/>
      <c r="Z20" s="184"/>
    </row>
    <row r="21" spans="1:26" ht="15.75" customHeight="1" x14ac:dyDescent="0.25">
      <c r="A21" s="184"/>
      <c r="B21" s="380"/>
      <c r="C21" s="380"/>
      <c r="D21" s="192" t="s">
        <v>432</v>
      </c>
      <c r="E21" s="188" t="s">
        <v>450</v>
      </c>
      <c r="F21" s="184"/>
      <c r="G21" s="184"/>
      <c r="H21" s="184"/>
      <c r="I21" s="184"/>
      <c r="J21" s="184"/>
      <c r="K21" s="184"/>
      <c r="L21" s="184"/>
      <c r="M21" s="184"/>
      <c r="N21" s="184"/>
      <c r="O21" s="184"/>
      <c r="P21" s="184"/>
      <c r="Q21" s="184"/>
      <c r="R21" s="184"/>
      <c r="S21" s="184"/>
      <c r="T21" s="184"/>
      <c r="U21" s="184"/>
      <c r="V21" s="184"/>
      <c r="W21" s="184"/>
      <c r="X21" s="184"/>
      <c r="Y21" s="184"/>
      <c r="Z21" s="184"/>
    </row>
    <row r="22" spans="1:26" ht="15.75" customHeight="1" x14ac:dyDescent="0.25">
      <c r="A22" s="184"/>
      <c r="B22" s="381"/>
      <c r="C22" s="381"/>
      <c r="D22" s="192" t="s">
        <v>435</v>
      </c>
      <c r="E22" s="191" t="s">
        <v>451</v>
      </c>
      <c r="F22" s="184"/>
      <c r="G22" s="184"/>
      <c r="H22" s="184"/>
      <c r="I22" s="184"/>
      <c r="J22" s="184"/>
      <c r="K22" s="184"/>
      <c r="L22" s="184"/>
      <c r="M22" s="184"/>
      <c r="N22" s="184"/>
      <c r="O22" s="184"/>
      <c r="P22" s="184"/>
      <c r="Q22" s="184"/>
      <c r="R22" s="184"/>
      <c r="S22" s="184"/>
      <c r="T22" s="184"/>
      <c r="U22" s="184"/>
      <c r="V22" s="184"/>
      <c r="W22" s="184"/>
      <c r="X22" s="184"/>
      <c r="Y22" s="184"/>
      <c r="Z22" s="184"/>
    </row>
    <row r="23" spans="1:26" ht="15.75" customHeight="1" x14ac:dyDescent="0.25">
      <c r="A23" s="184"/>
      <c r="B23" s="379">
        <v>4</v>
      </c>
      <c r="C23" s="382" t="s">
        <v>77</v>
      </c>
      <c r="D23" s="186" t="s">
        <v>428</v>
      </c>
      <c r="E23" s="186" t="s">
        <v>452</v>
      </c>
      <c r="F23" s="184"/>
      <c r="G23" s="184"/>
      <c r="H23" s="184"/>
      <c r="I23" s="184"/>
      <c r="J23" s="184"/>
      <c r="K23" s="184"/>
      <c r="L23" s="184"/>
      <c r="M23" s="184"/>
      <c r="N23" s="184"/>
      <c r="O23" s="184"/>
      <c r="P23" s="184"/>
      <c r="Q23" s="184"/>
      <c r="R23" s="184"/>
      <c r="S23" s="184"/>
      <c r="T23" s="184"/>
      <c r="U23" s="184"/>
      <c r="V23" s="184"/>
      <c r="W23" s="184"/>
      <c r="X23" s="184"/>
      <c r="Y23" s="184"/>
      <c r="Z23" s="184"/>
    </row>
    <row r="24" spans="1:26" ht="15.75" customHeight="1" x14ac:dyDescent="0.25">
      <c r="A24" s="184"/>
      <c r="B24" s="380"/>
      <c r="C24" s="380"/>
      <c r="D24" s="188"/>
      <c r="E24" s="188" t="s">
        <v>453</v>
      </c>
      <c r="F24" s="184"/>
      <c r="G24" s="184"/>
      <c r="H24" s="184"/>
      <c r="I24" s="184"/>
      <c r="J24" s="184"/>
      <c r="K24" s="184"/>
      <c r="L24" s="184"/>
      <c r="M24" s="184"/>
      <c r="N24" s="184"/>
      <c r="O24" s="184"/>
      <c r="P24" s="184"/>
      <c r="Q24" s="184"/>
      <c r="R24" s="184"/>
      <c r="S24" s="184"/>
      <c r="T24" s="184"/>
      <c r="U24" s="184"/>
      <c r="V24" s="184"/>
      <c r="W24" s="184"/>
      <c r="X24" s="184"/>
      <c r="Y24" s="184"/>
      <c r="Z24" s="184"/>
    </row>
    <row r="25" spans="1:26" ht="15" customHeight="1" x14ac:dyDescent="0.25">
      <c r="A25" s="184"/>
      <c r="B25" s="380"/>
      <c r="C25" s="380"/>
      <c r="D25" s="188"/>
      <c r="E25" s="188" t="s">
        <v>454</v>
      </c>
      <c r="F25" s="184"/>
      <c r="G25" s="184"/>
      <c r="H25" s="184"/>
      <c r="I25" s="184"/>
      <c r="J25" s="184"/>
      <c r="K25" s="184"/>
      <c r="L25" s="184"/>
      <c r="M25" s="184"/>
      <c r="N25" s="184"/>
      <c r="O25" s="184"/>
      <c r="P25" s="184"/>
      <c r="Q25" s="184"/>
      <c r="R25" s="184"/>
      <c r="S25" s="184"/>
      <c r="T25" s="184"/>
      <c r="U25" s="184"/>
      <c r="V25" s="184"/>
      <c r="W25" s="184"/>
      <c r="X25" s="184"/>
      <c r="Y25" s="184"/>
      <c r="Z25" s="184"/>
    </row>
    <row r="26" spans="1:26" ht="15.75" customHeight="1" x14ac:dyDescent="0.25">
      <c r="A26" s="184"/>
      <c r="B26" s="380"/>
      <c r="C26" s="380"/>
      <c r="D26" s="188"/>
      <c r="E26" s="188" t="s">
        <v>455</v>
      </c>
      <c r="F26" s="184"/>
      <c r="G26" s="184"/>
      <c r="H26" s="184"/>
      <c r="I26" s="184"/>
      <c r="J26" s="184"/>
      <c r="K26" s="184"/>
      <c r="L26" s="184"/>
      <c r="M26" s="184"/>
      <c r="N26" s="184"/>
      <c r="O26" s="184"/>
      <c r="P26" s="184"/>
      <c r="Q26" s="184"/>
      <c r="R26" s="184"/>
      <c r="S26" s="184"/>
      <c r="T26" s="184"/>
      <c r="U26" s="184"/>
      <c r="V26" s="184"/>
      <c r="W26" s="184"/>
      <c r="X26" s="184"/>
      <c r="Y26" s="184"/>
      <c r="Z26" s="184"/>
    </row>
    <row r="27" spans="1:26" ht="15.75" customHeight="1" x14ac:dyDescent="0.25">
      <c r="A27" s="184"/>
      <c r="B27" s="380"/>
      <c r="C27" s="380"/>
      <c r="D27" s="188" t="s">
        <v>432</v>
      </c>
      <c r="E27" s="188" t="s">
        <v>456</v>
      </c>
      <c r="F27" s="184"/>
      <c r="G27" s="184"/>
      <c r="H27" s="184"/>
      <c r="I27" s="184"/>
      <c r="J27" s="184"/>
      <c r="K27" s="184"/>
      <c r="L27" s="184"/>
      <c r="M27" s="184"/>
      <c r="N27" s="184"/>
      <c r="O27" s="184"/>
      <c r="P27" s="184"/>
      <c r="Q27" s="184"/>
      <c r="R27" s="184"/>
      <c r="S27" s="184"/>
      <c r="T27" s="184"/>
      <c r="U27" s="184"/>
      <c r="V27" s="184"/>
      <c r="W27" s="184"/>
      <c r="X27" s="184"/>
      <c r="Y27" s="184"/>
      <c r="Z27" s="184"/>
    </row>
    <row r="28" spans="1:26" ht="15.75" customHeight="1" x14ac:dyDescent="0.25">
      <c r="A28" s="184"/>
      <c r="B28" s="381"/>
      <c r="C28" s="381"/>
      <c r="D28" s="191" t="s">
        <v>435</v>
      </c>
      <c r="E28" s="191" t="s">
        <v>457</v>
      </c>
      <c r="F28" s="184"/>
      <c r="G28" s="184"/>
      <c r="H28" s="184"/>
      <c r="I28" s="184"/>
      <c r="J28" s="184"/>
      <c r="K28" s="184"/>
      <c r="L28" s="184"/>
      <c r="M28" s="184"/>
      <c r="N28" s="184"/>
      <c r="O28" s="184"/>
      <c r="P28" s="184"/>
      <c r="Q28" s="184"/>
      <c r="R28" s="184"/>
      <c r="S28" s="184"/>
      <c r="T28" s="184"/>
      <c r="U28" s="184"/>
      <c r="V28" s="184"/>
      <c r="W28" s="184"/>
      <c r="X28" s="184"/>
      <c r="Y28" s="184"/>
      <c r="Z28" s="184"/>
    </row>
    <row r="29" spans="1:26" ht="15.75" customHeight="1" x14ac:dyDescent="0.25">
      <c r="A29" s="184"/>
      <c r="B29" s="379">
        <v>5</v>
      </c>
      <c r="C29" s="382" t="s">
        <v>258</v>
      </c>
      <c r="D29" s="186" t="s">
        <v>428</v>
      </c>
      <c r="E29" s="186" t="s">
        <v>458</v>
      </c>
      <c r="F29" s="184"/>
      <c r="G29" s="184"/>
      <c r="H29" s="184"/>
      <c r="I29" s="184"/>
      <c r="J29" s="184"/>
      <c r="K29" s="184"/>
      <c r="L29" s="184"/>
      <c r="M29" s="184"/>
      <c r="N29" s="184"/>
      <c r="O29" s="184"/>
      <c r="P29" s="184"/>
      <c r="Q29" s="184"/>
      <c r="R29" s="184"/>
      <c r="S29" s="184"/>
      <c r="T29" s="184"/>
      <c r="U29" s="184"/>
      <c r="V29" s="184"/>
      <c r="W29" s="184"/>
      <c r="X29" s="184"/>
      <c r="Y29" s="184"/>
      <c r="Z29" s="184"/>
    </row>
    <row r="30" spans="1:26" ht="15.75" customHeight="1" x14ac:dyDescent="0.25">
      <c r="A30" s="184"/>
      <c r="B30" s="380"/>
      <c r="C30" s="380"/>
      <c r="D30" s="188"/>
      <c r="E30" s="188" t="s">
        <v>459</v>
      </c>
      <c r="F30" s="184"/>
      <c r="G30" s="184"/>
      <c r="H30" s="184"/>
      <c r="I30" s="184"/>
      <c r="J30" s="184"/>
      <c r="K30" s="184"/>
      <c r="L30" s="184"/>
      <c r="M30" s="184"/>
      <c r="N30" s="184"/>
      <c r="O30" s="184"/>
      <c r="P30" s="184"/>
      <c r="Q30" s="184"/>
      <c r="R30" s="184"/>
      <c r="S30" s="184"/>
      <c r="T30" s="184"/>
      <c r="U30" s="184"/>
      <c r="V30" s="184"/>
      <c r="W30" s="184"/>
      <c r="X30" s="184"/>
      <c r="Y30" s="184"/>
      <c r="Z30" s="184"/>
    </row>
    <row r="31" spans="1:26" ht="16.5" customHeight="1" x14ac:dyDescent="0.25">
      <c r="A31" s="184"/>
      <c r="B31" s="380"/>
      <c r="C31" s="380"/>
      <c r="D31" s="188"/>
      <c r="E31" s="188" t="s">
        <v>460</v>
      </c>
      <c r="F31" s="184"/>
      <c r="G31" s="184"/>
      <c r="H31" s="184"/>
      <c r="I31" s="184"/>
      <c r="J31" s="184"/>
      <c r="K31" s="184"/>
      <c r="L31" s="184"/>
      <c r="M31" s="184"/>
      <c r="N31" s="184"/>
      <c r="O31" s="184"/>
      <c r="P31" s="184"/>
      <c r="Q31" s="184"/>
      <c r="R31" s="184"/>
      <c r="S31" s="184"/>
      <c r="T31" s="184"/>
      <c r="U31" s="184"/>
      <c r="V31" s="184"/>
      <c r="W31" s="184"/>
      <c r="X31" s="184"/>
      <c r="Y31" s="184"/>
      <c r="Z31" s="184"/>
    </row>
    <row r="32" spans="1:26" ht="15.75" customHeight="1" x14ac:dyDescent="0.25">
      <c r="A32" s="184"/>
      <c r="B32" s="380"/>
      <c r="C32" s="380"/>
      <c r="D32" s="188"/>
      <c r="E32" s="188" t="s">
        <v>461</v>
      </c>
      <c r="F32" s="184"/>
      <c r="G32" s="184"/>
      <c r="H32" s="184"/>
      <c r="I32" s="184"/>
      <c r="J32" s="184"/>
      <c r="K32" s="184"/>
      <c r="L32" s="184"/>
      <c r="M32" s="184"/>
      <c r="N32" s="184"/>
      <c r="O32" s="184"/>
      <c r="P32" s="184"/>
      <c r="Q32" s="184"/>
      <c r="R32" s="184"/>
      <c r="S32" s="184"/>
      <c r="T32" s="184"/>
      <c r="U32" s="184"/>
      <c r="V32" s="184"/>
      <c r="W32" s="184"/>
      <c r="X32" s="184"/>
      <c r="Y32" s="184"/>
      <c r="Z32" s="184"/>
    </row>
    <row r="33" spans="1:26" ht="19.5" customHeight="1" x14ac:dyDescent="0.25">
      <c r="A33" s="184"/>
      <c r="B33" s="380"/>
      <c r="C33" s="380"/>
      <c r="D33" s="188" t="s">
        <v>432</v>
      </c>
      <c r="E33" s="188" t="s">
        <v>462</v>
      </c>
      <c r="F33" s="184"/>
      <c r="G33" s="184"/>
      <c r="H33" s="184"/>
      <c r="I33" s="184"/>
      <c r="J33" s="184"/>
      <c r="K33" s="184"/>
      <c r="L33" s="184"/>
      <c r="M33" s="184"/>
      <c r="N33" s="184"/>
      <c r="O33" s="184"/>
      <c r="P33" s="184"/>
      <c r="Q33" s="184"/>
      <c r="R33" s="184"/>
      <c r="S33" s="184"/>
      <c r="T33" s="184"/>
      <c r="U33" s="184"/>
      <c r="V33" s="184"/>
      <c r="W33" s="184"/>
      <c r="X33" s="184"/>
      <c r="Y33" s="184"/>
      <c r="Z33" s="184"/>
    </row>
    <row r="34" spans="1:26" ht="15.75" customHeight="1" x14ac:dyDescent="0.25">
      <c r="A34" s="184"/>
      <c r="B34" s="381"/>
      <c r="C34" s="381"/>
      <c r="D34" s="191" t="s">
        <v>435</v>
      </c>
      <c r="E34" s="191" t="s">
        <v>463</v>
      </c>
      <c r="F34" s="184"/>
      <c r="G34" s="184"/>
      <c r="H34" s="184"/>
      <c r="I34" s="184"/>
      <c r="J34" s="184"/>
      <c r="K34" s="184"/>
      <c r="L34" s="184"/>
      <c r="M34" s="184"/>
      <c r="N34" s="184"/>
      <c r="O34" s="184"/>
      <c r="P34" s="184"/>
      <c r="Q34" s="184"/>
      <c r="R34" s="184"/>
      <c r="S34" s="184"/>
      <c r="T34" s="184"/>
      <c r="U34" s="184"/>
      <c r="V34" s="184"/>
      <c r="W34" s="184"/>
      <c r="X34" s="184"/>
      <c r="Y34" s="184"/>
      <c r="Z34" s="184"/>
    </row>
    <row r="35" spans="1:26" ht="15.75" customHeight="1" x14ac:dyDescent="0.2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row>
    <row r="36" spans="1:26" ht="15.75" customHeight="1" x14ac:dyDescent="0.2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row>
    <row r="37" spans="1:26" ht="50.25" customHeight="1" x14ac:dyDescent="0.25">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row>
    <row r="38" spans="1:26" ht="15.75" customHeight="1" x14ac:dyDescent="0.25">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row>
    <row r="39" spans="1:26" ht="15.75" customHeight="1" x14ac:dyDescent="0.25">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1:26" ht="15.75" customHeight="1" x14ac:dyDescent="0.25">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row>
    <row r="41" spans="1:26" ht="15.75" customHeight="1" x14ac:dyDescent="0.25">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row>
    <row r="42" spans="1:26" ht="15.75" customHeight="1" x14ac:dyDescent="0.25">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row>
    <row r="43" spans="1:26" ht="15.75" customHeight="1" x14ac:dyDescent="0.25">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row>
    <row r="44" spans="1:26" ht="15.75" customHeight="1" x14ac:dyDescent="0.25">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row>
    <row r="45" spans="1:26" ht="15.75" customHeight="1" x14ac:dyDescent="0.2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row>
    <row r="46" spans="1:26" ht="15.75" customHeight="1" x14ac:dyDescent="0.2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row>
    <row r="47" spans="1:26" ht="15.75" customHeight="1" x14ac:dyDescent="0.25">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row>
    <row r="48" spans="1:26" ht="15.75" customHeight="1" x14ac:dyDescent="0.25">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row>
    <row r="49" spans="1:26" ht="15.75" customHeight="1" x14ac:dyDescent="0.25">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row>
    <row r="50" spans="1:26" ht="15.75" customHeight="1" x14ac:dyDescent="0.25">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row>
    <row r="51" spans="1:26" ht="15.75" customHeight="1" x14ac:dyDescent="0.25">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1:26" ht="15.75" customHeight="1" x14ac:dyDescent="0.25">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row>
    <row r="53" spans="1:26" ht="15.75" customHeight="1" x14ac:dyDescent="0.25">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row>
    <row r="54" spans="1:26" ht="15.75" customHeight="1" x14ac:dyDescent="0.25">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1:26" ht="15.75" customHeight="1" x14ac:dyDescent="0.25">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row>
    <row r="56" spans="1:26" ht="15.75" customHeight="1" x14ac:dyDescent="0.25">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row>
    <row r="57" spans="1:26" ht="15.75" customHeight="1" x14ac:dyDescent="0.25">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1:26" ht="15.75" customHeight="1" x14ac:dyDescent="0.25">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row>
    <row r="59" spans="1:26" ht="15.75" customHeight="1" x14ac:dyDescent="0.25">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row>
    <row r="60" spans="1:26" ht="15.75" customHeight="1" x14ac:dyDescent="0.25">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1:26" ht="15.75" customHeight="1" x14ac:dyDescent="0.25">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row>
    <row r="62" spans="1:26" ht="15.75" customHeight="1" x14ac:dyDescent="0.25">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row>
    <row r="63" spans="1:26" ht="15.75" customHeight="1" x14ac:dyDescent="0.25">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1:26" ht="15.75" customHeight="1" x14ac:dyDescent="0.25">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row>
    <row r="65" spans="1:26" ht="15.75" customHeight="1" x14ac:dyDescent="0.25">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row>
    <row r="66" spans="1:26" ht="15.75" customHeight="1" x14ac:dyDescent="0.25">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1:26" ht="15.75" customHeight="1" x14ac:dyDescent="0.25">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1:26" ht="15.75" customHeight="1" x14ac:dyDescent="0.25">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row>
    <row r="69" spans="1:26" ht="15.75" customHeight="1" x14ac:dyDescent="0.25">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row r="70" spans="1:26" ht="15.75" customHeight="1" x14ac:dyDescent="0.25">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1:26" ht="15.75" customHeight="1" x14ac:dyDescent="0.25">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row>
    <row r="72" spans="1:26" ht="15.75" customHeight="1" x14ac:dyDescent="0.25">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row>
    <row r="73" spans="1:26" ht="15.75" customHeight="1" x14ac:dyDescent="0.25">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row>
    <row r="74" spans="1:26" ht="15.75" customHeight="1" x14ac:dyDescent="0.25">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row>
    <row r="75" spans="1:26" ht="15.75" customHeight="1" x14ac:dyDescent="0.25">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row>
    <row r="76" spans="1:26" ht="15.75" customHeight="1" x14ac:dyDescent="0.25">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row>
    <row r="77" spans="1:26" ht="15.75" customHeight="1" x14ac:dyDescent="0.25">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row>
    <row r="78" spans="1:26" ht="15.75" customHeight="1" x14ac:dyDescent="0.25">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row>
    <row r="79" spans="1:26" ht="15.75" customHeight="1" x14ac:dyDescent="0.25">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row>
    <row r="80" spans="1:26" ht="15.75" customHeight="1" x14ac:dyDescent="0.25">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row>
    <row r="81" spans="1:26" ht="15.75" customHeight="1" x14ac:dyDescent="0.25">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row>
    <row r="82" spans="1:26" ht="15.75" customHeight="1" x14ac:dyDescent="0.25">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row>
    <row r="83" spans="1:26" ht="15.75" customHeight="1" x14ac:dyDescent="0.25">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row>
    <row r="84" spans="1:26" ht="15.75" customHeight="1" x14ac:dyDescent="0.25">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row>
    <row r="85" spans="1:26" ht="15.75" customHeight="1" x14ac:dyDescent="0.25">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row>
    <row r="86" spans="1:26" ht="15.75" customHeight="1" x14ac:dyDescent="0.25">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row>
    <row r="87" spans="1:26" ht="15.75" customHeight="1" x14ac:dyDescent="0.25">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row>
    <row r="88" spans="1:26" ht="15.75" customHeight="1" x14ac:dyDescent="0.25">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row>
    <row r="89" spans="1:26" ht="15.75" customHeight="1" x14ac:dyDescent="0.25">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row>
    <row r="90" spans="1:26" ht="15.75" customHeight="1" x14ac:dyDescent="0.25">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row>
    <row r="91" spans="1:26" ht="15.75" customHeight="1" x14ac:dyDescent="0.25">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row>
    <row r="92" spans="1:26" ht="15.75" customHeight="1" x14ac:dyDescent="0.25">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row>
    <row r="93" spans="1:26" ht="15.75" customHeight="1" x14ac:dyDescent="0.25">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row>
    <row r="94" spans="1:26" ht="15.75" customHeight="1" x14ac:dyDescent="0.25">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row>
    <row r="95" spans="1:26" ht="15.75" customHeight="1" x14ac:dyDescent="0.25">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row>
    <row r="96" spans="1:26" ht="15.75" customHeight="1" x14ac:dyDescent="0.25">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row>
    <row r="97" spans="1:26" ht="15.75" customHeight="1" x14ac:dyDescent="0.25">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row>
    <row r="98" spans="1:26" ht="15.75" customHeight="1" x14ac:dyDescent="0.25">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row>
    <row r="99" spans="1:26" ht="15.75" customHeight="1" x14ac:dyDescent="0.25">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row>
    <row r="100" spans="1:26" ht="15.75" customHeight="1" x14ac:dyDescent="0.25">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row>
    <row r="101" spans="1:26" ht="15.75" customHeight="1" x14ac:dyDescent="0.25">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row>
    <row r="102" spans="1:26" ht="15.75" customHeight="1" x14ac:dyDescent="0.25">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row>
    <row r="103" spans="1:26" ht="15.75" customHeight="1" x14ac:dyDescent="0.25">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row>
    <row r="104" spans="1:26" ht="15.75" customHeight="1" x14ac:dyDescent="0.25">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row>
    <row r="105" spans="1:26" ht="15.75" customHeight="1" x14ac:dyDescent="0.25">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row>
    <row r="106" spans="1:26" ht="15.75" customHeight="1" x14ac:dyDescent="0.25">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row>
    <row r="107" spans="1:26" ht="15.75" customHeight="1" x14ac:dyDescent="0.25">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row>
    <row r="108" spans="1:26" ht="15.75" customHeight="1" x14ac:dyDescent="0.25">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row>
    <row r="109" spans="1:26" ht="15.75" customHeight="1" x14ac:dyDescent="0.25">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row>
    <row r="110" spans="1:26" ht="15.75" customHeight="1" x14ac:dyDescent="0.25">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row>
    <row r="111" spans="1:26" ht="15.75" customHeigh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row>
    <row r="112" spans="1:26" ht="15.75" customHeight="1" x14ac:dyDescent="0.25">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row>
    <row r="113" spans="1:26" ht="15.75" customHeight="1" x14ac:dyDescent="0.25">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row>
    <row r="114" spans="1:26" ht="15.75" customHeight="1" x14ac:dyDescent="0.25">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row>
    <row r="115" spans="1:26" ht="15.75" customHeight="1" x14ac:dyDescent="0.25">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row>
    <row r="116" spans="1:26" ht="15.75" customHeight="1" x14ac:dyDescent="0.25">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row>
    <row r="117" spans="1:26" ht="15.75" customHeight="1" x14ac:dyDescent="0.25">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row>
    <row r="118" spans="1:26" ht="15.75" customHeight="1" x14ac:dyDescent="0.25">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row>
    <row r="119" spans="1:26" ht="15.75" customHeight="1" x14ac:dyDescent="0.25">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row>
    <row r="120" spans="1:26" ht="15.75" customHeight="1" x14ac:dyDescent="0.25">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row>
    <row r="121" spans="1:26" ht="15.75" customHeight="1" x14ac:dyDescent="0.25">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row>
    <row r="122" spans="1:26" ht="15.75" customHeight="1" x14ac:dyDescent="0.2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row>
    <row r="123" spans="1:26" ht="15.75" customHeight="1" x14ac:dyDescent="0.25">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row>
    <row r="124" spans="1:26" ht="15.75" customHeight="1" x14ac:dyDescent="0.25">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26" ht="15.75" customHeight="1" x14ac:dyDescent="0.25">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row>
    <row r="126" spans="1:26" ht="15.75" customHeight="1" x14ac:dyDescent="0.25">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26" ht="15.75" customHeight="1" x14ac:dyDescent="0.25">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row>
    <row r="128" spans="1:26" ht="15.75" customHeight="1" x14ac:dyDescent="0.25">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row>
    <row r="129" spans="1:26" ht="15.75" customHeight="1" x14ac:dyDescent="0.25">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row>
    <row r="130" spans="1:26" ht="15.75" customHeight="1" x14ac:dyDescent="0.25">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row>
    <row r="131" spans="1:26" ht="15.75" customHeight="1" x14ac:dyDescent="0.25">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row>
    <row r="132" spans="1:26" ht="15.75" customHeight="1" x14ac:dyDescent="0.25">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row>
    <row r="133" spans="1:26" ht="15.75" customHeight="1" x14ac:dyDescent="0.25">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26" ht="15.75" customHeight="1" x14ac:dyDescent="0.25">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26" ht="15.75" customHeight="1" x14ac:dyDescent="0.25">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row>
    <row r="136" spans="1:26" ht="15.75" customHeight="1" x14ac:dyDescent="0.25">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26" ht="15.75" customHeight="1" x14ac:dyDescent="0.25">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row>
    <row r="138" spans="1:26" ht="15.75" customHeight="1" x14ac:dyDescent="0.25">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row>
    <row r="139" spans="1:26" ht="15.75" customHeight="1" x14ac:dyDescent="0.25">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row>
    <row r="140" spans="1:26" ht="15.75" customHeight="1" x14ac:dyDescent="0.25">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ht="15.75" customHeight="1" x14ac:dyDescent="0.25">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ht="15.75" customHeight="1" x14ac:dyDescent="0.25">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ht="15.75" customHeight="1" x14ac:dyDescent="0.25">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ht="15.75" customHeight="1" x14ac:dyDescent="0.25">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ht="15.75" customHeight="1" x14ac:dyDescent="0.25">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5.75" customHeight="1" x14ac:dyDescent="0.25">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ht="15.75" customHeight="1" x14ac:dyDescent="0.25">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ht="15.75" customHeight="1" x14ac:dyDescent="0.25">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ht="15.75" customHeight="1" x14ac:dyDescent="0.25">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ht="15.75" customHeight="1" x14ac:dyDescent="0.25">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ht="15.75" customHeight="1" x14ac:dyDescent="0.25">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ht="15.75" customHeight="1" x14ac:dyDescent="0.25">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ht="15.75" customHeight="1" x14ac:dyDescent="0.25">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ht="15.75" customHeight="1" x14ac:dyDescent="0.25">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ht="15.75" customHeight="1" x14ac:dyDescent="0.25">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5.75" customHeight="1" x14ac:dyDescent="0.25">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ht="15.75" customHeight="1" x14ac:dyDescent="0.25">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ht="15.75" customHeight="1" x14ac:dyDescent="0.25">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ht="15.75" customHeight="1" x14ac:dyDescent="0.25">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ht="15.75" customHeight="1" x14ac:dyDescent="0.25">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ht="15.75" customHeight="1" x14ac:dyDescent="0.25">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ht="15.75" customHeight="1" x14ac:dyDescent="0.25">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ht="15.75" customHeight="1" x14ac:dyDescent="0.25">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ht="15.75" customHeight="1" x14ac:dyDescent="0.25">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ht="15.75" customHeight="1" x14ac:dyDescent="0.25">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ht="15.75" customHeight="1" x14ac:dyDescent="0.25">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ht="15.75" customHeight="1" x14ac:dyDescent="0.25">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ht="15.75" customHeight="1" x14ac:dyDescent="0.25">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ht="15.75" customHeight="1" x14ac:dyDescent="0.25">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ht="15.75" customHeight="1" x14ac:dyDescent="0.25">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ht="15.75" customHeight="1" x14ac:dyDescent="0.25">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ht="15.75" customHeight="1" x14ac:dyDescent="0.25">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ht="15.75" customHeight="1" x14ac:dyDescent="0.25">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ht="15.75" customHeight="1" x14ac:dyDescent="0.25">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ht="15.75" customHeight="1" x14ac:dyDescent="0.25">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ht="15.75" customHeight="1" x14ac:dyDescent="0.25">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ht="15.75" customHeight="1" x14ac:dyDescent="0.25">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ht="15.75" customHeight="1" x14ac:dyDescent="0.25">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ht="15.75" customHeight="1" x14ac:dyDescent="0.25">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ht="15.75" customHeight="1" x14ac:dyDescent="0.25">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ht="15.75" customHeight="1" x14ac:dyDescent="0.25">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ht="15.75" customHeight="1" x14ac:dyDescent="0.25">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ht="15.75" customHeight="1" x14ac:dyDescent="0.25">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ht="15.75" customHeight="1" x14ac:dyDescent="0.25">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ht="15.75" customHeight="1" x14ac:dyDescent="0.25">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ht="15.75" customHeight="1" x14ac:dyDescent="0.25">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ht="15.75" customHeight="1" x14ac:dyDescent="0.25">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ht="15.75" customHeight="1" x14ac:dyDescent="0.25">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ht="15.75" customHeight="1" x14ac:dyDescent="0.25">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ht="15.75" customHeight="1" x14ac:dyDescent="0.25">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ht="15.75" customHeight="1" x14ac:dyDescent="0.25">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ht="15.75" customHeight="1" x14ac:dyDescent="0.25">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ht="15.75" customHeight="1" x14ac:dyDescent="0.25">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ht="15.75" customHeight="1" x14ac:dyDescent="0.25">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ht="15.75" customHeight="1" x14ac:dyDescent="0.25">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ht="15.75" customHeight="1" x14ac:dyDescent="0.25">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ht="15.75" customHeight="1" x14ac:dyDescent="0.25">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ht="15.75" customHeight="1" x14ac:dyDescent="0.25">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ht="15.75" customHeight="1" x14ac:dyDescent="0.25">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ht="15.75" customHeight="1" x14ac:dyDescent="0.25">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ht="15.75" customHeight="1" x14ac:dyDescent="0.25">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ht="15.75" customHeight="1" x14ac:dyDescent="0.25">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ht="15.75" customHeight="1" x14ac:dyDescent="0.25">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ht="15.75" customHeight="1" x14ac:dyDescent="0.25">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ht="15.75" customHeight="1" x14ac:dyDescent="0.25">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ht="15.75" customHeight="1" x14ac:dyDescent="0.25">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ht="15.75" customHeight="1" x14ac:dyDescent="0.25">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ht="15.75" customHeight="1" x14ac:dyDescent="0.25">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ht="15.75" customHeight="1" x14ac:dyDescent="0.25">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ht="15.75" customHeight="1" x14ac:dyDescent="0.25">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ht="15.75" customHeight="1" x14ac:dyDescent="0.25">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ht="15.75" customHeight="1" x14ac:dyDescent="0.25">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ht="15.75" customHeight="1" x14ac:dyDescent="0.25">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ht="15.75" customHeight="1" x14ac:dyDescent="0.25">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ht="15.75" customHeight="1" x14ac:dyDescent="0.25">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ht="15.75" customHeight="1" x14ac:dyDescent="0.25">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ht="15.75" customHeight="1" x14ac:dyDescent="0.25">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ht="15.75" customHeight="1" x14ac:dyDescent="0.25">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ht="15.75" customHeight="1" x14ac:dyDescent="0.25">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ht="15.75" customHeight="1" x14ac:dyDescent="0.25">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ht="15.75" customHeight="1" x14ac:dyDescent="0.25">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ht="15.75" customHeight="1" x14ac:dyDescent="0.25">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ht="15.75" customHeight="1" x14ac:dyDescent="0.25">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ht="15.75" customHeight="1" x14ac:dyDescent="0.25">
      <c r="A224" s="184"/>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ht="15.75" customHeight="1" x14ac:dyDescent="0.25">
      <c r="A225" s="184"/>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ht="15.75" customHeight="1" x14ac:dyDescent="0.25">
      <c r="A226" s="184"/>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ht="15.75" customHeight="1" x14ac:dyDescent="0.25">
      <c r="A227" s="184"/>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ht="15.75" customHeight="1" x14ac:dyDescent="0.25">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ht="15.75" customHeight="1" x14ac:dyDescent="0.25">
      <c r="A229" s="184"/>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ht="15.75" customHeight="1" x14ac:dyDescent="0.25">
      <c r="A230" s="184"/>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ht="15.75" customHeight="1" x14ac:dyDescent="0.25">
      <c r="A231" s="184"/>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ht="15.75" customHeight="1" x14ac:dyDescent="0.25">
      <c r="A232" s="184"/>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ht="15.75" customHeight="1" x14ac:dyDescent="0.25">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ht="15.75" customHeight="1" x14ac:dyDescent="0.25">
      <c r="A234" s="184"/>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ht="15.75" customHeight="1" x14ac:dyDescent="0.25">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ht="15.75" customHeight="1" x14ac:dyDescent="0.25">
      <c r="A236" s="184"/>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ht="15.75" customHeight="1" x14ac:dyDescent="0.25">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ht="15.75" customHeight="1" x14ac:dyDescent="0.25">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ht="15.75" customHeight="1" x14ac:dyDescent="0.25">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ht="15.75" customHeight="1" x14ac:dyDescent="0.25">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ht="15.75" customHeight="1" x14ac:dyDescent="0.25">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ht="15.75" customHeight="1" x14ac:dyDescent="0.25">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ht="15.75" customHeight="1" x14ac:dyDescent="0.25">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ht="15.75" customHeight="1" x14ac:dyDescent="0.25">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ht="15.75" customHeight="1" x14ac:dyDescent="0.25">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ht="15.75" customHeight="1" x14ac:dyDescent="0.25">
      <c r="A246" s="184"/>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ht="15.75" customHeight="1" x14ac:dyDescent="0.25">
      <c r="A247" s="184"/>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ht="15.75" customHeight="1" x14ac:dyDescent="0.25">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ht="15.75" customHeight="1" x14ac:dyDescent="0.25">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ht="15.75" customHeight="1" x14ac:dyDescent="0.25">
      <c r="A250" s="184"/>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ht="15.75" customHeight="1" x14ac:dyDescent="0.25">
      <c r="A251" s="184"/>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ht="15.75" customHeight="1" x14ac:dyDescent="0.25">
      <c r="A252" s="184"/>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ht="15.75" customHeight="1" x14ac:dyDescent="0.25">
      <c r="A253" s="184"/>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ht="15.75" customHeight="1" x14ac:dyDescent="0.25">
      <c r="A254" s="184"/>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ht="15.75" customHeight="1" x14ac:dyDescent="0.25">
      <c r="A255" s="184"/>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ht="15.75" customHeight="1" x14ac:dyDescent="0.25">
      <c r="A256" s="184"/>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ht="15.75" customHeight="1" x14ac:dyDescent="0.25">
      <c r="A257" s="184"/>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ht="15.75" customHeight="1" x14ac:dyDescent="0.25">
      <c r="A258" s="184"/>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ht="15.75" customHeight="1" x14ac:dyDescent="0.25">
      <c r="A259" s="184"/>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ht="15.75" customHeight="1" x14ac:dyDescent="0.25">
      <c r="A260" s="184"/>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ht="15.75" customHeight="1" x14ac:dyDescent="0.25">
      <c r="A261" s="184"/>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ht="15.75" customHeight="1" x14ac:dyDescent="0.25">
      <c r="A262" s="184"/>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ht="15.75" customHeight="1" x14ac:dyDescent="0.25">
      <c r="A263" s="184"/>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ht="15.75" customHeight="1" x14ac:dyDescent="0.25">
      <c r="A264" s="184"/>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ht="15.75" customHeight="1" x14ac:dyDescent="0.25">
      <c r="A265" s="184"/>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ht="15.75" customHeight="1" x14ac:dyDescent="0.25">
      <c r="A266" s="184"/>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ht="15.75" customHeight="1" x14ac:dyDescent="0.25">
      <c r="A267" s="184"/>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ht="15.75" customHeight="1" x14ac:dyDescent="0.25">
      <c r="A268" s="184"/>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ht="15.75" customHeight="1" x14ac:dyDescent="0.25">
      <c r="A269" s="184"/>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ht="15.75" customHeight="1" x14ac:dyDescent="0.25">
      <c r="A270" s="184"/>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ht="15.75" customHeight="1" x14ac:dyDescent="0.25">
      <c r="A271" s="184"/>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ht="15.75" customHeight="1" x14ac:dyDescent="0.25">
      <c r="A272" s="184"/>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ht="15.75" customHeight="1" x14ac:dyDescent="0.25">
      <c r="A273" s="184"/>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ht="15.75" customHeight="1" x14ac:dyDescent="0.25">
      <c r="A274" s="184"/>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ht="15.75" customHeight="1" x14ac:dyDescent="0.25">
      <c r="A275" s="184"/>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ht="15.75" customHeight="1" x14ac:dyDescent="0.25">
      <c r="A276" s="184"/>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ht="15.75" customHeight="1" x14ac:dyDescent="0.25">
      <c r="A277" s="184"/>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ht="15.75" customHeight="1" x14ac:dyDescent="0.25">
      <c r="A278" s="184"/>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ht="15.75" customHeight="1" x14ac:dyDescent="0.25">
      <c r="A279" s="184"/>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ht="15.75" customHeight="1" x14ac:dyDescent="0.25">
      <c r="A280" s="184"/>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ht="15.75" customHeight="1" x14ac:dyDescent="0.25">
      <c r="A281" s="184"/>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ht="15.75" customHeight="1" x14ac:dyDescent="0.25">
      <c r="A282" s="184"/>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ht="15.75" customHeight="1" x14ac:dyDescent="0.25">
      <c r="A283" s="184"/>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ht="15.75" customHeight="1" x14ac:dyDescent="0.25">
      <c r="A284" s="184"/>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ht="15.75" customHeight="1" x14ac:dyDescent="0.25">
      <c r="A285" s="184"/>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ht="15.75" customHeight="1" x14ac:dyDescent="0.25">
      <c r="A286" s="184"/>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ht="15.75" customHeight="1" x14ac:dyDescent="0.25">
      <c r="A287" s="184"/>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ht="15.75" customHeight="1" x14ac:dyDescent="0.25">
      <c r="A288" s="184"/>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ht="15.75" customHeight="1" x14ac:dyDescent="0.25">
      <c r="A289" s="184"/>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ht="15.75" customHeight="1" x14ac:dyDescent="0.25">
      <c r="A290" s="184"/>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ht="15.75" customHeight="1" x14ac:dyDescent="0.25">
      <c r="A291" s="184"/>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ht="15.75" customHeight="1" x14ac:dyDescent="0.25">
      <c r="A292" s="184"/>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ht="15.75" customHeight="1" x14ac:dyDescent="0.25">
      <c r="A293" s="184"/>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ht="15.75" customHeight="1" x14ac:dyDescent="0.25">
      <c r="A294" s="184"/>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ht="15.75" customHeight="1" x14ac:dyDescent="0.25">
      <c r="A295" s="184"/>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ht="15.75" customHeight="1" x14ac:dyDescent="0.25">
      <c r="A296" s="184"/>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ht="15.75" customHeight="1" x14ac:dyDescent="0.25">
      <c r="A297" s="184"/>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ht="15.75" customHeight="1" x14ac:dyDescent="0.25">
      <c r="A298" s="184"/>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ht="15.75" customHeight="1" x14ac:dyDescent="0.25">
      <c r="A299" s="184"/>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ht="15.75" customHeight="1" x14ac:dyDescent="0.25">
      <c r="A300" s="184"/>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ht="15.75" customHeight="1" x14ac:dyDescent="0.25">
      <c r="A301" s="184"/>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ht="15.75" customHeight="1" x14ac:dyDescent="0.25">
      <c r="A302" s="184"/>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ht="15.75" customHeight="1" x14ac:dyDescent="0.25">
      <c r="A303" s="184"/>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ht="15.75" customHeight="1" x14ac:dyDescent="0.25">
      <c r="A304" s="184"/>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ht="15.75" customHeight="1" x14ac:dyDescent="0.25">
      <c r="A305" s="184"/>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ht="15.75" customHeight="1" x14ac:dyDescent="0.25">
      <c r="A306" s="184"/>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ht="15.75" customHeight="1" x14ac:dyDescent="0.25">
      <c r="A307" s="184"/>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ht="15.75" customHeight="1" x14ac:dyDescent="0.25">
      <c r="A308" s="184"/>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ht="15.75" customHeight="1" x14ac:dyDescent="0.25">
      <c r="A309" s="184"/>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ht="15.75" customHeight="1" x14ac:dyDescent="0.25">
      <c r="A310" s="184"/>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ht="15.75" customHeight="1" x14ac:dyDescent="0.25">
      <c r="A311" s="184"/>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ht="15.75" customHeight="1" x14ac:dyDescent="0.25">
      <c r="A312" s="184"/>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ht="15.75" customHeight="1" x14ac:dyDescent="0.25">
      <c r="A313" s="184"/>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ht="15.75" customHeight="1" x14ac:dyDescent="0.25">
      <c r="A314" s="184"/>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ht="15.75" customHeight="1" x14ac:dyDescent="0.25">
      <c r="A315" s="184"/>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ht="15.75" customHeight="1" x14ac:dyDescent="0.25">
      <c r="A316" s="184"/>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ht="15.75" customHeight="1" x14ac:dyDescent="0.25">
      <c r="A317" s="184"/>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ht="15.75" customHeight="1" x14ac:dyDescent="0.25">
      <c r="A318" s="184"/>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ht="15.75" customHeight="1" x14ac:dyDescent="0.25">
      <c r="A319" s="184"/>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ht="15.75" customHeight="1" x14ac:dyDescent="0.25">
      <c r="A320" s="184"/>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ht="15.75" customHeight="1" x14ac:dyDescent="0.25">
      <c r="A321" s="184"/>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ht="15.75" customHeight="1" x14ac:dyDescent="0.25">
      <c r="A322" s="184"/>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ht="15.75" customHeight="1" x14ac:dyDescent="0.25">
      <c r="A323" s="184"/>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ht="15.75" customHeight="1" x14ac:dyDescent="0.25">
      <c r="A324" s="184"/>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ht="15.75" customHeight="1" x14ac:dyDescent="0.25">
      <c r="A325" s="184"/>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ht="15.75" customHeight="1" x14ac:dyDescent="0.25">
      <c r="A326" s="184"/>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ht="15.75" customHeight="1" x14ac:dyDescent="0.25">
      <c r="A327" s="184"/>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ht="15.75" customHeight="1" x14ac:dyDescent="0.25">
      <c r="A328" s="184"/>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ht="15.75" customHeight="1" x14ac:dyDescent="0.25">
      <c r="A329" s="184"/>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ht="15.75" customHeight="1" x14ac:dyDescent="0.25">
      <c r="A330" s="184"/>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ht="15.75" customHeight="1" x14ac:dyDescent="0.25">
      <c r="A331" s="184"/>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ht="15.75" customHeight="1" x14ac:dyDescent="0.25">
      <c r="A332" s="184"/>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ht="15.75" customHeight="1" x14ac:dyDescent="0.25">
      <c r="A333" s="184"/>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ht="15.75" customHeight="1" x14ac:dyDescent="0.25">
      <c r="A334" s="184"/>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ht="15.75" customHeight="1" x14ac:dyDescent="0.25">
      <c r="A335" s="184"/>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ht="15.75" customHeight="1" x14ac:dyDescent="0.25">
      <c r="A336" s="184"/>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ht="15.75" customHeight="1" x14ac:dyDescent="0.25">
      <c r="A337" s="184"/>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ht="15.75" customHeight="1" x14ac:dyDescent="0.25">
      <c r="A338" s="184"/>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ht="15.75" customHeight="1" x14ac:dyDescent="0.25">
      <c r="A339" s="184"/>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ht="15.75" customHeight="1" x14ac:dyDescent="0.25">
      <c r="A340" s="184"/>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ht="15.75" customHeight="1" x14ac:dyDescent="0.25">
      <c r="A341" s="184"/>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ht="15.75" customHeight="1" x14ac:dyDescent="0.25">
      <c r="A342" s="184"/>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ht="15.75" customHeight="1" x14ac:dyDescent="0.25">
      <c r="A343" s="184"/>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ht="15.75" customHeight="1" x14ac:dyDescent="0.25">
      <c r="A344" s="184"/>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ht="15.75" customHeight="1" x14ac:dyDescent="0.25">
      <c r="A345" s="184"/>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ht="15.75" customHeight="1" x14ac:dyDescent="0.25">
      <c r="A346" s="184"/>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ht="15.75" customHeight="1" x14ac:dyDescent="0.25">
      <c r="A347" s="184"/>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ht="15.75" customHeight="1" x14ac:dyDescent="0.25">
      <c r="A348" s="184"/>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ht="15.75" customHeight="1" x14ac:dyDescent="0.25">
      <c r="A349" s="184"/>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ht="15.75" customHeight="1" x14ac:dyDescent="0.25">
      <c r="A350" s="184"/>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ht="15.75" customHeight="1" x14ac:dyDescent="0.25">
      <c r="A351" s="184"/>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ht="15.75" customHeight="1" x14ac:dyDescent="0.25">
      <c r="A352" s="184"/>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ht="15.75" customHeight="1" x14ac:dyDescent="0.25">
      <c r="A353" s="184"/>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ht="15.75" customHeight="1" x14ac:dyDescent="0.25">
      <c r="A354" s="184"/>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ht="15.75" customHeight="1" x14ac:dyDescent="0.25">
      <c r="A355" s="184"/>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ht="15.75" customHeight="1" x14ac:dyDescent="0.25">
      <c r="A356" s="184"/>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ht="15.75" customHeight="1" x14ac:dyDescent="0.25">
      <c r="A357" s="184"/>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ht="15.75" customHeight="1" x14ac:dyDescent="0.25">
      <c r="A358" s="184"/>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ht="15.75" customHeight="1" x14ac:dyDescent="0.25">
      <c r="A359" s="184"/>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ht="15.75" customHeight="1" x14ac:dyDescent="0.25">
      <c r="A360" s="184"/>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ht="15.75" customHeight="1" x14ac:dyDescent="0.25">
      <c r="A361" s="184"/>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ht="15.75" customHeight="1" x14ac:dyDescent="0.25">
      <c r="A362" s="184"/>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ht="15.75" customHeight="1" x14ac:dyDescent="0.25">
      <c r="A363" s="184"/>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ht="15.75" customHeight="1" x14ac:dyDescent="0.25">
      <c r="A364" s="184"/>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ht="15.75" customHeight="1" x14ac:dyDescent="0.25">
      <c r="A365" s="184"/>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ht="15.75" customHeight="1" x14ac:dyDescent="0.25">
      <c r="A366" s="184"/>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ht="15.75" customHeight="1" x14ac:dyDescent="0.25">
      <c r="A367" s="184"/>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ht="15.75" customHeight="1" x14ac:dyDescent="0.25">
      <c r="A368" s="184"/>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ht="15.75" customHeight="1" x14ac:dyDescent="0.25">
      <c r="A369" s="184"/>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ht="15.75" customHeight="1" x14ac:dyDescent="0.25">
      <c r="A370" s="184"/>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ht="15.75" customHeight="1" x14ac:dyDescent="0.25">
      <c r="A371" s="184"/>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ht="15.75" customHeight="1" x14ac:dyDescent="0.25">
      <c r="A372" s="184"/>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ht="15.75" customHeight="1" x14ac:dyDescent="0.25">
      <c r="A373" s="184"/>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ht="15.75" customHeight="1" x14ac:dyDescent="0.25">
      <c r="A374" s="184"/>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ht="15.75" customHeight="1" x14ac:dyDescent="0.25">
      <c r="A375" s="184"/>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ht="15.75" customHeight="1" x14ac:dyDescent="0.25">
      <c r="A376" s="184"/>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ht="15.75" customHeight="1" x14ac:dyDescent="0.25">
      <c r="A377" s="184"/>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ht="15.75" customHeight="1" x14ac:dyDescent="0.25">
      <c r="A378" s="184"/>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ht="15.75" customHeight="1" x14ac:dyDescent="0.25">
      <c r="A379" s="184"/>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ht="15.75" customHeight="1" x14ac:dyDescent="0.25">
      <c r="A380" s="184"/>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ht="15.75" customHeight="1" x14ac:dyDescent="0.25">
      <c r="A381" s="184"/>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ht="15.75" customHeight="1" x14ac:dyDescent="0.25">
      <c r="A382" s="184"/>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ht="15.75" customHeight="1" x14ac:dyDescent="0.25">
      <c r="A383" s="184"/>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ht="15.75" customHeight="1" x14ac:dyDescent="0.25">
      <c r="A384" s="184"/>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ht="15.75" customHeight="1" x14ac:dyDescent="0.25">
      <c r="A385" s="184"/>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ht="15.75" customHeight="1" x14ac:dyDescent="0.25">
      <c r="A386" s="184"/>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ht="15.75" customHeight="1" x14ac:dyDescent="0.25">
      <c r="A387" s="184"/>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ht="15.75" customHeight="1" x14ac:dyDescent="0.25">
      <c r="A388" s="184"/>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ht="15.75" customHeight="1" x14ac:dyDescent="0.25">
      <c r="A389" s="184"/>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ht="15.75" customHeight="1" x14ac:dyDescent="0.25">
      <c r="A390" s="184"/>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ht="15.75" customHeight="1" x14ac:dyDescent="0.25">
      <c r="A391" s="184"/>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ht="15.75" customHeight="1" x14ac:dyDescent="0.25">
      <c r="A392" s="184"/>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ht="15.75" customHeight="1" x14ac:dyDescent="0.25">
      <c r="A393" s="184"/>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ht="15.75" customHeight="1" x14ac:dyDescent="0.25">
      <c r="A394" s="184"/>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ht="15.75" customHeight="1" x14ac:dyDescent="0.25">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ht="15.75" customHeight="1" x14ac:dyDescent="0.25">
      <c r="A396" s="184"/>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ht="15.75" customHeight="1" x14ac:dyDescent="0.25">
      <c r="A397" s="184"/>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ht="15.75" customHeight="1" x14ac:dyDescent="0.25">
      <c r="A398" s="184"/>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ht="15.75" customHeight="1" x14ac:dyDescent="0.25">
      <c r="A399" s="184"/>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ht="15.75" customHeight="1" x14ac:dyDescent="0.25">
      <c r="A400" s="184"/>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ht="15.75" customHeight="1" x14ac:dyDescent="0.25">
      <c r="A401" s="184"/>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ht="15.75" customHeight="1" x14ac:dyDescent="0.25">
      <c r="A402" s="184"/>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ht="15.75" customHeight="1" x14ac:dyDescent="0.25">
      <c r="A403" s="184"/>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ht="15.75" customHeight="1" x14ac:dyDescent="0.25">
      <c r="A404" s="184"/>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ht="15.75" customHeight="1" x14ac:dyDescent="0.25">
      <c r="A405" s="184"/>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ht="15.75" customHeight="1" x14ac:dyDescent="0.25">
      <c r="A406" s="184"/>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ht="15.75" customHeight="1" x14ac:dyDescent="0.25">
      <c r="A407" s="184"/>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ht="15.75" customHeight="1" x14ac:dyDescent="0.25">
      <c r="A408" s="184"/>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ht="15.75" customHeight="1" x14ac:dyDescent="0.25">
      <c r="A409" s="184"/>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ht="15.75" customHeight="1" x14ac:dyDescent="0.25">
      <c r="A410" s="184"/>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ht="15.75" customHeight="1" x14ac:dyDescent="0.25">
      <c r="A411" s="184"/>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ht="15.75" customHeight="1" x14ac:dyDescent="0.25">
      <c r="A412" s="184"/>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ht="15.75" customHeight="1" x14ac:dyDescent="0.25">
      <c r="A413" s="184"/>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ht="15.75" customHeight="1" x14ac:dyDescent="0.25">
      <c r="A414" s="184"/>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ht="15.75" customHeight="1" x14ac:dyDescent="0.25">
      <c r="A415" s="184"/>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ht="15.75" customHeight="1" x14ac:dyDescent="0.25">
      <c r="A416" s="184"/>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ht="15.75" customHeight="1" x14ac:dyDescent="0.25">
      <c r="A417" s="184"/>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ht="15.75" customHeight="1" x14ac:dyDescent="0.25">
      <c r="A418" s="184"/>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ht="15.75" customHeight="1" x14ac:dyDescent="0.25">
      <c r="A419" s="184"/>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ht="15.75" customHeight="1" x14ac:dyDescent="0.25">
      <c r="A420" s="184"/>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ht="15.75" customHeight="1" x14ac:dyDescent="0.25">
      <c r="A421" s="184"/>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ht="15.75" customHeight="1" x14ac:dyDescent="0.25">
      <c r="A422" s="184"/>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ht="15.75" customHeight="1" x14ac:dyDescent="0.25">
      <c r="A423" s="184"/>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ht="15.75" customHeight="1" x14ac:dyDescent="0.25">
      <c r="A424" s="184"/>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ht="15.75" customHeight="1" x14ac:dyDescent="0.25">
      <c r="A425" s="184"/>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ht="15.75" customHeight="1" x14ac:dyDescent="0.25">
      <c r="A426" s="184"/>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ht="15.75" customHeight="1" x14ac:dyDescent="0.25">
      <c r="A427" s="184"/>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ht="15.75" customHeight="1" x14ac:dyDescent="0.25">
      <c r="A428" s="184"/>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ht="15.75" customHeight="1" x14ac:dyDescent="0.25">
      <c r="A429" s="184"/>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ht="15.75" customHeight="1" x14ac:dyDescent="0.25">
      <c r="A430" s="184"/>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ht="15.75" customHeight="1" x14ac:dyDescent="0.25">
      <c r="A431" s="184"/>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ht="15.75" customHeight="1" x14ac:dyDescent="0.25">
      <c r="A432" s="184"/>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ht="15.75" customHeight="1" x14ac:dyDescent="0.25">
      <c r="A433" s="184"/>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ht="15.75" customHeight="1" x14ac:dyDescent="0.25">
      <c r="A434" s="184"/>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ht="15.75" customHeight="1" x14ac:dyDescent="0.25">
      <c r="A435" s="184"/>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ht="15.75" customHeight="1" x14ac:dyDescent="0.25">
      <c r="A436" s="184"/>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ht="15.75" customHeight="1" x14ac:dyDescent="0.25">
      <c r="A437" s="184"/>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ht="15.75" customHeight="1" x14ac:dyDescent="0.25">
      <c r="A438" s="184"/>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ht="15.75" customHeight="1" x14ac:dyDescent="0.25">
      <c r="A439" s="184"/>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ht="15.75" customHeight="1" x14ac:dyDescent="0.25">
      <c r="A440" s="184"/>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ht="15.75" customHeight="1" x14ac:dyDescent="0.25">
      <c r="A441" s="184"/>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ht="15.75" customHeight="1" x14ac:dyDescent="0.25">
      <c r="A442" s="184"/>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ht="15.75" customHeight="1" x14ac:dyDescent="0.25">
      <c r="A443" s="184"/>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ht="15.75" customHeight="1" x14ac:dyDescent="0.25">
      <c r="A444" s="184"/>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ht="15.75" customHeight="1" x14ac:dyDescent="0.25">
      <c r="A445" s="184"/>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ht="15.75" customHeight="1" x14ac:dyDescent="0.25">
      <c r="A446" s="184"/>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ht="15.75" customHeight="1" x14ac:dyDescent="0.25">
      <c r="A447" s="184"/>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ht="15.75" customHeight="1" x14ac:dyDescent="0.25">
      <c r="A448" s="184"/>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ht="15.75" customHeight="1" x14ac:dyDescent="0.25">
      <c r="A449" s="184"/>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ht="15.75" customHeight="1" x14ac:dyDescent="0.25">
      <c r="A450" s="184"/>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ht="15.75" customHeight="1" x14ac:dyDescent="0.25">
      <c r="A451" s="184"/>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ht="15.75" customHeight="1" x14ac:dyDescent="0.25">
      <c r="A452" s="184"/>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ht="15.75" customHeight="1" x14ac:dyDescent="0.25">
      <c r="A453" s="184"/>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ht="15.75" customHeight="1" x14ac:dyDescent="0.25">
      <c r="A454" s="184"/>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ht="15.75" customHeight="1" x14ac:dyDescent="0.25">
      <c r="A455" s="184"/>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ht="15.75" customHeight="1" x14ac:dyDescent="0.25">
      <c r="A456" s="184"/>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ht="15.75" customHeight="1" x14ac:dyDescent="0.25">
      <c r="A457" s="184"/>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ht="15.75" customHeight="1" x14ac:dyDescent="0.25">
      <c r="A458" s="184"/>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ht="15.75" customHeight="1" x14ac:dyDescent="0.25">
      <c r="A459" s="184"/>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ht="15.75" customHeight="1" x14ac:dyDescent="0.25">
      <c r="A460" s="184"/>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ht="15.75" customHeight="1" x14ac:dyDescent="0.25">
      <c r="A461" s="184"/>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ht="15.75" customHeight="1" x14ac:dyDescent="0.25">
      <c r="A462" s="184"/>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ht="15.75" customHeight="1" x14ac:dyDescent="0.25">
      <c r="A463" s="184"/>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ht="15.75" customHeight="1" x14ac:dyDescent="0.25">
      <c r="A464" s="184"/>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ht="15.75" customHeight="1" x14ac:dyDescent="0.25">
      <c r="A465" s="184"/>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ht="15.75" customHeight="1" x14ac:dyDescent="0.25">
      <c r="A466" s="184"/>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ht="15.75" customHeight="1" x14ac:dyDescent="0.25">
      <c r="A467" s="184"/>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ht="15.75" customHeight="1" x14ac:dyDescent="0.25">
      <c r="A468" s="184"/>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ht="15.75" customHeight="1" x14ac:dyDescent="0.25">
      <c r="A469" s="184"/>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ht="15.75" customHeight="1" x14ac:dyDescent="0.25">
      <c r="A470" s="184"/>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ht="15.75" customHeight="1" x14ac:dyDescent="0.25">
      <c r="A471" s="184"/>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ht="15.75" customHeight="1" x14ac:dyDescent="0.25">
      <c r="A472" s="184"/>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ht="15.75" customHeight="1" x14ac:dyDescent="0.25">
      <c r="A473" s="184"/>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ht="15.75" customHeight="1" x14ac:dyDescent="0.25">
      <c r="A474" s="184"/>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ht="15.75" customHeight="1" x14ac:dyDescent="0.25">
      <c r="A475" s="184"/>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ht="15.75" customHeight="1" x14ac:dyDescent="0.25">
      <c r="A476" s="184"/>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ht="15.75" customHeight="1" x14ac:dyDescent="0.25">
      <c r="A477" s="184"/>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ht="15.75" customHeight="1" x14ac:dyDescent="0.25">
      <c r="A478" s="184"/>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ht="15.75" customHeight="1" x14ac:dyDescent="0.25">
      <c r="A479" s="184"/>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ht="15.75" customHeight="1" x14ac:dyDescent="0.25">
      <c r="A480" s="184"/>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ht="15.75" customHeight="1" x14ac:dyDescent="0.25">
      <c r="A481" s="184"/>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ht="15.75" customHeight="1" x14ac:dyDescent="0.25">
      <c r="A482" s="184"/>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ht="15.75" customHeight="1" x14ac:dyDescent="0.25">
      <c r="A483" s="184"/>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ht="15.75" customHeight="1" x14ac:dyDescent="0.25">
      <c r="A484" s="184"/>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ht="15.75" customHeight="1" x14ac:dyDescent="0.25">
      <c r="A485" s="184"/>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ht="15.75" customHeight="1" x14ac:dyDescent="0.25">
      <c r="A486" s="184"/>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ht="15.75" customHeight="1" x14ac:dyDescent="0.25">
      <c r="A487" s="184"/>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ht="15.75" customHeight="1" x14ac:dyDescent="0.25">
      <c r="A488" s="184"/>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ht="15.75" customHeight="1" x14ac:dyDescent="0.25">
      <c r="A489" s="184"/>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ht="15.75" customHeight="1" x14ac:dyDescent="0.25">
      <c r="A490" s="184"/>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ht="15.75" customHeight="1" x14ac:dyDescent="0.25">
      <c r="A491" s="184"/>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ht="15.75" customHeight="1" x14ac:dyDescent="0.25">
      <c r="A492" s="184"/>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ht="15.75" customHeight="1" x14ac:dyDescent="0.25">
      <c r="A493" s="184"/>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ht="15.75" customHeight="1" x14ac:dyDescent="0.25">
      <c r="A494" s="184"/>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ht="15.75" customHeight="1" x14ac:dyDescent="0.25">
      <c r="A495" s="184"/>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ht="15.75" customHeight="1" x14ac:dyDescent="0.25">
      <c r="A496" s="184"/>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ht="15.75" customHeight="1" x14ac:dyDescent="0.25">
      <c r="A497" s="184"/>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ht="15.75" customHeight="1" x14ac:dyDescent="0.25">
      <c r="A498" s="184"/>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ht="15.75" customHeight="1" x14ac:dyDescent="0.25">
      <c r="A499" s="184"/>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ht="15.75" customHeight="1" x14ac:dyDescent="0.25">
      <c r="A500" s="184"/>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ht="15.75" customHeight="1" x14ac:dyDescent="0.25">
      <c r="A501" s="184"/>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ht="15.75" customHeight="1" x14ac:dyDescent="0.25">
      <c r="A502" s="184"/>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ht="15.75" customHeight="1" x14ac:dyDescent="0.25">
      <c r="A503" s="184"/>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ht="15.75" customHeight="1" x14ac:dyDescent="0.25">
      <c r="A504" s="184"/>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ht="15.75" customHeight="1" x14ac:dyDescent="0.25">
      <c r="A505" s="184"/>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ht="15.75" customHeight="1" x14ac:dyDescent="0.25">
      <c r="A506" s="184"/>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ht="15.75" customHeight="1" x14ac:dyDescent="0.25">
      <c r="A507" s="184"/>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ht="15.75" customHeight="1" x14ac:dyDescent="0.25">
      <c r="A508" s="184"/>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ht="15.75" customHeight="1" x14ac:dyDescent="0.25">
      <c r="A509" s="184"/>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ht="15.75" customHeight="1" x14ac:dyDescent="0.25">
      <c r="A510" s="184"/>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ht="15.75" customHeight="1" x14ac:dyDescent="0.25">
      <c r="A511" s="184"/>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ht="15.75" customHeight="1" x14ac:dyDescent="0.25">
      <c r="A512" s="184"/>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ht="15.75" customHeight="1" x14ac:dyDescent="0.25">
      <c r="A513" s="184"/>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ht="15.75" customHeight="1" x14ac:dyDescent="0.25">
      <c r="A514" s="184"/>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ht="15.75" customHeight="1" x14ac:dyDescent="0.25">
      <c r="A515" s="184"/>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ht="15.75" customHeight="1" x14ac:dyDescent="0.25">
      <c r="A516" s="184"/>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ht="15.75" customHeight="1" x14ac:dyDescent="0.25">
      <c r="A517" s="184"/>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ht="15.75" customHeight="1" x14ac:dyDescent="0.25">
      <c r="A518" s="184"/>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ht="15.75" customHeight="1" x14ac:dyDescent="0.25">
      <c r="A519" s="184"/>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ht="15.75" customHeight="1" x14ac:dyDescent="0.25">
      <c r="A520" s="184"/>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ht="15.75" customHeight="1" x14ac:dyDescent="0.25">
      <c r="A521" s="184"/>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ht="15.75" customHeight="1" x14ac:dyDescent="0.25">
      <c r="A522" s="184"/>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ht="15.75" customHeight="1" x14ac:dyDescent="0.25">
      <c r="A523" s="184"/>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ht="15.75" customHeight="1" x14ac:dyDescent="0.25">
      <c r="A524" s="184"/>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ht="15.75" customHeight="1" x14ac:dyDescent="0.25">
      <c r="A525" s="184"/>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ht="15.75" customHeight="1" x14ac:dyDescent="0.25">
      <c r="A526" s="184"/>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ht="15.75" customHeight="1" x14ac:dyDescent="0.25">
      <c r="A527" s="184"/>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ht="15.75" customHeight="1" x14ac:dyDescent="0.25">
      <c r="A528" s="184"/>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ht="15.75" customHeight="1" x14ac:dyDescent="0.25">
      <c r="A529" s="184"/>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ht="15.75" customHeight="1" x14ac:dyDescent="0.25">
      <c r="A530" s="184"/>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ht="15.75" customHeight="1" x14ac:dyDescent="0.25">
      <c r="A531" s="184"/>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ht="15.75" customHeight="1" x14ac:dyDescent="0.25">
      <c r="A532" s="184"/>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ht="15.75" customHeight="1" x14ac:dyDescent="0.25">
      <c r="A533" s="184"/>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ht="15.75" customHeight="1" x14ac:dyDescent="0.25">
      <c r="A534" s="184"/>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ht="15.75" customHeight="1" x14ac:dyDescent="0.25">
      <c r="A535" s="184"/>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ht="15.75" customHeight="1" x14ac:dyDescent="0.25">
      <c r="A536" s="184"/>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ht="15.75" customHeight="1" x14ac:dyDescent="0.25">
      <c r="A537" s="184"/>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ht="15.75" customHeight="1" x14ac:dyDescent="0.25">
      <c r="A538" s="184"/>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ht="15.75" customHeight="1" x14ac:dyDescent="0.25">
      <c r="A539" s="184"/>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ht="15.75" customHeight="1" x14ac:dyDescent="0.25">
      <c r="A540" s="184"/>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ht="15.75" customHeight="1" x14ac:dyDescent="0.25">
      <c r="A541" s="184"/>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ht="15.75" customHeight="1" x14ac:dyDescent="0.25">
      <c r="A542" s="184"/>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ht="15.75" customHeight="1" x14ac:dyDescent="0.25">
      <c r="A543" s="184"/>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ht="15.75" customHeight="1" x14ac:dyDescent="0.25">
      <c r="A544" s="184"/>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ht="15.75" customHeight="1" x14ac:dyDescent="0.25">
      <c r="A545" s="184"/>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ht="15.75" customHeight="1" x14ac:dyDescent="0.25">
      <c r="A546" s="184"/>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ht="15.75" customHeight="1" x14ac:dyDescent="0.25">
      <c r="A547" s="184"/>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ht="15.75" customHeight="1" x14ac:dyDescent="0.25">
      <c r="A548" s="184"/>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ht="15.75" customHeight="1" x14ac:dyDescent="0.25">
      <c r="A549" s="184"/>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ht="15.75" customHeight="1" x14ac:dyDescent="0.25">
      <c r="A550" s="184"/>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ht="15.75" customHeight="1" x14ac:dyDescent="0.25">
      <c r="A551" s="184"/>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ht="15.75" customHeight="1" x14ac:dyDescent="0.25">
      <c r="A552" s="184"/>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ht="15.75" customHeight="1" x14ac:dyDescent="0.25">
      <c r="A553" s="184"/>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ht="15.75" customHeight="1" x14ac:dyDescent="0.25">
      <c r="A554" s="184"/>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ht="15.75" customHeight="1" x14ac:dyDescent="0.25">
      <c r="A555" s="184"/>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ht="15.75" customHeight="1" x14ac:dyDescent="0.25">
      <c r="A556" s="184"/>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ht="15.75" customHeight="1" x14ac:dyDescent="0.25">
      <c r="A557" s="184"/>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ht="15.75" customHeight="1" x14ac:dyDescent="0.25">
      <c r="A558" s="184"/>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ht="15.75" customHeight="1" x14ac:dyDescent="0.25">
      <c r="A559" s="184"/>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ht="15.75" customHeight="1" x14ac:dyDescent="0.25">
      <c r="A560" s="184"/>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ht="15.75" customHeight="1" x14ac:dyDescent="0.25">
      <c r="A561" s="184"/>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ht="15.75" customHeight="1" x14ac:dyDescent="0.25">
      <c r="A562" s="184"/>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ht="15.75" customHeight="1" x14ac:dyDescent="0.25">
      <c r="A563" s="184"/>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ht="15.75" customHeight="1" x14ac:dyDescent="0.25">
      <c r="A564" s="184"/>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ht="15.75" customHeight="1" x14ac:dyDescent="0.25">
      <c r="A565" s="184"/>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ht="15.75" customHeight="1" x14ac:dyDescent="0.25">
      <c r="A566" s="184"/>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ht="15.75" customHeight="1" x14ac:dyDescent="0.25">
      <c r="A567" s="184"/>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ht="15.75" customHeight="1" x14ac:dyDescent="0.25">
      <c r="A568" s="184"/>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ht="15.75" customHeight="1" x14ac:dyDescent="0.25">
      <c r="A569" s="184"/>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ht="15.75" customHeight="1" x14ac:dyDescent="0.25">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ht="15.75" customHeight="1" x14ac:dyDescent="0.25">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ht="15.75" customHeight="1" x14ac:dyDescent="0.25">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ht="15.75" customHeight="1" x14ac:dyDescent="0.25">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ht="15.75" customHeight="1" x14ac:dyDescent="0.25">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ht="15.75" customHeight="1" x14ac:dyDescent="0.25">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ht="15.75" customHeight="1" x14ac:dyDescent="0.25">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ht="15.75" customHeight="1" x14ac:dyDescent="0.25">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ht="15.75" customHeight="1" x14ac:dyDescent="0.25">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ht="15.75" customHeight="1" x14ac:dyDescent="0.25">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ht="15.75" customHeight="1" x14ac:dyDescent="0.25">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ht="15.75" customHeight="1" x14ac:dyDescent="0.25">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ht="15.75" customHeight="1" x14ac:dyDescent="0.25">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ht="15.75" customHeight="1" x14ac:dyDescent="0.25">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ht="15.75" customHeight="1" x14ac:dyDescent="0.25">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ht="15.75" customHeight="1" x14ac:dyDescent="0.25">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ht="15.75" customHeight="1" x14ac:dyDescent="0.25">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ht="15.75" customHeight="1" x14ac:dyDescent="0.25">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ht="15.75" customHeight="1" x14ac:dyDescent="0.25">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ht="15.75" customHeight="1" x14ac:dyDescent="0.25">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ht="15.75" customHeight="1" x14ac:dyDescent="0.25">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ht="15.75" customHeight="1" x14ac:dyDescent="0.25">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ht="15.75" customHeight="1" x14ac:dyDescent="0.25">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ht="15.75" customHeight="1" x14ac:dyDescent="0.25">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ht="15.75" customHeight="1" x14ac:dyDescent="0.25">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ht="15.75" customHeight="1" x14ac:dyDescent="0.25">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ht="15.75" customHeight="1" x14ac:dyDescent="0.25">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ht="15.75" customHeight="1" x14ac:dyDescent="0.25">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ht="15.75" customHeight="1" x14ac:dyDescent="0.25">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ht="15.75" customHeight="1" x14ac:dyDescent="0.25">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ht="15.75" customHeight="1" x14ac:dyDescent="0.25">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ht="15.75" customHeight="1" x14ac:dyDescent="0.25">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ht="15.75" customHeight="1" x14ac:dyDescent="0.25">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ht="15.75" customHeight="1" x14ac:dyDescent="0.25">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ht="15.75" customHeight="1" x14ac:dyDescent="0.25">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ht="15.75" customHeight="1" x14ac:dyDescent="0.25">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ht="15.75" customHeight="1" x14ac:dyDescent="0.25">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ht="15.75" customHeight="1" x14ac:dyDescent="0.25">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ht="15.75" customHeight="1" x14ac:dyDescent="0.25">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ht="15.75" customHeight="1" x14ac:dyDescent="0.25">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ht="15.75" customHeight="1" x14ac:dyDescent="0.25">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ht="15.75" customHeight="1" x14ac:dyDescent="0.25">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ht="15.75" customHeight="1" x14ac:dyDescent="0.25">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ht="15.75" customHeight="1" x14ac:dyDescent="0.25">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ht="15.75" customHeight="1" x14ac:dyDescent="0.25">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ht="15.75" customHeight="1" x14ac:dyDescent="0.25">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ht="15.75" customHeight="1" x14ac:dyDescent="0.25">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ht="15.75" customHeight="1" x14ac:dyDescent="0.25">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ht="15.75" customHeight="1" x14ac:dyDescent="0.25">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ht="15.75" customHeight="1" x14ac:dyDescent="0.25">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ht="15.75" customHeight="1" x14ac:dyDescent="0.25">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ht="15.75" customHeight="1" x14ac:dyDescent="0.25">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ht="15.75" customHeight="1" x14ac:dyDescent="0.25">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ht="15.75" customHeight="1" x14ac:dyDescent="0.25">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ht="15.75" customHeight="1" x14ac:dyDescent="0.25">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ht="15.75" customHeight="1" x14ac:dyDescent="0.25">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ht="15.75" customHeight="1" x14ac:dyDescent="0.25">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ht="15.75" customHeight="1" x14ac:dyDescent="0.25">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ht="15.75" customHeight="1" x14ac:dyDescent="0.25">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ht="15.75" customHeight="1" x14ac:dyDescent="0.25">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ht="15.75" customHeight="1" x14ac:dyDescent="0.25">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ht="15.75" customHeight="1" x14ac:dyDescent="0.25">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ht="15.75" customHeight="1" x14ac:dyDescent="0.25">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ht="15.75" customHeight="1" x14ac:dyDescent="0.25">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ht="15.75" customHeight="1" x14ac:dyDescent="0.25">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ht="15.75" customHeight="1" x14ac:dyDescent="0.25">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ht="15.75" customHeight="1" x14ac:dyDescent="0.25">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ht="15.75" customHeight="1" x14ac:dyDescent="0.25">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ht="15.75" customHeight="1" x14ac:dyDescent="0.25">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ht="15.75" customHeight="1" x14ac:dyDescent="0.25">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ht="15.75" customHeight="1" x14ac:dyDescent="0.25">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ht="15.75" customHeight="1" x14ac:dyDescent="0.25">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ht="15.75" customHeight="1" x14ac:dyDescent="0.25">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ht="15.75" customHeight="1" x14ac:dyDescent="0.25">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ht="15.75" customHeight="1" x14ac:dyDescent="0.25">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ht="15.75" customHeight="1" x14ac:dyDescent="0.25">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ht="15.75" customHeight="1" x14ac:dyDescent="0.25">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ht="15.75" customHeight="1" x14ac:dyDescent="0.25">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ht="15.75" customHeight="1" x14ac:dyDescent="0.25">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ht="15.75" customHeight="1" x14ac:dyDescent="0.25">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ht="15.75" customHeight="1" x14ac:dyDescent="0.25">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ht="15.75" customHeight="1" x14ac:dyDescent="0.25">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ht="15.75" customHeight="1" x14ac:dyDescent="0.25">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ht="15.75" customHeight="1" x14ac:dyDescent="0.25">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ht="15.75" customHeight="1" x14ac:dyDescent="0.25">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ht="15.75" customHeight="1" x14ac:dyDescent="0.25">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ht="15.75" customHeight="1" x14ac:dyDescent="0.25">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ht="15.75" customHeight="1" x14ac:dyDescent="0.25">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ht="15.75" customHeight="1" x14ac:dyDescent="0.25">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ht="15.75" customHeight="1" x14ac:dyDescent="0.25">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ht="15.75" customHeight="1" x14ac:dyDescent="0.25">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ht="15.75" customHeight="1" x14ac:dyDescent="0.25">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ht="15.75" customHeight="1" x14ac:dyDescent="0.25">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ht="15.75" customHeight="1" x14ac:dyDescent="0.25">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ht="15.75" customHeight="1" x14ac:dyDescent="0.25">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ht="15.75" customHeight="1" x14ac:dyDescent="0.25">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ht="15.75" customHeight="1" x14ac:dyDescent="0.25">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ht="15.75" customHeight="1" x14ac:dyDescent="0.25">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ht="15.75" customHeight="1" x14ac:dyDescent="0.25">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ht="15.75" customHeight="1" x14ac:dyDescent="0.25">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ht="15.75" customHeight="1" x14ac:dyDescent="0.25">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ht="15.75" customHeight="1" x14ac:dyDescent="0.25">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ht="15.75" customHeight="1" x14ac:dyDescent="0.25">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ht="15.75" customHeight="1" x14ac:dyDescent="0.25">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ht="15.75" customHeight="1" x14ac:dyDescent="0.25">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ht="15.75" customHeight="1" x14ac:dyDescent="0.25">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ht="15.75" customHeight="1" x14ac:dyDescent="0.25">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ht="15.75" customHeight="1" x14ac:dyDescent="0.25">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ht="15.75" customHeight="1" x14ac:dyDescent="0.25">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ht="15.75" customHeight="1" x14ac:dyDescent="0.25">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ht="15.75" customHeight="1" x14ac:dyDescent="0.25">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ht="15.75" customHeight="1" x14ac:dyDescent="0.25">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ht="15.75" customHeight="1" x14ac:dyDescent="0.25">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ht="15.75" customHeight="1" x14ac:dyDescent="0.25">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ht="15.75" customHeight="1" x14ac:dyDescent="0.25">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ht="15.75" customHeight="1" x14ac:dyDescent="0.25">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ht="15.75" customHeight="1" x14ac:dyDescent="0.25">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ht="15.75" customHeight="1" x14ac:dyDescent="0.25">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ht="15.75" customHeight="1" x14ac:dyDescent="0.25">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ht="15.75" customHeight="1" x14ac:dyDescent="0.25">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ht="15.75" customHeight="1" x14ac:dyDescent="0.25">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ht="15.75" customHeight="1" x14ac:dyDescent="0.25">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ht="15.75" customHeight="1" x14ac:dyDescent="0.25">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ht="15.75" customHeight="1" x14ac:dyDescent="0.25">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ht="15.75" customHeight="1" x14ac:dyDescent="0.25">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ht="15.75" customHeight="1" x14ac:dyDescent="0.25">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ht="15.75" customHeight="1" x14ac:dyDescent="0.25">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ht="15.75" customHeight="1" x14ac:dyDescent="0.25">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ht="15.75" customHeight="1" x14ac:dyDescent="0.25">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ht="15.75" customHeight="1" x14ac:dyDescent="0.25">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ht="15.75" customHeight="1" x14ac:dyDescent="0.25">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ht="15.75" customHeight="1" x14ac:dyDescent="0.25">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ht="15.75" customHeight="1" x14ac:dyDescent="0.25">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ht="15.75" customHeight="1" x14ac:dyDescent="0.25">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ht="15.75" customHeight="1" x14ac:dyDescent="0.25">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ht="15.75" customHeight="1" x14ac:dyDescent="0.25">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ht="15.75" customHeight="1" x14ac:dyDescent="0.25">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ht="15.75" customHeight="1" x14ac:dyDescent="0.25">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ht="15.75" customHeight="1" x14ac:dyDescent="0.25">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ht="15.75" customHeight="1" x14ac:dyDescent="0.25">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ht="15.75" customHeight="1" x14ac:dyDescent="0.25">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ht="15.75" customHeight="1" x14ac:dyDescent="0.25">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ht="15.75" customHeight="1" x14ac:dyDescent="0.25">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ht="15.75" customHeight="1" x14ac:dyDescent="0.25">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ht="15.75" customHeight="1" x14ac:dyDescent="0.25">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ht="15.75" customHeight="1" x14ac:dyDescent="0.25">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ht="15.75" customHeight="1" x14ac:dyDescent="0.25">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ht="15.75" customHeight="1" x14ac:dyDescent="0.25">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ht="15.75" customHeight="1" x14ac:dyDescent="0.25">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ht="15.75" customHeight="1" x14ac:dyDescent="0.25">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ht="15.75" customHeight="1" x14ac:dyDescent="0.25">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ht="15.75" customHeight="1" x14ac:dyDescent="0.25">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ht="15.75" customHeight="1" x14ac:dyDescent="0.25">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ht="15.75" customHeight="1" x14ac:dyDescent="0.25">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ht="15.75" customHeight="1" x14ac:dyDescent="0.25">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ht="15.75" customHeight="1" x14ac:dyDescent="0.25">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ht="15.75" customHeight="1" x14ac:dyDescent="0.25">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ht="15.75" customHeight="1" x14ac:dyDescent="0.25">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ht="15.75" customHeight="1" x14ac:dyDescent="0.25">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ht="15.75" customHeight="1" x14ac:dyDescent="0.25">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ht="15.75" customHeight="1" x14ac:dyDescent="0.25">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ht="15.75" customHeight="1" x14ac:dyDescent="0.25">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ht="15.75" customHeight="1" x14ac:dyDescent="0.25">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ht="15.75" customHeight="1" x14ac:dyDescent="0.25">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ht="15.75" customHeight="1" x14ac:dyDescent="0.25">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ht="15.75" customHeight="1" x14ac:dyDescent="0.25">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ht="15.75" customHeight="1" x14ac:dyDescent="0.25">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ht="15.75" customHeight="1" x14ac:dyDescent="0.25">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ht="15.75" customHeight="1" x14ac:dyDescent="0.25">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ht="15.75" customHeight="1" x14ac:dyDescent="0.25">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ht="15.75" customHeight="1" x14ac:dyDescent="0.25">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ht="15.75" customHeight="1" x14ac:dyDescent="0.25">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ht="15.75" customHeight="1" x14ac:dyDescent="0.25">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ht="15.75" customHeight="1" x14ac:dyDescent="0.25">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ht="15.75" customHeight="1" x14ac:dyDescent="0.25">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ht="15.75" customHeight="1" x14ac:dyDescent="0.25">
      <c r="A745" s="184"/>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ht="15.75" customHeight="1" x14ac:dyDescent="0.25">
      <c r="A746" s="184"/>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ht="15.75" customHeight="1" x14ac:dyDescent="0.25">
      <c r="A747" s="184"/>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ht="15.75" customHeight="1" x14ac:dyDescent="0.25">
      <c r="A748" s="184"/>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ht="15.75" customHeight="1" x14ac:dyDescent="0.25">
      <c r="A749" s="184"/>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ht="15.75" customHeight="1" x14ac:dyDescent="0.25">
      <c r="A750" s="184"/>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ht="15.75" customHeight="1" x14ac:dyDescent="0.25">
      <c r="A751" s="184"/>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ht="15.75" customHeight="1" x14ac:dyDescent="0.25">
      <c r="A752" s="184"/>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ht="15.75" customHeight="1" x14ac:dyDescent="0.25">
      <c r="A753" s="184"/>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ht="15.75" customHeight="1" x14ac:dyDescent="0.25">
      <c r="A754" s="184"/>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ht="15.75" customHeight="1" x14ac:dyDescent="0.25">
      <c r="A755" s="184"/>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ht="15.75" customHeight="1" x14ac:dyDescent="0.25">
      <c r="A756" s="184"/>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ht="15.75" customHeight="1" x14ac:dyDescent="0.25">
      <c r="A757" s="184"/>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ht="15.75" customHeight="1" x14ac:dyDescent="0.25">
      <c r="A758" s="184"/>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ht="15.75" customHeight="1" x14ac:dyDescent="0.25">
      <c r="A759" s="184"/>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ht="15.75" customHeight="1" x14ac:dyDescent="0.25">
      <c r="A760" s="184"/>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ht="15.75" customHeight="1" x14ac:dyDescent="0.25">
      <c r="A761" s="184"/>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ht="15.75" customHeight="1" x14ac:dyDescent="0.25">
      <c r="A762" s="184"/>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ht="15.75" customHeight="1" x14ac:dyDescent="0.25">
      <c r="A763" s="184"/>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ht="15.75" customHeight="1" x14ac:dyDescent="0.25">
      <c r="A764" s="184"/>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ht="15.75" customHeight="1" x14ac:dyDescent="0.25">
      <c r="A765" s="184"/>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ht="15.75" customHeight="1" x14ac:dyDescent="0.25">
      <c r="A766" s="184"/>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ht="15.75" customHeight="1" x14ac:dyDescent="0.25">
      <c r="A767" s="184"/>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ht="15.75" customHeight="1" x14ac:dyDescent="0.25">
      <c r="A768" s="184"/>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ht="15.75" customHeight="1" x14ac:dyDescent="0.25">
      <c r="A769" s="184"/>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ht="15.75" customHeight="1" x14ac:dyDescent="0.25">
      <c r="A770" s="184"/>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ht="15.75" customHeight="1" x14ac:dyDescent="0.25">
      <c r="A771" s="184"/>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ht="15.75" customHeight="1" x14ac:dyDescent="0.25">
      <c r="A772" s="184"/>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ht="15.75" customHeight="1" x14ac:dyDescent="0.25">
      <c r="A773" s="184"/>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ht="15.75" customHeight="1" x14ac:dyDescent="0.25">
      <c r="A774" s="184"/>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ht="15.75" customHeight="1" x14ac:dyDescent="0.25">
      <c r="A775" s="184"/>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ht="15.75" customHeight="1" x14ac:dyDescent="0.25">
      <c r="A776" s="184"/>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ht="15.75" customHeight="1" x14ac:dyDescent="0.25">
      <c r="A777" s="184"/>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ht="15.75" customHeight="1" x14ac:dyDescent="0.25">
      <c r="A778" s="184"/>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ht="15.75" customHeight="1" x14ac:dyDescent="0.25">
      <c r="A779" s="184"/>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ht="15.75" customHeight="1" x14ac:dyDescent="0.25">
      <c r="A780" s="184"/>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ht="15.75" customHeight="1" x14ac:dyDescent="0.25">
      <c r="A781" s="184"/>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ht="15.75" customHeight="1" x14ac:dyDescent="0.25">
      <c r="A782" s="184"/>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ht="15.75" customHeight="1" x14ac:dyDescent="0.25">
      <c r="A783" s="184"/>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ht="15.75" customHeight="1" x14ac:dyDescent="0.25">
      <c r="A784" s="184"/>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ht="15.75" customHeight="1" x14ac:dyDescent="0.25">
      <c r="A785" s="184"/>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ht="15.75" customHeight="1" x14ac:dyDescent="0.25">
      <c r="A786" s="184"/>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ht="15.75" customHeight="1" x14ac:dyDescent="0.25">
      <c r="A787" s="184"/>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ht="15.75" customHeight="1" x14ac:dyDescent="0.25">
      <c r="A788" s="184"/>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ht="15.75" customHeight="1" x14ac:dyDescent="0.25">
      <c r="A789" s="184"/>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ht="15.75" customHeight="1" x14ac:dyDescent="0.25">
      <c r="A790" s="184"/>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ht="15.75" customHeight="1" x14ac:dyDescent="0.25">
      <c r="A791" s="184"/>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ht="15.75" customHeight="1" x14ac:dyDescent="0.25">
      <c r="A792" s="184"/>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ht="15.75" customHeight="1" x14ac:dyDescent="0.25">
      <c r="A793" s="184"/>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ht="15.75" customHeight="1" x14ac:dyDescent="0.25">
      <c r="A794" s="184"/>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ht="15.75" customHeight="1" x14ac:dyDescent="0.25">
      <c r="A795" s="184"/>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ht="15.75" customHeight="1" x14ac:dyDescent="0.25">
      <c r="A796" s="184"/>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ht="15.75" customHeight="1" x14ac:dyDescent="0.25">
      <c r="A797" s="184"/>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ht="15.75" customHeight="1" x14ac:dyDescent="0.25">
      <c r="A798" s="184"/>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ht="15.75" customHeight="1" x14ac:dyDescent="0.25">
      <c r="A799" s="184"/>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ht="15.75" customHeight="1" x14ac:dyDescent="0.25">
      <c r="A800" s="184"/>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ht="15.75" customHeight="1" x14ac:dyDescent="0.25">
      <c r="A801" s="184"/>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ht="15.75" customHeight="1" x14ac:dyDescent="0.25">
      <c r="A802" s="184"/>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ht="15.75" customHeight="1" x14ac:dyDescent="0.25">
      <c r="A803" s="184"/>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ht="15.75" customHeight="1" x14ac:dyDescent="0.25">
      <c r="A804" s="184"/>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ht="15.75" customHeight="1" x14ac:dyDescent="0.25">
      <c r="A805" s="184"/>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ht="15.75" customHeight="1" x14ac:dyDescent="0.25">
      <c r="A806" s="184"/>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ht="15.75" customHeight="1" x14ac:dyDescent="0.25">
      <c r="A807" s="184"/>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ht="15.75" customHeight="1" x14ac:dyDescent="0.25">
      <c r="A808" s="184"/>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ht="15.75" customHeight="1" x14ac:dyDescent="0.25">
      <c r="A809" s="184"/>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ht="15.75" customHeight="1" x14ac:dyDescent="0.25">
      <c r="A810" s="184"/>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ht="15.75" customHeight="1" x14ac:dyDescent="0.25">
      <c r="A811" s="184"/>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ht="15.75" customHeight="1" x14ac:dyDescent="0.25">
      <c r="A812" s="184"/>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ht="15.75" customHeight="1" x14ac:dyDescent="0.25">
      <c r="A813" s="184"/>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ht="15.75" customHeight="1" x14ac:dyDescent="0.25">
      <c r="A814" s="184"/>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ht="15.75" customHeight="1" x14ac:dyDescent="0.25">
      <c r="A815" s="184"/>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ht="15.75" customHeight="1" x14ac:dyDescent="0.25">
      <c r="A816" s="184"/>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ht="15.75" customHeight="1" x14ac:dyDescent="0.25">
      <c r="A817" s="184"/>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ht="15.75" customHeight="1" x14ac:dyDescent="0.25">
      <c r="A818" s="184"/>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ht="15.75" customHeight="1" x14ac:dyDescent="0.25">
      <c r="A819" s="184"/>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ht="15.75" customHeight="1" x14ac:dyDescent="0.25">
      <c r="A820" s="184"/>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ht="15.75" customHeight="1" x14ac:dyDescent="0.25">
      <c r="A821" s="184"/>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ht="15.75" customHeight="1" x14ac:dyDescent="0.25">
      <c r="A822" s="184"/>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ht="15.75" customHeight="1" x14ac:dyDescent="0.25">
      <c r="A823" s="184"/>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ht="15.75" customHeight="1" x14ac:dyDescent="0.25">
      <c r="A824" s="184"/>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ht="15.75" customHeight="1" x14ac:dyDescent="0.25">
      <c r="A825" s="184"/>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row r="826" spans="1:26" ht="15.75" customHeight="1" x14ac:dyDescent="0.25">
      <c r="A826" s="184"/>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row>
    <row r="827" spans="1:26" ht="15.75" customHeight="1" x14ac:dyDescent="0.25">
      <c r="A827" s="184"/>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row>
    <row r="828" spans="1:26" ht="15.75" customHeight="1" x14ac:dyDescent="0.25">
      <c r="A828" s="184"/>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row>
    <row r="829" spans="1:26" ht="15.75" customHeight="1" x14ac:dyDescent="0.25">
      <c r="A829" s="184"/>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row>
    <row r="830" spans="1:26" ht="15.75" customHeight="1" x14ac:dyDescent="0.25">
      <c r="A830" s="184"/>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row>
    <row r="831" spans="1:26" ht="15.75" customHeight="1" x14ac:dyDescent="0.25">
      <c r="A831" s="184"/>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row>
    <row r="832" spans="1:26" ht="15.75" customHeight="1" x14ac:dyDescent="0.25">
      <c r="A832" s="184"/>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row>
    <row r="833" spans="1:26" ht="15.75" customHeight="1" x14ac:dyDescent="0.25">
      <c r="A833" s="184"/>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row>
    <row r="834" spans="1:26" ht="15.75" customHeight="1" x14ac:dyDescent="0.25">
      <c r="A834" s="184"/>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row>
    <row r="835" spans="1:26" ht="15.75" customHeight="1" x14ac:dyDescent="0.25">
      <c r="A835" s="184"/>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row>
    <row r="836" spans="1:26" ht="15.75" customHeight="1" x14ac:dyDescent="0.25">
      <c r="A836" s="184"/>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row>
    <row r="837" spans="1:26" ht="15.75" customHeight="1" x14ac:dyDescent="0.25">
      <c r="A837" s="184"/>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row>
    <row r="838" spans="1:26" ht="15.75" customHeight="1" x14ac:dyDescent="0.25">
      <c r="A838" s="184"/>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row>
    <row r="839" spans="1:26" ht="15.75" customHeight="1" x14ac:dyDescent="0.25">
      <c r="A839" s="184"/>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row>
    <row r="840" spans="1:26" ht="15.75" customHeight="1" x14ac:dyDescent="0.25">
      <c r="A840" s="184"/>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row>
    <row r="841" spans="1:26" ht="15.75" customHeight="1" x14ac:dyDescent="0.25">
      <c r="A841" s="184"/>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row>
    <row r="842" spans="1:26" ht="15.75" customHeight="1" x14ac:dyDescent="0.25">
      <c r="A842" s="184"/>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row>
    <row r="843" spans="1:26" ht="15.75" customHeight="1" x14ac:dyDescent="0.25">
      <c r="A843" s="184"/>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row>
    <row r="844" spans="1:26" ht="15.75" customHeight="1" x14ac:dyDescent="0.25">
      <c r="A844" s="184"/>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row>
    <row r="845" spans="1:26" ht="15.75" customHeight="1" x14ac:dyDescent="0.25">
      <c r="A845" s="184"/>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row>
    <row r="846" spans="1:26" ht="15.75" customHeight="1" x14ac:dyDescent="0.25">
      <c r="A846" s="184"/>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row>
    <row r="847" spans="1:26" ht="15.75" customHeight="1" x14ac:dyDescent="0.25">
      <c r="A847" s="184"/>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row>
    <row r="848" spans="1:26" ht="15.75" customHeight="1" x14ac:dyDescent="0.25">
      <c r="A848" s="184"/>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row>
    <row r="849" spans="1:26" ht="15.75" customHeight="1" x14ac:dyDescent="0.25">
      <c r="A849" s="184"/>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row>
    <row r="850" spans="1:26" ht="15.75" customHeight="1" x14ac:dyDescent="0.25">
      <c r="A850" s="184"/>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row>
    <row r="851" spans="1:26" ht="15.75" customHeight="1" x14ac:dyDescent="0.25">
      <c r="A851" s="184"/>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row>
    <row r="852" spans="1:26" ht="15.75" customHeight="1" x14ac:dyDescent="0.25">
      <c r="A852" s="184"/>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c r="Z852" s="184"/>
    </row>
    <row r="853" spans="1:26" ht="15.75" customHeight="1" x14ac:dyDescent="0.25">
      <c r="A853" s="184"/>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c r="Z853" s="184"/>
    </row>
    <row r="854" spans="1:26" ht="15.75" customHeight="1" x14ac:dyDescent="0.25">
      <c r="A854" s="184"/>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c r="Z854" s="184"/>
    </row>
    <row r="855" spans="1:26" ht="15.75" customHeight="1" x14ac:dyDescent="0.25">
      <c r="A855" s="184"/>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c r="Z855" s="184"/>
    </row>
    <row r="856" spans="1:26" ht="15.75" customHeight="1" x14ac:dyDescent="0.25">
      <c r="A856" s="184"/>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c r="Z856" s="184"/>
    </row>
    <row r="857" spans="1:26" ht="15.75" customHeight="1" x14ac:dyDescent="0.25">
      <c r="A857" s="184"/>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c r="Z857" s="184"/>
    </row>
    <row r="858" spans="1:26" ht="15.75" customHeight="1" x14ac:dyDescent="0.25">
      <c r="A858" s="184"/>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c r="Z858" s="184"/>
    </row>
    <row r="859" spans="1:26" ht="15.75" customHeight="1" x14ac:dyDescent="0.25">
      <c r="A859" s="184"/>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c r="Z859" s="184"/>
    </row>
    <row r="860" spans="1:26" ht="15.75" customHeight="1" x14ac:dyDescent="0.25">
      <c r="A860" s="184"/>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row>
    <row r="861" spans="1:26" ht="15.75" customHeight="1" x14ac:dyDescent="0.25">
      <c r="A861" s="184"/>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row>
    <row r="862" spans="1:26" ht="15.75" customHeight="1" x14ac:dyDescent="0.25">
      <c r="A862" s="184"/>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row>
    <row r="863" spans="1:26" ht="15.75" customHeight="1" x14ac:dyDescent="0.25">
      <c r="A863" s="184"/>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row>
    <row r="864" spans="1:26" ht="15.75" customHeight="1" x14ac:dyDescent="0.25">
      <c r="A864" s="184"/>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row>
    <row r="865" spans="1:26" ht="15.75" customHeight="1" x14ac:dyDescent="0.25">
      <c r="A865" s="184"/>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c r="Z865" s="184"/>
    </row>
    <row r="866" spans="1:26" ht="15.75" customHeight="1" x14ac:dyDescent="0.25">
      <c r="A866" s="184"/>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c r="Z866" s="184"/>
    </row>
    <row r="867" spans="1:26" ht="15.75" customHeight="1" x14ac:dyDescent="0.25">
      <c r="A867" s="184"/>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row>
    <row r="868" spans="1:26" ht="15.75" customHeight="1" x14ac:dyDescent="0.25">
      <c r="A868" s="184"/>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row>
    <row r="869" spans="1:26" ht="15.75" customHeight="1" x14ac:dyDescent="0.25">
      <c r="A869" s="184"/>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row>
    <row r="870" spans="1:26" ht="15.75" customHeight="1" x14ac:dyDescent="0.25">
      <c r="A870" s="184"/>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row>
    <row r="871" spans="1:26" ht="15.75" customHeight="1" x14ac:dyDescent="0.25">
      <c r="A871" s="184"/>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row>
    <row r="872" spans="1:26" ht="15.75" customHeight="1" x14ac:dyDescent="0.25">
      <c r="A872" s="184"/>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c r="Z872" s="184"/>
    </row>
    <row r="873" spans="1:26" ht="15.75" customHeight="1" x14ac:dyDescent="0.25">
      <c r="A873" s="184"/>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c r="Z873" s="184"/>
    </row>
    <row r="874" spans="1:26" ht="15.75" customHeight="1" x14ac:dyDescent="0.25">
      <c r="A874" s="184"/>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c r="Z874" s="184"/>
    </row>
    <row r="875" spans="1:26" ht="15.75" customHeight="1" x14ac:dyDescent="0.25">
      <c r="A875" s="184"/>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c r="Z875" s="184"/>
    </row>
    <row r="876" spans="1:26" ht="15.75" customHeight="1" x14ac:dyDescent="0.25">
      <c r="A876" s="184"/>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c r="Z876" s="184"/>
    </row>
    <row r="877" spans="1:26" ht="15.75" customHeight="1" x14ac:dyDescent="0.25">
      <c r="A877" s="184"/>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c r="Z877" s="184"/>
    </row>
    <row r="878" spans="1:26" ht="15.75" customHeight="1" x14ac:dyDescent="0.25">
      <c r="A878" s="184"/>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c r="Z878" s="184"/>
    </row>
    <row r="879" spans="1:26" ht="15.75" customHeight="1" x14ac:dyDescent="0.25">
      <c r="A879" s="184"/>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c r="Z879" s="184"/>
    </row>
    <row r="880" spans="1:26" ht="15.75" customHeight="1" x14ac:dyDescent="0.25">
      <c r="A880" s="184"/>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c r="Z880" s="184"/>
    </row>
    <row r="881" spans="1:26" ht="15.75" customHeight="1" x14ac:dyDescent="0.25">
      <c r="A881" s="184"/>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c r="Z881" s="184"/>
    </row>
    <row r="882" spans="1:26" ht="15.75" customHeight="1" x14ac:dyDescent="0.25">
      <c r="A882" s="184"/>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c r="Z882" s="184"/>
    </row>
    <row r="883" spans="1:26" ht="15.75" customHeight="1" x14ac:dyDescent="0.25">
      <c r="A883" s="184"/>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c r="Z883" s="184"/>
    </row>
    <row r="884" spans="1:26" ht="15.75" customHeight="1" x14ac:dyDescent="0.25">
      <c r="A884" s="184"/>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row>
    <row r="885" spans="1:26" ht="15.75" customHeight="1" x14ac:dyDescent="0.25">
      <c r="A885" s="184"/>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c r="Z885" s="184"/>
    </row>
    <row r="886" spans="1:26" ht="15.75" customHeight="1" x14ac:dyDescent="0.25">
      <c r="A886" s="184"/>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c r="Z886" s="184"/>
    </row>
    <row r="887" spans="1:26" ht="15.75" customHeight="1" x14ac:dyDescent="0.25">
      <c r="A887" s="184"/>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c r="Z887" s="184"/>
    </row>
    <row r="888" spans="1:26" ht="15.75" customHeight="1" x14ac:dyDescent="0.25">
      <c r="A888" s="184"/>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c r="Z888" s="184"/>
    </row>
    <row r="889" spans="1:26" ht="15.75" customHeight="1" x14ac:dyDescent="0.25">
      <c r="A889" s="184"/>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c r="Z889" s="184"/>
    </row>
    <row r="890" spans="1:26" ht="15.75" customHeight="1" x14ac:dyDescent="0.25">
      <c r="A890" s="184"/>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c r="Z890" s="184"/>
    </row>
    <row r="891" spans="1:26" ht="15.75" customHeight="1" x14ac:dyDescent="0.25">
      <c r="A891" s="184"/>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c r="Z891" s="184"/>
    </row>
    <row r="892" spans="1:26" ht="15.75" customHeight="1" x14ac:dyDescent="0.25">
      <c r="A892" s="184"/>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row>
    <row r="893" spans="1:26" ht="15.75" customHeight="1" x14ac:dyDescent="0.25">
      <c r="A893" s="184"/>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row>
    <row r="894" spans="1:26" ht="15.75" customHeight="1" x14ac:dyDescent="0.25">
      <c r="A894" s="184"/>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row>
    <row r="895" spans="1:26" ht="15.75" customHeight="1" x14ac:dyDescent="0.25">
      <c r="A895" s="184"/>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row>
    <row r="896" spans="1:26" ht="15.75" customHeight="1" x14ac:dyDescent="0.25">
      <c r="A896" s="184"/>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row>
    <row r="897" spans="1:26" ht="15.75" customHeight="1" x14ac:dyDescent="0.25">
      <c r="A897" s="184"/>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row>
    <row r="898" spans="1:26" ht="15.75" customHeight="1" x14ac:dyDescent="0.25">
      <c r="A898" s="184"/>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row>
    <row r="899" spans="1:26" ht="15.75" customHeight="1" x14ac:dyDescent="0.25">
      <c r="A899" s="184"/>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row>
    <row r="900" spans="1:26" ht="15.75" customHeight="1" x14ac:dyDescent="0.25">
      <c r="A900" s="184"/>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row>
    <row r="901" spans="1:26" ht="15.75" customHeight="1" x14ac:dyDescent="0.25">
      <c r="A901" s="184"/>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row>
    <row r="902" spans="1:26" ht="15.75" customHeight="1" x14ac:dyDescent="0.25">
      <c r="A902" s="184"/>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row>
    <row r="903" spans="1:26" ht="15.75" customHeight="1" x14ac:dyDescent="0.25">
      <c r="A903" s="184"/>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row>
    <row r="904" spans="1:26" ht="15.75" customHeight="1" x14ac:dyDescent="0.25">
      <c r="A904" s="184"/>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row>
    <row r="905" spans="1:26" ht="15.75" customHeight="1" x14ac:dyDescent="0.25">
      <c r="A905" s="184"/>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row>
    <row r="906" spans="1:26" ht="15.75" customHeight="1" x14ac:dyDescent="0.25">
      <c r="A906" s="184"/>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row>
    <row r="907" spans="1:26" ht="15.75" customHeight="1" x14ac:dyDescent="0.25">
      <c r="A907" s="184"/>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4"/>
      <c r="X907" s="184"/>
      <c r="Y907" s="184"/>
      <c r="Z907" s="184"/>
    </row>
    <row r="908" spans="1:26" ht="15.75" customHeight="1" x14ac:dyDescent="0.25">
      <c r="A908" s="184"/>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c r="Z908" s="184"/>
    </row>
    <row r="909" spans="1:26" ht="15.75" customHeight="1" x14ac:dyDescent="0.25">
      <c r="A909" s="184"/>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4"/>
      <c r="X909" s="184"/>
      <c r="Y909" s="184"/>
      <c r="Z909" s="184"/>
    </row>
    <row r="910" spans="1:26" ht="15.75" customHeight="1" x14ac:dyDescent="0.25">
      <c r="A910" s="184"/>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4"/>
      <c r="X910" s="184"/>
      <c r="Y910" s="184"/>
      <c r="Z910" s="184"/>
    </row>
    <row r="911" spans="1:26" ht="15.75" customHeight="1" x14ac:dyDescent="0.25">
      <c r="A911" s="184"/>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4"/>
      <c r="X911" s="184"/>
      <c r="Y911" s="184"/>
      <c r="Z911" s="184"/>
    </row>
    <row r="912" spans="1:26" ht="15.75" customHeight="1" x14ac:dyDescent="0.25">
      <c r="A912" s="184"/>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row>
    <row r="913" spans="1:26" ht="15.75" customHeight="1" x14ac:dyDescent="0.25">
      <c r="A913" s="184"/>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row>
    <row r="914" spans="1:26" ht="15.75" customHeight="1" x14ac:dyDescent="0.25">
      <c r="A914" s="184"/>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c r="Z914" s="184"/>
    </row>
    <row r="915" spans="1:26" ht="15.75" customHeight="1" x14ac:dyDescent="0.25">
      <c r="A915" s="184"/>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c r="Z915" s="184"/>
    </row>
    <row r="916" spans="1:26" ht="15.75" customHeight="1" x14ac:dyDescent="0.25">
      <c r="A916" s="184"/>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row>
    <row r="917" spans="1:26" ht="15.75" customHeight="1" x14ac:dyDescent="0.25">
      <c r="A917" s="184"/>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c r="Z917" s="184"/>
    </row>
    <row r="918" spans="1:26" ht="15.75" customHeight="1" x14ac:dyDescent="0.25">
      <c r="A918" s="184"/>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row>
    <row r="919" spans="1:26" ht="15.75" customHeight="1" x14ac:dyDescent="0.25">
      <c r="A919" s="184"/>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row>
    <row r="920" spans="1:26" ht="15.75" customHeight="1" x14ac:dyDescent="0.25">
      <c r="A920" s="184"/>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row>
    <row r="921" spans="1:26" ht="15.75" customHeight="1" x14ac:dyDescent="0.25">
      <c r="A921" s="184"/>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c r="Z921" s="184"/>
    </row>
    <row r="922" spans="1:26" ht="15.75" customHeight="1" x14ac:dyDescent="0.25">
      <c r="A922" s="184"/>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row>
    <row r="923" spans="1:26" ht="15.75" customHeight="1" x14ac:dyDescent="0.25">
      <c r="A923" s="184"/>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row>
    <row r="924" spans="1:26" ht="15.75" customHeight="1" x14ac:dyDescent="0.25">
      <c r="A924" s="184"/>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row>
    <row r="925" spans="1:26" ht="15.75" customHeight="1" x14ac:dyDescent="0.25">
      <c r="A925" s="184"/>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c r="Z925" s="184"/>
    </row>
    <row r="926" spans="1:26" ht="15.75" customHeight="1" x14ac:dyDescent="0.25">
      <c r="A926" s="184"/>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c r="Z926" s="184"/>
    </row>
    <row r="927" spans="1:26" ht="15.75" customHeight="1" x14ac:dyDescent="0.25">
      <c r="A927" s="184"/>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4"/>
      <c r="X927" s="184"/>
      <c r="Y927" s="184"/>
      <c r="Z927" s="184"/>
    </row>
    <row r="928" spans="1:26" ht="15.75" customHeight="1" x14ac:dyDescent="0.25">
      <c r="A928" s="184"/>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4"/>
      <c r="X928" s="184"/>
      <c r="Y928" s="184"/>
      <c r="Z928" s="184"/>
    </row>
    <row r="929" spans="1:26" ht="15.75" customHeight="1" x14ac:dyDescent="0.25">
      <c r="A929" s="184"/>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4"/>
      <c r="X929" s="184"/>
      <c r="Y929" s="184"/>
      <c r="Z929" s="184"/>
    </row>
    <row r="930" spans="1:26" ht="15.75" customHeight="1" x14ac:dyDescent="0.25">
      <c r="A930" s="184"/>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c r="Z930" s="184"/>
    </row>
    <row r="931" spans="1:26" ht="15.75" customHeight="1" x14ac:dyDescent="0.25">
      <c r="A931" s="184"/>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4"/>
      <c r="X931" s="184"/>
      <c r="Y931" s="184"/>
      <c r="Z931" s="184"/>
    </row>
    <row r="932" spans="1:26" ht="15.75" customHeight="1" x14ac:dyDescent="0.25">
      <c r="A932" s="184"/>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4"/>
      <c r="X932" s="184"/>
      <c r="Y932" s="184"/>
      <c r="Z932" s="184"/>
    </row>
    <row r="933" spans="1:26" ht="15.75" customHeight="1" x14ac:dyDescent="0.25">
      <c r="A933" s="184"/>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4"/>
      <c r="X933" s="184"/>
      <c r="Y933" s="184"/>
      <c r="Z933" s="184"/>
    </row>
    <row r="934" spans="1:26" ht="15.75" customHeight="1" x14ac:dyDescent="0.25">
      <c r="A934" s="184"/>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4"/>
      <c r="X934" s="184"/>
      <c r="Y934" s="184"/>
      <c r="Z934" s="184"/>
    </row>
    <row r="935" spans="1:26" ht="15.75" customHeight="1" x14ac:dyDescent="0.25">
      <c r="A935" s="184"/>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c r="Z935" s="184"/>
    </row>
    <row r="936" spans="1:26" ht="15.75" customHeight="1" x14ac:dyDescent="0.25">
      <c r="A936" s="184"/>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4"/>
      <c r="X936" s="184"/>
      <c r="Y936" s="184"/>
      <c r="Z936" s="184"/>
    </row>
    <row r="937" spans="1:26" ht="15.75" customHeight="1" x14ac:dyDescent="0.25">
      <c r="A937" s="184"/>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4"/>
      <c r="X937" s="184"/>
      <c r="Y937" s="184"/>
      <c r="Z937" s="184"/>
    </row>
    <row r="938" spans="1:26" ht="15.75" customHeight="1" x14ac:dyDescent="0.25">
      <c r="A938" s="184"/>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4"/>
      <c r="X938" s="184"/>
      <c r="Y938" s="184"/>
      <c r="Z938" s="184"/>
    </row>
    <row r="939" spans="1:26" ht="15.75" customHeight="1" x14ac:dyDescent="0.25">
      <c r="A939" s="184"/>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c r="Z939" s="184"/>
    </row>
    <row r="940" spans="1:26" ht="15.75" customHeight="1" x14ac:dyDescent="0.25">
      <c r="A940" s="184"/>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4"/>
      <c r="X940" s="184"/>
      <c r="Y940" s="184"/>
      <c r="Z940" s="184"/>
    </row>
    <row r="941" spans="1:26" ht="15.75" customHeight="1" x14ac:dyDescent="0.25">
      <c r="A941" s="184"/>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4"/>
      <c r="X941" s="184"/>
      <c r="Y941" s="184"/>
      <c r="Z941" s="184"/>
    </row>
    <row r="942" spans="1:26" ht="15.75" customHeight="1" x14ac:dyDescent="0.25">
      <c r="A942" s="184"/>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4"/>
      <c r="X942" s="184"/>
      <c r="Y942" s="184"/>
      <c r="Z942" s="184"/>
    </row>
    <row r="943" spans="1:26" ht="15.75" customHeight="1" x14ac:dyDescent="0.25">
      <c r="A943" s="184"/>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row>
    <row r="944" spans="1:26" ht="15.75" customHeight="1" x14ac:dyDescent="0.25">
      <c r="A944" s="184"/>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row>
    <row r="945" spans="1:26" ht="15.75" customHeight="1" x14ac:dyDescent="0.25">
      <c r="A945" s="184"/>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4"/>
      <c r="X945" s="184"/>
      <c r="Y945" s="184"/>
      <c r="Z945" s="184"/>
    </row>
    <row r="946" spans="1:26" ht="15.75" customHeight="1" x14ac:dyDescent="0.25">
      <c r="A946" s="184"/>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4"/>
      <c r="X946" s="184"/>
      <c r="Y946" s="184"/>
      <c r="Z946" s="184"/>
    </row>
    <row r="947" spans="1:26" ht="15.75" customHeight="1" x14ac:dyDescent="0.25">
      <c r="A947" s="184"/>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4"/>
      <c r="X947" s="184"/>
      <c r="Y947" s="184"/>
      <c r="Z947" s="184"/>
    </row>
    <row r="948" spans="1:26" ht="15.75" customHeight="1" x14ac:dyDescent="0.25">
      <c r="A948" s="184"/>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4"/>
      <c r="X948" s="184"/>
      <c r="Y948" s="184"/>
      <c r="Z948" s="184"/>
    </row>
    <row r="949" spans="1:26" ht="15.75" customHeight="1" x14ac:dyDescent="0.25">
      <c r="A949" s="184"/>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4"/>
      <c r="X949" s="184"/>
      <c r="Y949" s="184"/>
      <c r="Z949" s="184"/>
    </row>
    <row r="950" spans="1:26" ht="15.75" customHeight="1" x14ac:dyDescent="0.25">
      <c r="A950" s="184"/>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4"/>
      <c r="X950" s="184"/>
      <c r="Y950" s="184"/>
      <c r="Z950" s="184"/>
    </row>
    <row r="951" spans="1:26" ht="15.75" customHeight="1" x14ac:dyDescent="0.25">
      <c r="A951" s="184"/>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4"/>
      <c r="X951" s="184"/>
      <c r="Y951" s="184"/>
      <c r="Z951" s="184"/>
    </row>
    <row r="952" spans="1:26" ht="15.75" customHeight="1" x14ac:dyDescent="0.25">
      <c r="A952" s="184"/>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c r="Z952" s="184"/>
    </row>
    <row r="953" spans="1:26" ht="15.75" customHeight="1" x14ac:dyDescent="0.25">
      <c r="A953" s="184"/>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4"/>
      <c r="X953" s="184"/>
      <c r="Y953" s="184"/>
      <c r="Z953" s="184"/>
    </row>
    <row r="954" spans="1:26" ht="15.75" customHeight="1" x14ac:dyDescent="0.25">
      <c r="A954" s="184"/>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4"/>
      <c r="X954" s="184"/>
      <c r="Y954" s="184"/>
      <c r="Z954" s="184"/>
    </row>
    <row r="955" spans="1:26" ht="15.75" customHeight="1" x14ac:dyDescent="0.25">
      <c r="A955" s="184"/>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4"/>
      <c r="X955" s="184"/>
      <c r="Y955" s="184"/>
      <c r="Z955" s="184"/>
    </row>
    <row r="956" spans="1:26" ht="15.75" customHeight="1" x14ac:dyDescent="0.25">
      <c r="A956" s="184"/>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4"/>
      <c r="X956" s="184"/>
      <c r="Y956" s="184"/>
      <c r="Z956" s="184"/>
    </row>
    <row r="957" spans="1:26" ht="15.75" customHeight="1" x14ac:dyDescent="0.25">
      <c r="A957" s="184"/>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c r="Z957" s="184"/>
    </row>
    <row r="958" spans="1:26" ht="15.75" customHeight="1" x14ac:dyDescent="0.25">
      <c r="A958" s="184"/>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c r="Z958" s="184"/>
    </row>
    <row r="959" spans="1:26" ht="15.75" customHeight="1" x14ac:dyDescent="0.25">
      <c r="A959" s="184"/>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4"/>
      <c r="X959" s="184"/>
      <c r="Y959" s="184"/>
      <c r="Z959" s="184"/>
    </row>
    <row r="960" spans="1:26" ht="15.75" customHeight="1" x14ac:dyDescent="0.25">
      <c r="A960" s="184"/>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4"/>
      <c r="X960" s="184"/>
      <c r="Y960" s="184"/>
      <c r="Z960" s="184"/>
    </row>
    <row r="961" spans="1:26" ht="15.75" customHeight="1" x14ac:dyDescent="0.25">
      <c r="A961" s="184"/>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c r="Z961" s="184"/>
    </row>
    <row r="962" spans="1:26" ht="15.75" customHeight="1" x14ac:dyDescent="0.25">
      <c r="A962" s="184"/>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4"/>
      <c r="X962" s="184"/>
      <c r="Y962" s="184"/>
      <c r="Z962" s="184"/>
    </row>
    <row r="963" spans="1:26" ht="15.75" customHeight="1" x14ac:dyDescent="0.25">
      <c r="A963" s="184"/>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4"/>
      <c r="X963" s="184"/>
      <c r="Y963" s="184"/>
      <c r="Z963" s="184"/>
    </row>
    <row r="964" spans="1:26" ht="15.75" customHeight="1" x14ac:dyDescent="0.25">
      <c r="A964" s="184"/>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4"/>
      <c r="X964" s="184"/>
      <c r="Y964" s="184"/>
      <c r="Z964" s="184"/>
    </row>
    <row r="965" spans="1:26" ht="15.75" customHeight="1" x14ac:dyDescent="0.25">
      <c r="A965" s="184"/>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4"/>
      <c r="X965" s="184"/>
      <c r="Y965" s="184"/>
      <c r="Z965" s="184"/>
    </row>
    <row r="966" spans="1:26" ht="15.75" customHeight="1" x14ac:dyDescent="0.25">
      <c r="A966" s="184"/>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4"/>
      <c r="X966" s="184"/>
      <c r="Y966" s="184"/>
      <c r="Z966" s="184"/>
    </row>
    <row r="967" spans="1:26" ht="15.75" customHeight="1" x14ac:dyDescent="0.25">
      <c r="A967" s="184"/>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4"/>
      <c r="X967" s="184"/>
      <c r="Y967" s="184"/>
      <c r="Z967" s="184"/>
    </row>
    <row r="968" spans="1:26" ht="15.75" customHeight="1" x14ac:dyDescent="0.25">
      <c r="A968" s="184"/>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row>
    <row r="969" spans="1:26" ht="15.75" customHeight="1" x14ac:dyDescent="0.25">
      <c r="A969" s="184"/>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84"/>
    </row>
    <row r="970" spans="1:26" ht="15.75" customHeight="1" x14ac:dyDescent="0.25">
      <c r="A970" s="184"/>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c r="Z970" s="184"/>
    </row>
    <row r="971" spans="1:26" ht="15.75" customHeight="1" x14ac:dyDescent="0.25">
      <c r="A971" s="184"/>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row>
    <row r="972" spans="1:26" ht="15.75" customHeight="1" x14ac:dyDescent="0.25">
      <c r="A972" s="184"/>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4"/>
      <c r="X972" s="184"/>
      <c r="Y972" s="184"/>
      <c r="Z972" s="184"/>
    </row>
    <row r="973" spans="1:26" ht="15.75" customHeight="1" x14ac:dyDescent="0.25">
      <c r="A973" s="184"/>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4"/>
      <c r="X973" s="184"/>
      <c r="Y973" s="184"/>
      <c r="Z973" s="184"/>
    </row>
    <row r="974" spans="1:26" ht="15.75" customHeight="1" x14ac:dyDescent="0.25">
      <c r="A974" s="184"/>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c r="Z974" s="184"/>
    </row>
    <row r="975" spans="1:26" ht="15.75" customHeight="1" x14ac:dyDescent="0.25">
      <c r="A975" s="184"/>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c r="Z975" s="184"/>
    </row>
    <row r="976" spans="1:26" ht="15.75" customHeight="1" x14ac:dyDescent="0.25">
      <c r="A976" s="184"/>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c r="Z976" s="184"/>
    </row>
    <row r="977" spans="1:26" ht="15.75" customHeight="1" x14ac:dyDescent="0.25">
      <c r="A977" s="184"/>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c r="Z977" s="184"/>
    </row>
    <row r="978" spans="1:26" ht="15.75" customHeight="1" x14ac:dyDescent="0.25">
      <c r="A978" s="184"/>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4"/>
      <c r="X978" s="184"/>
      <c r="Y978" s="184"/>
      <c r="Z978" s="184"/>
    </row>
    <row r="979" spans="1:26" ht="15.75" customHeight="1" x14ac:dyDescent="0.25">
      <c r="A979" s="184"/>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c r="Z979" s="184"/>
    </row>
    <row r="980" spans="1:26" ht="15.75" customHeight="1" x14ac:dyDescent="0.25">
      <c r="A980" s="184"/>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c r="Z980" s="184"/>
    </row>
    <row r="981" spans="1:26" ht="15.75" customHeight="1" x14ac:dyDescent="0.25">
      <c r="A981" s="184"/>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4"/>
      <c r="X981" s="184"/>
      <c r="Y981" s="184"/>
      <c r="Z981" s="184"/>
    </row>
    <row r="982" spans="1:26" ht="15.75" customHeight="1" x14ac:dyDescent="0.25">
      <c r="A982" s="184"/>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4"/>
      <c r="X982" s="184"/>
      <c r="Y982" s="184"/>
      <c r="Z982" s="184"/>
    </row>
    <row r="983" spans="1:26" ht="15.75" customHeight="1" x14ac:dyDescent="0.25">
      <c r="A983" s="184"/>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4"/>
      <c r="X983" s="184"/>
      <c r="Y983" s="184"/>
      <c r="Z983" s="184"/>
    </row>
    <row r="984" spans="1:26" ht="15.75" customHeight="1" x14ac:dyDescent="0.25">
      <c r="A984" s="184"/>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4"/>
      <c r="X984" s="184"/>
      <c r="Y984" s="184"/>
      <c r="Z984" s="184"/>
    </row>
    <row r="985" spans="1:26" ht="15.75" customHeight="1" x14ac:dyDescent="0.25">
      <c r="A985" s="184"/>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c r="Z985" s="184"/>
    </row>
    <row r="986" spans="1:26" ht="15.75" customHeight="1" x14ac:dyDescent="0.25">
      <c r="A986" s="184"/>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4"/>
      <c r="X986" s="184"/>
      <c r="Y986" s="184"/>
      <c r="Z986" s="184"/>
    </row>
    <row r="987" spans="1:26" ht="15.75" customHeight="1" x14ac:dyDescent="0.25">
      <c r="A987" s="184"/>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4"/>
      <c r="X987" s="184"/>
      <c r="Y987" s="184"/>
      <c r="Z987" s="184"/>
    </row>
    <row r="988" spans="1:26" ht="15.75" customHeight="1" x14ac:dyDescent="0.25">
      <c r="A988" s="184"/>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4"/>
      <c r="X988" s="184"/>
      <c r="Y988" s="184"/>
      <c r="Z988" s="184"/>
    </row>
    <row r="989" spans="1:26" ht="15.75" customHeight="1" x14ac:dyDescent="0.25">
      <c r="A989" s="184"/>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c r="Z989" s="184"/>
    </row>
    <row r="990" spans="1:26" ht="15.75" customHeight="1" x14ac:dyDescent="0.25">
      <c r="A990" s="184"/>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row>
    <row r="991" spans="1:26" ht="15.75" customHeight="1" x14ac:dyDescent="0.25">
      <c r="A991" s="184"/>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row>
    <row r="992" spans="1:26" ht="15.75" customHeight="1" x14ac:dyDescent="0.25">
      <c r="A992" s="184"/>
      <c r="B992" s="184"/>
      <c r="C992" s="184"/>
      <c r="D992" s="184"/>
      <c r="E992" s="184"/>
      <c r="F992" s="184"/>
      <c r="G992" s="184"/>
      <c r="H992" s="184"/>
      <c r="I992" s="184"/>
      <c r="J992" s="184"/>
      <c r="K992" s="184"/>
      <c r="L992" s="184"/>
      <c r="M992" s="184"/>
      <c r="N992" s="184"/>
      <c r="O992" s="184"/>
      <c r="P992" s="184"/>
      <c r="Q992" s="184"/>
      <c r="R992" s="184"/>
      <c r="S992" s="184"/>
      <c r="T992" s="184"/>
      <c r="U992" s="184"/>
      <c r="V992" s="184"/>
      <c r="W992" s="184"/>
      <c r="X992" s="184"/>
      <c r="Y992" s="184"/>
      <c r="Z992" s="184"/>
    </row>
    <row r="993" spans="1:26" ht="15.75" customHeight="1" x14ac:dyDescent="0.25">
      <c r="A993" s="184"/>
      <c r="B993" s="184"/>
      <c r="C993" s="184"/>
      <c r="D993" s="184"/>
      <c r="E993" s="184"/>
      <c r="F993" s="184"/>
      <c r="G993" s="184"/>
      <c r="H993" s="184"/>
      <c r="I993" s="184"/>
      <c r="J993" s="184"/>
      <c r="K993" s="184"/>
      <c r="L993" s="184"/>
      <c r="M993" s="184"/>
      <c r="N993" s="184"/>
      <c r="O993" s="184"/>
      <c r="P993" s="184"/>
      <c r="Q993" s="184"/>
      <c r="R993" s="184"/>
      <c r="S993" s="184"/>
      <c r="T993" s="184"/>
      <c r="U993" s="184"/>
      <c r="V993" s="184"/>
      <c r="W993" s="184"/>
      <c r="X993" s="184"/>
      <c r="Y993" s="184"/>
      <c r="Z993" s="184"/>
    </row>
    <row r="994" spans="1:26" ht="15.75" customHeight="1" x14ac:dyDescent="0.25">
      <c r="A994" s="184"/>
      <c r="B994" s="184"/>
      <c r="C994" s="184"/>
      <c r="D994" s="184"/>
      <c r="E994" s="184"/>
      <c r="F994" s="184"/>
      <c r="G994" s="184"/>
      <c r="H994" s="184"/>
      <c r="I994" s="184"/>
      <c r="J994" s="184"/>
      <c r="K994" s="184"/>
      <c r="L994" s="184"/>
      <c r="M994" s="184"/>
      <c r="N994" s="184"/>
      <c r="O994" s="184"/>
      <c r="P994" s="184"/>
      <c r="Q994" s="184"/>
      <c r="R994" s="184"/>
      <c r="S994" s="184"/>
      <c r="T994" s="184"/>
      <c r="U994" s="184"/>
      <c r="V994" s="184"/>
      <c r="W994" s="184"/>
      <c r="X994" s="184"/>
      <c r="Y994" s="184"/>
      <c r="Z994" s="184"/>
    </row>
    <row r="995" spans="1:26" ht="15.75" customHeight="1" x14ac:dyDescent="0.25">
      <c r="A995" s="184"/>
      <c r="B995" s="184"/>
      <c r="C995" s="184"/>
      <c r="D995" s="184"/>
      <c r="E995" s="184"/>
      <c r="F995" s="184"/>
      <c r="G995" s="184"/>
      <c r="H995" s="184"/>
      <c r="I995" s="184"/>
      <c r="J995" s="184"/>
      <c r="K995" s="184"/>
      <c r="L995" s="184"/>
      <c r="M995" s="184"/>
      <c r="N995" s="184"/>
      <c r="O995" s="184"/>
      <c r="P995" s="184"/>
      <c r="Q995" s="184"/>
      <c r="R995" s="184"/>
      <c r="S995" s="184"/>
      <c r="T995" s="184"/>
      <c r="U995" s="184"/>
      <c r="V995" s="184"/>
      <c r="W995" s="184"/>
      <c r="X995" s="184"/>
      <c r="Y995" s="184"/>
      <c r="Z995" s="184"/>
    </row>
    <row r="996" spans="1:26" ht="15.75" customHeight="1" x14ac:dyDescent="0.25">
      <c r="A996" s="184"/>
      <c r="B996" s="184"/>
      <c r="C996" s="184"/>
      <c r="D996" s="184"/>
      <c r="E996" s="184"/>
      <c r="F996" s="184"/>
      <c r="G996" s="184"/>
      <c r="H996" s="184"/>
      <c r="I996" s="184"/>
      <c r="J996" s="184"/>
      <c r="K996" s="184"/>
      <c r="L996" s="184"/>
      <c r="M996" s="184"/>
      <c r="N996" s="184"/>
      <c r="O996" s="184"/>
      <c r="P996" s="184"/>
      <c r="Q996" s="184"/>
      <c r="R996" s="184"/>
      <c r="S996" s="184"/>
      <c r="T996" s="184"/>
      <c r="U996" s="184"/>
      <c r="V996" s="184"/>
      <c r="W996" s="184"/>
      <c r="X996" s="184"/>
      <c r="Y996" s="184"/>
      <c r="Z996" s="184"/>
    </row>
    <row r="997" spans="1:26" ht="15.75" customHeight="1" x14ac:dyDescent="0.25">
      <c r="A997" s="184"/>
      <c r="B997" s="184"/>
      <c r="C997" s="184"/>
      <c r="D997" s="184"/>
      <c r="E997" s="184"/>
      <c r="F997" s="184"/>
      <c r="G997" s="184"/>
      <c r="H997" s="184"/>
      <c r="I997" s="184"/>
      <c r="J997" s="184"/>
      <c r="K997" s="184"/>
      <c r="L997" s="184"/>
      <c r="M997" s="184"/>
      <c r="N997" s="184"/>
      <c r="O997" s="184"/>
      <c r="P997" s="184"/>
      <c r="Q997" s="184"/>
      <c r="R997" s="184"/>
      <c r="S997" s="184"/>
      <c r="T997" s="184"/>
      <c r="U997" s="184"/>
      <c r="V997" s="184"/>
      <c r="W997" s="184"/>
      <c r="X997" s="184"/>
      <c r="Y997" s="184"/>
      <c r="Z997" s="184"/>
    </row>
    <row r="998" spans="1:26" ht="15.75" customHeight="1" x14ac:dyDescent="0.25">
      <c r="A998" s="184"/>
      <c r="B998" s="184"/>
      <c r="C998" s="184"/>
      <c r="D998" s="184"/>
      <c r="E998" s="184"/>
      <c r="F998" s="184"/>
      <c r="G998" s="184"/>
      <c r="H998" s="184"/>
      <c r="I998" s="184"/>
      <c r="J998" s="184"/>
      <c r="K998" s="184"/>
      <c r="L998" s="184"/>
      <c r="M998" s="184"/>
      <c r="N998" s="184"/>
      <c r="O998" s="184"/>
      <c r="P998" s="184"/>
      <c r="Q998" s="184"/>
      <c r="R998" s="184"/>
      <c r="S998" s="184"/>
      <c r="T998" s="184"/>
      <c r="U998" s="184"/>
      <c r="V998" s="184"/>
      <c r="W998" s="184"/>
      <c r="X998" s="184"/>
      <c r="Y998" s="184"/>
      <c r="Z998" s="184"/>
    </row>
    <row r="999" spans="1:26" ht="15.75" customHeight="1" x14ac:dyDescent="0.25">
      <c r="A999" s="184"/>
      <c r="B999" s="184"/>
      <c r="C999" s="184"/>
      <c r="D999" s="184"/>
      <c r="E999" s="184"/>
      <c r="F999" s="184"/>
      <c r="G999" s="184"/>
      <c r="H999" s="184"/>
      <c r="I999" s="184"/>
      <c r="J999" s="184"/>
      <c r="K999" s="184"/>
      <c r="L999" s="184"/>
      <c r="M999" s="184"/>
      <c r="N999" s="184"/>
      <c r="O999" s="184"/>
      <c r="P999" s="184"/>
      <c r="Q999" s="184"/>
      <c r="R999" s="184"/>
      <c r="S999" s="184"/>
      <c r="T999" s="184"/>
      <c r="U999" s="184"/>
      <c r="V999" s="184"/>
      <c r="W999" s="184"/>
      <c r="X999" s="184"/>
      <c r="Y999" s="184"/>
      <c r="Z999" s="184"/>
    </row>
    <row r="1000" spans="1:26" ht="15.75" customHeight="1" x14ac:dyDescent="0.25">
      <c r="A1000" s="184"/>
      <c r="B1000" s="184"/>
      <c r="C1000" s="184"/>
      <c r="D1000" s="184"/>
      <c r="E1000" s="184"/>
      <c r="F1000" s="184"/>
      <c r="G1000" s="184"/>
      <c r="H1000" s="184"/>
      <c r="I1000" s="184"/>
      <c r="J1000" s="184"/>
      <c r="K1000" s="184"/>
      <c r="L1000" s="184"/>
      <c r="M1000" s="184"/>
      <c r="N1000" s="184"/>
      <c r="O1000" s="184"/>
      <c r="P1000" s="184"/>
      <c r="Q1000" s="184"/>
      <c r="R1000" s="184"/>
      <c r="S1000" s="184"/>
      <c r="T1000" s="184"/>
      <c r="U1000" s="184"/>
      <c r="V1000" s="184"/>
      <c r="W1000" s="184"/>
      <c r="X1000" s="184"/>
      <c r="Y1000" s="184"/>
      <c r="Z1000" s="184"/>
    </row>
  </sheetData>
  <mergeCells count="13">
    <mergeCell ref="B17:B22"/>
    <mergeCell ref="C17:C22"/>
    <mergeCell ref="B23:B28"/>
    <mergeCell ref="C23:C28"/>
    <mergeCell ref="B29:B34"/>
    <mergeCell ref="C29:C34"/>
    <mergeCell ref="B11:B16"/>
    <mergeCell ref="C11:C16"/>
    <mergeCell ref="B4:E4"/>
    <mergeCell ref="G4:H4"/>
    <mergeCell ref="B5:B10"/>
    <mergeCell ref="C5:C10"/>
    <mergeCell ref="G5:H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93"/>
      <c r="B1" s="194"/>
      <c r="C1" s="193"/>
      <c r="D1" s="195"/>
      <c r="E1" s="193"/>
      <c r="F1" s="193"/>
      <c r="G1" s="193"/>
      <c r="H1" s="193"/>
      <c r="I1" s="193"/>
      <c r="J1" s="193"/>
      <c r="K1" s="193"/>
      <c r="L1" s="193"/>
      <c r="M1" s="193"/>
      <c r="N1" s="193"/>
      <c r="O1" s="193"/>
      <c r="P1" s="193"/>
      <c r="Q1" s="193"/>
      <c r="R1" s="193"/>
      <c r="S1" s="193"/>
      <c r="T1" s="193"/>
      <c r="U1" s="193"/>
      <c r="V1" s="193"/>
      <c r="W1" s="193"/>
      <c r="X1" s="193"/>
      <c r="Y1" s="193"/>
      <c r="Z1" s="193"/>
    </row>
    <row r="2" spans="1:26" ht="26.25" customHeight="1" x14ac:dyDescent="0.25">
      <c r="A2" s="385" t="s">
        <v>464</v>
      </c>
      <c r="B2" s="351"/>
      <c r="C2" s="352"/>
      <c r="D2" s="195"/>
      <c r="E2" s="193"/>
      <c r="F2" s="193"/>
      <c r="G2" s="193"/>
      <c r="H2" s="193"/>
      <c r="I2" s="193"/>
      <c r="J2" s="193"/>
      <c r="K2" s="193"/>
      <c r="L2" s="193"/>
      <c r="M2" s="193"/>
      <c r="N2" s="193"/>
      <c r="O2" s="193"/>
      <c r="P2" s="193"/>
      <c r="Q2" s="193"/>
      <c r="R2" s="193"/>
      <c r="S2" s="193"/>
      <c r="T2" s="193"/>
      <c r="U2" s="193"/>
      <c r="V2" s="193"/>
      <c r="W2" s="193"/>
      <c r="X2" s="193"/>
      <c r="Y2" s="193"/>
      <c r="Z2" s="193"/>
    </row>
    <row r="3" spans="1:26" x14ac:dyDescent="0.25">
      <c r="A3" s="193"/>
      <c r="B3" s="193"/>
      <c r="C3" s="193"/>
      <c r="D3" s="195"/>
      <c r="E3" s="193"/>
      <c r="F3" s="193"/>
      <c r="G3" s="193"/>
      <c r="H3" s="193"/>
      <c r="I3" s="193"/>
      <c r="J3" s="193"/>
      <c r="K3" s="193"/>
      <c r="L3" s="193"/>
      <c r="M3" s="193"/>
      <c r="N3" s="193"/>
      <c r="O3" s="193"/>
      <c r="P3" s="193"/>
      <c r="Q3" s="193"/>
      <c r="R3" s="193"/>
      <c r="S3" s="193"/>
      <c r="T3" s="193"/>
      <c r="U3" s="193"/>
      <c r="V3" s="193"/>
      <c r="W3" s="193"/>
      <c r="X3" s="193"/>
      <c r="Y3" s="193"/>
      <c r="Z3" s="193"/>
    </row>
    <row r="4" spans="1:26" ht="24" hidden="1" customHeight="1" x14ac:dyDescent="0.25">
      <c r="A4" s="196" t="s">
        <v>37</v>
      </c>
      <c r="B4" s="196" t="s">
        <v>465</v>
      </c>
      <c r="C4" s="197" t="s">
        <v>466</v>
      </c>
      <c r="D4" s="195"/>
      <c r="E4" s="193"/>
      <c r="F4" s="193"/>
      <c r="G4" s="193"/>
      <c r="H4" s="193"/>
      <c r="I4" s="193"/>
      <c r="J4" s="193"/>
      <c r="K4" s="193"/>
      <c r="L4" s="193"/>
      <c r="M4" s="193"/>
      <c r="N4" s="193"/>
      <c r="O4" s="193"/>
      <c r="P4" s="193"/>
      <c r="Q4" s="193"/>
      <c r="R4" s="193"/>
      <c r="S4" s="193"/>
      <c r="T4" s="193"/>
      <c r="U4" s="193"/>
      <c r="V4" s="193"/>
      <c r="W4" s="193"/>
      <c r="X4" s="193"/>
      <c r="Y4" s="193"/>
      <c r="Z4" s="193"/>
    </row>
    <row r="5" spans="1:26" ht="65.25" hidden="1" customHeight="1" x14ac:dyDescent="0.25">
      <c r="A5" s="198" t="s">
        <v>175</v>
      </c>
      <c r="B5" s="199" t="s">
        <v>176</v>
      </c>
      <c r="C5" s="200" t="s">
        <v>467</v>
      </c>
      <c r="D5" s="201"/>
      <c r="E5" s="193"/>
      <c r="F5" s="193"/>
      <c r="G5" s="193"/>
      <c r="H5" s="193"/>
      <c r="I5" s="193"/>
      <c r="J5" s="193"/>
      <c r="K5" s="193"/>
      <c r="L5" s="193"/>
      <c r="M5" s="193"/>
      <c r="N5" s="193"/>
      <c r="O5" s="193"/>
      <c r="P5" s="193"/>
      <c r="Q5" s="193"/>
      <c r="R5" s="193"/>
      <c r="S5" s="193"/>
      <c r="T5" s="193"/>
      <c r="U5" s="193"/>
      <c r="V5" s="193"/>
      <c r="W5" s="193"/>
      <c r="X5" s="193"/>
      <c r="Y5" s="193"/>
      <c r="Z5" s="193"/>
    </row>
    <row r="6" spans="1:26" ht="173.25" hidden="1" customHeight="1" x14ac:dyDescent="0.25">
      <c r="A6" s="198" t="s">
        <v>468</v>
      </c>
      <c r="B6" s="199" t="s">
        <v>469</v>
      </c>
      <c r="C6" s="200" t="s">
        <v>470</v>
      </c>
      <c r="D6" s="201"/>
      <c r="E6" s="193"/>
      <c r="F6" s="193"/>
      <c r="G6" s="193"/>
      <c r="H6" s="193"/>
      <c r="I6" s="193"/>
      <c r="J6" s="193"/>
      <c r="K6" s="193"/>
      <c r="L6" s="193"/>
      <c r="M6" s="193"/>
      <c r="N6" s="193"/>
      <c r="O6" s="193"/>
      <c r="P6" s="193"/>
      <c r="Q6" s="193"/>
      <c r="R6" s="193"/>
      <c r="S6" s="193"/>
      <c r="T6" s="193"/>
      <c r="U6" s="193"/>
      <c r="V6" s="193"/>
      <c r="W6" s="193"/>
      <c r="X6" s="193"/>
      <c r="Y6" s="193"/>
      <c r="Z6" s="193"/>
    </row>
    <row r="7" spans="1:26" ht="222" hidden="1" customHeight="1" x14ac:dyDescent="0.25">
      <c r="A7" s="198" t="s">
        <v>468</v>
      </c>
      <c r="B7" s="199" t="s">
        <v>471</v>
      </c>
      <c r="C7" s="200" t="s">
        <v>472</v>
      </c>
      <c r="D7" s="201"/>
      <c r="E7" s="193"/>
      <c r="F7" s="193"/>
      <c r="G7" s="193"/>
      <c r="H7" s="193"/>
      <c r="I7" s="193"/>
      <c r="J7" s="193"/>
      <c r="K7" s="193"/>
      <c r="L7" s="193"/>
      <c r="M7" s="193"/>
      <c r="N7" s="193"/>
      <c r="O7" s="193"/>
      <c r="P7" s="193"/>
      <c r="Q7" s="193"/>
      <c r="R7" s="193"/>
      <c r="S7" s="193"/>
      <c r="T7" s="193"/>
      <c r="U7" s="193"/>
      <c r="V7" s="193"/>
      <c r="W7" s="193"/>
      <c r="X7" s="193"/>
      <c r="Y7" s="193"/>
      <c r="Z7" s="193"/>
    </row>
    <row r="8" spans="1:26" ht="81" hidden="1" customHeight="1" x14ac:dyDescent="0.25">
      <c r="A8" s="198" t="s">
        <v>468</v>
      </c>
      <c r="B8" s="199" t="s">
        <v>473</v>
      </c>
      <c r="C8" s="200" t="s">
        <v>474</v>
      </c>
      <c r="D8" s="201"/>
      <c r="E8" s="193"/>
      <c r="F8" s="193"/>
      <c r="G8" s="193"/>
      <c r="H8" s="193"/>
      <c r="I8" s="193"/>
      <c r="J8" s="193"/>
      <c r="K8" s="193"/>
      <c r="L8" s="193"/>
      <c r="M8" s="193"/>
      <c r="N8" s="193"/>
      <c r="O8" s="193"/>
      <c r="P8" s="193"/>
      <c r="Q8" s="193"/>
      <c r="R8" s="193"/>
      <c r="S8" s="193"/>
      <c r="T8" s="193"/>
      <c r="U8" s="193"/>
      <c r="V8" s="193"/>
      <c r="W8" s="193"/>
      <c r="X8" s="193"/>
      <c r="Y8" s="193"/>
      <c r="Z8" s="193"/>
    </row>
    <row r="9" spans="1:26" ht="90" hidden="1" customHeight="1" x14ac:dyDescent="0.25">
      <c r="A9" s="198" t="s">
        <v>468</v>
      </c>
      <c r="B9" s="199" t="s">
        <v>475</v>
      </c>
      <c r="C9" s="200" t="s">
        <v>476</v>
      </c>
      <c r="D9" s="201"/>
      <c r="E9" s="193"/>
      <c r="F9" s="193"/>
      <c r="G9" s="193"/>
      <c r="H9" s="193"/>
      <c r="I9" s="193"/>
      <c r="J9" s="193"/>
      <c r="K9" s="193"/>
      <c r="L9" s="193"/>
      <c r="M9" s="193"/>
      <c r="N9" s="193"/>
      <c r="O9" s="193"/>
      <c r="P9" s="193"/>
      <c r="Q9" s="193"/>
      <c r="R9" s="193"/>
      <c r="S9" s="193"/>
      <c r="T9" s="193"/>
      <c r="U9" s="193"/>
      <c r="V9" s="193"/>
      <c r="W9" s="193"/>
      <c r="X9" s="193"/>
      <c r="Y9" s="193"/>
      <c r="Z9" s="193"/>
    </row>
    <row r="10" spans="1:26" ht="51" hidden="1" customHeight="1" x14ac:dyDescent="0.25">
      <c r="A10" s="198" t="s">
        <v>468</v>
      </c>
      <c r="B10" s="202" t="s">
        <v>477</v>
      </c>
      <c r="C10" s="200" t="s">
        <v>478</v>
      </c>
      <c r="D10" s="201"/>
      <c r="E10" s="193"/>
      <c r="F10" s="193"/>
      <c r="G10" s="193"/>
      <c r="H10" s="193"/>
      <c r="I10" s="193"/>
      <c r="J10" s="193"/>
      <c r="K10" s="193"/>
      <c r="L10" s="193"/>
      <c r="M10" s="193"/>
      <c r="N10" s="193"/>
      <c r="O10" s="193"/>
      <c r="P10" s="193"/>
      <c r="Q10" s="193"/>
      <c r="R10" s="193"/>
      <c r="S10" s="193"/>
      <c r="T10" s="193"/>
      <c r="U10" s="193"/>
      <c r="V10" s="193"/>
      <c r="W10" s="193"/>
      <c r="X10" s="193"/>
      <c r="Y10" s="193"/>
      <c r="Z10" s="193"/>
    </row>
    <row r="11" spans="1:26" ht="97.5" hidden="1" customHeight="1" x14ac:dyDescent="0.25">
      <c r="A11" s="198" t="s">
        <v>468</v>
      </c>
      <c r="B11" s="199" t="s">
        <v>107</v>
      </c>
      <c r="C11" s="200" t="s">
        <v>479</v>
      </c>
      <c r="D11" s="201"/>
      <c r="E11" s="193"/>
      <c r="F11" s="193"/>
      <c r="G11" s="193"/>
      <c r="H11" s="193"/>
      <c r="I11" s="193"/>
      <c r="J11" s="193"/>
      <c r="K11" s="193"/>
      <c r="L11" s="193"/>
      <c r="M11" s="193"/>
      <c r="N11" s="193"/>
      <c r="O11" s="193"/>
      <c r="P11" s="193"/>
      <c r="Q11" s="193"/>
      <c r="R11" s="193"/>
      <c r="S11" s="193"/>
      <c r="T11" s="193"/>
      <c r="U11" s="193"/>
      <c r="V11" s="193"/>
      <c r="W11" s="193"/>
      <c r="X11" s="193"/>
      <c r="Y11" s="193"/>
      <c r="Z11" s="193"/>
    </row>
    <row r="12" spans="1:26" ht="62.25" hidden="1" customHeight="1" x14ac:dyDescent="0.25">
      <c r="A12" s="198" t="s">
        <v>468</v>
      </c>
      <c r="B12" s="199" t="s">
        <v>480</v>
      </c>
      <c r="C12" s="200" t="s">
        <v>481</v>
      </c>
      <c r="D12" s="201"/>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26" ht="68.25" hidden="1" customHeight="1" x14ac:dyDescent="0.25">
      <c r="A13" s="198" t="s">
        <v>468</v>
      </c>
      <c r="B13" s="199" t="s">
        <v>482</v>
      </c>
      <c r="C13" s="200" t="s">
        <v>483</v>
      </c>
      <c r="D13" s="201"/>
      <c r="E13" s="193"/>
      <c r="F13" s="193"/>
      <c r="G13" s="193"/>
      <c r="H13" s="193"/>
      <c r="I13" s="193"/>
      <c r="J13" s="193"/>
      <c r="K13" s="193"/>
      <c r="L13" s="193"/>
      <c r="M13" s="193"/>
      <c r="N13" s="193"/>
      <c r="O13" s="193"/>
      <c r="P13" s="193"/>
      <c r="Q13" s="193"/>
      <c r="R13" s="193"/>
      <c r="S13" s="193"/>
      <c r="T13" s="193"/>
      <c r="U13" s="193"/>
      <c r="V13" s="193"/>
      <c r="W13" s="193"/>
      <c r="X13" s="193"/>
      <c r="Y13" s="193"/>
      <c r="Z13" s="193"/>
    </row>
    <row r="14" spans="1:26" ht="44.25" hidden="1" customHeight="1" x14ac:dyDescent="0.25">
      <c r="A14" s="198" t="s">
        <v>116</v>
      </c>
      <c r="B14" s="199" t="s">
        <v>484</v>
      </c>
      <c r="C14" s="200" t="s">
        <v>485</v>
      </c>
      <c r="D14" s="201"/>
      <c r="E14" s="193"/>
      <c r="F14" s="193"/>
      <c r="G14" s="193"/>
      <c r="H14" s="193"/>
      <c r="I14" s="193"/>
      <c r="J14" s="193"/>
      <c r="K14" s="193"/>
      <c r="L14" s="193"/>
      <c r="M14" s="193"/>
      <c r="N14" s="193"/>
      <c r="O14" s="193"/>
      <c r="P14" s="193"/>
      <c r="Q14" s="193"/>
      <c r="R14" s="193"/>
      <c r="S14" s="193"/>
      <c r="T14" s="193"/>
      <c r="U14" s="193"/>
      <c r="V14" s="193"/>
      <c r="W14" s="193"/>
      <c r="X14" s="193"/>
      <c r="Y14" s="193"/>
      <c r="Z14" s="193"/>
    </row>
    <row r="15" spans="1:26" ht="49.5" hidden="1" customHeight="1" x14ac:dyDescent="0.25">
      <c r="A15" s="198" t="s">
        <v>116</v>
      </c>
      <c r="B15" s="199" t="s">
        <v>486</v>
      </c>
      <c r="C15" s="200" t="s">
        <v>487</v>
      </c>
      <c r="D15" s="201"/>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26" ht="56.25" hidden="1" customHeight="1" x14ac:dyDescent="0.25">
      <c r="A16" s="198" t="s">
        <v>116</v>
      </c>
      <c r="B16" s="199" t="s">
        <v>132</v>
      </c>
      <c r="C16" s="200" t="s">
        <v>488</v>
      </c>
      <c r="D16" s="201"/>
      <c r="E16" s="193"/>
      <c r="F16" s="193"/>
      <c r="G16" s="193"/>
      <c r="H16" s="193"/>
      <c r="I16" s="193"/>
      <c r="J16" s="193"/>
      <c r="K16" s="193"/>
      <c r="L16" s="193"/>
      <c r="M16" s="193"/>
      <c r="N16" s="193"/>
      <c r="O16" s="193"/>
      <c r="P16" s="193"/>
      <c r="Q16" s="193"/>
      <c r="R16" s="193"/>
      <c r="S16" s="193"/>
      <c r="T16" s="193"/>
      <c r="U16" s="193"/>
      <c r="V16" s="193"/>
      <c r="W16" s="193"/>
      <c r="X16" s="193"/>
      <c r="Y16" s="193"/>
      <c r="Z16" s="193"/>
    </row>
    <row r="17" spans="1:26" ht="57" hidden="1" customHeight="1" x14ac:dyDescent="0.25">
      <c r="A17" s="198" t="s">
        <v>116</v>
      </c>
      <c r="B17" s="199" t="s">
        <v>126</v>
      </c>
      <c r="C17" s="200" t="s">
        <v>489</v>
      </c>
      <c r="D17" s="201"/>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26" ht="63" hidden="1" customHeight="1" x14ac:dyDescent="0.25">
      <c r="A18" s="198" t="s">
        <v>116</v>
      </c>
      <c r="B18" s="199" t="s">
        <v>490</v>
      </c>
      <c r="C18" s="200" t="s">
        <v>491</v>
      </c>
      <c r="D18" s="201"/>
      <c r="E18" s="193"/>
      <c r="F18" s="193"/>
      <c r="G18" s="193"/>
      <c r="H18" s="193"/>
      <c r="I18" s="193"/>
      <c r="J18" s="193"/>
      <c r="K18" s="193"/>
      <c r="L18" s="193"/>
      <c r="M18" s="193"/>
      <c r="N18" s="193"/>
      <c r="O18" s="193"/>
      <c r="P18" s="193"/>
      <c r="Q18" s="193"/>
      <c r="R18" s="193"/>
      <c r="S18" s="193"/>
      <c r="T18" s="193"/>
      <c r="U18" s="193"/>
      <c r="V18" s="193"/>
      <c r="W18" s="193"/>
      <c r="X18" s="193"/>
      <c r="Y18" s="193"/>
      <c r="Z18" s="193"/>
    </row>
    <row r="19" spans="1:26" ht="82.5" hidden="1" customHeight="1" x14ac:dyDescent="0.25">
      <c r="A19" s="198" t="s">
        <v>116</v>
      </c>
      <c r="B19" s="199" t="s">
        <v>492</v>
      </c>
      <c r="C19" s="200" t="s">
        <v>493</v>
      </c>
      <c r="D19" s="201"/>
      <c r="E19" s="193"/>
      <c r="F19" s="193"/>
      <c r="G19" s="193"/>
      <c r="H19" s="193"/>
      <c r="I19" s="193"/>
      <c r="J19" s="193"/>
      <c r="K19" s="193"/>
      <c r="L19" s="193"/>
      <c r="M19" s="193"/>
      <c r="N19" s="193"/>
      <c r="O19" s="193"/>
      <c r="P19" s="193"/>
      <c r="Q19" s="193"/>
      <c r="R19" s="193"/>
      <c r="S19" s="193"/>
      <c r="T19" s="193"/>
      <c r="U19" s="193"/>
      <c r="V19" s="193"/>
      <c r="W19" s="193"/>
      <c r="X19" s="193"/>
      <c r="Y19" s="193"/>
      <c r="Z19" s="193"/>
    </row>
    <row r="20" spans="1:26" ht="288.75" hidden="1" customHeight="1" x14ac:dyDescent="0.25">
      <c r="A20" s="198" t="s">
        <v>116</v>
      </c>
      <c r="B20" s="203" t="s">
        <v>494</v>
      </c>
      <c r="C20" s="200" t="s">
        <v>495</v>
      </c>
      <c r="D20" s="201"/>
      <c r="E20" s="193"/>
      <c r="F20" s="193"/>
      <c r="G20" s="193"/>
      <c r="H20" s="193"/>
      <c r="I20" s="193"/>
      <c r="J20" s="193"/>
      <c r="K20" s="193"/>
      <c r="L20" s="193"/>
      <c r="M20" s="193"/>
      <c r="N20" s="193"/>
      <c r="O20" s="193"/>
      <c r="P20" s="193"/>
      <c r="Q20" s="193"/>
      <c r="R20" s="193"/>
      <c r="S20" s="193"/>
      <c r="T20" s="193"/>
      <c r="U20" s="193"/>
      <c r="V20" s="193"/>
      <c r="W20" s="193"/>
      <c r="X20" s="193"/>
      <c r="Y20" s="193"/>
      <c r="Z20" s="193"/>
    </row>
    <row r="21" spans="1:26" ht="60" hidden="1" customHeight="1" x14ac:dyDescent="0.25">
      <c r="A21" s="198" t="s">
        <v>116</v>
      </c>
      <c r="B21" s="203" t="s">
        <v>496</v>
      </c>
      <c r="C21" s="204" t="s">
        <v>497</v>
      </c>
      <c r="D21" s="205"/>
      <c r="E21" s="193"/>
      <c r="F21" s="193"/>
      <c r="G21" s="193"/>
      <c r="H21" s="193"/>
      <c r="I21" s="193"/>
      <c r="J21" s="193"/>
      <c r="K21" s="193"/>
      <c r="L21" s="193"/>
      <c r="M21" s="193"/>
      <c r="N21" s="193"/>
      <c r="O21" s="193"/>
      <c r="P21" s="193"/>
      <c r="Q21" s="193"/>
      <c r="R21" s="193"/>
      <c r="S21" s="193"/>
      <c r="T21" s="193"/>
      <c r="U21" s="193"/>
      <c r="V21" s="193"/>
      <c r="W21" s="193"/>
      <c r="X21" s="193"/>
      <c r="Y21" s="193"/>
      <c r="Z21" s="193"/>
    </row>
    <row r="22" spans="1:26" ht="60" hidden="1" customHeight="1" x14ac:dyDescent="0.25">
      <c r="A22" s="198" t="s">
        <v>116</v>
      </c>
      <c r="B22" s="203" t="s">
        <v>498</v>
      </c>
      <c r="C22" s="204"/>
      <c r="D22" s="205"/>
      <c r="E22" s="193"/>
      <c r="F22" s="193"/>
      <c r="G22" s="193"/>
      <c r="H22" s="193"/>
      <c r="I22" s="193"/>
      <c r="J22" s="193"/>
      <c r="K22" s="193"/>
      <c r="L22" s="193"/>
      <c r="M22" s="193"/>
      <c r="N22" s="193"/>
      <c r="O22" s="193"/>
      <c r="P22" s="193"/>
      <c r="Q22" s="193"/>
      <c r="R22" s="193"/>
      <c r="S22" s="193"/>
      <c r="T22" s="193"/>
      <c r="U22" s="193"/>
      <c r="V22" s="193"/>
      <c r="W22" s="193"/>
      <c r="X22" s="193"/>
      <c r="Y22" s="193"/>
      <c r="Z22" s="193"/>
    </row>
    <row r="23" spans="1:26" ht="49.5" hidden="1" customHeight="1" x14ac:dyDescent="0.25">
      <c r="A23" s="198" t="s">
        <v>155</v>
      </c>
      <c r="B23" s="199" t="s">
        <v>499</v>
      </c>
      <c r="C23" s="200" t="s">
        <v>500</v>
      </c>
      <c r="D23" s="201"/>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26" ht="44.25" hidden="1" customHeight="1" x14ac:dyDescent="0.25">
      <c r="A24" s="198" t="s">
        <v>155</v>
      </c>
      <c r="B24" s="199" t="s">
        <v>156</v>
      </c>
      <c r="C24" s="200" t="s">
        <v>501</v>
      </c>
      <c r="D24" s="201"/>
      <c r="E24" s="193"/>
      <c r="F24" s="193"/>
      <c r="G24" s="193"/>
      <c r="H24" s="193"/>
      <c r="I24" s="193"/>
      <c r="J24" s="193"/>
      <c r="K24" s="193"/>
      <c r="L24" s="193"/>
      <c r="M24" s="193"/>
      <c r="N24" s="193"/>
      <c r="O24" s="193"/>
      <c r="P24" s="193"/>
      <c r="Q24" s="193"/>
      <c r="R24" s="193"/>
      <c r="S24" s="193"/>
      <c r="T24" s="193"/>
      <c r="U24" s="193"/>
      <c r="V24" s="193"/>
      <c r="W24" s="193"/>
      <c r="X24" s="193"/>
      <c r="Y24" s="193"/>
      <c r="Z24" s="193"/>
    </row>
    <row r="25" spans="1:26" ht="63" hidden="1" customHeight="1" x14ac:dyDescent="0.25">
      <c r="A25" s="198" t="s">
        <v>155</v>
      </c>
      <c r="B25" s="199" t="s">
        <v>502</v>
      </c>
      <c r="C25" s="200" t="s">
        <v>503</v>
      </c>
      <c r="D25" s="201"/>
      <c r="E25" s="193"/>
      <c r="F25" s="193"/>
      <c r="G25" s="193"/>
      <c r="H25" s="193"/>
      <c r="I25" s="193"/>
      <c r="J25" s="193"/>
      <c r="K25" s="193"/>
      <c r="L25" s="193"/>
      <c r="M25" s="193"/>
      <c r="N25" s="193"/>
      <c r="O25" s="193"/>
      <c r="P25" s="193"/>
      <c r="Q25" s="193"/>
      <c r="R25" s="193"/>
      <c r="S25" s="193"/>
      <c r="T25" s="193"/>
      <c r="U25" s="193"/>
      <c r="V25" s="193"/>
      <c r="W25" s="193"/>
      <c r="X25" s="193"/>
      <c r="Y25" s="193"/>
      <c r="Z25" s="193"/>
    </row>
    <row r="26" spans="1:26" ht="43.5" hidden="1" customHeight="1" x14ac:dyDescent="0.25">
      <c r="A26" s="198" t="s">
        <v>155</v>
      </c>
      <c r="B26" s="199" t="s">
        <v>504</v>
      </c>
      <c r="C26" s="200" t="s">
        <v>505</v>
      </c>
      <c r="D26" s="183"/>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55.5" hidden="1" customHeight="1" x14ac:dyDescent="0.25">
      <c r="A27" s="198" t="s">
        <v>73</v>
      </c>
      <c r="B27" s="199" t="s">
        <v>97</v>
      </c>
      <c r="C27" s="200" t="s">
        <v>506</v>
      </c>
      <c r="D27" s="201"/>
      <c r="E27" s="193"/>
      <c r="F27" s="193"/>
      <c r="G27" s="193"/>
      <c r="H27" s="193"/>
      <c r="I27" s="193"/>
      <c r="J27" s="193"/>
      <c r="K27" s="193"/>
      <c r="L27" s="193"/>
      <c r="M27" s="193"/>
      <c r="N27" s="193"/>
      <c r="O27" s="193"/>
      <c r="P27" s="193"/>
      <c r="Q27" s="193"/>
      <c r="R27" s="193"/>
      <c r="S27" s="193"/>
      <c r="T27" s="193"/>
      <c r="U27" s="193"/>
      <c r="V27" s="193"/>
      <c r="W27" s="193"/>
      <c r="X27" s="193"/>
      <c r="Y27" s="193"/>
      <c r="Z27" s="193"/>
    </row>
    <row r="28" spans="1:26" ht="132" hidden="1" customHeight="1" x14ac:dyDescent="0.25">
      <c r="A28" s="198" t="s">
        <v>73</v>
      </c>
      <c r="B28" s="199" t="s">
        <v>113</v>
      </c>
      <c r="C28" s="200" t="s">
        <v>507</v>
      </c>
      <c r="D28" s="201"/>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6" ht="53.25" hidden="1" customHeight="1" x14ac:dyDescent="0.25">
      <c r="A29" s="198" t="s">
        <v>73</v>
      </c>
      <c r="B29" s="199" t="s">
        <v>123</v>
      </c>
      <c r="C29" s="200" t="s">
        <v>508</v>
      </c>
      <c r="D29" s="201"/>
      <c r="E29" s="193"/>
      <c r="F29" s="193"/>
      <c r="G29" s="193"/>
      <c r="H29" s="193"/>
      <c r="I29" s="193"/>
      <c r="J29" s="193"/>
      <c r="K29" s="193"/>
      <c r="L29" s="193"/>
      <c r="M29" s="193"/>
      <c r="N29" s="193"/>
      <c r="O29" s="193"/>
      <c r="P29" s="193"/>
      <c r="Q29" s="193"/>
      <c r="R29" s="193"/>
      <c r="S29" s="193"/>
      <c r="T29" s="193"/>
      <c r="U29" s="193"/>
      <c r="V29" s="193"/>
      <c r="W29" s="193"/>
      <c r="X29" s="193"/>
      <c r="Y29" s="193"/>
      <c r="Z29" s="193"/>
    </row>
    <row r="30" spans="1:26" ht="237" hidden="1" customHeight="1" x14ac:dyDescent="0.25">
      <c r="A30" s="198" t="s">
        <v>73</v>
      </c>
      <c r="B30" s="199" t="s">
        <v>89</v>
      </c>
      <c r="C30" s="200" t="s">
        <v>509</v>
      </c>
      <c r="D30" s="201"/>
      <c r="E30" s="193"/>
      <c r="F30" s="193"/>
      <c r="G30" s="193"/>
      <c r="H30" s="193"/>
      <c r="I30" s="193"/>
      <c r="J30" s="193"/>
      <c r="K30" s="193"/>
      <c r="L30" s="193"/>
      <c r="M30" s="193"/>
      <c r="N30" s="193"/>
      <c r="O30" s="193"/>
      <c r="P30" s="193"/>
      <c r="Q30" s="193"/>
      <c r="R30" s="193"/>
      <c r="S30" s="193"/>
      <c r="T30" s="193"/>
      <c r="U30" s="193"/>
      <c r="V30" s="193"/>
      <c r="W30" s="193"/>
      <c r="X30" s="193"/>
      <c r="Y30" s="193"/>
      <c r="Z30" s="193"/>
    </row>
    <row r="31" spans="1:26" ht="44.25" hidden="1" customHeight="1" x14ac:dyDescent="0.25">
      <c r="A31" s="198" t="s">
        <v>73</v>
      </c>
      <c r="B31" s="199" t="s">
        <v>74</v>
      </c>
      <c r="C31" s="200" t="s">
        <v>510</v>
      </c>
      <c r="D31" s="201"/>
      <c r="E31" s="193"/>
      <c r="F31" s="193"/>
      <c r="G31" s="193"/>
      <c r="H31" s="193"/>
      <c r="I31" s="193"/>
      <c r="J31" s="193"/>
      <c r="K31" s="193"/>
      <c r="L31" s="193"/>
      <c r="M31" s="193"/>
      <c r="N31" s="193"/>
      <c r="O31" s="193"/>
      <c r="P31" s="193"/>
      <c r="Q31" s="193"/>
      <c r="R31" s="193"/>
      <c r="S31" s="193"/>
      <c r="T31" s="193"/>
      <c r="U31" s="193"/>
      <c r="V31" s="193"/>
      <c r="W31" s="193"/>
      <c r="X31" s="193"/>
      <c r="Y31" s="193"/>
      <c r="Z31" s="193"/>
    </row>
    <row r="32" spans="1:26" ht="120" hidden="1" customHeight="1" x14ac:dyDescent="0.25">
      <c r="A32" s="198" t="s">
        <v>73</v>
      </c>
      <c r="B32" s="199" t="s">
        <v>81</v>
      </c>
      <c r="C32" s="200" t="s">
        <v>511</v>
      </c>
      <c r="D32" s="201"/>
      <c r="E32" s="193"/>
      <c r="F32" s="193"/>
      <c r="G32" s="193"/>
      <c r="H32" s="193"/>
      <c r="I32" s="193"/>
      <c r="J32" s="193"/>
      <c r="K32" s="193"/>
      <c r="L32" s="193"/>
      <c r="M32" s="193"/>
      <c r="N32" s="193"/>
      <c r="O32" s="193"/>
      <c r="P32" s="193"/>
      <c r="Q32" s="193"/>
      <c r="R32" s="193"/>
      <c r="S32" s="193"/>
      <c r="T32" s="193"/>
      <c r="U32" s="193"/>
      <c r="V32" s="193"/>
      <c r="W32" s="193"/>
      <c r="X32" s="193"/>
      <c r="Y32" s="193"/>
      <c r="Z32" s="193"/>
    </row>
    <row r="33" spans="1:26" ht="77.25" hidden="1" customHeight="1" x14ac:dyDescent="0.25">
      <c r="A33" s="198" t="s">
        <v>73</v>
      </c>
      <c r="B33" s="199" t="s">
        <v>512</v>
      </c>
      <c r="C33" s="200" t="s">
        <v>513</v>
      </c>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15.75" customHeight="1" x14ac:dyDescent="0.25">
      <c r="A34" s="206"/>
      <c r="B34" s="207"/>
      <c r="C34" s="183"/>
      <c r="D34" s="195"/>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27" customHeight="1" x14ac:dyDescent="0.25">
      <c r="A35" s="386" t="s">
        <v>514</v>
      </c>
      <c r="B35" s="387"/>
      <c r="C35" s="387"/>
      <c r="D35" s="388"/>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34.5" customHeight="1" x14ac:dyDescent="0.25">
      <c r="A36" s="196" t="s">
        <v>37</v>
      </c>
      <c r="B36" s="208" t="s">
        <v>465</v>
      </c>
      <c r="C36" s="209" t="s">
        <v>515</v>
      </c>
      <c r="D36" s="209" t="s">
        <v>466</v>
      </c>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5.75" customHeight="1" x14ac:dyDescent="0.25">
      <c r="A37" s="210" t="s">
        <v>175</v>
      </c>
      <c r="B37" s="211" t="s">
        <v>176</v>
      </c>
      <c r="C37" s="198" t="s">
        <v>516</v>
      </c>
      <c r="D37" s="212"/>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5.75" customHeight="1" x14ac:dyDescent="0.25">
      <c r="A38" s="213" t="s">
        <v>175</v>
      </c>
      <c r="B38" s="214" t="s">
        <v>176</v>
      </c>
      <c r="C38" s="198" t="s">
        <v>179</v>
      </c>
      <c r="D38" s="212"/>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5.75" customHeight="1" x14ac:dyDescent="0.25">
      <c r="A39" s="213" t="s">
        <v>175</v>
      </c>
      <c r="B39" s="214" t="s">
        <v>176</v>
      </c>
      <c r="C39" s="198" t="s">
        <v>517</v>
      </c>
      <c r="D39" s="212"/>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5.75" customHeight="1" x14ac:dyDescent="0.25">
      <c r="A40" s="213" t="s">
        <v>175</v>
      </c>
      <c r="B40" s="214" t="s">
        <v>176</v>
      </c>
      <c r="C40" s="198" t="s">
        <v>518</v>
      </c>
      <c r="D40" s="212"/>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5.75" customHeight="1" x14ac:dyDescent="0.25">
      <c r="A41" s="213" t="s">
        <v>175</v>
      </c>
      <c r="B41" s="214" t="s">
        <v>176</v>
      </c>
      <c r="C41" s="198" t="s">
        <v>519</v>
      </c>
      <c r="D41" s="212"/>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5.75" customHeight="1" x14ac:dyDescent="0.25">
      <c r="A42" s="213" t="s">
        <v>175</v>
      </c>
      <c r="B42" s="214" t="s">
        <v>176</v>
      </c>
      <c r="C42" s="198" t="s">
        <v>520</v>
      </c>
      <c r="D42" s="212"/>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5.75" customHeight="1" x14ac:dyDescent="0.25">
      <c r="A43" s="213" t="s">
        <v>175</v>
      </c>
      <c r="B43" s="214" t="s">
        <v>176</v>
      </c>
      <c r="C43" s="198" t="s">
        <v>521</v>
      </c>
      <c r="D43" s="212"/>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5.75" customHeight="1" x14ac:dyDescent="0.25">
      <c r="A44" s="213" t="s">
        <v>175</v>
      </c>
      <c r="B44" s="214" t="s">
        <v>176</v>
      </c>
      <c r="C44" s="198" t="s">
        <v>522</v>
      </c>
      <c r="D44" s="212"/>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5.75" customHeight="1" x14ac:dyDescent="0.25">
      <c r="A45" s="213" t="s">
        <v>175</v>
      </c>
      <c r="B45" s="214" t="s">
        <v>176</v>
      </c>
      <c r="C45" s="198" t="s">
        <v>523</v>
      </c>
      <c r="D45" s="212"/>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5.75" customHeight="1" x14ac:dyDescent="0.25">
      <c r="A46" s="213" t="s">
        <v>175</v>
      </c>
      <c r="B46" s="214" t="s">
        <v>176</v>
      </c>
      <c r="C46" s="198" t="s">
        <v>177</v>
      </c>
      <c r="D46" s="212"/>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5.75" customHeight="1" x14ac:dyDescent="0.25">
      <c r="A47" s="213" t="s">
        <v>175</v>
      </c>
      <c r="B47" s="214" t="s">
        <v>176</v>
      </c>
      <c r="C47" s="198" t="s">
        <v>524</v>
      </c>
      <c r="D47" s="212"/>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5.75" customHeight="1" x14ac:dyDescent="0.25">
      <c r="A48" s="213" t="s">
        <v>175</v>
      </c>
      <c r="B48" s="214" t="s">
        <v>176</v>
      </c>
      <c r="C48" s="198" t="s">
        <v>525</v>
      </c>
      <c r="D48" s="212"/>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67.5" customHeight="1" x14ac:dyDescent="0.25">
      <c r="A49" s="198" t="s">
        <v>468</v>
      </c>
      <c r="B49" s="214" t="s">
        <v>471</v>
      </c>
      <c r="C49" s="202" t="s">
        <v>526</v>
      </c>
      <c r="D49" s="199" t="s">
        <v>527</v>
      </c>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55.5" customHeight="1" x14ac:dyDescent="0.25">
      <c r="A50" s="198" t="s">
        <v>468</v>
      </c>
      <c r="B50" s="214" t="s">
        <v>471</v>
      </c>
      <c r="C50" s="202" t="s">
        <v>528</v>
      </c>
      <c r="D50" s="199" t="s">
        <v>529</v>
      </c>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29.25" customHeight="1" x14ac:dyDescent="0.25">
      <c r="A51" s="198" t="s">
        <v>468</v>
      </c>
      <c r="B51" s="214" t="s">
        <v>471</v>
      </c>
      <c r="C51" s="202" t="s">
        <v>530</v>
      </c>
      <c r="D51" s="199"/>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32.25" customHeight="1" x14ac:dyDescent="0.25">
      <c r="A52" s="198" t="s">
        <v>468</v>
      </c>
      <c r="B52" s="214" t="s">
        <v>471</v>
      </c>
      <c r="C52" s="202" t="s">
        <v>531</v>
      </c>
      <c r="D52" s="199"/>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49.5" customHeight="1" x14ac:dyDescent="0.25">
      <c r="A53" s="198" t="s">
        <v>468</v>
      </c>
      <c r="B53" s="214" t="s">
        <v>471</v>
      </c>
      <c r="C53" s="202" t="s">
        <v>532</v>
      </c>
      <c r="D53" s="199" t="s">
        <v>533</v>
      </c>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5.75" customHeight="1" x14ac:dyDescent="0.25">
      <c r="A54" s="198" t="s">
        <v>468</v>
      </c>
      <c r="B54" s="214" t="s">
        <v>471</v>
      </c>
      <c r="C54" s="202" t="s">
        <v>534</v>
      </c>
      <c r="D54" s="199" t="s">
        <v>535</v>
      </c>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5.75" customHeight="1" x14ac:dyDescent="0.25">
      <c r="A55" s="198" t="s">
        <v>468</v>
      </c>
      <c r="B55" s="214" t="s">
        <v>471</v>
      </c>
      <c r="C55" s="202" t="s">
        <v>536</v>
      </c>
      <c r="D55" s="199" t="s">
        <v>537</v>
      </c>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5.75" customHeight="1" x14ac:dyDescent="0.25">
      <c r="A56" s="198" t="s">
        <v>468</v>
      </c>
      <c r="B56" s="214" t="s">
        <v>471</v>
      </c>
      <c r="C56" s="202" t="s">
        <v>538</v>
      </c>
      <c r="D56" s="199" t="s">
        <v>539</v>
      </c>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5.75" customHeight="1" x14ac:dyDescent="0.25">
      <c r="A57" s="198" t="s">
        <v>468</v>
      </c>
      <c r="B57" s="214" t="s">
        <v>471</v>
      </c>
      <c r="C57" s="202" t="s">
        <v>540</v>
      </c>
      <c r="D57" s="199" t="s">
        <v>541</v>
      </c>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32.25" customHeight="1" x14ac:dyDescent="0.25">
      <c r="A58" s="198" t="s">
        <v>468</v>
      </c>
      <c r="B58" s="214" t="s">
        <v>471</v>
      </c>
      <c r="C58" s="202" t="s">
        <v>542</v>
      </c>
      <c r="D58" s="199" t="s">
        <v>543</v>
      </c>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5.75" customHeight="1" x14ac:dyDescent="0.25">
      <c r="A59" s="198" t="s">
        <v>468</v>
      </c>
      <c r="B59" s="214" t="s">
        <v>471</v>
      </c>
      <c r="C59" s="202" t="s">
        <v>544</v>
      </c>
      <c r="D59" s="199" t="s">
        <v>545</v>
      </c>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30.75" customHeight="1" x14ac:dyDescent="0.25">
      <c r="A60" s="198" t="s">
        <v>468</v>
      </c>
      <c r="B60" s="214" t="s">
        <v>473</v>
      </c>
      <c r="C60" s="202" t="s">
        <v>546</v>
      </c>
      <c r="D60" s="199" t="s">
        <v>547</v>
      </c>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33.75" customHeight="1" x14ac:dyDescent="0.25">
      <c r="A61" s="198" t="s">
        <v>468</v>
      </c>
      <c r="B61" s="214" t="s">
        <v>473</v>
      </c>
      <c r="C61" s="202" t="s">
        <v>548</v>
      </c>
      <c r="D61" s="199" t="s">
        <v>549</v>
      </c>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40.5" customHeight="1" x14ac:dyDescent="0.25">
      <c r="A62" s="198" t="s">
        <v>468</v>
      </c>
      <c r="B62" s="214" t="s">
        <v>473</v>
      </c>
      <c r="C62" s="202" t="s">
        <v>550</v>
      </c>
      <c r="D62" s="199" t="s">
        <v>551</v>
      </c>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5.75" customHeight="1" x14ac:dyDescent="0.25">
      <c r="A63" s="198" t="s">
        <v>468</v>
      </c>
      <c r="B63" s="214" t="s">
        <v>473</v>
      </c>
      <c r="C63" s="202" t="s">
        <v>552</v>
      </c>
      <c r="D63" s="199" t="s">
        <v>553</v>
      </c>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51" customHeight="1" x14ac:dyDescent="0.25">
      <c r="A64" s="198" t="s">
        <v>468</v>
      </c>
      <c r="B64" s="214" t="s">
        <v>473</v>
      </c>
      <c r="C64" s="202" t="s">
        <v>554</v>
      </c>
      <c r="D64" s="199" t="s">
        <v>555</v>
      </c>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5.75" customHeight="1" x14ac:dyDescent="0.25">
      <c r="A65" s="198" t="s">
        <v>468</v>
      </c>
      <c r="B65" s="214" t="s">
        <v>473</v>
      </c>
      <c r="C65" s="202" t="s">
        <v>556</v>
      </c>
      <c r="D65" s="199" t="s">
        <v>557</v>
      </c>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35.25" customHeight="1" x14ac:dyDescent="0.25">
      <c r="A66" s="198" t="s">
        <v>468</v>
      </c>
      <c r="B66" s="214" t="s">
        <v>473</v>
      </c>
      <c r="C66" s="202" t="s">
        <v>558</v>
      </c>
      <c r="D66" s="199" t="s">
        <v>559</v>
      </c>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38.25" customHeight="1" x14ac:dyDescent="0.25">
      <c r="A67" s="198" t="s">
        <v>468</v>
      </c>
      <c r="B67" s="214" t="s">
        <v>473</v>
      </c>
      <c r="C67" s="202" t="s">
        <v>560</v>
      </c>
      <c r="D67" s="199" t="s">
        <v>561</v>
      </c>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5.75" customHeight="1" x14ac:dyDescent="0.25">
      <c r="A68" s="198" t="s">
        <v>468</v>
      </c>
      <c r="B68" s="214" t="s">
        <v>473</v>
      </c>
      <c r="C68" s="202" t="s">
        <v>562</v>
      </c>
      <c r="D68" s="199" t="s">
        <v>563</v>
      </c>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32.25" customHeight="1" x14ac:dyDescent="0.25">
      <c r="A69" s="198" t="s">
        <v>468</v>
      </c>
      <c r="B69" s="214" t="s">
        <v>473</v>
      </c>
      <c r="C69" s="202" t="s">
        <v>564</v>
      </c>
      <c r="D69" s="199" t="s">
        <v>565</v>
      </c>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55.5" customHeight="1" x14ac:dyDescent="0.25">
      <c r="A70" s="198" t="s">
        <v>468</v>
      </c>
      <c r="B70" s="214" t="s">
        <v>473</v>
      </c>
      <c r="C70" s="202" t="s">
        <v>566</v>
      </c>
      <c r="D70" s="199" t="s">
        <v>567</v>
      </c>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35.25" customHeight="1" x14ac:dyDescent="0.25">
      <c r="A71" s="198" t="s">
        <v>468</v>
      </c>
      <c r="B71" s="214" t="s">
        <v>473</v>
      </c>
      <c r="C71" s="202" t="s">
        <v>568</v>
      </c>
      <c r="D71" s="199" t="s">
        <v>569</v>
      </c>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24.75" customHeight="1" x14ac:dyDescent="0.25">
      <c r="A72" s="198" t="s">
        <v>468</v>
      </c>
      <c r="B72" s="214" t="s">
        <v>473</v>
      </c>
      <c r="C72" s="202" t="s">
        <v>570</v>
      </c>
      <c r="D72" s="199" t="s">
        <v>571</v>
      </c>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5.75" customHeight="1" x14ac:dyDescent="0.25">
      <c r="A73" s="198" t="s">
        <v>468</v>
      </c>
      <c r="B73" s="214" t="s">
        <v>473</v>
      </c>
      <c r="C73" s="202" t="s">
        <v>572</v>
      </c>
      <c r="D73" s="215" t="s">
        <v>573</v>
      </c>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5.75" customHeight="1" x14ac:dyDescent="0.25">
      <c r="A74" s="198" t="s">
        <v>468</v>
      </c>
      <c r="B74" s="214" t="s">
        <v>473</v>
      </c>
      <c r="C74" s="202" t="s">
        <v>574</v>
      </c>
      <c r="D74" s="199" t="s">
        <v>575</v>
      </c>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5.75" customHeight="1" x14ac:dyDescent="0.25">
      <c r="A75" s="198" t="s">
        <v>468</v>
      </c>
      <c r="B75" s="214" t="s">
        <v>473</v>
      </c>
      <c r="C75" s="202" t="s">
        <v>576</v>
      </c>
      <c r="D75" s="199" t="s">
        <v>577</v>
      </c>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5.75" customHeight="1" x14ac:dyDescent="0.25">
      <c r="A76" s="198" t="s">
        <v>468</v>
      </c>
      <c r="B76" s="214" t="s">
        <v>473</v>
      </c>
      <c r="C76" s="202" t="s">
        <v>578</v>
      </c>
      <c r="D76" s="199" t="s">
        <v>579</v>
      </c>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40.5" customHeight="1" x14ac:dyDescent="0.25">
      <c r="A77" s="198" t="s">
        <v>468</v>
      </c>
      <c r="B77" s="214" t="s">
        <v>473</v>
      </c>
      <c r="C77" s="202" t="s">
        <v>580</v>
      </c>
      <c r="D77" s="199" t="s">
        <v>581</v>
      </c>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5.75" customHeight="1" x14ac:dyDescent="0.25">
      <c r="A78" s="198" t="s">
        <v>468</v>
      </c>
      <c r="B78" s="214" t="s">
        <v>473</v>
      </c>
      <c r="C78" s="202" t="s">
        <v>582</v>
      </c>
      <c r="D78" s="199" t="s">
        <v>583</v>
      </c>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5.75" customHeight="1" x14ac:dyDescent="0.25">
      <c r="A79" s="198" t="s">
        <v>468</v>
      </c>
      <c r="B79" s="214" t="s">
        <v>473</v>
      </c>
      <c r="C79" s="202" t="s">
        <v>584</v>
      </c>
      <c r="D79" s="199" t="s">
        <v>585</v>
      </c>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7.25" customHeight="1" x14ac:dyDescent="0.25">
      <c r="A80" s="198" t="s">
        <v>468</v>
      </c>
      <c r="B80" s="214" t="s">
        <v>473</v>
      </c>
      <c r="C80" s="202" t="s">
        <v>586</v>
      </c>
      <c r="D80" s="199" t="s">
        <v>587</v>
      </c>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29.25" customHeight="1" x14ac:dyDescent="0.25">
      <c r="A81" s="198" t="s">
        <v>468</v>
      </c>
      <c r="B81" s="214" t="s">
        <v>473</v>
      </c>
      <c r="C81" s="202" t="s">
        <v>588</v>
      </c>
      <c r="D81" s="199" t="s">
        <v>589</v>
      </c>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63" customHeight="1" x14ac:dyDescent="0.25">
      <c r="A82" s="198" t="s">
        <v>468</v>
      </c>
      <c r="B82" s="216" t="s">
        <v>477</v>
      </c>
      <c r="C82" s="202" t="s">
        <v>590</v>
      </c>
      <c r="D82" s="199" t="s">
        <v>591</v>
      </c>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41.25" customHeight="1" x14ac:dyDescent="0.25">
      <c r="A83" s="198" t="s">
        <v>468</v>
      </c>
      <c r="B83" s="216" t="s">
        <v>477</v>
      </c>
      <c r="C83" s="202" t="s">
        <v>592</v>
      </c>
      <c r="D83" s="215" t="s">
        <v>593</v>
      </c>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56.25" customHeight="1" x14ac:dyDescent="0.25">
      <c r="A84" s="198" t="s">
        <v>468</v>
      </c>
      <c r="B84" s="216" t="s">
        <v>477</v>
      </c>
      <c r="C84" s="202" t="s">
        <v>594</v>
      </c>
      <c r="D84" s="199" t="s">
        <v>595</v>
      </c>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34.5" customHeight="1" x14ac:dyDescent="0.25">
      <c r="A85" s="198" t="s">
        <v>468</v>
      </c>
      <c r="B85" s="216" t="s">
        <v>477</v>
      </c>
      <c r="C85" s="202" t="s">
        <v>596</v>
      </c>
      <c r="D85" s="199" t="s">
        <v>597</v>
      </c>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5.75" customHeight="1" x14ac:dyDescent="0.25">
      <c r="A86" s="198" t="s">
        <v>468</v>
      </c>
      <c r="B86" s="216" t="s">
        <v>477</v>
      </c>
      <c r="C86" s="202" t="s">
        <v>598</v>
      </c>
      <c r="D86" s="199" t="s">
        <v>599</v>
      </c>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5.75" customHeight="1" x14ac:dyDescent="0.25">
      <c r="A87" s="198" t="s">
        <v>468</v>
      </c>
      <c r="B87" s="216" t="s">
        <v>477</v>
      </c>
      <c r="C87" s="202" t="s">
        <v>600</v>
      </c>
      <c r="D87" s="199" t="s">
        <v>601</v>
      </c>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38.25" customHeight="1" x14ac:dyDescent="0.25">
      <c r="A88" s="198" t="s">
        <v>468</v>
      </c>
      <c r="B88" s="216" t="s">
        <v>477</v>
      </c>
      <c r="C88" s="202" t="s">
        <v>602</v>
      </c>
      <c r="D88" s="199" t="s">
        <v>603</v>
      </c>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63.75" customHeight="1" x14ac:dyDescent="0.25">
      <c r="A89" s="198" t="s">
        <v>468</v>
      </c>
      <c r="B89" s="216" t="s">
        <v>477</v>
      </c>
      <c r="C89" s="202" t="s">
        <v>604</v>
      </c>
      <c r="D89" s="199" t="s">
        <v>605</v>
      </c>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74.25" customHeight="1" x14ac:dyDescent="0.25">
      <c r="A90" s="198" t="s">
        <v>468</v>
      </c>
      <c r="B90" s="214" t="s">
        <v>107</v>
      </c>
      <c r="C90" s="202" t="s">
        <v>108</v>
      </c>
      <c r="D90" s="199" t="s">
        <v>606</v>
      </c>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34.5" customHeight="1" x14ac:dyDescent="0.25">
      <c r="A91" s="198" t="s">
        <v>468</v>
      </c>
      <c r="B91" s="214" t="s">
        <v>107</v>
      </c>
      <c r="C91" s="202" t="s">
        <v>607</v>
      </c>
      <c r="D91" s="199"/>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33" customHeight="1" x14ac:dyDescent="0.25">
      <c r="A92" s="198" t="s">
        <v>468</v>
      </c>
      <c r="B92" s="214" t="s">
        <v>469</v>
      </c>
      <c r="C92" s="202" t="s">
        <v>608</v>
      </c>
      <c r="D92" s="212"/>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33" customHeight="1" x14ac:dyDescent="0.25">
      <c r="A93" s="198" t="s">
        <v>468</v>
      </c>
      <c r="B93" s="214" t="s">
        <v>469</v>
      </c>
      <c r="C93" s="202" t="s">
        <v>609</v>
      </c>
      <c r="D93" s="212"/>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63.75" customHeight="1" x14ac:dyDescent="0.25">
      <c r="A94" s="198" t="s">
        <v>468</v>
      </c>
      <c r="B94" s="214" t="s">
        <v>469</v>
      </c>
      <c r="C94" s="202" t="s">
        <v>610</v>
      </c>
      <c r="D94" s="212"/>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03.5" customHeight="1" x14ac:dyDescent="0.25">
      <c r="A95" s="198" t="s">
        <v>468</v>
      </c>
      <c r="B95" s="214" t="s">
        <v>469</v>
      </c>
      <c r="C95" s="217" t="s">
        <v>611</v>
      </c>
      <c r="D95" s="212"/>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03.5" customHeight="1" x14ac:dyDescent="0.25">
      <c r="A96" s="198" t="s">
        <v>468</v>
      </c>
      <c r="B96" s="214" t="s">
        <v>469</v>
      </c>
      <c r="C96" s="217" t="s">
        <v>612</v>
      </c>
      <c r="D96" s="212"/>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03.5" customHeight="1" x14ac:dyDescent="0.25">
      <c r="A97" s="198" t="s">
        <v>468</v>
      </c>
      <c r="B97" s="214" t="s">
        <v>469</v>
      </c>
      <c r="C97" s="217" t="s">
        <v>613</v>
      </c>
      <c r="D97" s="199" t="s">
        <v>614</v>
      </c>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03.5" customHeight="1" x14ac:dyDescent="0.25">
      <c r="A98" s="198" t="s">
        <v>468</v>
      </c>
      <c r="B98" s="214" t="s">
        <v>480</v>
      </c>
      <c r="C98" s="202" t="s">
        <v>615</v>
      </c>
      <c r="D98" s="199" t="s">
        <v>616</v>
      </c>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03.5" customHeight="1" x14ac:dyDescent="0.25">
      <c r="A99" s="198" t="s">
        <v>468</v>
      </c>
      <c r="B99" s="214" t="s">
        <v>480</v>
      </c>
      <c r="C99" s="202" t="s">
        <v>617</v>
      </c>
      <c r="D99" s="199" t="s">
        <v>618</v>
      </c>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03.5" customHeight="1" x14ac:dyDescent="0.25">
      <c r="A100" s="198" t="s">
        <v>468</v>
      </c>
      <c r="B100" s="214" t="s">
        <v>480</v>
      </c>
      <c r="C100" s="202" t="s">
        <v>619</v>
      </c>
      <c r="D100" s="199" t="s">
        <v>620</v>
      </c>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03.5" customHeight="1" x14ac:dyDescent="0.25">
      <c r="A101" s="198" t="s">
        <v>468</v>
      </c>
      <c r="B101" s="214" t="s">
        <v>480</v>
      </c>
      <c r="C101" s="202" t="s">
        <v>621</v>
      </c>
      <c r="D101" s="199" t="s">
        <v>622</v>
      </c>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03.5" customHeight="1" x14ac:dyDescent="0.25">
      <c r="A102" s="198" t="s">
        <v>468</v>
      </c>
      <c r="B102" s="214" t="s">
        <v>480</v>
      </c>
      <c r="C102" s="202" t="s">
        <v>623</v>
      </c>
      <c r="D102" s="199" t="s">
        <v>624</v>
      </c>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03.5" customHeight="1" x14ac:dyDescent="0.25">
      <c r="A103" s="198" t="s">
        <v>468</v>
      </c>
      <c r="B103" s="214" t="s">
        <v>480</v>
      </c>
      <c r="C103" s="202" t="s">
        <v>625</v>
      </c>
      <c r="D103" s="199" t="s">
        <v>626</v>
      </c>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03.5" customHeight="1" x14ac:dyDescent="0.25">
      <c r="A104" s="198" t="s">
        <v>468</v>
      </c>
      <c r="B104" s="214" t="s">
        <v>480</v>
      </c>
      <c r="C104" s="202" t="s">
        <v>627</v>
      </c>
      <c r="D104" s="199" t="s">
        <v>628</v>
      </c>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03.5" customHeight="1" x14ac:dyDescent="0.25">
      <c r="A105" s="198" t="s">
        <v>468</v>
      </c>
      <c r="B105" s="214" t="s">
        <v>480</v>
      </c>
      <c r="C105" s="202" t="s">
        <v>629</v>
      </c>
      <c r="D105" s="199" t="s">
        <v>630</v>
      </c>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03.5" customHeight="1" x14ac:dyDescent="0.25">
      <c r="A106" s="198" t="s">
        <v>468</v>
      </c>
      <c r="B106" s="214" t="s">
        <v>480</v>
      </c>
      <c r="C106" s="199" t="s">
        <v>631</v>
      </c>
      <c r="D106" s="199" t="s">
        <v>632</v>
      </c>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270.75" customHeight="1" x14ac:dyDescent="0.25">
      <c r="A107" s="198" t="s">
        <v>468</v>
      </c>
      <c r="B107" s="214" t="s">
        <v>480</v>
      </c>
      <c r="C107" s="198" t="s">
        <v>633</v>
      </c>
      <c r="D107" s="199" t="s">
        <v>634</v>
      </c>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270.75" customHeight="1" x14ac:dyDescent="0.25">
      <c r="A108" s="198" t="s">
        <v>468</v>
      </c>
      <c r="B108" s="214" t="s">
        <v>480</v>
      </c>
      <c r="C108" s="198" t="s">
        <v>635</v>
      </c>
      <c r="D108" s="199" t="s">
        <v>636</v>
      </c>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270.75" customHeight="1" x14ac:dyDescent="0.25">
      <c r="A109" s="198" t="s">
        <v>468</v>
      </c>
      <c r="B109" s="214" t="s">
        <v>480</v>
      </c>
      <c r="C109" s="198" t="s">
        <v>637</v>
      </c>
      <c r="D109" s="199" t="s">
        <v>638</v>
      </c>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270.75" customHeight="1" x14ac:dyDescent="0.25">
      <c r="A110" s="198" t="s">
        <v>468</v>
      </c>
      <c r="B110" s="214" t="s">
        <v>480</v>
      </c>
      <c r="C110" s="198" t="s">
        <v>639</v>
      </c>
      <c r="D110" s="199" t="s">
        <v>640</v>
      </c>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270.75" customHeight="1" x14ac:dyDescent="0.25">
      <c r="A111" s="198" t="s">
        <v>468</v>
      </c>
      <c r="B111" s="214" t="s">
        <v>480</v>
      </c>
      <c r="C111" s="198" t="s">
        <v>641</v>
      </c>
      <c r="D111" s="199" t="s">
        <v>642</v>
      </c>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270.75" customHeight="1" x14ac:dyDescent="0.25">
      <c r="A112" s="198" t="s">
        <v>468</v>
      </c>
      <c r="B112" s="214" t="s">
        <v>480</v>
      </c>
      <c r="C112" s="198" t="s">
        <v>643</v>
      </c>
      <c r="D112" s="199" t="s">
        <v>644</v>
      </c>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270.75" customHeight="1" x14ac:dyDescent="0.25">
      <c r="A113" s="198" t="s">
        <v>468</v>
      </c>
      <c r="B113" s="214" t="s">
        <v>480</v>
      </c>
      <c r="C113" s="198" t="s">
        <v>645</v>
      </c>
      <c r="D113" s="199" t="s">
        <v>646</v>
      </c>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270.75" customHeight="1" x14ac:dyDescent="0.25">
      <c r="A114" s="198" t="s">
        <v>468</v>
      </c>
      <c r="B114" s="214" t="s">
        <v>480</v>
      </c>
      <c r="C114" s="198" t="s">
        <v>647</v>
      </c>
      <c r="D114" s="199" t="s">
        <v>648</v>
      </c>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270.75" customHeight="1" x14ac:dyDescent="0.25">
      <c r="A115" s="198" t="s">
        <v>468</v>
      </c>
      <c r="B115" s="214" t="s">
        <v>480</v>
      </c>
      <c r="C115" s="198" t="s">
        <v>649</v>
      </c>
      <c r="D115" s="199" t="s">
        <v>650</v>
      </c>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270.75" customHeight="1" x14ac:dyDescent="0.25">
      <c r="A116" s="198" t="s">
        <v>468</v>
      </c>
      <c r="B116" s="214" t="s">
        <v>480</v>
      </c>
      <c r="C116" s="198" t="s">
        <v>651</v>
      </c>
      <c r="D116" s="199" t="s">
        <v>652</v>
      </c>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270.75" customHeight="1" x14ac:dyDescent="0.25">
      <c r="A117" s="198" t="s">
        <v>468</v>
      </c>
      <c r="B117" s="214" t="s">
        <v>480</v>
      </c>
      <c r="C117" s="198" t="s">
        <v>653</v>
      </c>
      <c r="D117" s="199" t="s">
        <v>654</v>
      </c>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270.75" customHeight="1" x14ac:dyDescent="0.25">
      <c r="A118" s="198" t="s">
        <v>468</v>
      </c>
      <c r="B118" s="214" t="s">
        <v>480</v>
      </c>
      <c r="C118" s="198" t="s">
        <v>655</v>
      </c>
      <c r="D118" s="199" t="s">
        <v>656</v>
      </c>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270.75" customHeight="1" x14ac:dyDescent="0.25">
      <c r="A119" s="198" t="s">
        <v>468</v>
      </c>
      <c r="B119" s="214" t="s">
        <v>480</v>
      </c>
      <c r="C119" s="198" t="s">
        <v>657</v>
      </c>
      <c r="D119" s="199" t="s">
        <v>658</v>
      </c>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270.75" customHeight="1" x14ac:dyDescent="0.25">
      <c r="A120" s="198" t="s">
        <v>468</v>
      </c>
      <c r="B120" s="214" t="s">
        <v>480</v>
      </c>
      <c r="C120" s="198" t="s">
        <v>659</v>
      </c>
      <c r="D120" s="199" t="s">
        <v>660</v>
      </c>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270.75" customHeight="1" x14ac:dyDescent="0.25">
      <c r="A121" s="198" t="s">
        <v>468</v>
      </c>
      <c r="B121" s="214" t="s">
        <v>480</v>
      </c>
      <c r="C121" s="198" t="s">
        <v>661</v>
      </c>
      <c r="D121" s="199" t="s">
        <v>662</v>
      </c>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270.75" customHeight="1" x14ac:dyDescent="0.25">
      <c r="A122" s="198" t="s">
        <v>468</v>
      </c>
      <c r="B122" s="214" t="s">
        <v>480</v>
      </c>
      <c r="C122" s="198" t="s">
        <v>663</v>
      </c>
      <c r="D122" s="199" t="s">
        <v>664</v>
      </c>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270.75" customHeight="1" x14ac:dyDescent="0.25">
      <c r="A123" s="198" t="s">
        <v>468</v>
      </c>
      <c r="B123" s="214" t="s">
        <v>480</v>
      </c>
      <c r="C123" s="198" t="s">
        <v>665</v>
      </c>
      <c r="D123" s="199" t="s">
        <v>666</v>
      </c>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270.75" customHeight="1" x14ac:dyDescent="0.25">
      <c r="A124" s="198" t="s">
        <v>468</v>
      </c>
      <c r="B124" s="214" t="s">
        <v>480</v>
      </c>
      <c r="C124" s="198" t="s">
        <v>667</v>
      </c>
      <c r="D124" s="199" t="s">
        <v>668</v>
      </c>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270.75" customHeight="1" x14ac:dyDescent="0.25">
      <c r="A125" s="198" t="s">
        <v>468</v>
      </c>
      <c r="B125" s="214" t="s">
        <v>480</v>
      </c>
      <c r="C125" s="198" t="s">
        <v>669</v>
      </c>
      <c r="D125" s="199" t="s">
        <v>670</v>
      </c>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270.75" customHeight="1" x14ac:dyDescent="0.25">
      <c r="A126" s="198" t="s">
        <v>468</v>
      </c>
      <c r="B126" s="214" t="s">
        <v>480</v>
      </c>
      <c r="C126" s="198" t="s">
        <v>671</v>
      </c>
      <c r="D126" s="199" t="s">
        <v>672</v>
      </c>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270.75" customHeight="1" x14ac:dyDescent="0.25">
      <c r="A127" s="198" t="s">
        <v>468</v>
      </c>
      <c r="B127" s="214" t="s">
        <v>480</v>
      </c>
      <c r="C127" s="198" t="s">
        <v>673</v>
      </c>
      <c r="D127" s="199" t="s">
        <v>674</v>
      </c>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270.75" customHeight="1" x14ac:dyDescent="0.25">
      <c r="A128" s="198" t="s">
        <v>468</v>
      </c>
      <c r="B128" s="214" t="s">
        <v>480</v>
      </c>
      <c r="C128" s="198" t="s">
        <v>675</v>
      </c>
      <c r="D128" s="199" t="s">
        <v>676</v>
      </c>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270.75" customHeight="1" x14ac:dyDescent="0.25">
      <c r="A129" s="198" t="s">
        <v>468</v>
      </c>
      <c r="B129" s="214" t="s">
        <v>480</v>
      </c>
      <c r="C129" s="198" t="s">
        <v>677</v>
      </c>
      <c r="D129" s="199" t="s">
        <v>678</v>
      </c>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5.75" customHeight="1" x14ac:dyDescent="0.25">
      <c r="A130" s="198" t="s">
        <v>468</v>
      </c>
      <c r="B130" s="214" t="s">
        <v>482</v>
      </c>
      <c r="C130" s="202" t="s">
        <v>679</v>
      </c>
      <c r="D130" s="199" t="s">
        <v>680</v>
      </c>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9" customHeight="1" x14ac:dyDescent="0.25">
      <c r="A131" s="198" t="s">
        <v>468</v>
      </c>
      <c r="B131" s="214" t="s">
        <v>482</v>
      </c>
      <c r="C131" s="202" t="s">
        <v>681</v>
      </c>
      <c r="D131" s="199" t="s">
        <v>682</v>
      </c>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96" customHeight="1" x14ac:dyDescent="0.25">
      <c r="A132" s="218" t="s">
        <v>468</v>
      </c>
      <c r="B132" s="219" t="s">
        <v>482</v>
      </c>
      <c r="C132" s="202" t="s">
        <v>683</v>
      </c>
      <c r="D132" s="199" t="s">
        <v>684</v>
      </c>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96" customHeight="1" x14ac:dyDescent="0.25">
      <c r="A133" s="218" t="s">
        <v>468</v>
      </c>
      <c r="B133" s="219" t="s">
        <v>482</v>
      </c>
      <c r="C133" s="202" t="s">
        <v>685</v>
      </c>
      <c r="D133" s="199" t="s">
        <v>686</v>
      </c>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96" customHeight="1" x14ac:dyDescent="0.25">
      <c r="A134" s="218" t="s">
        <v>468</v>
      </c>
      <c r="B134" s="220" t="s">
        <v>475</v>
      </c>
      <c r="C134" s="202" t="s">
        <v>687</v>
      </c>
      <c r="D134" s="199" t="s">
        <v>688</v>
      </c>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96" customHeight="1" x14ac:dyDescent="0.25">
      <c r="A135" s="218" t="s">
        <v>468</v>
      </c>
      <c r="B135" s="220" t="s">
        <v>475</v>
      </c>
      <c r="C135" s="202" t="s">
        <v>689</v>
      </c>
      <c r="D135" s="199" t="s">
        <v>690</v>
      </c>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96" customHeight="1" x14ac:dyDescent="0.25">
      <c r="A136" s="218" t="s">
        <v>468</v>
      </c>
      <c r="B136" s="220" t="s">
        <v>475</v>
      </c>
      <c r="C136" s="202" t="s">
        <v>691</v>
      </c>
      <c r="D136" s="199" t="s">
        <v>692</v>
      </c>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96" customHeight="1" x14ac:dyDescent="0.25">
      <c r="A137" s="218" t="s">
        <v>468</v>
      </c>
      <c r="B137" s="220" t="s">
        <v>475</v>
      </c>
      <c r="C137" s="202" t="s">
        <v>693</v>
      </c>
      <c r="D137" s="199" t="s">
        <v>694</v>
      </c>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96" customHeight="1" x14ac:dyDescent="0.25">
      <c r="A138" s="218" t="s">
        <v>468</v>
      </c>
      <c r="B138" s="220" t="s">
        <v>475</v>
      </c>
      <c r="C138" s="202" t="s">
        <v>695</v>
      </c>
      <c r="D138" s="199" t="s">
        <v>696</v>
      </c>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96" customHeight="1" x14ac:dyDescent="0.25">
      <c r="A139" s="218" t="s">
        <v>468</v>
      </c>
      <c r="B139" s="220" t="s">
        <v>475</v>
      </c>
      <c r="C139" s="202" t="s">
        <v>697</v>
      </c>
      <c r="D139" s="199" t="s">
        <v>698</v>
      </c>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96" customHeight="1" x14ac:dyDescent="0.25">
      <c r="A140" s="218" t="s">
        <v>468</v>
      </c>
      <c r="B140" s="220" t="s">
        <v>475</v>
      </c>
      <c r="C140" s="202" t="s">
        <v>699</v>
      </c>
      <c r="D140" s="199" t="s">
        <v>700</v>
      </c>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96" customHeight="1" x14ac:dyDescent="0.25">
      <c r="A141" s="218" t="s">
        <v>468</v>
      </c>
      <c r="B141" s="220" t="s">
        <v>475</v>
      </c>
      <c r="C141" s="202" t="s">
        <v>701</v>
      </c>
      <c r="D141" s="199" t="s">
        <v>702</v>
      </c>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96" customHeight="1" x14ac:dyDescent="0.25">
      <c r="A142" s="218" t="s">
        <v>468</v>
      </c>
      <c r="B142" s="220" t="s">
        <v>475</v>
      </c>
      <c r="C142" s="202" t="s">
        <v>703</v>
      </c>
      <c r="D142" s="199" t="s">
        <v>704</v>
      </c>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96" customHeight="1" x14ac:dyDescent="0.25">
      <c r="A143" s="218" t="s">
        <v>468</v>
      </c>
      <c r="B143" s="220" t="s">
        <v>475</v>
      </c>
      <c r="C143" s="202" t="s">
        <v>705</v>
      </c>
      <c r="D143" s="199" t="s">
        <v>706</v>
      </c>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96" customHeight="1" x14ac:dyDescent="0.25">
      <c r="A144" s="218" t="s">
        <v>468</v>
      </c>
      <c r="B144" s="220" t="s">
        <v>475</v>
      </c>
      <c r="C144" s="202" t="s">
        <v>707</v>
      </c>
      <c r="D144" s="199" t="s">
        <v>708</v>
      </c>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96" customHeight="1" x14ac:dyDescent="0.25">
      <c r="A145" s="218" t="s">
        <v>468</v>
      </c>
      <c r="B145" s="220" t="s">
        <v>475</v>
      </c>
      <c r="C145" s="202" t="s">
        <v>709</v>
      </c>
      <c r="D145" s="199" t="s">
        <v>710</v>
      </c>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5.75" customHeight="1" x14ac:dyDescent="0.25">
      <c r="A146" s="198" t="s">
        <v>116</v>
      </c>
      <c r="B146" s="214" t="s">
        <v>484</v>
      </c>
      <c r="C146" s="198" t="s">
        <v>711</v>
      </c>
      <c r="D146" s="199" t="s">
        <v>712</v>
      </c>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5.75" customHeight="1" x14ac:dyDescent="0.25">
      <c r="A147" s="198" t="s">
        <v>116</v>
      </c>
      <c r="B147" s="214" t="s">
        <v>484</v>
      </c>
      <c r="C147" s="198" t="s">
        <v>713</v>
      </c>
      <c r="D147" s="199" t="s">
        <v>714</v>
      </c>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41.25" customHeight="1" x14ac:dyDescent="0.25">
      <c r="A148" s="198" t="s">
        <v>116</v>
      </c>
      <c r="B148" s="214" t="s">
        <v>484</v>
      </c>
      <c r="C148" s="198" t="s">
        <v>715</v>
      </c>
      <c r="D148" s="199" t="s">
        <v>716</v>
      </c>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5.75" customHeight="1" x14ac:dyDescent="0.25">
      <c r="A149" s="198" t="s">
        <v>116</v>
      </c>
      <c r="B149" s="214" t="s">
        <v>484</v>
      </c>
      <c r="C149" s="198" t="s">
        <v>717</v>
      </c>
      <c r="D149" s="199" t="s">
        <v>718</v>
      </c>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5.75" customHeight="1" x14ac:dyDescent="0.25">
      <c r="A150" s="198" t="s">
        <v>116</v>
      </c>
      <c r="B150" s="214" t="s">
        <v>484</v>
      </c>
      <c r="C150" s="198" t="s">
        <v>719</v>
      </c>
      <c r="D150" s="215" t="s">
        <v>720</v>
      </c>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55.5" customHeight="1" x14ac:dyDescent="0.25">
      <c r="A151" s="198" t="s">
        <v>116</v>
      </c>
      <c r="B151" s="214" t="s">
        <v>484</v>
      </c>
      <c r="C151" s="198" t="s">
        <v>721</v>
      </c>
      <c r="D151" s="199" t="s">
        <v>722</v>
      </c>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09.5" customHeight="1" x14ac:dyDescent="0.25">
      <c r="A152" s="198" t="s">
        <v>116</v>
      </c>
      <c r="B152" s="214" t="s">
        <v>484</v>
      </c>
      <c r="C152" s="198" t="s">
        <v>723</v>
      </c>
      <c r="D152" s="199" t="s">
        <v>724</v>
      </c>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59.75" customHeight="1" x14ac:dyDescent="0.25">
      <c r="A153" s="198" t="s">
        <v>116</v>
      </c>
      <c r="B153" s="214" t="s">
        <v>484</v>
      </c>
      <c r="C153" s="198" t="s">
        <v>725</v>
      </c>
      <c r="D153" s="199" t="s">
        <v>726</v>
      </c>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02" customHeight="1" x14ac:dyDescent="0.25">
      <c r="A154" s="198" t="s">
        <v>116</v>
      </c>
      <c r="B154" s="214" t="s">
        <v>484</v>
      </c>
      <c r="C154" s="198" t="s">
        <v>727</v>
      </c>
      <c r="D154" s="199" t="s">
        <v>728</v>
      </c>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45.75" customHeight="1" x14ac:dyDescent="0.25">
      <c r="A155" s="198" t="s">
        <v>116</v>
      </c>
      <c r="B155" s="214" t="s">
        <v>484</v>
      </c>
      <c r="C155" s="198" t="s">
        <v>729</v>
      </c>
      <c r="D155" s="199" t="s">
        <v>730</v>
      </c>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53.25" customHeight="1" x14ac:dyDescent="0.25">
      <c r="A156" s="198" t="s">
        <v>116</v>
      </c>
      <c r="B156" s="214" t="s">
        <v>484</v>
      </c>
      <c r="C156" s="198" t="s">
        <v>731</v>
      </c>
      <c r="D156" s="199" t="s">
        <v>732</v>
      </c>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35.75" customHeight="1" x14ac:dyDescent="0.25">
      <c r="A157" s="198" t="s">
        <v>116</v>
      </c>
      <c r="B157" s="214" t="s">
        <v>484</v>
      </c>
      <c r="C157" s="198" t="s">
        <v>733</v>
      </c>
      <c r="D157" s="199" t="s">
        <v>734</v>
      </c>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33" customHeight="1" x14ac:dyDescent="0.25">
      <c r="A158" s="198" t="s">
        <v>116</v>
      </c>
      <c r="B158" s="214" t="s">
        <v>484</v>
      </c>
      <c r="C158" s="198" t="s">
        <v>735</v>
      </c>
      <c r="D158" s="199" t="s">
        <v>736</v>
      </c>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5.75" customHeight="1" x14ac:dyDescent="0.25">
      <c r="A159" s="198" t="s">
        <v>116</v>
      </c>
      <c r="B159" s="214" t="s">
        <v>484</v>
      </c>
      <c r="C159" s="198" t="s">
        <v>737</v>
      </c>
      <c r="D159" s="199" t="s">
        <v>738</v>
      </c>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5.75" customHeight="1" x14ac:dyDescent="0.25">
      <c r="A160" s="198" t="s">
        <v>116</v>
      </c>
      <c r="B160" s="216" t="s">
        <v>486</v>
      </c>
      <c r="C160" s="198" t="s">
        <v>118</v>
      </c>
      <c r="D160" s="212"/>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5.75" customHeight="1" x14ac:dyDescent="0.25">
      <c r="A161" s="198" t="s">
        <v>116</v>
      </c>
      <c r="B161" s="216" t="s">
        <v>486</v>
      </c>
      <c r="C161" s="198" t="s">
        <v>739</v>
      </c>
      <c r="D161" s="212"/>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5.75" customHeight="1" x14ac:dyDescent="0.25">
      <c r="A162" s="198" t="s">
        <v>116</v>
      </c>
      <c r="B162" s="216" t="s">
        <v>486</v>
      </c>
      <c r="C162" s="198" t="s">
        <v>740</v>
      </c>
      <c r="D162" s="212"/>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5.75" customHeight="1" x14ac:dyDescent="0.25">
      <c r="A163" s="198" t="s">
        <v>116</v>
      </c>
      <c r="B163" s="216" t="s">
        <v>486</v>
      </c>
      <c r="C163" s="198" t="s">
        <v>741</v>
      </c>
      <c r="D163" s="212"/>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5.75" customHeight="1" x14ac:dyDescent="0.25">
      <c r="A164" s="198" t="s">
        <v>116</v>
      </c>
      <c r="B164" s="216" t="s">
        <v>486</v>
      </c>
      <c r="C164" s="198" t="s">
        <v>742</v>
      </c>
      <c r="D164" s="212"/>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5.75" customHeight="1" x14ac:dyDescent="0.25">
      <c r="A165" s="198" t="s">
        <v>116</v>
      </c>
      <c r="B165" s="216" t="s">
        <v>486</v>
      </c>
      <c r="C165" s="198" t="s">
        <v>743</v>
      </c>
      <c r="D165" s="212"/>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5.75" customHeight="1" x14ac:dyDescent="0.25">
      <c r="A166" s="198" t="s">
        <v>116</v>
      </c>
      <c r="B166" s="216" t="s">
        <v>132</v>
      </c>
      <c r="C166" s="198" t="s">
        <v>133</v>
      </c>
      <c r="D166" s="212"/>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5.75" customHeight="1" x14ac:dyDescent="0.25">
      <c r="A167" s="198" t="s">
        <v>116</v>
      </c>
      <c r="B167" s="216" t="s">
        <v>132</v>
      </c>
      <c r="C167" s="198" t="s">
        <v>744</v>
      </c>
      <c r="D167" s="212"/>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5.75" customHeight="1" x14ac:dyDescent="0.25">
      <c r="A168" s="198" t="s">
        <v>116</v>
      </c>
      <c r="B168" s="216" t="s">
        <v>132</v>
      </c>
      <c r="C168" s="198" t="s">
        <v>745</v>
      </c>
      <c r="D168" s="212"/>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5.75" customHeight="1" x14ac:dyDescent="0.25">
      <c r="A169" s="198" t="s">
        <v>116</v>
      </c>
      <c r="B169" s="216" t="s">
        <v>132</v>
      </c>
      <c r="C169" s="198" t="s">
        <v>746</v>
      </c>
      <c r="D169" s="212"/>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5.75" customHeight="1" x14ac:dyDescent="0.25">
      <c r="A170" s="198" t="s">
        <v>116</v>
      </c>
      <c r="B170" s="216" t="s">
        <v>132</v>
      </c>
      <c r="C170" s="198" t="s">
        <v>178</v>
      </c>
      <c r="D170" s="212"/>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5.75" customHeight="1" x14ac:dyDescent="0.25">
      <c r="A171" s="198" t="s">
        <v>116</v>
      </c>
      <c r="B171" s="216" t="s">
        <v>132</v>
      </c>
      <c r="C171" s="198" t="s">
        <v>747</v>
      </c>
      <c r="D171" s="212"/>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5.75" customHeight="1" x14ac:dyDescent="0.25">
      <c r="A172" s="198" t="s">
        <v>116</v>
      </c>
      <c r="B172" s="216" t="s">
        <v>132</v>
      </c>
      <c r="C172" s="198" t="s">
        <v>748</v>
      </c>
      <c r="D172" s="212"/>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5.75" customHeight="1" x14ac:dyDescent="0.25">
      <c r="A173" s="198" t="s">
        <v>116</v>
      </c>
      <c r="B173" s="216" t="s">
        <v>132</v>
      </c>
      <c r="C173" s="198" t="s">
        <v>749</v>
      </c>
      <c r="D173" s="212"/>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5.75" customHeight="1" x14ac:dyDescent="0.25">
      <c r="A174" s="198" t="s">
        <v>116</v>
      </c>
      <c r="B174" s="216" t="s">
        <v>132</v>
      </c>
      <c r="C174" s="198" t="s">
        <v>750</v>
      </c>
      <c r="D174" s="212"/>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5.75" customHeight="1" x14ac:dyDescent="0.25">
      <c r="A175" s="198" t="s">
        <v>116</v>
      </c>
      <c r="B175" s="216" t="s">
        <v>126</v>
      </c>
      <c r="C175" s="198" t="s">
        <v>751</v>
      </c>
      <c r="D175" s="212"/>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5.75" customHeight="1" x14ac:dyDescent="0.25">
      <c r="A176" s="198" t="s">
        <v>116</v>
      </c>
      <c r="B176" s="216" t="s">
        <v>126</v>
      </c>
      <c r="C176" s="198" t="s">
        <v>127</v>
      </c>
      <c r="D176" s="212"/>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5.75" customHeight="1" x14ac:dyDescent="0.25">
      <c r="A177" s="198" t="s">
        <v>116</v>
      </c>
      <c r="B177" s="216" t="s">
        <v>126</v>
      </c>
      <c r="C177" s="198" t="s">
        <v>752</v>
      </c>
      <c r="D177" s="212"/>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5.75" customHeight="1" x14ac:dyDescent="0.25">
      <c r="A178" s="198" t="s">
        <v>116</v>
      </c>
      <c r="B178" s="216" t="s">
        <v>126</v>
      </c>
      <c r="C178" s="198" t="s">
        <v>753</v>
      </c>
      <c r="D178" s="212"/>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5.75" customHeight="1" x14ac:dyDescent="0.25">
      <c r="A179" s="198" t="s">
        <v>116</v>
      </c>
      <c r="B179" s="216" t="s">
        <v>126</v>
      </c>
      <c r="C179" s="198" t="s">
        <v>754</v>
      </c>
      <c r="D179" s="212"/>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5.75" customHeight="1" x14ac:dyDescent="0.25">
      <c r="A180" s="198" t="s">
        <v>116</v>
      </c>
      <c r="B180" s="216" t="s">
        <v>126</v>
      </c>
      <c r="C180" s="198" t="s">
        <v>755</v>
      </c>
      <c r="D180" s="212"/>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5.75" customHeight="1" x14ac:dyDescent="0.25">
      <c r="A181" s="198" t="s">
        <v>116</v>
      </c>
      <c r="B181" s="216" t="s">
        <v>126</v>
      </c>
      <c r="C181" s="198" t="s">
        <v>756</v>
      </c>
      <c r="D181" s="212"/>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5.75" customHeight="1" x14ac:dyDescent="0.25">
      <c r="A182" s="198" t="s">
        <v>116</v>
      </c>
      <c r="B182" s="216" t="s">
        <v>126</v>
      </c>
      <c r="C182" s="198" t="s">
        <v>757</v>
      </c>
      <c r="D182" s="212"/>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5.75" customHeight="1" x14ac:dyDescent="0.25">
      <c r="A183" s="198" t="s">
        <v>116</v>
      </c>
      <c r="B183" s="216" t="s">
        <v>126</v>
      </c>
      <c r="C183" s="198" t="s">
        <v>758</v>
      </c>
      <c r="D183" s="212"/>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5.75" customHeight="1" x14ac:dyDescent="0.25">
      <c r="A184" s="198" t="s">
        <v>116</v>
      </c>
      <c r="B184" s="216" t="s">
        <v>126</v>
      </c>
      <c r="C184" s="198" t="s">
        <v>759</v>
      </c>
      <c r="D184" s="212"/>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5.75" customHeight="1" x14ac:dyDescent="0.25">
      <c r="A185" s="198" t="s">
        <v>116</v>
      </c>
      <c r="B185" s="216" t="s">
        <v>126</v>
      </c>
      <c r="C185" s="198" t="s">
        <v>760</v>
      </c>
      <c r="D185" s="212"/>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5.75" customHeight="1" x14ac:dyDescent="0.25">
      <c r="A186" s="198" t="s">
        <v>116</v>
      </c>
      <c r="B186" s="216" t="s">
        <v>126</v>
      </c>
      <c r="C186" s="198" t="s">
        <v>761</v>
      </c>
      <c r="D186" s="212"/>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5.75" customHeight="1" x14ac:dyDescent="0.25">
      <c r="A187" s="198" t="s">
        <v>116</v>
      </c>
      <c r="B187" s="216" t="s">
        <v>126</v>
      </c>
      <c r="C187" s="198" t="s">
        <v>762</v>
      </c>
      <c r="D187" s="212"/>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5.75" customHeight="1" x14ac:dyDescent="0.25">
      <c r="A188" s="198" t="s">
        <v>116</v>
      </c>
      <c r="B188" s="216" t="s">
        <v>126</v>
      </c>
      <c r="C188" s="198" t="s">
        <v>763</v>
      </c>
      <c r="D188" s="212"/>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5.75" customHeight="1" x14ac:dyDescent="0.25">
      <c r="A189" s="198" t="s">
        <v>116</v>
      </c>
      <c r="B189" s="216" t="s">
        <v>126</v>
      </c>
      <c r="C189" s="198" t="s">
        <v>764</v>
      </c>
      <c r="D189" s="212"/>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5.75" customHeight="1" x14ac:dyDescent="0.25">
      <c r="A190" s="198" t="s">
        <v>116</v>
      </c>
      <c r="B190" s="216" t="s">
        <v>126</v>
      </c>
      <c r="C190" s="198" t="s">
        <v>765</v>
      </c>
      <c r="D190" s="212"/>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5.75" customHeight="1" x14ac:dyDescent="0.25">
      <c r="A191" s="198" t="s">
        <v>116</v>
      </c>
      <c r="B191" s="216" t="s">
        <v>126</v>
      </c>
      <c r="C191" s="198" t="s">
        <v>766</v>
      </c>
      <c r="D191" s="212"/>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5.75" customHeight="1" x14ac:dyDescent="0.25">
      <c r="A192" s="198" t="s">
        <v>116</v>
      </c>
      <c r="B192" s="216" t="s">
        <v>126</v>
      </c>
      <c r="C192" s="198" t="s">
        <v>767</v>
      </c>
      <c r="D192" s="212"/>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5.75" customHeight="1" x14ac:dyDescent="0.25">
      <c r="A193" s="198" t="s">
        <v>116</v>
      </c>
      <c r="B193" s="216" t="s">
        <v>126</v>
      </c>
      <c r="C193" s="198" t="s">
        <v>768</v>
      </c>
      <c r="D193" s="212"/>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5.75" customHeight="1" x14ac:dyDescent="0.25">
      <c r="A194" s="198" t="s">
        <v>116</v>
      </c>
      <c r="B194" s="216" t="s">
        <v>126</v>
      </c>
      <c r="C194" s="198" t="s">
        <v>473</v>
      </c>
      <c r="D194" s="212"/>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5.75" customHeight="1" x14ac:dyDescent="0.25">
      <c r="A195" s="198" t="s">
        <v>116</v>
      </c>
      <c r="B195" s="216" t="s">
        <v>126</v>
      </c>
      <c r="C195" s="198" t="s">
        <v>769</v>
      </c>
      <c r="D195" s="212"/>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5.75" customHeight="1" x14ac:dyDescent="0.25">
      <c r="A196" s="198" t="s">
        <v>116</v>
      </c>
      <c r="B196" s="216" t="s">
        <v>490</v>
      </c>
      <c r="C196" s="198" t="s">
        <v>770</v>
      </c>
      <c r="D196" s="212"/>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5.75" customHeight="1" x14ac:dyDescent="0.25">
      <c r="A197" s="198" t="s">
        <v>116</v>
      </c>
      <c r="B197" s="216" t="s">
        <v>490</v>
      </c>
      <c r="C197" s="198" t="s">
        <v>771</v>
      </c>
      <c r="D197" s="212"/>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5.75" customHeight="1" x14ac:dyDescent="0.25">
      <c r="A198" s="198" t="s">
        <v>116</v>
      </c>
      <c r="B198" s="216" t="s">
        <v>490</v>
      </c>
      <c r="C198" s="198" t="s">
        <v>772</v>
      </c>
      <c r="D198" s="212"/>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5.75" customHeight="1" x14ac:dyDescent="0.25">
      <c r="A199" s="198" t="s">
        <v>116</v>
      </c>
      <c r="B199" s="216" t="s">
        <v>490</v>
      </c>
      <c r="C199" s="198" t="s">
        <v>773</v>
      </c>
      <c r="D199" s="212"/>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5.75" customHeight="1" x14ac:dyDescent="0.25">
      <c r="A200" s="198" t="s">
        <v>116</v>
      </c>
      <c r="B200" s="216" t="s">
        <v>490</v>
      </c>
      <c r="C200" s="198" t="s">
        <v>774</v>
      </c>
      <c r="D200" s="212"/>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5.75" customHeight="1" x14ac:dyDescent="0.25">
      <c r="A201" s="198" t="s">
        <v>116</v>
      </c>
      <c r="B201" s="216" t="s">
        <v>490</v>
      </c>
      <c r="C201" s="198" t="s">
        <v>775</v>
      </c>
      <c r="D201" s="212"/>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5.75" customHeight="1" x14ac:dyDescent="0.25">
      <c r="A202" s="198" t="s">
        <v>116</v>
      </c>
      <c r="B202" s="216" t="s">
        <v>490</v>
      </c>
      <c r="C202" s="198" t="s">
        <v>776</v>
      </c>
      <c r="D202" s="212"/>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5.75" customHeight="1" x14ac:dyDescent="0.25">
      <c r="A203" s="198" t="s">
        <v>116</v>
      </c>
      <c r="B203" s="216" t="s">
        <v>490</v>
      </c>
      <c r="C203" s="198" t="s">
        <v>777</v>
      </c>
      <c r="D203" s="212"/>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5.75" customHeight="1" x14ac:dyDescent="0.25">
      <c r="A204" s="198" t="s">
        <v>116</v>
      </c>
      <c r="B204" s="216" t="s">
        <v>490</v>
      </c>
      <c r="C204" s="198" t="s">
        <v>778</v>
      </c>
      <c r="D204" s="212"/>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5.75" customHeight="1" x14ac:dyDescent="0.25">
      <c r="A205" s="198" t="s">
        <v>116</v>
      </c>
      <c r="B205" s="216" t="s">
        <v>490</v>
      </c>
      <c r="C205" s="198" t="s">
        <v>779</v>
      </c>
      <c r="D205" s="212"/>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5.75" customHeight="1" x14ac:dyDescent="0.25">
      <c r="A206" s="198" t="s">
        <v>116</v>
      </c>
      <c r="B206" s="216" t="s">
        <v>490</v>
      </c>
      <c r="C206" s="198" t="s">
        <v>780</v>
      </c>
      <c r="D206" s="212"/>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5.75" customHeight="1" x14ac:dyDescent="0.25">
      <c r="A207" s="198" t="s">
        <v>116</v>
      </c>
      <c r="B207" s="216" t="s">
        <v>490</v>
      </c>
      <c r="C207" s="198" t="s">
        <v>781</v>
      </c>
      <c r="D207" s="212"/>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5.75" customHeight="1" x14ac:dyDescent="0.25">
      <c r="A208" s="198" t="s">
        <v>116</v>
      </c>
      <c r="B208" s="216" t="s">
        <v>490</v>
      </c>
      <c r="C208" s="198" t="s">
        <v>782</v>
      </c>
      <c r="D208" s="212"/>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5.75" customHeight="1" x14ac:dyDescent="0.25">
      <c r="A209" s="198" t="s">
        <v>116</v>
      </c>
      <c r="B209" s="216" t="s">
        <v>490</v>
      </c>
      <c r="C209" s="198" t="s">
        <v>783</v>
      </c>
      <c r="D209" s="212"/>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5.75" customHeight="1" x14ac:dyDescent="0.25">
      <c r="A210" s="198" t="s">
        <v>116</v>
      </c>
      <c r="B210" s="216" t="s">
        <v>492</v>
      </c>
      <c r="C210" s="198" t="s">
        <v>784</v>
      </c>
      <c r="D210" s="212"/>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5.75" customHeight="1" x14ac:dyDescent="0.25">
      <c r="A211" s="198" t="s">
        <v>116</v>
      </c>
      <c r="B211" s="216" t="s">
        <v>492</v>
      </c>
      <c r="C211" s="198" t="s">
        <v>785</v>
      </c>
      <c r="D211" s="212"/>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5.75" customHeight="1" x14ac:dyDescent="0.25">
      <c r="A212" s="198" t="s">
        <v>116</v>
      </c>
      <c r="B212" s="216" t="s">
        <v>492</v>
      </c>
      <c r="C212" s="198" t="s">
        <v>786</v>
      </c>
      <c r="D212" s="212"/>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5.75" customHeight="1" x14ac:dyDescent="0.25">
      <c r="A213" s="198" t="s">
        <v>116</v>
      </c>
      <c r="B213" s="216" t="s">
        <v>492</v>
      </c>
      <c r="C213" s="198" t="s">
        <v>787</v>
      </c>
      <c r="D213" s="212"/>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5.75" customHeight="1" x14ac:dyDescent="0.25">
      <c r="A214" s="198" t="s">
        <v>116</v>
      </c>
      <c r="B214" s="216" t="s">
        <v>492</v>
      </c>
      <c r="C214" s="198" t="s">
        <v>788</v>
      </c>
      <c r="D214" s="212"/>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5.75" customHeight="1" x14ac:dyDescent="0.25">
      <c r="A215" s="198" t="s">
        <v>116</v>
      </c>
      <c r="B215" s="221" t="s">
        <v>494</v>
      </c>
      <c r="C215" s="198" t="s">
        <v>789</v>
      </c>
      <c r="D215" s="212"/>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5.75" customHeight="1" x14ac:dyDescent="0.25">
      <c r="A216" s="198" t="s">
        <v>116</v>
      </c>
      <c r="B216" s="221" t="s">
        <v>494</v>
      </c>
      <c r="C216" s="198" t="s">
        <v>790</v>
      </c>
      <c r="D216" s="212"/>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5.75" customHeight="1" x14ac:dyDescent="0.25">
      <c r="A217" s="198" t="s">
        <v>116</v>
      </c>
      <c r="B217" s="221" t="s">
        <v>494</v>
      </c>
      <c r="C217" s="198" t="s">
        <v>791</v>
      </c>
      <c r="D217" s="212"/>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5.75" customHeight="1" x14ac:dyDescent="0.25">
      <c r="A218" s="198" t="s">
        <v>116</v>
      </c>
      <c r="B218" s="221" t="s">
        <v>494</v>
      </c>
      <c r="C218" s="198" t="s">
        <v>792</v>
      </c>
      <c r="D218" s="212"/>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5.75" customHeight="1" x14ac:dyDescent="0.25">
      <c r="A219" s="198" t="s">
        <v>116</v>
      </c>
      <c r="B219" s="221" t="s">
        <v>494</v>
      </c>
      <c r="C219" s="198" t="s">
        <v>793</v>
      </c>
      <c r="D219" s="212"/>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5.75" customHeight="1" x14ac:dyDescent="0.25">
      <c r="A220" s="198" t="s">
        <v>116</v>
      </c>
      <c r="B220" s="221" t="s">
        <v>494</v>
      </c>
      <c r="C220" s="198" t="s">
        <v>794</v>
      </c>
      <c r="D220" s="212"/>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5.75" customHeight="1" x14ac:dyDescent="0.25">
      <c r="A221" s="198" t="s">
        <v>116</v>
      </c>
      <c r="B221" s="221" t="s">
        <v>496</v>
      </c>
      <c r="C221" s="198" t="s">
        <v>795</v>
      </c>
      <c r="D221" s="199" t="s">
        <v>796</v>
      </c>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5.75" customHeight="1" x14ac:dyDescent="0.25">
      <c r="A222" s="198" t="s">
        <v>116</v>
      </c>
      <c r="B222" s="221" t="s">
        <v>496</v>
      </c>
      <c r="C222" s="198" t="s">
        <v>797</v>
      </c>
      <c r="D222" s="199" t="s">
        <v>798</v>
      </c>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5.75" customHeight="1" x14ac:dyDescent="0.25">
      <c r="A223" s="198" t="s">
        <v>116</v>
      </c>
      <c r="B223" s="221" t="s">
        <v>496</v>
      </c>
      <c r="C223" s="198" t="s">
        <v>799</v>
      </c>
      <c r="D223" s="199" t="s">
        <v>800</v>
      </c>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5.75" customHeight="1" x14ac:dyDescent="0.25">
      <c r="A224" s="198" t="s">
        <v>116</v>
      </c>
      <c r="B224" s="221" t="s">
        <v>496</v>
      </c>
      <c r="C224" s="198" t="s">
        <v>801</v>
      </c>
      <c r="D224" s="199" t="s">
        <v>802</v>
      </c>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5.75" customHeight="1" x14ac:dyDescent="0.25">
      <c r="A225" s="198" t="s">
        <v>116</v>
      </c>
      <c r="B225" s="221" t="s">
        <v>496</v>
      </c>
      <c r="C225" s="198" t="s">
        <v>803</v>
      </c>
      <c r="D225" s="199" t="s">
        <v>804</v>
      </c>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5.75" customHeight="1" x14ac:dyDescent="0.25">
      <c r="A226" s="198" t="s">
        <v>116</v>
      </c>
      <c r="B226" s="221" t="s">
        <v>496</v>
      </c>
      <c r="C226" s="198" t="s">
        <v>805</v>
      </c>
      <c r="D226" s="199" t="s">
        <v>806</v>
      </c>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5.75" customHeight="1" x14ac:dyDescent="0.25">
      <c r="A227" s="198" t="s">
        <v>116</v>
      </c>
      <c r="B227" s="221" t="s">
        <v>496</v>
      </c>
      <c r="C227" s="198" t="s">
        <v>807</v>
      </c>
      <c r="D227" s="199" t="s">
        <v>808</v>
      </c>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5.75" customHeight="1" x14ac:dyDescent="0.25">
      <c r="A228" s="198" t="s">
        <v>116</v>
      </c>
      <c r="B228" s="221" t="s">
        <v>496</v>
      </c>
      <c r="C228" s="198" t="s">
        <v>809</v>
      </c>
      <c r="D228" s="199" t="s">
        <v>810</v>
      </c>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5.75" customHeight="1" x14ac:dyDescent="0.25">
      <c r="A229" s="198" t="s">
        <v>116</v>
      </c>
      <c r="B229" s="221" t="s">
        <v>496</v>
      </c>
      <c r="C229" s="198" t="s">
        <v>811</v>
      </c>
      <c r="D229" s="199" t="s">
        <v>812</v>
      </c>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5.75" customHeight="1" x14ac:dyDescent="0.25">
      <c r="A230" s="198" t="s">
        <v>116</v>
      </c>
      <c r="B230" s="221" t="s">
        <v>496</v>
      </c>
      <c r="C230" s="198" t="s">
        <v>813</v>
      </c>
      <c r="D230" s="199" t="s">
        <v>814</v>
      </c>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5.75" customHeight="1" x14ac:dyDescent="0.25">
      <c r="A231" s="198" t="s">
        <v>116</v>
      </c>
      <c r="B231" s="221" t="s">
        <v>496</v>
      </c>
      <c r="C231" s="198" t="s">
        <v>815</v>
      </c>
      <c r="D231" s="199" t="s">
        <v>816</v>
      </c>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5.75" customHeight="1" x14ac:dyDescent="0.25">
      <c r="A232" s="198" t="s">
        <v>116</v>
      </c>
      <c r="B232" s="221" t="s">
        <v>498</v>
      </c>
      <c r="C232" s="198" t="s">
        <v>817</v>
      </c>
      <c r="D232" s="199" t="s">
        <v>818</v>
      </c>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5.75" customHeight="1" x14ac:dyDescent="0.25">
      <c r="A233" s="198" t="s">
        <v>116</v>
      </c>
      <c r="B233" s="221" t="s">
        <v>498</v>
      </c>
      <c r="C233" s="198" t="s">
        <v>819</v>
      </c>
      <c r="D233" s="199" t="s">
        <v>820</v>
      </c>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5.75" customHeight="1" x14ac:dyDescent="0.25">
      <c r="A234" s="198" t="s">
        <v>116</v>
      </c>
      <c r="B234" s="221" t="s">
        <v>498</v>
      </c>
      <c r="C234" s="198" t="s">
        <v>821</v>
      </c>
      <c r="D234" s="199" t="s">
        <v>822</v>
      </c>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5.75" customHeight="1" x14ac:dyDescent="0.25">
      <c r="A235" s="198" t="s">
        <v>116</v>
      </c>
      <c r="B235" s="221" t="s">
        <v>498</v>
      </c>
      <c r="C235" s="198" t="s">
        <v>823</v>
      </c>
      <c r="D235" s="199" t="s">
        <v>824</v>
      </c>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5.75" customHeight="1" x14ac:dyDescent="0.25">
      <c r="A236" s="198" t="s">
        <v>116</v>
      </c>
      <c r="B236" s="221" t="s">
        <v>498</v>
      </c>
      <c r="C236" s="198" t="s">
        <v>825</v>
      </c>
      <c r="D236" s="199" t="s">
        <v>826</v>
      </c>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5.75" customHeight="1" x14ac:dyDescent="0.25">
      <c r="A237" s="198" t="s">
        <v>116</v>
      </c>
      <c r="B237" s="221" t="s">
        <v>498</v>
      </c>
      <c r="C237" s="198" t="s">
        <v>827</v>
      </c>
      <c r="D237" s="199" t="s">
        <v>828</v>
      </c>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5.75" customHeight="1" x14ac:dyDescent="0.25">
      <c r="A238" s="198" t="s">
        <v>116</v>
      </c>
      <c r="B238" s="221" t="s">
        <v>498</v>
      </c>
      <c r="C238" s="198" t="s">
        <v>829</v>
      </c>
      <c r="D238" s="199" t="s">
        <v>830</v>
      </c>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5.75" customHeight="1" x14ac:dyDescent="0.25">
      <c r="A239" s="198" t="s">
        <v>116</v>
      </c>
      <c r="B239" s="221" t="s">
        <v>498</v>
      </c>
      <c r="C239" s="198" t="s">
        <v>831</v>
      </c>
      <c r="D239" s="199" t="s">
        <v>832</v>
      </c>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5.75" customHeight="1" x14ac:dyDescent="0.25">
      <c r="A240" s="198" t="s">
        <v>116</v>
      </c>
      <c r="B240" s="221" t="s">
        <v>498</v>
      </c>
      <c r="C240" s="198" t="s">
        <v>833</v>
      </c>
      <c r="D240" s="199" t="s">
        <v>834</v>
      </c>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5.75" customHeight="1" x14ac:dyDescent="0.25">
      <c r="A241" s="198" t="s">
        <v>116</v>
      </c>
      <c r="B241" s="221" t="s">
        <v>498</v>
      </c>
      <c r="C241" s="198" t="s">
        <v>835</v>
      </c>
      <c r="D241" s="199" t="s">
        <v>836</v>
      </c>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5.75" customHeight="1" x14ac:dyDescent="0.25">
      <c r="A242" s="198" t="s">
        <v>116</v>
      </c>
      <c r="B242" s="221" t="s">
        <v>498</v>
      </c>
      <c r="C242" s="198" t="s">
        <v>837</v>
      </c>
      <c r="D242" s="199" t="s">
        <v>838</v>
      </c>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5.75" customHeight="1" x14ac:dyDescent="0.25">
      <c r="A243" s="198" t="s">
        <v>116</v>
      </c>
      <c r="B243" s="221" t="s">
        <v>498</v>
      </c>
      <c r="C243" s="198" t="s">
        <v>839</v>
      </c>
      <c r="D243" s="199" t="s">
        <v>840</v>
      </c>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5.75" customHeight="1" x14ac:dyDescent="0.25">
      <c r="A244" s="198" t="s">
        <v>116</v>
      </c>
      <c r="B244" s="221" t="s">
        <v>498</v>
      </c>
      <c r="C244" s="198" t="s">
        <v>841</v>
      </c>
      <c r="D244" s="199" t="s">
        <v>842</v>
      </c>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5.75" customHeight="1" x14ac:dyDescent="0.25">
      <c r="A245" s="198" t="s">
        <v>116</v>
      </c>
      <c r="B245" s="221" t="s">
        <v>498</v>
      </c>
      <c r="C245" s="198" t="s">
        <v>843</v>
      </c>
      <c r="D245" s="199" t="s">
        <v>844</v>
      </c>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5.75" customHeight="1" x14ac:dyDescent="0.25">
      <c r="A246" s="198" t="s">
        <v>116</v>
      </c>
      <c r="B246" s="221" t="s">
        <v>498</v>
      </c>
      <c r="C246" s="198" t="s">
        <v>845</v>
      </c>
      <c r="D246" s="199" t="s">
        <v>846</v>
      </c>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5.75" customHeight="1" x14ac:dyDescent="0.25">
      <c r="A247" s="198" t="s">
        <v>116</v>
      </c>
      <c r="B247" s="221" t="s">
        <v>498</v>
      </c>
      <c r="C247" s="198" t="s">
        <v>847</v>
      </c>
      <c r="D247" s="199" t="s">
        <v>848</v>
      </c>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5.75" customHeight="1" x14ac:dyDescent="0.25">
      <c r="A248" s="198" t="s">
        <v>116</v>
      </c>
      <c r="B248" s="221" t="s">
        <v>498</v>
      </c>
      <c r="C248" s="198" t="s">
        <v>849</v>
      </c>
      <c r="D248" s="199" t="s">
        <v>850</v>
      </c>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5.75" customHeight="1" x14ac:dyDescent="0.25">
      <c r="A249" s="198" t="s">
        <v>155</v>
      </c>
      <c r="B249" s="214" t="s">
        <v>499</v>
      </c>
      <c r="C249" s="198" t="s">
        <v>851</v>
      </c>
      <c r="D249" s="212"/>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5.75" customHeight="1" x14ac:dyDescent="0.25">
      <c r="A250" s="198" t="s">
        <v>155</v>
      </c>
      <c r="B250" s="214" t="s">
        <v>156</v>
      </c>
      <c r="C250" s="198" t="s">
        <v>852</v>
      </c>
      <c r="D250" s="212"/>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5.75" customHeight="1" x14ac:dyDescent="0.25">
      <c r="A251" s="198" t="s">
        <v>155</v>
      </c>
      <c r="B251" s="214" t="s">
        <v>156</v>
      </c>
      <c r="C251" s="198" t="s">
        <v>157</v>
      </c>
      <c r="D251" s="212"/>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5.75" customHeight="1" x14ac:dyDescent="0.25">
      <c r="A252" s="198" t="s">
        <v>155</v>
      </c>
      <c r="B252" s="214" t="s">
        <v>502</v>
      </c>
      <c r="C252" s="198" t="s">
        <v>853</v>
      </c>
      <c r="D252" s="212"/>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5.75" customHeight="1" x14ac:dyDescent="0.25">
      <c r="A253" s="198" t="s">
        <v>155</v>
      </c>
      <c r="B253" s="216" t="s">
        <v>504</v>
      </c>
      <c r="C253" s="198" t="s">
        <v>773</v>
      </c>
      <c r="D253" s="212"/>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5.75" customHeight="1" x14ac:dyDescent="0.25">
      <c r="A254" s="198" t="s">
        <v>155</v>
      </c>
      <c r="B254" s="216" t="s">
        <v>504</v>
      </c>
      <c r="C254" s="198" t="s">
        <v>854</v>
      </c>
      <c r="D254" s="212"/>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5.75" customHeight="1" x14ac:dyDescent="0.25">
      <c r="A255" s="198" t="s">
        <v>155</v>
      </c>
      <c r="B255" s="216" t="s">
        <v>504</v>
      </c>
      <c r="C255" s="198" t="s">
        <v>855</v>
      </c>
      <c r="D255" s="212"/>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5.75" customHeight="1" x14ac:dyDescent="0.25">
      <c r="A256" s="222" t="s">
        <v>73</v>
      </c>
      <c r="B256" s="211" t="s">
        <v>97</v>
      </c>
      <c r="C256" s="198" t="s">
        <v>856</v>
      </c>
      <c r="D256" s="212"/>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5.75" customHeight="1" x14ac:dyDescent="0.25">
      <c r="A257" s="198" t="s">
        <v>73</v>
      </c>
      <c r="B257" s="214" t="s">
        <v>97</v>
      </c>
      <c r="C257" s="198" t="s">
        <v>857</v>
      </c>
      <c r="D257" s="212"/>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5.75" customHeight="1" x14ac:dyDescent="0.25">
      <c r="A258" s="198" t="s">
        <v>73</v>
      </c>
      <c r="B258" s="214" t="s">
        <v>97</v>
      </c>
      <c r="C258" s="198" t="s">
        <v>858</v>
      </c>
      <c r="D258" s="212"/>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5.75" customHeight="1" x14ac:dyDescent="0.25">
      <c r="A259" s="198" t="s">
        <v>73</v>
      </c>
      <c r="B259" s="214" t="s">
        <v>97</v>
      </c>
      <c r="C259" s="198" t="s">
        <v>98</v>
      </c>
      <c r="D259" s="212"/>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5.75" customHeight="1" x14ac:dyDescent="0.25">
      <c r="A260" s="198" t="s">
        <v>73</v>
      </c>
      <c r="B260" s="214" t="s">
        <v>113</v>
      </c>
      <c r="C260" s="198" t="s">
        <v>625</v>
      </c>
      <c r="D260" s="212"/>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5.75" customHeight="1" x14ac:dyDescent="0.25">
      <c r="A261" s="198" t="s">
        <v>73</v>
      </c>
      <c r="B261" s="214" t="s">
        <v>113</v>
      </c>
      <c r="C261" s="198" t="s">
        <v>173</v>
      </c>
      <c r="D261" s="212"/>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5.75" customHeight="1" x14ac:dyDescent="0.25">
      <c r="A262" s="198" t="s">
        <v>73</v>
      </c>
      <c r="B262" s="214" t="s">
        <v>113</v>
      </c>
      <c r="C262" s="198" t="s">
        <v>859</v>
      </c>
      <c r="D262" s="212"/>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5.75" customHeight="1" x14ac:dyDescent="0.25">
      <c r="A263" s="198" t="s">
        <v>73</v>
      </c>
      <c r="B263" s="214" t="s">
        <v>113</v>
      </c>
      <c r="C263" s="198" t="s">
        <v>860</v>
      </c>
      <c r="D263" s="212"/>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5.75" customHeight="1" x14ac:dyDescent="0.25">
      <c r="A264" s="198" t="s">
        <v>73</v>
      </c>
      <c r="B264" s="214" t="s">
        <v>113</v>
      </c>
      <c r="C264" s="198" t="s">
        <v>114</v>
      </c>
      <c r="D264" s="212"/>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5.75" customHeight="1" x14ac:dyDescent="0.25">
      <c r="A265" s="198" t="s">
        <v>73</v>
      </c>
      <c r="B265" s="214" t="s">
        <v>113</v>
      </c>
      <c r="C265" s="198" t="s">
        <v>861</v>
      </c>
      <c r="D265" s="212"/>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5.75" customHeight="1" x14ac:dyDescent="0.25">
      <c r="A266" s="198" t="s">
        <v>73</v>
      </c>
      <c r="B266" s="214" t="s">
        <v>113</v>
      </c>
      <c r="C266" s="198" t="s">
        <v>862</v>
      </c>
      <c r="D266" s="212"/>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5.75" customHeight="1" x14ac:dyDescent="0.25">
      <c r="A267" s="198" t="s">
        <v>73</v>
      </c>
      <c r="B267" s="216" t="s">
        <v>123</v>
      </c>
      <c r="C267" s="198" t="s">
        <v>124</v>
      </c>
      <c r="D267" s="212"/>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5.75" customHeight="1" x14ac:dyDescent="0.25">
      <c r="A268" s="198" t="s">
        <v>73</v>
      </c>
      <c r="B268" s="216" t="s">
        <v>123</v>
      </c>
      <c r="C268" s="198" t="s">
        <v>863</v>
      </c>
      <c r="D268" s="212"/>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5.75" customHeight="1" x14ac:dyDescent="0.25">
      <c r="A269" s="198" t="s">
        <v>73</v>
      </c>
      <c r="B269" s="216" t="s">
        <v>123</v>
      </c>
      <c r="C269" s="198" t="s">
        <v>864</v>
      </c>
      <c r="D269" s="212"/>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5.75" customHeight="1" x14ac:dyDescent="0.25">
      <c r="A270" s="198" t="s">
        <v>73</v>
      </c>
      <c r="B270" s="216" t="s">
        <v>123</v>
      </c>
      <c r="C270" s="198" t="s">
        <v>865</v>
      </c>
      <c r="D270" s="212"/>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5.75" customHeight="1" x14ac:dyDescent="0.25">
      <c r="A271" s="198" t="s">
        <v>73</v>
      </c>
      <c r="B271" s="214" t="s">
        <v>89</v>
      </c>
      <c r="C271" s="198" t="s">
        <v>611</v>
      </c>
      <c r="D271" s="212"/>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5.75" customHeight="1" x14ac:dyDescent="0.25">
      <c r="A272" s="198" t="s">
        <v>73</v>
      </c>
      <c r="B272" s="214" t="s">
        <v>89</v>
      </c>
      <c r="C272" s="198" t="s">
        <v>101</v>
      </c>
      <c r="D272" s="212"/>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5.75" customHeight="1" x14ac:dyDescent="0.25">
      <c r="A273" s="198" t="s">
        <v>73</v>
      </c>
      <c r="B273" s="214" t="s">
        <v>89</v>
      </c>
      <c r="C273" s="198" t="s">
        <v>866</v>
      </c>
      <c r="D273" s="212"/>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5.75" customHeight="1" x14ac:dyDescent="0.25">
      <c r="A274" s="198" t="s">
        <v>73</v>
      </c>
      <c r="B274" s="214" t="s">
        <v>89</v>
      </c>
      <c r="C274" s="198" t="s">
        <v>867</v>
      </c>
      <c r="D274" s="212"/>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5.75" customHeight="1" x14ac:dyDescent="0.25">
      <c r="A275" s="198" t="s">
        <v>73</v>
      </c>
      <c r="B275" s="214" t="s">
        <v>89</v>
      </c>
      <c r="C275" s="198" t="s">
        <v>868</v>
      </c>
      <c r="D275" s="212"/>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5.75" customHeight="1" x14ac:dyDescent="0.25">
      <c r="A276" s="198" t="s">
        <v>73</v>
      </c>
      <c r="B276" s="214" t="s">
        <v>89</v>
      </c>
      <c r="C276" s="198" t="s">
        <v>90</v>
      </c>
      <c r="D276" s="212"/>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5.75" customHeight="1" x14ac:dyDescent="0.25">
      <c r="A277" s="198" t="s">
        <v>73</v>
      </c>
      <c r="B277" s="214" t="s">
        <v>89</v>
      </c>
      <c r="C277" s="198" t="s">
        <v>869</v>
      </c>
      <c r="D277" s="212"/>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5.75" customHeight="1" x14ac:dyDescent="0.25">
      <c r="A278" s="198" t="s">
        <v>73</v>
      </c>
      <c r="B278" s="214" t="s">
        <v>89</v>
      </c>
      <c r="C278" s="198" t="s">
        <v>870</v>
      </c>
      <c r="D278" s="212"/>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5.75" customHeight="1" x14ac:dyDescent="0.25">
      <c r="A279" s="198" t="s">
        <v>73</v>
      </c>
      <c r="B279" s="214" t="s">
        <v>74</v>
      </c>
      <c r="C279" s="198" t="s">
        <v>871</v>
      </c>
      <c r="D279" s="212"/>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5.75" customHeight="1" x14ac:dyDescent="0.25">
      <c r="A280" s="198" t="s">
        <v>73</v>
      </c>
      <c r="B280" s="214" t="s">
        <v>74</v>
      </c>
      <c r="C280" s="198" t="s">
        <v>75</v>
      </c>
      <c r="D280" s="212"/>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5.75" customHeight="1" x14ac:dyDescent="0.25">
      <c r="A281" s="198" t="s">
        <v>73</v>
      </c>
      <c r="B281" s="214" t="s">
        <v>74</v>
      </c>
      <c r="C281" s="198" t="s">
        <v>135</v>
      </c>
      <c r="D281" s="212"/>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5.75" customHeight="1" x14ac:dyDescent="0.25">
      <c r="A282" s="198" t="s">
        <v>73</v>
      </c>
      <c r="B282" s="214" t="s">
        <v>74</v>
      </c>
      <c r="C282" s="198" t="s">
        <v>137</v>
      </c>
      <c r="D282" s="212"/>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4.25" customHeight="1" x14ac:dyDescent="0.25">
      <c r="A283" s="198" t="s">
        <v>73</v>
      </c>
      <c r="B283" s="214" t="s">
        <v>74</v>
      </c>
      <c r="C283" s="198" t="s">
        <v>129</v>
      </c>
      <c r="D283" s="212"/>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5.75" customHeight="1" x14ac:dyDescent="0.25">
      <c r="A284" s="198" t="s">
        <v>73</v>
      </c>
      <c r="B284" s="216" t="s">
        <v>74</v>
      </c>
      <c r="C284" s="198" t="s">
        <v>872</v>
      </c>
      <c r="D284" s="212"/>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5.75" customHeight="1" x14ac:dyDescent="0.25">
      <c r="A285" s="198" t="s">
        <v>73</v>
      </c>
      <c r="B285" s="216" t="s">
        <v>74</v>
      </c>
      <c r="C285" s="198" t="s">
        <v>171</v>
      </c>
      <c r="D285" s="212"/>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5.75" customHeight="1" x14ac:dyDescent="0.25">
      <c r="A286" s="198" t="s">
        <v>73</v>
      </c>
      <c r="B286" s="216" t="s">
        <v>74</v>
      </c>
      <c r="C286" s="198" t="s">
        <v>873</v>
      </c>
      <c r="D286" s="212"/>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5.75" customHeight="1" x14ac:dyDescent="0.25">
      <c r="A287" s="198" t="s">
        <v>73</v>
      </c>
      <c r="B287" s="214" t="s">
        <v>74</v>
      </c>
      <c r="C287" s="198" t="s">
        <v>874</v>
      </c>
      <c r="D287" s="212"/>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5.75" customHeight="1" x14ac:dyDescent="0.25">
      <c r="A288" s="198" t="s">
        <v>73</v>
      </c>
      <c r="B288" s="214" t="s">
        <v>74</v>
      </c>
      <c r="C288" s="198" t="s">
        <v>121</v>
      </c>
      <c r="D288" s="212"/>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5.75" customHeight="1" x14ac:dyDescent="0.25">
      <c r="A289" s="198" t="s">
        <v>73</v>
      </c>
      <c r="B289" s="214" t="s">
        <v>81</v>
      </c>
      <c r="C289" s="198" t="s">
        <v>875</v>
      </c>
      <c r="D289" s="212"/>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5.75" customHeight="1" x14ac:dyDescent="0.25">
      <c r="A290" s="198" t="s">
        <v>73</v>
      </c>
      <c r="B290" s="214" t="s">
        <v>81</v>
      </c>
      <c r="C290" s="198" t="s">
        <v>876</v>
      </c>
      <c r="D290" s="212"/>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5.75" customHeight="1" x14ac:dyDescent="0.25">
      <c r="A291" s="198" t="s">
        <v>73</v>
      </c>
      <c r="B291" s="214" t="s">
        <v>81</v>
      </c>
      <c r="C291" s="198" t="s">
        <v>104</v>
      </c>
      <c r="D291" s="212"/>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5.75" customHeight="1" x14ac:dyDescent="0.25">
      <c r="A292" s="198" t="s">
        <v>73</v>
      </c>
      <c r="B292" s="214" t="s">
        <v>81</v>
      </c>
      <c r="C292" s="198" t="s">
        <v>82</v>
      </c>
      <c r="D292" s="212"/>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5.75" customHeight="1" x14ac:dyDescent="0.25">
      <c r="A293" s="198" t="s">
        <v>73</v>
      </c>
      <c r="B293" s="214" t="s">
        <v>81</v>
      </c>
      <c r="C293" s="198" t="s">
        <v>877</v>
      </c>
      <c r="D293" s="212"/>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5.75" customHeight="1" x14ac:dyDescent="0.25">
      <c r="A294" s="198" t="s">
        <v>73</v>
      </c>
      <c r="B294" s="214" t="s">
        <v>512</v>
      </c>
      <c r="C294" s="198" t="s">
        <v>878</v>
      </c>
      <c r="D294" s="199" t="s">
        <v>879</v>
      </c>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5.75" customHeight="1" x14ac:dyDescent="0.25">
      <c r="A295" s="198" t="s">
        <v>73</v>
      </c>
      <c r="B295" s="214" t="s">
        <v>512</v>
      </c>
      <c r="C295" s="198" t="s">
        <v>880</v>
      </c>
      <c r="D295" s="199" t="s">
        <v>881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5.75" customHeight="1" x14ac:dyDescent="0.25">
      <c r="A296" s="198" t="s">
        <v>73</v>
      </c>
      <c r="B296" s="214" t="s">
        <v>512</v>
      </c>
      <c r="C296" s="198" t="s">
        <v>882</v>
      </c>
      <c r="D296" s="199" t="s">
        <v>883</v>
      </c>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5.75" customHeight="1" x14ac:dyDescent="0.25">
      <c r="A297" s="198" t="s">
        <v>73</v>
      </c>
      <c r="B297" s="214" t="s">
        <v>512</v>
      </c>
      <c r="C297" s="198" t="s">
        <v>884</v>
      </c>
      <c r="D297" s="199" t="s">
        <v>885</v>
      </c>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5.75" customHeight="1" x14ac:dyDescent="0.25">
      <c r="A298" s="198" t="s">
        <v>73</v>
      </c>
      <c r="B298" s="214" t="s">
        <v>512</v>
      </c>
      <c r="C298" s="198" t="s">
        <v>886</v>
      </c>
      <c r="D298" s="199" t="s">
        <v>887</v>
      </c>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5.75" customHeight="1" x14ac:dyDescent="0.25">
      <c r="A299" s="198" t="s">
        <v>73</v>
      </c>
      <c r="B299" s="214" t="s">
        <v>512</v>
      </c>
      <c r="C299" s="198" t="s">
        <v>888</v>
      </c>
      <c r="D299" s="199" t="s">
        <v>889</v>
      </c>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5.75" customHeight="1" x14ac:dyDescent="0.25">
      <c r="A300" s="198" t="s">
        <v>73</v>
      </c>
      <c r="B300" s="214" t="s">
        <v>512</v>
      </c>
      <c r="C300" s="198" t="s">
        <v>890</v>
      </c>
      <c r="D300" s="199" t="s">
        <v>891</v>
      </c>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5.75" customHeight="1" x14ac:dyDescent="0.25">
      <c r="A301" s="198" t="s">
        <v>73</v>
      </c>
      <c r="B301" s="214" t="s">
        <v>512</v>
      </c>
      <c r="C301" s="198" t="s">
        <v>892</v>
      </c>
      <c r="D301" s="199" t="s">
        <v>893</v>
      </c>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5.75" customHeight="1" x14ac:dyDescent="0.25">
      <c r="A302" s="198" t="s">
        <v>73</v>
      </c>
      <c r="B302" s="214" t="s">
        <v>512</v>
      </c>
      <c r="C302" s="198" t="s">
        <v>894</v>
      </c>
      <c r="D302" s="199" t="s">
        <v>895</v>
      </c>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5.75" customHeight="1" x14ac:dyDescent="0.25">
      <c r="A303" s="198" t="s">
        <v>73</v>
      </c>
      <c r="B303" s="214" t="s">
        <v>512</v>
      </c>
      <c r="C303" s="198" t="s">
        <v>896</v>
      </c>
      <c r="D303" s="199" t="s">
        <v>897</v>
      </c>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5.75" customHeight="1" x14ac:dyDescent="0.25">
      <c r="A304" s="198" t="s">
        <v>73</v>
      </c>
      <c r="B304" s="214" t="s">
        <v>512</v>
      </c>
      <c r="C304" s="198" t="s">
        <v>898</v>
      </c>
      <c r="D304" s="199" t="s">
        <v>899</v>
      </c>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5.75" customHeight="1" x14ac:dyDescent="0.25">
      <c r="A305" s="198" t="s">
        <v>73</v>
      </c>
      <c r="B305" s="214" t="s">
        <v>512</v>
      </c>
      <c r="C305" s="198" t="s">
        <v>900</v>
      </c>
      <c r="D305" s="199" t="s">
        <v>901</v>
      </c>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5.75" customHeight="1" x14ac:dyDescent="0.25">
      <c r="A306" s="198" t="s">
        <v>73</v>
      </c>
      <c r="B306" s="214" t="s">
        <v>512</v>
      </c>
      <c r="C306" s="198" t="s">
        <v>902</v>
      </c>
      <c r="D306" s="199" t="s">
        <v>903</v>
      </c>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5.75" customHeight="1" x14ac:dyDescent="0.25">
      <c r="A307" s="198" t="s">
        <v>73</v>
      </c>
      <c r="B307" s="214" t="s">
        <v>512</v>
      </c>
      <c r="C307" s="198" t="s">
        <v>904</v>
      </c>
      <c r="D307" s="199" t="s">
        <v>905</v>
      </c>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5.75" customHeight="1" x14ac:dyDescent="0.25">
      <c r="A308" s="198" t="s">
        <v>73</v>
      </c>
      <c r="B308" s="214" t="s">
        <v>512</v>
      </c>
      <c r="C308" s="198" t="s">
        <v>906</v>
      </c>
      <c r="D308" s="199" t="s">
        <v>907</v>
      </c>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5.75" customHeight="1" x14ac:dyDescent="0.25">
      <c r="A309" s="198" t="s">
        <v>73</v>
      </c>
      <c r="B309" s="214" t="s">
        <v>512</v>
      </c>
      <c r="C309" s="198" t="s">
        <v>908</v>
      </c>
      <c r="D309" s="199" t="s">
        <v>909</v>
      </c>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5.75" customHeight="1" x14ac:dyDescent="0.25">
      <c r="A310" s="198" t="s">
        <v>73</v>
      </c>
      <c r="B310" s="214" t="s">
        <v>512</v>
      </c>
      <c r="C310" s="198" t="s">
        <v>910</v>
      </c>
      <c r="D310" s="199" t="s">
        <v>911</v>
      </c>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5.75" customHeight="1" x14ac:dyDescent="0.25">
      <c r="A311" s="198" t="s">
        <v>73</v>
      </c>
      <c r="B311" s="214" t="s">
        <v>512</v>
      </c>
      <c r="C311" s="198" t="s">
        <v>912</v>
      </c>
      <c r="D311" s="199" t="s">
        <v>913</v>
      </c>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5.75" customHeight="1" x14ac:dyDescent="0.25">
      <c r="A312" s="198" t="s">
        <v>73</v>
      </c>
      <c r="B312" s="214" t="s">
        <v>512</v>
      </c>
      <c r="C312" s="198" t="s">
        <v>914</v>
      </c>
      <c r="D312" s="199" t="s">
        <v>915</v>
      </c>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5.75" customHeight="1" x14ac:dyDescent="0.25">
      <c r="A313" s="198" t="s">
        <v>73</v>
      </c>
      <c r="B313" s="214" t="s">
        <v>512</v>
      </c>
      <c r="C313" s="198" t="s">
        <v>916</v>
      </c>
      <c r="D313" s="199" t="s">
        <v>917</v>
      </c>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5.75" customHeight="1" x14ac:dyDescent="0.25">
      <c r="A314" s="198" t="s">
        <v>73</v>
      </c>
      <c r="B314" s="214" t="s">
        <v>512</v>
      </c>
      <c r="C314" s="198" t="s">
        <v>918</v>
      </c>
      <c r="D314" s="199" t="s">
        <v>919</v>
      </c>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5.75" customHeight="1" x14ac:dyDescent="0.25">
      <c r="A315" s="193"/>
      <c r="B315" s="194"/>
      <c r="C315" s="193"/>
      <c r="D315" s="195"/>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5.75" customHeight="1" x14ac:dyDescent="0.25">
      <c r="A316" s="193"/>
      <c r="B316" s="194"/>
      <c r="C316" s="193"/>
      <c r="D316" s="195"/>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5.75" customHeight="1" x14ac:dyDescent="0.25">
      <c r="A317" s="193"/>
      <c r="B317" s="194"/>
      <c r="C317" s="193"/>
      <c r="D317" s="195"/>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5.75" customHeight="1" x14ac:dyDescent="0.25">
      <c r="A318" s="193"/>
      <c r="B318" s="194"/>
      <c r="C318" s="193"/>
      <c r="D318" s="195"/>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5.75" customHeight="1" x14ac:dyDescent="0.25">
      <c r="A319" s="193"/>
      <c r="B319" s="194"/>
      <c r="C319" s="193"/>
      <c r="D319" s="195"/>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5.75" customHeight="1" x14ac:dyDescent="0.25">
      <c r="A320" s="193"/>
      <c r="B320" s="194"/>
      <c r="C320" s="193"/>
      <c r="D320" s="195"/>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5.75" customHeight="1" x14ac:dyDescent="0.25">
      <c r="A321" s="193"/>
      <c r="B321" s="194"/>
      <c r="C321" s="193"/>
      <c r="D321" s="195"/>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5.75" customHeight="1" x14ac:dyDescent="0.25">
      <c r="A322" s="193"/>
      <c r="B322" s="194"/>
      <c r="C322" s="193"/>
      <c r="D322" s="195"/>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5.75" customHeight="1" x14ac:dyDescent="0.25">
      <c r="A323" s="193"/>
      <c r="B323" s="194"/>
      <c r="C323" s="193"/>
      <c r="D323" s="195"/>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5.75" customHeight="1" x14ac:dyDescent="0.25">
      <c r="A324" s="193"/>
      <c r="B324" s="194"/>
      <c r="C324" s="193"/>
      <c r="D324" s="195"/>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5.75" customHeight="1" x14ac:dyDescent="0.25">
      <c r="A325" s="193"/>
      <c r="B325" s="194"/>
      <c r="C325" s="193"/>
      <c r="D325" s="195"/>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5.75" customHeight="1" x14ac:dyDescent="0.25">
      <c r="A326" s="193"/>
      <c r="B326" s="194"/>
      <c r="C326" s="193"/>
      <c r="D326" s="195"/>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5.75" customHeight="1" x14ac:dyDescent="0.25">
      <c r="A327" s="193"/>
      <c r="B327" s="194"/>
      <c r="C327" s="193"/>
      <c r="D327" s="195"/>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5.75" customHeight="1" x14ac:dyDescent="0.25">
      <c r="A328" s="193"/>
      <c r="B328" s="194"/>
      <c r="C328" s="193"/>
      <c r="D328" s="195"/>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5.75" customHeight="1" x14ac:dyDescent="0.25">
      <c r="A329" s="193"/>
      <c r="B329" s="194"/>
      <c r="C329" s="193"/>
      <c r="D329" s="195"/>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5.75" customHeight="1" x14ac:dyDescent="0.25">
      <c r="A330" s="193"/>
      <c r="B330" s="194"/>
      <c r="C330" s="193"/>
      <c r="D330" s="195"/>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5.75" customHeight="1" x14ac:dyDescent="0.25">
      <c r="A331" s="193"/>
      <c r="B331" s="194"/>
      <c r="C331" s="193"/>
      <c r="D331" s="195"/>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5.75" customHeight="1" x14ac:dyDescent="0.25">
      <c r="A332" s="193"/>
      <c r="B332" s="194"/>
      <c r="C332" s="193"/>
      <c r="D332" s="195"/>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5.75" customHeight="1" x14ac:dyDescent="0.25">
      <c r="A333" s="193"/>
      <c r="B333" s="194"/>
      <c r="C333" s="193"/>
      <c r="D333" s="195"/>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5.75" customHeight="1" x14ac:dyDescent="0.25">
      <c r="A334" s="193"/>
      <c r="B334" s="194"/>
      <c r="C334" s="193"/>
      <c r="D334" s="195"/>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5.75" customHeight="1" x14ac:dyDescent="0.25">
      <c r="A335" s="193"/>
      <c r="B335" s="194"/>
      <c r="C335" s="193"/>
      <c r="D335" s="195"/>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5.75" customHeight="1" x14ac:dyDescent="0.25">
      <c r="A336" s="193"/>
      <c r="B336" s="194"/>
      <c r="C336" s="193"/>
      <c r="D336" s="195"/>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5.75" customHeight="1" x14ac:dyDescent="0.25">
      <c r="A337" s="193"/>
      <c r="B337" s="194"/>
      <c r="C337" s="193"/>
      <c r="D337" s="195"/>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5.75" customHeight="1" x14ac:dyDescent="0.25">
      <c r="A338" s="193"/>
      <c r="B338" s="194"/>
      <c r="C338" s="193"/>
      <c r="D338" s="195"/>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5.75" customHeight="1" x14ac:dyDescent="0.25">
      <c r="A339" s="193"/>
      <c r="B339" s="194"/>
      <c r="C339" s="193"/>
      <c r="D339" s="195"/>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5.75" customHeight="1" x14ac:dyDescent="0.25">
      <c r="A340" s="193"/>
      <c r="B340" s="194"/>
      <c r="C340" s="193"/>
      <c r="D340" s="195"/>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5.75" customHeight="1" x14ac:dyDescent="0.25">
      <c r="A341" s="193"/>
      <c r="B341" s="194"/>
      <c r="C341" s="193"/>
      <c r="D341" s="195"/>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5.75" customHeight="1" x14ac:dyDescent="0.25">
      <c r="A342" s="193"/>
      <c r="B342" s="194"/>
      <c r="C342" s="193"/>
      <c r="D342" s="195"/>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5.75" customHeight="1" x14ac:dyDescent="0.25">
      <c r="A343" s="193"/>
      <c r="B343" s="194"/>
      <c r="C343" s="193"/>
      <c r="D343" s="195"/>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5.75" customHeight="1" x14ac:dyDescent="0.25">
      <c r="A344" s="193"/>
      <c r="B344" s="194"/>
      <c r="C344" s="193"/>
      <c r="D344" s="195"/>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5.75" customHeight="1" x14ac:dyDescent="0.25">
      <c r="A345" s="193"/>
      <c r="B345" s="194"/>
      <c r="C345" s="193"/>
      <c r="D345" s="195"/>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5.75" customHeight="1" x14ac:dyDescent="0.25">
      <c r="A346" s="193"/>
      <c r="B346" s="194"/>
      <c r="C346" s="193"/>
      <c r="D346" s="195"/>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5.75" customHeight="1" x14ac:dyDescent="0.25">
      <c r="A347" s="193"/>
      <c r="B347" s="194"/>
      <c r="C347" s="193"/>
      <c r="D347" s="195"/>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5.75" customHeight="1" x14ac:dyDescent="0.25">
      <c r="A348" s="193"/>
      <c r="B348" s="194"/>
      <c r="C348" s="193"/>
      <c r="D348" s="195"/>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5.75" customHeight="1" x14ac:dyDescent="0.25">
      <c r="A349" s="193"/>
      <c r="B349" s="194"/>
      <c r="C349" s="193"/>
      <c r="D349" s="195"/>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5.75" customHeight="1" x14ac:dyDescent="0.25">
      <c r="A350" s="193"/>
      <c r="B350" s="194"/>
      <c r="C350" s="193"/>
      <c r="D350" s="195"/>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5.75" customHeight="1" x14ac:dyDescent="0.25">
      <c r="A351" s="193"/>
      <c r="B351" s="194"/>
      <c r="C351" s="193"/>
      <c r="D351" s="195"/>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5.75" customHeight="1" x14ac:dyDescent="0.25">
      <c r="A352" s="193"/>
      <c r="B352" s="194"/>
      <c r="C352" s="193"/>
      <c r="D352" s="195"/>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5.75" customHeight="1" x14ac:dyDescent="0.25">
      <c r="A353" s="193"/>
      <c r="B353" s="194"/>
      <c r="C353" s="193"/>
      <c r="D353" s="195"/>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5.75" customHeight="1" x14ac:dyDescent="0.25">
      <c r="A354" s="193"/>
      <c r="B354" s="194"/>
      <c r="C354" s="193"/>
      <c r="D354" s="195"/>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5.75" customHeight="1" x14ac:dyDescent="0.25">
      <c r="A355" s="193"/>
      <c r="B355" s="194"/>
      <c r="C355" s="193"/>
      <c r="D355" s="195"/>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5.75" customHeight="1" x14ac:dyDescent="0.25">
      <c r="A356" s="193"/>
      <c r="B356" s="194"/>
      <c r="C356" s="193"/>
      <c r="D356" s="195"/>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5.75" customHeight="1" x14ac:dyDescent="0.25">
      <c r="A357" s="193"/>
      <c r="B357" s="194"/>
      <c r="C357" s="193"/>
      <c r="D357" s="195"/>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5.75" customHeight="1" x14ac:dyDescent="0.25">
      <c r="A358" s="193"/>
      <c r="B358" s="194"/>
      <c r="C358" s="193"/>
      <c r="D358" s="195"/>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5.75" customHeight="1" x14ac:dyDescent="0.25">
      <c r="A359" s="193"/>
      <c r="B359" s="194"/>
      <c r="C359" s="193"/>
      <c r="D359" s="195"/>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5.75" customHeight="1" x14ac:dyDescent="0.25">
      <c r="A360" s="193"/>
      <c r="B360" s="194"/>
      <c r="C360" s="193"/>
      <c r="D360" s="195"/>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5.75" customHeight="1" x14ac:dyDescent="0.25">
      <c r="A361" s="193"/>
      <c r="B361" s="194"/>
      <c r="C361" s="193"/>
      <c r="D361" s="195"/>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5.75" customHeight="1" x14ac:dyDescent="0.25">
      <c r="A362" s="193"/>
      <c r="B362" s="194"/>
      <c r="C362" s="193"/>
      <c r="D362" s="195"/>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5.75" customHeight="1" x14ac:dyDescent="0.25">
      <c r="A363" s="193"/>
      <c r="B363" s="194"/>
      <c r="C363" s="193"/>
      <c r="D363" s="195"/>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5.75" customHeight="1" x14ac:dyDescent="0.25">
      <c r="A364" s="193"/>
      <c r="B364" s="194"/>
      <c r="C364" s="193"/>
      <c r="D364" s="195"/>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5.75" customHeight="1" x14ac:dyDescent="0.25">
      <c r="A365" s="193"/>
      <c r="B365" s="194"/>
      <c r="C365" s="193"/>
      <c r="D365" s="195"/>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5.75" customHeight="1" x14ac:dyDescent="0.25">
      <c r="A366" s="193"/>
      <c r="B366" s="194"/>
      <c r="C366" s="193"/>
      <c r="D366" s="195"/>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5.75" customHeight="1" x14ac:dyDescent="0.25">
      <c r="A367" s="193"/>
      <c r="B367" s="194"/>
      <c r="C367" s="193"/>
      <c r="D367" s="195"/>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5.75" customHeight="1" x14ac:dyDescent="0.25">
      <c r="A368" s="193"/>
      <c r="B368" s="194"/>
      <c r="C368" s="193"/>
      <c r="D368" s="195"/>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5.75" customHeight="1" x14ac:dyDescent="0.25">
      <c r="A369" s="193"/>
      <c r="B369" s="194"/>
      <c r="C369" s="193"/>
      <c r="D369" s="195"/>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5.75" customHeight="1" x14ac:dyDescent="0.25">
      <c r="A370" s="193"/>
      <c r="B370" s="194"/>
      <c r="C370" s="193"/>
      <c r="D370" s="195"/>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5.75" customHeight="1" x14ac:dyDescent="0.25">
      <c r="A371" s="193"/>
      <c r="B371" s="194"/>
      <c r="C371" s="193"/>
      <c r="D371" s="195"/>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5.75" customHeight="1" x14ac:dyDescent="0.25">
      <c r="A372" s="193"/>
      <c r="B372" s="194"/>
      <c r="C372" s="193"/>
      <c r="D372" s="195"/>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5.75" customHeight="1" x14ac:dyDescent="0.25">
      <c r="A373" s="193"/>
      <c r="B373" s="194"/>
      <c r="C373" s="193"/>
      <c r="D373" s="195"/>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5.75" customHeight="1" x14ac:dyDescent="0.25">
      <c r="A374" s="193"/>
      <c r="B374" s="194"/>
      <c r="C374" s="193"/>
      <c r="D374" s="195"/>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5.75" customHeight="1" x14ac:dyDescent="0.25">
      <c r="A375" s="193"/>
      <c r="B375" s="194"/>
      <c r="C375" s="193"/>
      <c r="D375" s="195"/>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5.75" customHeight="1" x14ac:dyDescent="0.25">
      <c r="A376" s="193"/>
      <c r="B376" s="194"/>
      <c r="C376" s="193"/>
      <c r="D376" s="195"/>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5.75" customHeight="1" x14ac:dyDescent="0.25">
      <c r="A377" s="193"/>
      <c r="B377" s="194"/>
      <c r="C377" s="193"/>
      <c r="D377" s="195"/>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5.75" customHeight="1" x14ac:dyDescent="0.25">
      <c r="A378" s="193"/>
      <c r="B378" s="194"/>
      <c r="C378" s="193"/>
      <c r="D378" s="195"/>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5.75" customHeight="1" x14ac:dyDescent="0.25">
      <c r="A379" s="193"/>
      <c r="B379" s="194"/>
      <c r="C379" s="193"/>
      <c r="D379" s="195"/>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5.75" customHeight="1" x14ac:dyDescent="0.25">
      <c r="A380" s="193"/>
      <c r="B380" s="194"/>
      <c r="C380" s="193"/>
      <c r="D380" s="195"/>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5.75" customHeight="1" x14ac:dyDescent="0.25">
      <c r="A381" s="193"/>
      <c r="B381" s="194"/>
      <c r="C381" s="193"/>
      <c r="D381" s="195"/>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5.75" customHeight="1" x14ac:dyDescent="0.25">
      <c r="A382" s="193"/>
      <c r="B382" s="194"/>
      <c r="C382" s="193"/>
      <c r="D382" s="195"/>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5.75" customHeight="1" x14ac:dyDescent="0.25">
      <c r="A383" s="193"/>
      <c r="B383" s="194"/>
      <c r="C383" s="193"/>
      <c r="D383" s="195"/>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5.75" customHeight="1" x14ac:dyDescent="0.25">
      <c r="A384" s="193"/>
      <c r="B384" s="194"/>
      <c r="C384" s="193"/>
      <c r="D384" s="195"/>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5.75" customHeight="1" x14ac:dyDescent="0.25">
      <c r="A385" s="193"/>
      <c r="B385" s="194"/>
      <c r="C385" s="193"/>
      <c r="D385" s="195"/>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5.75" customHeight="1" x14ac:dyDescent="0.25">
      <c r="A386" s="193"/>
      <c r="B386" s="194"/>
      <c r="C386" s="193"/>
      <c r="D386" s="195"/>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5.75" customHeight="1" x14ac:dyDescent="0.25">
      <c r="A387" s="193"/>
      <c r="B387" s="194"/>
      <c r="C387" s="193"/>
      <c r="D387" s="195"/>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5.75" customHeight="1" x14ac:dyDescent="0.25">
      <c r="A388" s="193"/>
      <c r="B388" s="194"/>
      <c r="C388" s="193"/>
      <c r="D388" s="195"/>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5.75" customHeight="1" x14ac:dyDescent="0.25">
      <c r="A389" s="193"/>
      <c r="B389" s="194"/>
      <c r="C389" s="193"/>
      <c r="D389" s="195"/>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5.75" customHeight="1" x14ac:dyDescent="0.25">
      <c r="A390" s="193"/>
      <c r="B390" s="194"/>
      <c r="C390" s="193"/>
      <c r="D390" s="195"/>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5.75" customHeight="1" x14ac:dyDescent="0.25">
      <c r="A391" s="193"/>
      <c r="B391" s="194"/>
      <c r="C391" s="193"/>
      <c r="D391" s="195"/>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5.75" customHeight="1" x14ac:dyDescent="0.25">
      <c r="A392" s="193"/>
      <c r="B392" s="194"/>
      <c r="C392" s="193"/>
      <c r="D392" s="195"/>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5.75" customHeight="1" x14ac:dyDescent="0.25">
      <c r="A393" s="193"/>
      <c r="B393" s="194"/>
      <c r="C393" s="193"/>
      <c r="D393" s="195"/>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5.75" customHeight="1" x14ac:dyDescent="0.25">
      <c r="A394" s="193"/>
      <c r="B394" s="194"/>
      <c r="C394" s="193"/>
      <c r="D394" s="195"/>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5.75" customHeight="1" x14ac:dyDescent="0.25">
      <c r="A395" s="193"/>
      <c r="B395" s="194"/>
      <c r="C395" s="193"/>
      <c r="D395" s="195"/>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5.75" customHeight="1" x14ac:dyDescent="0.25">
      <c r="A396" s="193"/>
      <c r="B396" s="194"/>
      <c r="C396" s="193"/>
      <c r="D396" s="195"/>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5.75" customHeight="1" x14ac:dyDescent="0.25">
      <c r="A397" s="193"/>
      <c r="B397" s="194"/>
      <c r="C397" s="193"/>
      <c r="D397" s="195"/>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5.75" customHeight="1" x14ac:dyDescent="0.25">
      <c r="A398" s="193"/>
      <c r="B398" s="194"/>
      <c r="C398" s="193"/>
      <c r="D398" s="195"/>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5.75" customHeight="1" x14ac:dyDescent="0.25">
      <c r="A399" s="193"/>
      <c r="B399" s="194"/>
      <c r="C399" s="193"/>
      <c r="D399" s="195"/>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5.75" customHeight="1" x14ac:dyDescent="0.25">
      <c r="A400" s="193"/>
      <c r="B400" s="194"/>
      <c r="C400" s="193"/>
      <c r="D400" s="195"/>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5.75" customHeight="1" x14ac:dyDescent="0.25">
      <c r="A401" s="193"/>
      <c r="B401" s="194"/>
      <c r="C401" s="193"/>
      <c r="D401" s="195"/>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5.75" customHeight="1" x14ac:dyDescent="0.25">
      <c r="A402" s="193"/>
      <c r="B402" s="194"/>
      <c r="C402" s="193"/>
      <c r="D402" s="195"/>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5.75" customHeight="1" x14ac:dyDescent="0.25">
      <c r="A403" s="193"/>
      <c r="B403" s="194"/>
      <c r="C403" s="193"/>
      <c r="D403" s="195"/>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5.75" customHeight="1" x14ac:dyDescent="0.25">
      <c r="A404" s="193"/>
      <c r="B404" s="194"/>
      <c r="C404" s="193"/>
      <c r="D404" s="195"/>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5.75" customHeight="1" x14ac:dyDescent="0.25">
      <c r="A405" s="193"/>
      <c r="B405" s="194"/>
      <c r="C405" s="193"/>
      <c r="D405" s="195"/>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5.75" customHeight="1" x14ac:dyDescent="0.25">
      <c r="A406" s="193"/>
      <c r="B406" s="194"/>
      <c r="C406" s="193"/>
      <c r="D406" s="195"/>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5.75" customHeight="1" x14ac:dyDescent="0.25">
      <c r="A407" s="193"/>
      <c r="B407" s="194"/>
      <c r="C407" s="193"/>
      <c r="D407" s="195"/>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5.75" customHeight="1" x14ac:dyDescent="0.25">
      <c r="A408" s="193"/>
      <c r="B408" s="194"/>
      <c r="C408" s="193"/>
      <c r="D408" s="195"/>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5.75" customHeight="1" x14ac:dyDescent="0.25">
      <c r="A409" s="193"/>
      <c r="B409" s="194"/>
      <c r="C409" s="193"/>
      <c r="D409" s="195"/>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5.75" customHeight="1" x14ac:dyDescent="0.25">
      <c r="A410" s="193"/>
      <c r="B410" s="194"/>
      <c r="C410" s="193"/>
      <c r="D410" s="195"/>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5.75" customHeight="1" x14ac:dyDescent="0.25">
      <c r="A411" s="193"/>
      <c r="B411" s="194"/>
      <c r="C411" s="193"/>
      <c r="D411" s="195"/>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5.75" customHeight="1" x14ac:dyDescent="0.25">
      <c r="A412" s="193"/>
      <c r="B412" s="194"/>
      <c r="C412" s="193"/>
      <c r="D412" s="195"/>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5.75" customHeight="1" x14ac:dyDescent="0.25">
      <c r="A413" s="193"/>
      <c r="B413" s="194"/>
      <c r="C413" s="193"/>
      <c r="D413" s="195"/>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5.75" customHeight="1" x14ac:dyDescent="0.25">
      <c r="A414" s="193"/>
      <c r="B414" s="194"/>
      <c r="C414" s="193"/>
      <c r="D414" s="195"/>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5.75" customHeight="1" x14ac:dyDescent="0.25">
      <c r="A415" s="193"/>
      <c r="B415" s="194"/>
      <c r="C415" s="193"/>
      <c r="D415" s="195"/>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5.75" customHeight="1" x14ac:dyDescent="0.25">
      <c r="A416" s="193"/>
      <c r="B416" s="194"/>
      <c r="C416" s="193"/>
      <c r="D416" s="195"/>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5.75" customHeight="1" x14ac:dyDescent="0.25">
      <c r="A417" s="193"/>
      <c r="B417" s="194"/>
      <c r="C417" s="193"/>
      <c r="D417" s="195"/>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5.75" customHeight="1" x14ac:dyDescent="0.25">
      <c r="A418" s="193"/>
      <c r="B418" s="194"/>
      <c r="C418" s="193"/>
      <c r="D418" s="195"/>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5.75" customHeight="1" x14ac:dyDescent="0.25">
      <c r="A419" s="193"/>
      <c r="B419" s="194"/>
      <c r="C419" s="193"/>
      <c r="D419" s="195"/>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5.75" customHeight="1" x14ac:dyDescent="0.25">
      <c r="A420" s="193"/>
      <c r="B420" s="194"/>
      <c r="C420" s="193"/>
      <c r="D420" s="195"/>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5.75" customHeight="1" x14ac:dyDescent="0.25">
      <c r="A421" s="193"/>
      <c r="B421" s="194"/>
      <c r="C421" s="193"/>
      <c r="D421" s="195"/>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5.75" customHeight="1" x14ac:dyDescent="0.25">
      <c r="A422" s="193"/>
      <c r="B422" s="194"/>
      <c r="C422" s="193"/>
      <c r="D422" s="195"/>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5.75" customHeight="1" x14ac:dyDescent="0.25">
      <c r="A423" s="193"/>
      <c r="B423" s="194"/>
      <c r="C423" s="193"/>
      <c r="D423" s="195"/>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5.75" customHeight="1" x14ac:dyDescent="0.25">
      <c r="A424" s="193"/>
      <c r="B424" s="194"/>
      <c r="C424" s="193"/>
      <c r="D424" s="195"/>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5.75" customHeight="1" x14ac:dyDescent="0.25">
      <c r="A425" s="193"/>
      <c r="B425" s="194"/>
      <c r="C425" s="193"/>
      <c r="D425" s="195"/>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5.75" customHeight="1" x14ac:dyDescent="0.25">
      <c r="A426" s="193"/>
      <c r="B426" s="194"/>
      <c r="C426" s="193"/>
      <c r="D426" s="195"/>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5.75" customHeight="1" x14ac:dyDescent="0.25">
      <c r="A427" s="193"/>
      <c r="B427" s="194"/>
      <c r="C427" s="193"/>
      <c r="D427" s="195"/>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5.75" customHeight="1" x14ac:dyDescent="0.25">
      <c r="A428" s="193"/>
      <c r="B428" s="194"/>
      <c r="C428" s="193"/>
      <c r="D428" s="195"/>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5.75" customHeight="1" x14ac:dyDescent="0.25">
      <c r="A429" s="193"/>
      <c r="B429" s="194"/>
      <c r="C429" s="193"/>
      <c r="D429" s="195"/>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5.75" customHeight="1" x14ac:dyDescent="0.25">
      <c r="A430" s="193"/>
      <c r="B430" s="194"/>
      <c r="C430" s="193"/>
      <c r="D430" s="195"/>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5.75" customHeight="1" x14ac:dyDescent="0.25">
      <c r="A431" s="193"/>
      <c r="B431" s="194"/>
      <c r="C431" s="193"/>
      <c r="D431" s="195"/>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5.75" customHeight="1" x14ac:dyDescent="0.25">
      <c r="A432" s="193"/>
      <c r="B432" s="194"/>
      <c r="C432" s="193"/>
      <c r="D432" s="195"/>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5.75" customHeight="1" x14ac:dyDescent="0.25">
      <c r="A433" s="193"/>
      <c r="B433" s="194"/>
      <c r="C433" s="193"/>
      <c r="D433" s="195"/>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5.75" customHeight="1" x14ac:dyDescent="0.25">
      <c r="A434" s="193"/>
      <c r="B434" s="194"/>
      <c r="C434" s="193"/>
      <c r="D434" s="195"/>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5.75" customHeight="1" x14ac:dyDescent="0.25">
      <c r="A435" s="193"/>
      <c r="B435" s="194"/>
      <c r="C435" s="193"/>
      <c r="D435" s="195"/>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5.75" customHeight="1" x14ac:dyDescent="0.25">
      <c r="A436" s="193"/>
      <c r="B436" s="194"/>
      <c r="C436" s="193"/>
      <c r="D436" s="195"/>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5.75" customHeight="1" x14ac:dyDescent="0.25">
      <c r="A437" s="193"/>
      <c r="B437" s="194"/>
      <c r="C437" s="193"/>
      <c r="D437" s="195"/>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5.75" customHeight="1" x14ac:dyDescent="0.25">
      <c r="A438" s="193"/>
      <c r="B438" s="194"/>
      <c r="C438" s="193"/>
      <c r="D438" s="195"/>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5.75" customHeight="1" x14ac:dyDescent="0.25">
      <c r="A439" s="193"/>
      <c r="B439" s="194"/>
      <c r="C439" s="193"/>
      <c r="D439" s="195"/>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5.75" customHeight="1" x14ac:dyDescent="0.25">
      <c r="A440" s="193"/>
      <c r="B440" s="194"/>
      <c r="C440" s="193"/>
      <c r="D440" s="195"/>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5.75" customHeight="1" x14ac:dyDescent="0.25">
      <c r="A441" s="193"/>
      <c r="B441" s="194"/>
      <c r="C441" s="193"/>
      <c r="D441" s="195"/>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5.75" customHeight="1" x14ac:dyDescent="0.25">
      <c r="A442" s="193"/>
      <c r="B442" s="194"/>
      <c r="C442" s="193"/>
      <c r="D442" s="195"/>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5.75" customHeight="1" x14ac:dyDescent="0.25">
      <c r="A443" s="193"/>
      <c r="B443" s="194"/>
      <c r="C443" s="193"/>
      <c r="D443" s="195"/>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5.75" customHeight="1" x14ac:dyDescent="0.25">
      <c r="A444" s="193"/>
      <c r="B444" s="194"/>
      <c r="C444" s="193"/>
      <c r="D444" s="195"/>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5.75" customHeight="1" x14ac:dyDescent="0.25">
      <c r="A445" s="193"/>
      <c r="B445" s="194"/>
      <c r="C445" s="193"/>
      <c r="D445" s="195"/>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5.75" customHeight="1" x14ac:dyDescent="0.25">
      <c r="A446" s="193"/>
      <c r="B446" s="194"/>
      <c r="C446" s="193"/>
      <c r="D446" s="195"/>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5.75" customHeight="1" x14ac:dyDescent="0.25">
      <c r="A447" s="193"/>
      <c r="B447" s="194"/>
      <c r="C447" s="193"/>
      <c r="D447" s="195"/>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5.75" customHeight="1" x14ac:dyDescent="0.25">
      <c r="A448" s="193"/>
      <c r="B448" s="194"/>
      <c r="C448" s="193"/>
      <c r="D448" s="195"/>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5.75" customHeight="1" x14ac:dyDescent="0.25">
      <c r="A449" s="193"/>
      <c r="B449" s="194"/>
      <c r="C449" s="193"/>
      <c r="D449" s="195"/>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5.75" customHeight="1" x14ac:dyDescent="0.25">
      <c r="A450" s="193"/>
      <c r="B450" s="194"/>
      <c r="C450" s="193"/>
      <c r="D450" s="195"/>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5.75" customHeight="1" x14ac:dyDescent="0.25">
      <c r="A451" s="193"/>
      <c r="B451" s="194"/>
      <c r="C451" s="193"/>
      <c r="D451" s="195"/>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5.75" customHeight="1" x14ac:dyDescent="0.25">
      <c r="A452" s="193"/>
      <c r="B452" s="194"/>
      <c r="C452" s="193"/>
      <c r="D452" s="195"/>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5.75" customHeight="1" x14ac:dyDescent="0.25">
      <c r="A453" s="193"/>
      <c r="B453" s="194"/>
      <c r="C453" s="193"/>
      <c r="D453" s="195"/>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5.75" customHeight="1" x14ac:dyDescent="0.25">
      <c r="A454" s="193"/>
      <c r="B454" s="194"/>
      <c r="C454" s="193"/>
      <c r="D454" s="195"/>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5.75" customHeight="1" x14ac:dyDescent="0.25">
      <c r="A455" s="193"/>
      <c r="B455" s="194"/>
      <c r="C455" s="193"/>
      <c r="D455" s="195"/>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5.75" customHeight="1" x14ac:dyDescent="0.25">
      <c r="A456" s="193"/>
      <c r="B456" s="194"/>
      <c r="C456" s="193"/>
      <c r="D456" s="195"/>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5.75" customHeight="1" x14ac:dyDescent="0.25">
      <c r="A457" s="193"/>
      <c r="B457" s="194"/>
      <c r="C457" s="193"/>
      <c r="D457" s="195"/>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5.75" customHeight="1" x14ac:dyDescent="0.25">
      <c r="A458" s="193"/>
      <c r="B458" s="194"/>
      <c r="C458" s="193"/>
      <c r="D458" s="195"/>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5.75" customHeight="1" x14ac:dyDescent="0.25">
      <c r="A459" s="193"/>
      <c r="B459" s="194"/>
      <c r="C459" s="193"/>
      <c r="D459" s="195"/>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5.75" customHeight="1" x14ac:dyDescent="0.25">
      <c r="A460" s="193"/>
      <c r="B460" s="194"/>
      <c r="C460" s="193"/>
      <c r="D460" s="195"/>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5.75" customHeight="1" x14ac:dyDescent="0.25">
      <c r="A461" s="193"/>
      <c r="B461" s="194"/>
      <c r="C461" s="193"/>
      <c r="D461" s="195"/>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5.75" customHeight="1" x14ac:dyDescent="0.25">
      <c r="A462" s="193"/>
      <c r="B462" s="194"/>
      <c r="C462" s="193"/>
      <c r="D462" s="195"/>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5.75" customHeight="1" x14ac:dyDescent="0.25">
      <c r="A463" s="193"/>
      <c r="B463" s="194"/>
      <c r="C463" s="193"/>
      <c r="D463" s="195"/>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5.75" customHeight="1" x14ac:dyDescent="0.25">
      <c r="A464" s="193"/>
      <c r="B464" s="194"/>
      <c r="C464" s="193"/>
      <c r="D464" s="195"/>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5.75" customHeight="1" x14ac:dyDescent="0.25">
      <c r="A465" s="193"/>
      <c r="B465" s="194"/>
      <c r="C465" s="193"/>
      <c r="D465" s="195"/>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5.75" customHeight="1" x14ac:dyDescent="0.25">
      <c r="A466" s="193"/>
      <c r="B466" s="194"/>
      <c r="C466" s="193"/>
      <c r="D466" s="195"/>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5.75" customHeight="1" x14ac:dyDescent="0.25">
      <c r="A467" s="193"/>
      <c r="B467" s="194"/>
      <c r="C467" s="193"/>
      <c r="D467" s="195"/>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5.75" customHeight="1" x14ac:dyDescent="0.25">
      <c r="A468" s="193"/>
      <c r="B468" s="194"/>
      <c r="C468" s="193"/>
      <c r="D468" s="195"/>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5.75" customHeight="1" x14ac:dyDescent="0.25">
      <c r="A469" s="193"/>
      <c r="B469" s="194"/>
      <c r="C469" s="193"/>
      <c r="D469" s="195"/>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5.75" customHeight="1" x14ac:dyDescent="0.25">
      <c r="A470" s="193"/>
      <c r="B470" s="194"/>
      <c r="C470" s="193"/>
      <c r="D470" s="195"/>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5.75" customHeight="1" x14ac:dyDescent="0.25">
      <c r="A471" s="193"/>
      <c r="B471" s="194"/>
      <c r="C471" s="193"/>
      <c r="D471" s="195"/>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5.75" customHeight="1" x14ac:dyDescent="0.25">
      <c r="A472" s="193"/>
      <c r="B472" s="194"/>
      <c r="C472" s="193"/>
      <c r="D472" s="195"/>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5.75" customHeight="1" x14ac:dyDescent="0.25">
      <c r="A473" s="193"/>
      <c r="B473" s="194"/>
      <c r="C473" s="193"/>
      <c r="D473" s="195"/>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5.75" customHeight="1" x14ac:dyDescent="0.25">
      <c r="A474" s="193"/>
      <c r="B474" s="194"/>
      <c r="C474" s="193"/>
      <c r="D474" s="195"/>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5.75" customHeight="1" x14ac:dyDescent="0.25">
      <c r="A475" s="193"/>
      <c r="B475" s="194"/>
      <c r="C475" s="193"/>
      <c r="D475" s="195"/>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5.75" customHeight="1" x14ac:dyDescent="0.25">
      <c r="A476" s="193"/>
      <c r="B476" s="194"/>
      <c r="C476" s="193"/>
      <c r="D476" s="195"/>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5.75" customHeight="1" x14ac:dyDescent="0.25">
      <c r="A477" s="193"/>
      <c r="B477" s="194"/>
      <c r="C477" s="193"/>
      <c r="D477" s="195"/>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5.75" customHeight="1" x14ac:dyDescent="0.25">
      <c r="A478" s="193"/>
      <c r="B478" s="194"/>
      <c r="C478" s="193"/>
      <c r="D478" s="195"/>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5.75" customHeight="1" x14ac:dyDescent="0.25">
      <c r="A479" s="193"/>
      <c r="B479" s="194"/>
      <c r="C479" s="193"/>
      <c r="D479" s="195"/>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5.75" customHeight="1" x14ac:dyDescent="0.25">
      <c r="A480" s="193"/>
      <c r="B480" s="194"/>
      <c r="C480" s="193"/>
      <c r="D480" s="195"/>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5.75" customHeight="1" x14ac:dyDescent="0.25">
      <c r="A481" s="193"/>
      <c r="B481" s="194"/>
      <c r="C481" s="193"/>
      <c r="D481" s="195"/>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5.75" customHeight="1" x14ac:dyDescent="0.25">
      <c r="A482" s="193"/>
      <c r="B482" s="194"/>
      <c r="C482" s="193"/>
      <c r="D482" s="195"/>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5.75" customHeight="1" x14ac:dyDescent="0.25">
      <c r="A483" s="193"/>
      <c r="B483" s="194"/>
      <c r="C483" s="193"/>
      <c r="D483" s="195"/>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5.75" customHeight="1" x14ac:dyDescent="0.25">
      <c r="A484" s="193"/>
      <c r="B484" s="194"/>
      <c r="C484" s="193"/>
      <c r="D484" s="195"/>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5.75" customHeight="1" x14ac:dyDescent="0.25">
      <c r="A485" s="193"/>
      <c r="B485" s="194"/>
      <c r="C485" s="193"/>
      <c r="D485" s="195"/>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5.75" customHeight="1" x14ac:dyDescent="0.25">
      <c r="A486" s="193"/>
      <c r="B486" s="194"/>
      <c r="C486" s="193"/>
      <c r="D486" s="195"/>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5.75" customHeight="1" x14ac:dyDescent="0.25">
      <c r="A487" s="193"/>
      <c r="B487" s="194"/>
      <c r="C487" s="193"/>
      <c r="D487" s="195"/>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5.75" customHeight="1" x14ac:dyDescent="0.25">
      <c r="A488" s="193"/>
      <c r="B488" s="194"/>
      <c r="C488" s="193"/>
      <c r="D488" s="195"/>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5.75" customHeight="1" x14ac:dyDescent="0.25">
      <c r="A489" s="193"/>
      <c r="B489" s="194"/>
      <c r="C489" s="193"/>
      <c r="D489" s="195"/>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5.75" customHeight="1" x14ac:dyDescent="0.25">
      <c r="A490" s="193"/>
      <c r="B490" s="194"/>
      <c r="C490" s="193"/>
      <c r="D490" s="195"/>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5.75" customHeight="1" x14ac:dyDescent="0.25">
      <c r="A491" s="193"/>
      <c r="B491" s="194"/>
      <c r="C491" s="193"/>
      <c r="D491" s="195"/>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5.75" customHeight="1" x14ac:dyDescent="0.25">
      <c r="A492" s="193"/>
      <c r="B492" s="194"/>
      <c r="C492" s="193"/>
      <c r="D492" s="195"/>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5.75" customHeight="1" x14ac:dyDescent="0.25">
      <c r="A493" s="193"/>
      <c r="B493" s="194"/>
      <c r="C493" s="193"/>
      <c r="D493" s="195"/>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5.75" customHeight="1" x14ac:dyDescent="0.25">
      <c r="A494" s="193"/>
      <c r="B494" s="194"/>
      <c r="C494" s="193"/>
      <c r="D494" s="195"/>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5.75" customHeight="1" x14ac:dyDescent="0.25">
      <c r="A495" s="193"/>
      <c r="B495" s="194"/>
      <c r="C495" s="193"/>
      <c r="D495" s="195"/>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5.75" customHeight="1" x14ac:dyDescent="0.25">
      <c r="A496" s="193"/>
      <c r="B496" s="194"/>
      <c r="C496" s="193"/>
      <c r="D496" s="195"/>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5.75" customHeight="1" x14ac:dyDescent="0.25">
      <c r="A497" s="193"/>
      <c r="B497" s="194"/>
      <c r="C497" s="193"/>
      <c r="D497" s="195"/>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5.75" customHeight="1" x14ac:dyDescent="0.25">
      <c r="A498" s="193"/>
      <c r="B498" s="194"/>
      <c r="C498" s="193"/>
      <c r="D498" s="195"/>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5.75" customHeight="1" x14ac:dyDescent="0.25">
      <c r="A499" s="193"/>
      <c r="B499" s="194"/>
      <c r="C499" s="193"/>
      <c r="D499" s="195"/>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5.75" customHeight="1" x14ac:dyDescent="0.25">
      <c r="A500" s="193"/>
      <c r="B500" s="194"/>
      <c r="C500" s="193"/>
      <c r="D500" s="195"/>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5.75" customHeight="1" x14ac:dyDescent="0.25">
      <c r="A501" s="193"/>
      <c r="B501" s="194"/>
      <c r="C501" s="193"/>
      <c r="D501" s="195"/>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5.75" customHeight="1" x14ac:dyDescent="0.25">
      <c r="A502" s="193"/>
      <c r="B502" s="194"/>
      <c r="C502" s="193"/>
      <c r="D502" s="195"/>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5.75" customHeight="1" x14ac:dyDescent="0.25">
      <c r="A503" s="193"/>
      <c r="B503" s="194"/>
      <c r="C503" s="193"/>
      <c r="D503" s="195"/>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5.75" customHeight="1" x14ac:dyDescent="0.25">
      <c r="A504" s="193"/>
      <c r="B504" s="194"/>
      <c r="C504" s="193"/>
      <c r="D504" s="195"/>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5.75" customHeight="1" x14ac:dyDescent="0.25">
      <c r="A505" s="193"/>
      <c r="B505" s="194"/>
      <c r="C505" s="193"/>
      <c r="D505" s="195"/>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5.75" customHeight="1" x14ac:dyDescent="0.25">
      <c r="A506" s="193"/>
      <c r="B506" s="194"/>
      <c r="C506" s="193"/>
      <c r="D506" s="195"/>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5.75" customHeight="1" x14ac:dyDescent="0.25">
      <c r="A507" s="193"/>
      <c r="B507" s="194"/>
      <c r="C507" s="193"/>
      <c r="D507" s="195"/>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5.75" customHeight="1" x14ac:dyDescent="0.25">
      <c r="A508" s="193"/>
      <c r="B508" s="194"/>
      <c r="C508" s="193"/>
      <c r="D508" s="195"/>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5.75" customHeight="1" x14ac:dyDescent="0.25">
      <c r="A509" s="193"/>
      <c r="B509" s="194"/>
      <c r="C509" s="193"/>
      <c r="D509" s="195"/>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5.75" customHeight="1" x14ac:dyDescent="0.25">
      <c r="A510" s="193"/>
      <c r="B510" s="194"/>
      <c r="C510" s="193"/>
      <c r="D510" s="195"/>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5.75" customHeight="1" x14ac:dyDescent="0.25">
      <c r="A511" s="193"/>
      <c r="B511" s="194"/>
      <c r="C511" s="193"/>
      <c r="D511" s="195"/>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5.75" customHeight="1" x14ac:dyDescent="0.25">
      <c r="A512" s="193"/>
      <c r="B512" s="194"/>
      <c r="C512" s="193"/>
      <c r="D512" s="195"/>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5.75" customHeight="1" x14ac:dyDescent="0.25">
      <c r="A513" s="193"/>
      <c r="B513" s="194"/>
      <c r="C513" s="193"/>
      <c r="D513" s="195"/>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5.75" customHeight="1" x14ac:dyDescent="0.25">
      <c r="A514" s="193"/>
      <c r="B514" s="194"/>
      <c r="C514" s="193"/>
      <c r="D514" s="195"/>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5.75" customHeight="1" x14ac:dyDescent="0.25">
      <c r="A515" s="193"/>
      <c r="B515" s="194"/>
      <c r="C515" s="193"/>
      <c r="D515" s="195"/>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5.75" customHeight="1" x14ac:dyDescent="0.25">
      <c r="A516" s="193"/>
      <c r="B516" s="194"/>
      <c r="C516" s="193"/>
      <c r="D516" s="195"/>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5.75" customHeight="1" x14ac:dyDescent="0.25">
      <c r="A517" s="193"/>
      <c r="B517" s="194"/>
      <c r="C517" s="193"/>
      <c r="D517" s="195"/>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5.75" customHeight="1" x14ac:dyDescent="0.25">
      <c r="A518" s="193"/>
      <c r="B518" s="194"/>
      <c r="C518" s="193"/>
      <c r="D518" s="195"/>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5.75" customHeight="1" x14ac:dyDescent="0.25">
      <c r="A519" s="193"/>
      <c r="B519" s="194"/>
      <c r="C519" s="193"/>
      <c r="D519" s="195"/>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5.75" customHeight="1" x14ac:dyDescent="0.25">
      <c r="A520" s="193"/>
      <c r="B520" s="194"/>
      <c r="C520" s="193"/>
      <c r="D520" s="195"/>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5.75" customHeight="1" x14ac:dyDescent="0.25">
      <c r="A521" s="193"/>
      <c r="B521" s="194"/>
      <c r="C521" s="193"/>
      <c r="D521" s="195"/>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5.75" customHeight="1" x14ac:dyDescent="0.25">
      <c r="A522" s="193"/>
      <c r="B522" s="194"/>
      <c r="C522" s="193"/>
      <c r="D522" s="195"/>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5.75" customHeight="1" x14ac:dyDescent="0.25">
      <c r="A523" s="193"/>
      <c r="B523" s="194"/>
      <c r="C523" s="193"/>
      <c r="D523" s="195"/>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5.75" customHeight="1" x14ac:dyDescent="0.25">
      <c r="A524" s="193"/>
      <c r="B524" s="194"/>
      <c r="C524" s="193"/>
      <c r="D524" s="195"/>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5.75" customHeight="1" x14ac:dyDescent="0.25">
      <c r="A525" s="193"/>
      <c r="B525" s="194"/>
      <c r="C525" s="193"/>
      <c r="D525" s="195"/>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5.75" customHeight="1" x14ac:dyDescent="0.25">
      <c r="A526" s="193"/>
      <c r="B526" s="194"/>
      <c r="C526" s="193"/>
      <c r="D526" s="195"/>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5.75" customHeight="1" x14ac:dyDescent="0.25">
      <c r="A527" s="193"/>
      <c r="B527" s="194"/>
      <c r="C527" s="193"/>
      <c r="D527" s="195"/>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5.75" customHeight="1" x14ac:dyDescent="0.25">
      <c r="A528" s="193"/>
      <c r="B528" s="194"/>
      <c r="C528" s="193"/>
      <c r="D528" s="195"/>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5.75" customHeight="1" x14ac:dyDescent="0.25">
      <c r="A529" s="193"/>
      <c r="B529" s="194"/>
      <c r="C529" s="193"/>
      <c r="D529" s="195"/>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5.75" customHeight="1" x14ac:dyDescent="0.25">
      <c r="A530" s="193"/>
      <c r="B530" s="194"/>
      <c r="C530" s="193"/>
      <c r="D530" s="195"/>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5.75" customHeight="1" x14ac:dyDescent="0.25">
      <c r="A531" s="193"/>
      <c r="B531" s="194"/>
      <c r="C531" s="193"/>
      <c r="D531" s="195"/>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5.75" customHeight="1" x14ac:dyDescent="0.25">
      <c r="A532" s="193"/>
      <c r="B532" s="194"/>
      <c r="C532" s="193"/>
      <c r="D532" s="195"/>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5.75" customHeight="1" x14ac:dyDescent="0.25">
      <c r="A533" s="193"/>
      <c r="B533" s="194"/>
      <c r="C533" s="193"/>
      <c r="D533" s="195"/>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5.75" customHeight="1" x14ac:dyDescent="0.25">
      <c r="A534" s="193"/>
      <c r="B534" s="194"/>
      <c r="C534" s="193"/>
      <c r="D534" s="195"/>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5.75" customHeight="1" x14ac:dyDescent="0.25">
      <c r="A535" s="193"/>
      <c r="B535" s="194"/>
      <c r="C535" s="193"/>
      <c r="D535" s="195"/>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5.75" customHeight="1" x14ac:dyDescent="0.25">
      <c r="A536" s="193"/>
      <c r="B536" s="194"/>
      <c r="C536" s="193"/>
      <c r="D536" s="195"/>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5.75" customHeight="1" x14ac:dyDescent="0.25">
      <c r="A537" s="193"/>
      <c r="B537" s="194"/>
      <c r="C537" s="193"/>
      <c r="D537" s="195"/>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5.75" customHeight="1" x14ac:dyDescent="0.25">
      <c r="A538" s="193"/>
      <c r="B538" s="194"/>
      <c r="C538" s="193"/>
      <c r="D538" s="195"/>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5.75" customHeight="1" x14ac:dyDescent="0.25">
      <c r="A539" s="193"/>
      <c r="B539" s="194"/>
      <c r="C539" s="193"/>
      <c r="D539" s="195"/>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5.75" customHeight="1" x14ac:dyDescent="0.25">
      <c r="A540" s="193"/>
      <c r="B540" s="194"/>
      <c r="C540" s="193"/>
      <c r="D540" s="195"/>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5.75" customHeight="1" x14ac:dyDescent="0.25">
      <c r="A541" s="193"/>
      <c r="B541" s="194"/>
      <c r="C541" s="193"/>
      <c r="D541" s="195"/>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5.75" customHeight="1" x14ac:dyDescent="0.25">
      <c r="A542" s="193"/>
      <c r="B542" s="194"/>
      <c r="C542" s="193"/>
      <c r="D542" s="195"/>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5.75" customHeight="1" x14ac:dyDescent="0.25">
      <c r="A543" s="193"/>
      <c r="B543" s="194"/>
      <c r="C543" s="193"/>
      <c r="D543" s="195"/>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5.75" customHeight="1" x14ac:dyDescent="0.25">
      <c r="A544" s="193"/>
      <c r="B544" s="194"/>
      <c r="C544" s="193"/>
      <c r="D544" s="195"/>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5.75" customHeight="1" x14ac:dyDescent="0.25">
      <c r="A545" s="193"/>
      <c r="B545" s="194"/>
      <c r="C545" s="193"/>
      <c r="D545" s="195"/>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5.75" customHeight="1" x14ac:dyDescent="0.25">
      <c r="A546" s="193"/>
      <c r="B546" s="194"/>
      <c r="C546" s="193"/>
      <c r="D546" s="195"/>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5.75" customHeight="1" x14ac:dyDescent="0.25">
      <c r="A547" s="193"/>
      <c r="B547" s="194"/>
      <c r="C547" s="193"/>
      <c r="D547" s="195"/>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5.75" customHeight="1" x14ac:dyDescent="0.25">
      <c r="A548" s="193"/>
      <c r="B548" s="194"/>
      <c r="C548" s="193"/>
      <c r="D548" s="195"/>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5.75" customHeight="1" x14ac:dyDescent="0.25">
      <c r="A549" s="193"/>
      <c r="B549" s="194"/>
      <c r="C549" s="193"/>
      <c r="D549" s="195"/>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5.75" customHeight="1" x14ac:dyDescent="0.25">
      <c r="A550" s="193"/>
      <c r="B550" s="194"/>
      <c r="C550" s="193"/>
      <c r="D550" s="195"/>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5.75" customHeight="1" x14ac:dyDescent="0.25">
      <c r="A551" s="193"/>
      <c r="B551" s="194"/>
      <c r="C551" s="193"/>
      <c r="D551" s="195"/>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5.75" customHeight="1" x14ac:dyDescent="0.25">
      <c r="A552" s="193"/>
      <c r="B552" s="194"/>
      <c r="C552" s="193"/>
      <c r="D552" s="195"/>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5.75" customHeight="1" x14ac:dyDescent="0.25">
      <c r="A553" s="193"/>
      <c r="B553" s="194"/>
      <c r="C553" s="193"/>
      <c r="D553" s="195"/>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5.75" customHeight="1" x14ac:dyDescent="0.25">
      <c r="A554" s="193"/>
      <c r="B554" s="194"/>
      <c r="C554" s="193"/>
      <c r="D554" s="195"/>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5.75" customHeight="1" x14ac:dyDescent="0.25">
      <c r="A555" s="193"/>
      <c r="B555" s="194"/>
      <c r="C555" s="193"/>
      <c r="D555" s="195"/>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5.75" customHeight="1" x14ac:dyDescent="0.25">
      <c r="A556" s="193"/>
      <c r="B556" s="194"/>
      <c r="C556" s="193"/>
      <c r="D556" s="195"/>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5.75" customHeight="1" x14ac:dyDescent="0.25">
      <c r="A557" s="193"/>
      <c r="B557" s="194"/>
      <c r="C557" s="193"/>
      <c r="D557" s="195"/>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5.75" customHeight="1" x14ac:dyDescent="0.25">
      <c r="A558" s="193"/>
      <c r="B558" s="194"/>
      <c r="C558" s="193"/>
      <c r="D558" s="195"/>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5.75" customHeight="1" x14ac:dyDescent="0.25">
      <c r="A559" s="193"/>
      <c r="B559" s="194"/>
      <c r="C559" s="193"/>
      <c r="D559" s="195"/>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5.75" customHeight="1" x14ac:dyDescent="0.25">
      <c r="A560" s="193"/>
      <c r="B560" s="194"/>
      <c r="C560" s="193"/>
      <c r="D560" s="195"/>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5.75" customHeight="1" x14ac:dyDescent="0.25">
      <c r="A561" s="193"/>
      <c r="B561" s="194"/>
      <c r="C561" s="193"/>
      <c r="D561" s="195"/>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5.75" customHeight="1" x14ac:dyDescent="0.25">
      <c r="A562" s="193"/>
      <c r="B562" s="194"/>
      <c r="C562" s="193"/>
      <c r="D562" s="195"/>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5.75" customHeight="1" x14ac:dyDescent="0.25">
      <c r="A563" s="193"/>
      <c r="B563" s="194"/>
      <c r="C563" s="193"/>
      <c r="D563" s="195"/>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5.75" customHeight="1" x14ac:dyDescent="0.25">
      <c r="A564" s="193"/>
      <c r="B564" s="194"/>
      <c r="C564" s="193"/>
      <c r="D564" s="195"/>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5.75" customHeight="1" x14ac:dyDescent="0.25">
      <c r="A565" s="193"/>
      <c r="B565" s="194"/>
      <c r="C565" s="193"/>
      <c r="D565" s="195"/>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5.75" customHeight="1" x14ac:dyDescent="0.25">
      <c r="A566" s="193"/>
      <c r="B566" s="194"/>
      <c r="C566" s="193"/>
      <c r="D566" s="195"/>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5.75" customHeight="1" x14ac:dyDescent="0.25">
      <c r="A567" s="193"/>
      <c r="B567" s="194"/>
      <c r="C567" s="193"/>
      <c r="D567" s="195"/>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5.75" customHeight="1" x14ac:dyDescent="0.25">
      <c r="A568" s="193"/>
      <c r="B568" s="194"/>
      <c r="C568" s="193"/>
      <c r="D568" s="195"/>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5.75" customHeight="1" x14ac:dyDescent="0.25">
      <c r="A569" s="193"/>
      <c r="B569" s="194"/>
      <c r="C569" s="193"/>
      <c r="D569" s="195"/>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5.75" customHeight="1" x14ac:dyDescent="0.25">
      <c r="A570" s="193"/>
      <c r="B570" s="194"/>
      <c r="C570" s="193"/>
      <c r="D570" s="195"/>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5.75" customHeight="1" x14ac:dyDescent="0.25">
      <c r="A571" s="193"/>
      <c r="B571" s="194"/>
      <c r="C571" s="193"/>
      <c r="D571" s="195"/>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5.75" customHeight="1" x14ac:dyDescent="0.25">
      <c r="A572" s="193"/>
      <c r="B572" s="194"/>
      <c r="C572" s="193"/>
      <c r="D572" s="195"/>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5.75" customHeight="1" x14ac:dyDescent="0.25">
      <c r="A573" s="193"/>
      <c r="B573" s="194"/>
      <c r="C573" s="193"/>
      <c r="D573" s="195"/>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5.75" customHeight="1" x14ac:dyDescent="0.25">
      <c r="A574" s="193"/>
      <c r="B574" s="194"/>
      <c r="C574" s="193"/>
      <c r="D574" s="195"/>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5.75" customHeight="1" x14ac:dyDescent="0.25">
      <c r="A575" s="193"/>
      <c r="B575" s="194"/>
      <c r="C575" s="193"/>
      <c r="D575" s="195"/>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5.75" customHeight="1" x14ac:dyDescent="0.25">
      <c r="A576" s="193"/>
      <c r="B576" s="194"/>
      <c r="C576" s="193"/>
      <c r="D576" s="195"/>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5.75" customHeight="1" x14ac:dyDescent="0.25">
      <c r="A577" s="193"/>
      <c r="B577" s="194"/>
      <c r="C577" s="193"/>
      <c r="D577" s="195"/>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5.75" customHeight="1" x14ac:dyDescent="0.25">
      <c r="A578" s="193"/>
      <c r="B578" s="194"/>
      <c r="C578" s="193"/>
      <c r="D578" s="195"/>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5.75" customHeight="1" x14ac:dyDescent="0.25">
      <c r="A579" s="193"/>
      <c r="B579" s="194"/>
      <c r="C579" s="193"/>
      <c r="D579" s="195"/>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5.75" customHeight="1" x14ac:dyDescent="0.25">
      <c r="A580" s="193"/>
      <c r="B580" s="194"/>
      <c r="C580" s="193"/>
      <c r="D580" s="195"/>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5.75" customHeight="1" x14ac:dyDescent="0.25">
      <c r="A581" s="193"/>
      <c r="B581" s="194"/>
      <c r="C581" s="193"/>
      <c r="D581" s="195"/>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5.75" customHeight="1" x14ac:dyDescent="0.25">
      <c r="A582" s="193"/>
      <c r="B582" s="194"/>
      <c r="C582" s="193"/>
      <c r="D582" s="195"/>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5.75" customHeight="1" x14ac:dyDescent="0.25">
      <c r="A583" s="193"/>
      <c r="B583" s="194"/>
      <c r="C583" s="193"/>
      <c r="D583" s="195"/>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5.75" customHeight="1" x14ac:dyDescent="0.25">
      <c r="A584" s="193"/>
      <c r="B584" s="194"/>
      <c r="C584" s="193"/>
      <c r="D584" s="195"/>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5.75" customHeight="1" x14ac:dyDescent="0.25">
      <c r="A585" s="193"/>
      <c r="B585" s="194"/>
      <c r="C585" s="193"/>
      <c r="D585" s="195"/>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5.75" customHeight="1" x14ac:dyDescent="0.25">
      <c r="A586" s="193"/>
      <c r="B586" s="194"/>
      <c r="C586" s="193"/>
      <c r="D586" s="195"/>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5.75" customHeight="1" x14ac:dyDescent="0.25">
      <c r="A587" s="193"/>
      <c r="B587" s="194"/>
      <c r="C587" s="193"/>
      <c r="D587" s="195"/>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5.75" customHeight="1" x14ac:dyDescent="0.25">
      <c r="A588" s="193"/>
      <c r="B588" s="194"/>
      <c r="C588" s="193"/>
      <c r="D588" s="195"/>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5.75" customHeight="1" x14ac:dyDescent="0.25">
      <c r="A589" s="193"/>
      <c r="B589" s="194"/>
      <c r="C589" s="193"/>
      <c r="D589" s="195"/>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5.75" customHeight="1" x14ac:dyDescent="0.25">
      <c r="A590" s="193"/>
      <c r="B590" s="194"/>
      <c r="C590" s="193"/>
      <c r="D590" s="195"/>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5.75" customHeight="1" x14ac:dyDescent="0.25">
      <c r="A591" s="193"/>
      <c r="B591" s="194"/>
      <c r="C591" s="193"/>
      <c r="D591" s="195"/>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5.75" customHeight="1" x14ac:dyDescent="0.25">
      <c r="A592" s="193"/>
      <c r="B592" s="194"/>
      <c r="C592" s="193"/>
      <c r="D592" s="195"/>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5.75" customHeight="1" x14ac:dyDescent="0.25">
      <c r="A593" s="193"/>
      <c r="B593" s="194"/>
      <c r="C593" s="193"/>
      <c r="D593" s="195"/>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5.75" customHeight="1" x14ac:dyDescent="0.25">
      <c r="A594" s="193"/>
      <c r="B594" s="194"/>
      <c r="C594" s="193"/>
      <c r="D594" s="195"/>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5.75" customHeight="1" x14ac:dyDescent="0.25">
      <c r="A595" s="193"/>
      <c r="B595" s="194"/>
      <c r="C595" s="193"/>
      <c r="D595" s="195"/>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5.75" customHeight="1" x14ac:dyDescent="0.25">
      <c r="A596" s="193"/>
      <c r="B596" s="194"/>
      <c r="C596" s="193"/>
      <c r="D596" s="195"/>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5.75" customHeight="1" x14ac:dyDescent="0.25">
      <c r="A597" s="193"/>
      <c r="B597" s="194"/>
      <c r="C597" s="193"/>
      <c r="D597" s="195"/>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5.75" customHeight="1" x14ac:dyDescent="0.25">
      <c r="A598" s="193"/>
      <c r="B598" s="194"/>
      <c r="C598" s="193"/>
      <c r="D598" s="195"/>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5.75" customHeight="1" x14ac:dyDescent="0.25">
      <c r="A599" s="193"/>
      <c r="B599" s="194"/>
      <c r="C599" s="193"/>
      <c r="D599" s="195"/>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5.75" customHeight="1" x14ac:dyDescent="0.25">
      <c r="A600" s="193"/>
      <c r="B600" s="194"/>
      <c r="C600" s="193"/>
      <c r="D600" s="195"/>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5.75" customHeight="1" x14ac:dyDescent="0.25">
      <c r="A601" s="193"/>
      <c r="B601" s="194"/>
      <c r="C601" s="193"/>
      <c r="D601" s="195"/>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5.75" customHeight="1" x14ac:dyDescent="0.25">
      <c r="A602" s="193"/>
      <c r="B602" s="194"/>
      <c r="C602" s="193"/>
      <c r="D602" s="195"/>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5.75" customHeight="1" x14ac:dyDescent="0.25">
      <c r="A603" s="193"/>
      <c r="B603" s="194"/>
      <c r="C603" s="193"/>
      <c r="D603" s="195"/>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5.75" customHeight="1" x14ac:dyDescent="0.25">
      <c r="A604" s="193"/>
      <c r="B604" s="194"/>
      <c r="C604" s="193"/>
      <c r="D604" s="195"/>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5.75" customHeight="1" x14ac:dyDescent="0.25">
      <c r="A605" s="193"/>
      <c r="B605" s="194"/>
      <c r="C605" s="193"/>
      <c r="D605" s="195"/>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5.75" customHeight="1" x14ac:dyDescent="0.25">
      <c r="A606" s="193"/>
      <c r="B606" s="194"/>
      <c r="C606" s="193"/>
      <c r="D606" s="195"/>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5.75" customHeight="1" x14ac:dyDescent="0.25">
      <c r="A607" s="193"/>
      <c r="B607" s="194"/>
      <c r="C607" s="193"/>
      <c r="D607" s="195"/>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5.75" customHeight="1" x14ac:dyDescent="0.25">
      <c r="A608" s="193"/>
      <c r="B608" s="194"/>
      <c r="C608" s="193"/>
      <c r="D608" s="195"/>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5.75" customHeight="1" x14ac:dyDescent="0.25">
      <c r="A609" s="193"/>
      <c r="B609" s="194"/>
      <c r="C609" s="193"/>
      <c r="D609" s="195"/>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5.75" customHeight="1" x14ac:dyDescent="0.25">
      <c r="A610" s="193"/>
      <c r="B610" s="194"/>
      <c r="C610" s="193"/>
      <c r="D610" s="195"/>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5.75" customHeight="1" x14ac:dyDescent="0.25">
      <c r="A611" s="193"/>
      <c r="B611" s="194"/>
      <c r="C611" s="193"/>
      <c r="D611" s="195"/>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5.75" customHeight="1" x14ac:dyDescent="0.25">
      <c r="A612" s="193"/>
      <c r="B612" s="194"/>
      <c r="C612" s="193"/>
      <c r="D612" s="195"/>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5.75" customHeight="1" x14ac:dyDescent="0.25">
      <c r="A613" s="193"/>
      <c r="B613" s="194"/>
      <c r="C613" s="193"/>
      <c r="D613" s="195"/>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5.75" customHeight="1" x14ac:dyDescent="0.25">
      <c r="A614" s="193"/>
      <c r="B614" s="194"/>
      <c r="C614" s="193"/>
      <c r="D614" s="195"/>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5.75" customHeight="1" x14ac:dyDescent="0.25">
      <c r="A615" s="193"/>
      <c r="B615" s="194"/>
      <c r="C615" s="193"/>
      <c r="D615" s="195"/>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5.75" customHeight="1" x14ac:dyDescent="0.25">
      <c r="A616" s="193"/>
      <c r="B616" s="194"/>
      <c r="C616" s="193"/>
      <c r="D616" s="195"/>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5.75" customHeight="1" x14ac:dyDescent="0.25">
      <c r="A617" s="193"/>
      <c r="B617" s="194"/>
      <c r="C617" s="193"/>
      <c r="D617" s="195"/>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5.75" customHeight="1" x14ac:dyDescent="0.25">
      <c r="A618" s="193"/>
      <c r="B618" s="194"/>
      <c r="C618" s="193"/>
      <c r="D618" s="195"/>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5.75" customHeight="1" x14ac:dyDescent="0.25">
      <c r="A619" s="193"/>
      <c r="B619" s="194"/>
      <c r="C619" s="193"/>
      <c r="D619" s="195"/>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5.75" customHeight="1" x14ac:dyDescent="0.25">
      <c r="A620" s="193"/>
      <c r="B620" s="194"/>
      <c r="C620" s="193"/>
      <c r="D620" s="195"/>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5.75" customHeight="1" x14ac:dyDescent="0.25">
      <c r="A621" s="193"/>
      <c r="B621" s="194"/>
      <c r="C621" s="193"/>
      <c r="D621" s="195"/>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5.75" customHeight="1" x14ac:dyDescent="0.25">
      <c r="A622" s="193"/>
      <c r="B622" s="194"/>
      <c r="C622" s="193"/>
      <c r="D622" s="195"/>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5.75" customHeight="1" x14ac:dyDescent="0.25">
      <c r="A623" s="193"/>
      <c r="B623" s="194"/>
      <c r="C623" s="193"/>
      <c r="D623" s="195"/>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5.75" customHeight="1" x14ac:dyDescent="0.25">
      <c r="A624" s="193"/>
      <c r="B624" s="194"/>
      <c r="C624" s="193"/>
      <c r="D624" s="195"/>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5.75" customHeight="1" x14ac:dyDescent="0.25">
      <c r="A625" s="193"/>
      <c r="B625" s="194"/>
      <c r="C625" s="193"/>
      <c r="D625" s="195"/>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5.75" customHeight="1" x14ac:dyDescent="0.25">
      <c r="A626" s="193"/>
      <c r="B626" s="194"/>
      <c r="C626" s="193"/>
      <c r="D626" s="195"/>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5.75" customHeight="1" x14ac:dyDescent="0.25">
      <c r="A627" s="193"/>
      <c r="B627" s="194"/>
      <c r="C627" s="193"/>
      <c r="D627" s="195"/>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5.75" customHeight="1" x14ac:dyDescent="0.25">
      <c r="A628" s="193"/>
      <c r="B628" s="194"/>
      <c r="C628" s="193"/>
      <c r="D628" s="195"/>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5.75" customHeight="1" x14ac:dyDescent="0.25">
      <c r="A629" s="193"/>
      <c r="B629" s="194"/>
      <c r="C629" s="193"/>
      <c r="D629" s="195"/>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5.75" customHeight="1" x14ac:dyDescent="0.25">
      <c r="A630" s="193"/>
      <c r="B630" s="194"/>
      <c r="C630" s="193"/>
      <c r="D630" s="195"/>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5.75" customHeight="1" x14ac:dyDescent="0.25">
      <c r="A631" s="193"/>
      <c r="B631" s="194"/>
      <c r="C631" s="193"/>
      <c r="D631" s="195"/>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5.75" customHeight="1" x14ac:dyDescent="0.25">
      <c r="A632" s="193"/>
      <c r="B632" s="194"/>
      <c r="C632" s="193"/>
      <c r="D632" s="195"/>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5.75" customHeight="1" x14ac:dyDescent="0.25">
      <c r="A633" s="193"/>
      <c r="B633" s="194"/>
      <c r="C633" s="193"/>
      <c r="D633" s="195"/>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5.75" customHeight="1" x14ac:dyDescent="0.25">
      <c r="A634" s="193"/>
      <c r="B634" s="194"/>
      <c r="C634" s="193"/>
      <c r="D634" s="195"/>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5.75" customHeight="1" x14ac:dyDescent="0.25">
      <c r="A635" s="193"/>
      <c r="B635" s="194"/>
      <c r="C635" s="193"/>
      <c r="D635" s="195"/>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5.75" customHeight="1" x14ac:dyDescent="0.25">
      <c r="A636" s="193"/>
      <c r="B636" s="194"/>
      <c r="C636" s="193"/>
      <c r="D636" s="195"/>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5.75" customHeight="1" x14ac:dyDescent="0.25">
      <c r="A637" s="193"/>
      <c r="B637" s="194"/>
      <c r="C637" s="193"/>
      <c r="D637" s="195"/>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5.75" customHeight="1" x14ac:dyDescent="0.25">
      <c r="A638" s="193"/>
      <c r="B638" s="194"/>
      <c r="C638" s="193"/>
      <c r="D638" s="195"/>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5.75" customHeight="1" x14ac:dyDescent="0.25">
      <c r="A639" s="193"/>
      <c r="B639" s="194"/>
      <c r="C639" s="193"/>
      <c r="D639" s="195"/>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5.75" customHeight="1" x14ac:dyDescent="0.25">
      <c r="A640" s="193"/>
      <c r="B640" s="194"/>
      <c r="C640" s="193"/>
      <c r="D640" s="195"/>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5.75" customHeight="1" x14ac:dyDescent="0.25">
      <c r="A641" s="193"/>
      <c r="B641" s="194"/>
      <c r="C641" s="193"/>
      <c r="D641" s="195"/>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5.75" customHeight="1" x14ac:dyDescent="0.25">
      <c r="A642" s="193"/>
      <c r="B642" s="194"/>
      <c r="C642" s="193"/>
      <c r="D642" s="195"/>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5.75" customHeight="1" x14ac:dyDescent="0.25">
      <c r="A643" s="193"/>
      <c r="B643" s="194"/>
      <c r="C643" s="193"/>
      <c r="D643" s="195"/>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5.75" customHeight="1" x14ac:dyDescent="0.25">
      <c r="A644" s="193"/>
      <c r="B644" s="194"/>
      <c r="C644" s="193"/>
      <c r="D644" s="195"/>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5.75" customHeight="1" x14ac:dyDescent="0.25">
      <c r="A645" s="193"/>
      <c r="B645" s="194"/>
      <c r="C645" s="193"/>
      <c r="D645" s="195"/>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5.75" customHeight="1" x14ac:dyDescent="0.25">
      <c r="A646" s="193"/>
      <c r="B646" s="194"/>
      <c r="C646" s="193"/>
      <c r="D646" s="195"/>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5.75" customHeight="1" x14ac:dyDescent="0.25">
      <c r="A647" s="193"/>
      <c r="B647" s="194"/>
      <c r="C647" s="193"/>
      <c r="D647" s="195"/>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5.75" customHeight="1" x14ac:dyDescent="0.25">
      <c r="A648" s="193"/>
      <c r="B648" s="194"/>
      <c r="C648" s="193"/>
      <c r="D648" s="195"/>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5.75" customHeight="1" x14ac:dyDescent="0.25">
      <c r="A649" s="193"/>
      <c r="B649" s="194"/>
      <c r="C649" s="193"/>
      <c r="D649" s="195"/>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5.75" customHeight="1" x14ac:dyDescent="0.25">
      <c r="A650" s="193"/>
      <c r="B650" s="194"/>
      <c r="C650" s="193"/>
      <c r="D650" s="195"/>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5.75" customHeight="1" x14ac:dyDescent="0.25">
      <c r="A651" s="193"/>
      <c r="B651" s="194"/>
      <c r="C651" s="193"/>
      <c r="D651" s="195"/>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5.75" customHeight="1" x14ac:dyDescent="0.25">
      <c r="A652" s="193"/>
      <c r="B652" s="194"/>
      <c r="C652" s="193"/>
      <c r="D652" s="195"/>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5.75" customHeight="1" x14ac:dyDescent="0.25">
      <c r="A653" s="193"/>
      <c r="B653" s="194"/>
      <c r="C653" s="193"/>
      <c r="D653" s="195"/>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5.75" customHeight="1" x14ac:dyDescent="0.25">
      <c r="A654" s="193"/>
      <c r="B654" s="194"/>
      <c r="C654" s="193"/>
      <c r="D654" s="195"/>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5.75" customHeight="1" x14ac:dyDescent="0.25">
      <c r="A655" s="193"/>
      <c r="B655" s="194"/>
      <c r="C655" s="193"/>
      <c r="D655" s="195"/>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5.75" customHeight="1" x14ac:dyDescent="0.25">
      <c r="A656" s="193"/>
      <c r="B656" s="194"/>
      <c r="C656" s="193"/>
      <c r="D656" s="195"/>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5.75" customHeight="1" x14ac:dyDescent="0.25">
      <c r="A657" s="193"/>
      <c r="B657" s="194"/>
      <c r="C657" s="193"/>
      <c r="D657" s="195"/>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5.75" customHeight="1" x14ac:dyDescent="0.25">
      <c r="A658" s="193"/>
      <c r="B658" s="194"/>
      <c r="C658" s="193"/>
      <c r="D658" s="195"/>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5.75" customHeight="1" x14ac:dyDescent="0.25">
      <c r="A659" s="193"/>
      <c r="B659" s="194"/>
      <c r="C659" s="193"/>
      <c r="D659" s="195"/>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5.75" customHeight="1" x14ac:dyDescent="0.25">
      <c r="A660" s="193"/>
      <c r="B660" s="194"/>
      <c r="C660" s="193"/>
      <c r="D660" s="195"/>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5.75" customHeight="1" x14ac:dyDescent="0.25">
      <c r="A661" s="193"/>
      <c r="B661" s="194"/>
      <c r="C661" s="193"/>
      <c r="D661" s="195"/>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5.75" customHeight="1" x14ac:dyDescent="0.25">
      <c r="A662" s="193"/>
      <c r="B662" s="194"/>
      <c r="C662" s="193"/>
      <c r="D662" s="195"/>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5.75" customHeight="1" x14ac:dyDescent="0.25">
      <c r="A663" s="193"/>
      <c r="B663" s="194"/>
      <c r="C663" s="193"/>
      <c r="D663" s="195"/>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5.75" customHeight="1" x14ac:dyDescent="0.25">
      <c r="A664" s="193"/>
      <c r="B664" s="194"/>
      <c r="C664" s="193"/>
      <c r="D664" s="195"/>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5.75" customHeight="1" x14ac:dyDescent="0.25">
      <c r="A665" s="193"/>
      <c r="B665" s="194"/>
      <c r="C665" s="193"/>
      <c r="D665" s="195"/>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5.75" customHeight="1" x14ac:dyDescent="0.25">
      <c r="A666" s="193"/>
      <c r="B666" s="194"/>
      <c r="C666" s="193"/>
      <c r="D666" s="195"/>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5.75" customHeight="1" x14ac:dyDescent="0.25">
      <c r="A667" s="193"/>
      <c r="B667" s="194"/>
      <c r="C667" s="193"/>
      <c r="D667" s="195"/>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5.75" customHeight="1" x14ac:dyDescent="0.25">
      <c r="A668" s="193"/>
      <c r="B668" s="194"/>
      <c r="C668" s="193"/>
      <c r="D668" s="195"/>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5.75" customHeight="1" x14ac:dyDescent="0.25">
      <c r="A669" s="193"/>
      <c r="B669" s="194"/>
      <c r="C669" s="193"/>
      <c r="D669" s="195"/>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5.75" customHeight="1" x14ac:dyDescent="0.25">
      <c r="A670" s="193"/>
      <c r="B670" s="194"/>
      <c r="C670" s="193"/>
      <c r="D670" s="195"/>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5.75" customHeight="1" x14ac:dyDescent="0.25">
      <c r="A671" s="193"/>
      <c r="B671" s="194"/>
      <c r="C671" s="193"/>
      <c r="D671" s="195"/>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5.75" customHeight="1" x14ac:dyDescent="0.25">
      <c r="A672" s="193"/>
      <c r="B672" s="194"/>
      <c r="C672" s="193"/>
      <c r="D672" s="195"/>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5.75" customHeight="1" x14ac:dyDescent="0.25">
      <c r="A673" s="193"/>
      <c r="B673" s="194"/>
      <c r="C673" s="193"/>
      <c r="D673" s="195"/>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5.75" customHeight="1" x14ac:dyDescent="0.25">
      <c r="A674" s="193"/>
      <c r="B674" s="194"/>
      <c r="C674" s="193"/>
      <c r="D674" s="195"/>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5.75" customHeight="1" x14ac:dyDescent="0.25">
      <c r="A675" s="193"/>
      <c r="B675" s="194"/>
      <c r="C675" s="193"/>
      <c r="D675" s="195"/>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5.75" customHeight="1" x14ac:dyDescent="0.25">
      <c r="A676" s="193"/>
      <c r="B676" s="194"/>
      <c r="C676" s="193"/>
      <c r="D676" s="195"/>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5.75" customHeight="1" x14ac:dyDescent="0.25">
      <c r="A677" s="193"/>
      <c r="B677" s="194"/>
      <c r="C677" s="193"/>
      <c r="D677" s="195"/>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5.75" customHeight="1" x14ac:dyDescent="0.25">
      <c r="A678" s="193"/>
      <c r="B678" s="194"/>
      <c r="C678" s="193"/>
      <c r="D678" s="195"/>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5.75" customHeight="1" x14ac:dyDescent="0.25">
      <c r="A679" s="193"/>
      <c r="B679" s="194"/>
      <c r="C679" s="193"/>
      <c r="D679" s="195"/>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5.75" customHeight="1" x14ac:dyDescent="0.25">
      <c r="A680" s="193"/>
      <c r="B680" s="194"/>
      <c r="C680" s="193"/>
      <c r="D680" s="195"/>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5.75" customHeight="1" x14ac:dyDescent="0.25">
      <c r="A681" s="193"/>
      <c r="B681" s="194"/>
      <c r="C681" s="193"/>
      <c r="D681" s="195"/>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5.75" customHeight="1" x14ac:dyDescent="0.25">
      <c r="A682" s="193"/>
      <c r="B682" s="194"/>
      <c r="C682" s="193"/>
      <c r="D682" s="195"/>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5.75" customHeight="1" x14ac:dyDescent="0.25">
      <c r="A683" s="193"/>
      <c r="B683" s="194"/>
      <c r="C683" s="193"/>
      <c r="D683" s="195"/>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5.75" customHeight="1" x14ac:dyDescent="0.25">
      <c r="A684" s="193"/>
      <c r="B684" s="194"/>
      <c r="C684" s="193"/>
      <c r="D684" s="195"/>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5.75" customHeight="1" x14ac:dyDescent="0.25">
      <c r="A685" s="193"/>
      <c r="B685" s="194"/>
      <c r="C685" s="193"/>
      <c r="D685" s="195"/>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5.75" customHeight="1" x14ac:dyDescent="0.25">
      <c r="A686" s="193"/>
      <c r="B686" s="194"/>
      <c r="C686" s="193"/>
      <c r="D686" s="195"/>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5.75" customHeight="1" x14ac:dyDescent="0.25">
      <c r="A687" s="193"/>
      <c r="B687" s="194"/>
      <c r="C687" s="193"/>
      <c r="D687" s="195"/>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5.75" customHeight="1" x14ac:dyDescent="0.25">
      <c r="A688" s="193"/>
      <c r="B688" s="194"/>
      <c r="C688" s="193"/>
      <c r="D688" s="195"/>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5.75" customHeight="1" x14ac:dyDescent="0.25">
      <c r="A689" s="193"/>
      <c r="B689" s="194"/>
      <c r="C689" s="193"/>
      <c r="D689" s="195"/>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5.75" customHeight="1" x14ac:dyDescent="0.25">
      <c r="A690" s="193"/>
      <c r="B690" s="194"/>
      <c r="C690" s="193"/>
      <c r="D690" s="195"/>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5.75" customHeight="1" x14ac:dyDescent="0.25">
      <c r="A691" s="193"/>
      <c r="B691" s="194"/>
      <c r="C691" s="193"/>
      <c r="D691" s="195"/>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5.75" customHeight="1" x14ac:dyDescent="0.25">
      <c r="A692" s="193"/>
      <c r="B692" s="194"/>
      <c r="C692" s="193"/>
      <c r="D692" s="195"/>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5.75" customHeight="1" x14ac:dyDescent="0.25">
      <c r="A693" s="193"/>
      <c r="B693" s="194"/>
      <c r="C693" s="193"/>
      <c r="D693" s="195"/>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5.75" customHeight="1" x14ac:dyDescent="0.25">
      <c r="A694" s="193"/>
      <c r="B694" s="194"/>
      <c r="C694" s="193"/>
      <c r="D694" s="195"/>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5.75" customHeight="1" x14ac:dyDescent="0.25">
      <c r="A695" s="193"/>
      <c r="B695" s="194"/>
      <c r="C695" s="193"/>
      <c r="D695" s="195"/>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5.75" customHeight="1" x14ac:dyDescent="0.25">
      <c r="A696" s="193"/>
      <c r="B696" s="194"/>
      <c r="C696" s="193"/>
      <c r="D696" s="195"/>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5.75" customHeight="1" x14ac:dyDescent="0.25">
      <c r="A697" s="193"/>
      <c r="B697" s="194"/>
      <c r="C697" s="193"/>
      <c r="D697" s="195"/>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5.75" customHeight="1" x14ac:dyDescent="0.25">
      <c r="A698" s="193"/>
      <c r="B698" s="194"/>
      <c r="C698" s="193"/>
      <c r="D698" s="195"/>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5.75" customHeight="1" x14ac:dyDescent="0.25">
      <c r="A699" s="193"/>
      <c r="B699" s="194"/>
      <c r="C699" s="193"/>
      <c r="D699" s="195"/>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5.75" customHeight="1" x14ac:dyDescent="0.25">
      <c r="A700" s="193"/>
      <c r="B700" s="194"/>
      <c r="C700" s="193"/>
      <c r="D700" s="195"/>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5.75" customHeight="1" x14ac:dyDescent="0.25">
      <c r="A701" s="193"/>
      <c r="B701" s="194"/>
      <c r="C701" s="193"/>
      <c r="D701" s="195"/>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5.75" customHeight="1" x14ac:dyDescent="0.25">
      <c r="A702" s="193"/>
      <c r="B702" s="194"/>
      <c r="C702" s="193"/>
      <c r="D702" s="195"/>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5.75" customHeight="1" x14ac:dyDescent="0.25">
      <c r="A703" s="193"/>
      <c r="B703" s="194"/>
      <c r="C703" s="193"/>
      <c r="D703" s="195"/>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5.75" customHeight="1" x14ac:dyDescent="0.25">
      <c r="A704" s="193"/>
      <c r="B704" s="194"/>
      <c r="C704" s="193"/>
      <c r="D704" s="195"/>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5.75" customHeight="1" x14ac:dyDescent="0.25">
      <c r="A705" s="193"/>
      <c r="B705" s="194"/>
      <c r="C705" s="193"/>
      <c r="D705" s="195"/>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5.75" customHeight="1" x14ac:dyDescent="0.25">
      <c r="A706" s="193"/>
      <c r="B706" s="194"/>
      <c r="C706" s="193"/>
      <c r="D706" s="195"/>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5.75" customHeight="1" x14ac:dyDescent="0.25">
      <c r="A707" s="193"/>
      <c r="B707" s="194"/>
      <c r="C707" s="193"/>
      <c r="D707" s="195"/>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5.75" customHeight="1" x14ac:dyDescent="0.25">
      <c r="A708" s="193"/>
      <c r="B708" s="194"/>
      <c r="C708" s="193"/>
      <c r="D708" s="195"/>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5.75" customHeight="1" x14ac:dyDescent="0.25">
      <c r="A709" s="193"/>
      <c r="B709" s="194"/>
      <c r="C709" s="193"/>
      <c r="D709" s="195"/>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5.75" customHeight="1" x14ac:dyDescent="0.25">
      <c r="A710" s="193"/>
      <c r="B710" s="194"/>
      <c r="C710" s="193"/>
      <c r="D710" s="195"/>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5.75" customHeight="1" x14ac:dyDescent="0.25">
      <c r="A711" s="193"/>
      <c r="B711" s="194"/>
      <c r="C711" s="193"/>
      <c r="D711" s="195"/>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5.75" customHeight="1" x14ac:dyDescent="0.25">
      <c r="A712" s="193"/>
      <c r="B712" s="194"/>
      <c r="C712" s="193"/>
      <c r="D712" s="195"/>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5.75" customHeight="1" x14ac:dyDescent="0.25">
      <c r="A713" s="193"/>
      <c r="B713" s="194"/>
      <c r="C713" s="193"/>
      <c r="D713" s="195"/>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5.75" customHeight="1" x14ac:dyDescent="0.25">
      <c r="A714" s="193"/>
      <c r="B714" s="194"/>
      <c r="C714" s="193"/>
      <c r="D714" s="195"/>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5.75" customHeight="1" x14ac:dyDescent="0.25">
      <c r="A715" s="193"/>
      <c r="B715" s="194"/>
      <c r="C715" s="193"/>
      <c r="D715" s="195"/>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5.75" customHeight="1" x14ac:dyDescent="0.25">
      <c r="A716" s="193"/>
      <c r="B716" s="194"/>
      <c r="C716" s="193"/>
      <c r="D716" s="195"/>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5.75" customHeight="1" x14ac:dyDescent="0.25">
      <c r="A717" s="193"/>
      <c r="B717" s="194"/>
      <c r="C717" s="193"/>
      <c r="D717" s="195"/>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5.75" customHeight="1" x14ac:dyDescent="0.25">
      <c r="A718" s="193"/>
      <c r="B718" s="194"/>
      <c r="C718" s="193"/>
      <c r="D718" s="195"/>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5.75" customHeight="1" x14ac:dyDescent="0.25">
      <c r="A719" s="193"/>
      <c r="B719" s="194"/>
      <c r="C719" s="193"/>
      <c r="D719" s="195"/>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5.75" customHeight="1" x14ac:dyDescent="0.25">
      <c r="A720" s="193"/>
      <c r="B720" s="194"/>
      <c r="C720" s="193"/>
      <c r="D720" s="195"/>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5.75" customHeight="1" x14ac:dyDescent="0.25">
      <c r="A721" s="193"/>
      <c r="B721" s="194"/>
      <c r="C721" s="193"/>
      <c r="D721" s="195"/>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5.75" customHeight="1" x14ac:dyDescent="0.25">
      <c r="A722" s="193"/>
      <c r="B722" s="194"/>
      <c r="C722" s="193"/>
      <c r="D722" s="195"/>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5.75" customHeight="1" x14ac:dyDescent="0.25">
      <c r="A723" s="193"/>
      <c r="B723" s="194"/>
      <c r="C723" s="193"/>
      <c r="D723" s="195"/>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5.75" customHeight="1" x14ac:dyDescent="0.25">
      <c r="A724" s="193"/>
      <c r="B724" s="194"/>
      <c r="C724" s="193"/>
      <c r="D724" s="195"/>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5.75" customHeight="1" x14ac:dyDescent="0.25">
      <c r="A725" s="193"/>
      <c r="B725" s="194"/>
      <c r="C725" s="193"/>
      <c r="D725" s="195"/>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5.75" customHeight="1" x14ac:dyDescent="0.25">
      <c r="A726" s="193"/>
      <c r="B726" s="194"/>
      <c r="C726" s="193"/>
      <c r="D726" s="195"/>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5.75" customHeight="1" x14ac:dyDescent="0.25">
      <c r="A727" s="193"/>
      <c r="B727" s="194"/>
      <c r="C727" s="193"/>
      <c r="D727" s="195"/>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5.75" customHeight="1" x14ac:dyDescent="0.25">
      <c r="A728" s="193"/>
      <c r="B728" s="194"/>
      <c r="C728" s="193"/>
      <c r="D728" s="195"/>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5.75" customHeight="1" x14ac:dyDescent="0.25">
      <c r="A729" s="193"/>
      <c r="B729" s="194"/>
      <c r="C729" s="193"/>
      <c r="D729" s="195"/>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5.75" customHeight="1" x14ac:dyDescent="0.25">
      <c r="A730" s="193"/>
      <c r="B730" s="194"/>
      <c r="C730" s="193"/>
      <c r="D730" s="195"/>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5.75" customHeight="1" x14ac:dyDescent="0.25">
      <c r="A731" s="193"/>
      <c r="B731" s="194"/>
      <c r="C731" s="193"/>
      <c r="D731" s="195"/>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5.75" customHeight="1" x14ac:dyDescent="0.25">
      <c r="A732" s="193"/>
      <c r="B732" s="194"/>
      <c r="C732" s="193"/>
      <c r="D732" s="195"/>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5.75" customHeight="1" x14ac:dyDescent="0.25">
      <c r="A733" s="193"/>
      <c r="B733" s="194"/>
      <c r="C733" s="193"/>
      <c r="D733" s="195"/>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5.75" customHeight="1" x14ac:dyDescent="0.25">
      <c r="A734" s="193"/>
      <c r="B734" s="194"/>
      <c r="C734" s="193"/>
      <c r="D734" s="195"/>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5.75" customHeight="1" x14ac:dyDescent="0.25">
      <c r="A735" s="193"/>
      <c r="B735" s="194"/>
      <c r="C735" s="193"/>
      <c r="D735" s="195"/>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5.75" customHeight="1" x14ac:dyDescent="0.25">
      <c r="A736" s="193"/>
      <c r="B736" s="194"/>
      <c r="C736" s="193"/>
      <c r="D736" s="195"/>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5.75" customHeight="1" x14ac:dyDescent="0.25">
      <c r="A737" s="193"/>
      <c r="B737" s="194"/>
      <c r="C737" s="193"/>
      <c r="D737" s="195"/>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5.75" customHeight="1" x14ac:dyDescent="0.25">
      <c r="A738" s="193"/>
      <c r="B738" s="194"/>
      <c r="C738" s="193"/>
      <c r="D738" s="195"/>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5.75" customHeight="1" x14ac:dyDescent="0.25">
      <c r="A739" s="193"/>
      <c r="B739" s="194"/>
      <c r="C739" s="193"/>
      <c r="D739" s="195"/>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5.75" customHeight="1" x14ac:dyDescent="0.25">
      <c r="A740" s="193"/>
      <c r="B740" s="194"/>
      <c r="C740" s="193"/>
      <c r="D740" s="195"/>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5.75" customHeight="1" x14ac:dyDescent="0.25">
      <c r="A741" s="193"/>
      <c r="B741" s="194"/>
      <c r="C741" s="193"/>
      <c r="D741" s="195"/>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5.75" customHeight="1" x14ac:dyDescent="0.25">
      <c r="A742" s="193"/>
      <c r="B742" s="194"/>
      <c r="C742" s="193"/>
      <c r="D742" s="195"/>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5.75" customHeight="1" x14ac:dyDescent="0.25">
      <c r="A743" s="193"/>
      <c r="B743" s="194"/>
      <c r="C743" s="193"/>
      <c r="D743" s="195"/>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5.75" customHeight="1" x14ac:dyDescent="0.25">
      <c r="A744" s="193"/>
      <c r="B744" s="194"/>
      <c r="C744" s="193"/>
      <c r="D744" s="195"/>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5.75" customHeight="1" x14ac:dyDescent="0.25">
      <c r="A745" s="193"/>
      <c r="B745" s="194"/>
      <c r="C745" s="193"/>
      <c r="D745" s="195"/>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5.75" customHeight="1" x14ac:dyDescent="0.25">
      <c r="A746" s="193"/>
      <c r="B746" s="194"/>
      <c r="C746" s="193"/>
      <c r="D746" s="195"/>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5.75" customHeight="1" x14ac:dyDescent="0.25">
      <c r="A747" s="193"/>
      <c r="B747" s="194"/>
      <c r="C747" s="193"/>
      <c r="D747" s="195"/>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5.75" customHeight="1" x14ac:dyDescent="0.25">
      <c r="A748" s="193"/>
      <c r="B748" s="194"/>
      <c r="C748" s="193"/>
      <c r="D748" s="195"/>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5.75" customHeight="1" x14ac:dyDescent="0.25">
      <c r="A749" s="193"/>
      <c r="B749" s="194"/>
      <c r="C749" s="193"/>
      <c r="D749" s="195"/>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5.75" customHeight="1" x14ac:dyDescent="0.25">
      <c r="A750" s="193"/>
      <c r="B750" s="194"/>
      <c r="C750" s="193"/>
      <c r="D750" s="195"/>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5.75" customHeight="1" x14ac:dyDescent="0.25">
      <c r="A751" s="193"/>
      <c r="B751" s="194"/>
      <c r="C751" s="193"/>
      <c r="D751" s="195"/>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5.75" customHeight="1" x14ac:dyDescent="0.25">
      <c r="A752" s="193"/>
      <c r="B752" s="194"/>
      <c r="C752" s="193"/>
      <c r="D752" s="195"/>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5.75" customHeight="1" x14ac:dyDescent="0.25">
      <c r="A753" s="193"/>
      <c r="B753" s="194"/>
      <c r="C753" s="193"/>
      <c r="D753" s="195"/>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5.75" customHeight="1" x14ac:dyDescent="0.25">
      <c r="A754" s="193"/>
      <c r="B754" s="194"/>
      <c r="C754" s="193"/>
      <c r="D754" s="195"/>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5.75" customHeight="1" x14ac:dyDescent="0.25">
      <c r="A755" s="193"/>
      <c r="B755" s="194"/>
      <c r="C755" s="193"/>
      <c r="D755" s="195"/>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5.75" customHeight="1" x14ac:dyDescent="0.25">
      <c r="A756" s="193"/>
      <c r="B756" s="194"/>
      <c r="C756" s="193"/>
      <c r="D756" s="195"/>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5.75" customHeight="1" x14ac:dyDescent="0.25">
      <c r="A757" s="193"/>
      <c r="B757" s="194"/>
      <c r="C757" s="193"/>
      <c r="D757" s="195"/>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5.75" customHeight="1" x14ac:dyDescent="0.25">
      <c r="A758" s="193"/>
      <c r="B758" s="194"/>
      <c r="C758" s="193"/>
      <c r="D758" s="195"/>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5.75" customHeight="1" x14ac:dyDescent="0.25">
      <c r="A759" s="193"/>
      <c r="B759" s="194"/>
      <c r="C759" s="193"/>
      <c r="D759" s="195"/>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5.75" customHeight="1" x14ac:dyDescent="0.25">
      <c r="A760" s="193"/>
      <c r="B760" s="194"/>
      <c r="C760" s="193"/>
      <c r="D760" s="195"/>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5.75" customHeight="1" x14ac:dyDescent="0.25">
      <c r="A761" s="193"/>
      <c r="B761" s="194"/>
      <c r="C761" s="193"/>
      <c r="D761" s="195"/>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5.75" customHeight="1" x14ac:dyDescent="0.25">
      <c r="A762" s="193"/>
      <c r="B762" s="194"/>
      <c r="C762" s="193"/>
      <c r="D762" s="195"/>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5.75" customHeight="1" x14ac:dyDescent="0.25">
      <c r="A763" s="193"/>
      <c r="B763" s="194"/>
      <c r="C763" s="193"/>
      <c r="D763" s="195"/>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5.75" customHeight="1" x14ac:dyDescent="0.25">
      <c r="A764" s="193"/>
      <c r="B764" s="194"/>
      <c r="C764" s="193"/>
      <c r="D764" s="195"/>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5.75" customHeight="1" x14ac:dyDescent="0.25">
      <c r="A765" s="193"/>
      <c r="B765" s="194"/>
      <c r="C765" s="193"/>
      <c r="D765" s="195"/>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5.75" customHeight="1" x14ac:dyDescent="0.25">
      <c r="A766" s="193"/>
      <c r="B766" s="194"/>
      <c r="C766" s="193"/>
      <c r="D766" s="195"/>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5.75" customHeight="1" x14ac:dyDescent="0.25">
      <c r="A767" s="193"/>
      <c r="B767" s="194"/>
      <c r="C767" s="193"/>
      <c r="D767" s="195"/>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5.75" customHeight="1" x14ac:dyDescent="0.25">
      <c r="A768" s="193"/>
      <c r="B768" s="194"/>
      <c r="C768" s="193"/>
      <c r="D768" s="195"/>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5.75" customHeight="1" x14ac:dyDescent="0.25">
      <c r="A769" s="193"/>
      <c r="B769" s="194"/>
      <c r="C769" s="193"/>
      <c r="D769" s="195"/>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5.75" customHeight="1" x14ac:dyDescent="0.25">
      <c r="A770" s="193"/>
      <c r="B770" s="194"/>
      <c r="C770" s="193"/>
      <c r="D770" s="195"/>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5.75" customHeight="1" x14ac:dyDescent="0.25">
      <c r="A771" s="193"/>
      <c r="B771" s="194"/>
      <c r="C771" s="193"/>
      <c r="D771" s="195"/>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5.75" customHeight="1" x14ac:dyDescent="0.25">
      <c r="A772" s="193"/>
      <c r="B772" s="194"/>
      <c r="C772" s="193"/>
      <c r="D772" s="195"/>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5.75" customHeight="1" x14ac:dyDescent="0.25">
      <c r="A773" s="193"/>
      <c r="B773" s="194"/>
      <c r="C773" s="193"/>
      <c r="D773" s="195"/>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5.75" customHeight="1" x14ac:dyDescent="0.25">
      <c r="A774" s="193"/>
      <c r="B774" s="194"/>
      <c r="C774" s="193"/>
      <c r="D774" s="195"/>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5.75" customHeight="1" x14ac:dyDescent="0.25">
      <c r="A775" s="193"/>
      <c r="B775" s="194"/>
      <c r="C775" s="193"/>
      <c r="D775" s="195"/>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5.75" customHeight="1" x14ac:dyDescent="0.25">
      <c r="A776" s="193"/>
      <c r="B776" s="194"/>
      <c r="C776" s="193"/>
      <c r="D776" s="195"/>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5.75" customHeight="1" x14ac:dyDescent="0.25">
      <c r="A777" s="193"/>
      <c r="B777" s="194"/>
      <c r="C777" s="193"/>
      <c r="D777" s="195"/>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5.75" customHeight="1" x14ac:dyDescent="0.25">
      <c r="A778" s="193"/>
      <c r="B778" s="194"/>
      <c r="C778" s="193"/>
      <c r="D778" s="195"/>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5.75" customHeight="1" x14ac:dyDescent="0.25">
      <c r="A779" s="193"/>
      <c r="B779" s="194"/>
      <c r="C779" s="193"/>
      <c r="D779" s="195"/>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5.75" customHeight="1" x14ac:dyDescent="0.25">
      <c r="A780" s="193"/>
      <c r="B780" s="194"/>
      <c r="C780" s="193"/>
      <c r="D780" s="195"/>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5.75" customHeight="1" x14ac:dyDescent="0.25">
      <c r="A781" s="193"/>
      <c r="B781" s="194"/>
      <c r="C781" s="193"/>
      <c r="D781" s="195"/>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5.75" customHeight="1" x14ac:dyDescent="0.25">
      <c r="A782" s="193"/>
      <c r="B782" s="194"/>
      <c r="C782" s="193"/>
      <c r="D782" s="195"/>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5.75" customHeight="1" x14ac:dyDescent="0.25">
      <c r="A783" s="193"/>
      <c r="B783" s="194"/>
      <c r="C783" s="193"/>
      <c r="D783" s="195"/>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5.75" customHeight="1" x14ac:dyDescent="0.25">
      <c r="A784" s="193"/>
      <c r="B784" s="194"/>
      <c r="C784" s="193"/>
      <c r="D784" s="195"/>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5.75" customHeight="1" x14ac:dyDescent="0.25">
      <c r="A785" s="193"/>
      <c r="B785" s="194"/>
      <c r="C785" s="193"/>
      <c r="D785" s="195"/>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5.75" customHeight="1" x14ac:dyDescent="0.25">
      <c r="A786" s="193"/>
      <c r="B786" s="194"/>
      <c r="C786" s="193"/>
      <c r="D786" s="195"/>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5.75" customHeight="1" x14ac:dyDescent="0.25">
      <c r="A787" s="193"/>
      <c r="B787" s="194"/>
      <c r="C787" s="193"/>
      <c r="D787" s="195"/>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5.75" customHeight="1" x14ac:dyDescent="0.25">
      <c r="A788" s="193"/>
      <c r="B788" s="194"/>
      <c r="C788" s="193"/>
      <c r="D788" s="195"/>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5.75" customHeight="1" x14ac:dyDescent="0.25">
      <c r="A789" s="193"/>
      <c r="B789" s="194"/>
      <c r="C789" s="193"/>
      <c r="D789" s="195"/>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5.75" customHeight="1" x14ac:dyDescent="0.25">
      <c r="A790" s="193"/>
      <c r="B790" s="194"/>
      <c r="C790" s="193"/>
      <c r="D790" s="195"/>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5.75" customHeight="1" x14ac:dyDescent="0.25">
      <c r="A791" s="193"/>
      <c r="B791" s="194"/>
      <c r="C791" s="193"/>
      <c r="D791" s="195"/>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5.75" customHeight="1" x14ac:dyDescent="0.25">
      <c r="A792" s="193"/>
      <c r="B792" s="194"/>
      <c r="C792" s="193"/>
      <c r="D792" s="195"/>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5.75" customHeight="1" x14ac:dyDescent="0.25">
      <c r="A793" s="193"/>
      <c r="B793" s="194"/>
      <c r="C793" s="193"/>
      <c r="D793" s="195"/>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5.75" customHeight="1" x14ac:dyDescent="0.25">
      <c r="A794" s="193"/>
      <c r="B794" s="194"/>
      <c r="C794" s="193"/>
      <c r="D794" s="195"/>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5.75" customHeight="1" x14ac:dyDescent="0.25">
      <c r="A795" s="193"/>
      <c r="B795" s="194"/>
      <c r="C795" s="193"/>
      <c r="D795" s="195"/>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5.75" customHeight="1" x14ac:dyDescent="0.25">
      <c r="A796" s="193"/>
      <c r="B796" s="194"/>
      <c r="C796" s="193"/>
      <c r="D796" s="195"/>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5.75" customHeight="1" x14ac:dyDescent="0.25">
      <c r="A797" s="193"/>
      <c r="B797" s="194"/>
      <c r="C797" s="193"/>
      <c r="D797" s="195"/>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5.75" customHeight="1" x14ac:dyDescent="0.25">
      <c r="A798" s="193"/>
      <c r="B798" s="194"/>
      <c r="C798" s="193"/>
      <c r="D798" s="195"/>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5.75" customHeight="1" x14ac:dyDescent="0.25">
      <c r="A799" s="193"/>
      <c r="B799" s="194"/>
      <c r="C799" s="193"/>
      <c r="D799" s="195"/>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5.75" customHeight="1" x14ac:dyDescent="0.25">
      <c r="A800" s="193"/>
      <c r="B800" s="194"/>
      <c r="C800" s="193"/>
      <c r="D800" s="195"/>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5.75" customHeight="1" x14ac:dyDescent="0.25">
      <c r="A801" s="193"/>
      <c r="B801" s="194"/>
      <c r="C801" s="193"/>
      <c r="D801" s="195"/>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5.75" customHeight="1" x14ac:dyDescent="0.25">
      <c r="A802" s="193"/>
      <c r="B802" s="194"/>
      <c r="C802" s="193"/>
      <c r="D802" s="195"/>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5.75" customHeight="1" x14ac:dyDescent="0.25">
      <c r="A803" s="193"/>
      <c r="B803" s="194"/>
      <c r="C803" s="193"/>
      <c r="D803" s="195"/>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5.75" customHeight="1" x14ac:dyDescent="0.25">
      <c r="A804" s="193"/>
      <c r="B804" s="194"/>
      <c r="C804" s="193"/>
      <c r="D804" s="195"/>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5.75" customHeight="1" x14ac:dyDescent="0.25">
      <c r="A805" s="193"/>
      <c r="B805" s="194"/>
      <c r="C805" s="193"/>
      <c r="D805" s="195"/>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5.75" customHeight="1" x14ac:dyDescent="0.25">
      <c r="A806" s="193"/>
      <c r="B806" s="194"/>
      <c r="C806" s="193"/>
      <c r="D806" s="195"/>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5.75" customHeight="1" x14ac:dyDescent="0.25">
      <c r="A807" s="193"/>
      <c r="B807" s="194"/>
      <c r="C807" s="193"/>
      <c r="D807" s="195"/>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5.75" customHeight="1" x14ac:dyDescent="0.25">
      <c r="A808" s="193"/>
      <c r="B808" s="194"/>
      <c r="C808" s="193"/>
      <c r="D808" s="195"/>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5.75" customHeight="1" x14ac:dyDescent="0.25">
      <c r="A809" s="193"/>
      <c r="B809" s="194"/>
      <c r="C809" s="193"/>
      <c r="D809" s="195"/>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5.75" customHeight="1" x14ac:dyDescent="0.25">
      <c r="A810" s="193"/>
      <c r="B810" s="194"/>
      <c r="C810" s="193"/>
      <c r="D810" s="195"/>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5.75" customHeight="1" x14ac:dyDescent="0.25">
      <c r="A811" s="193"/>
      <c r="B811" s="194"/>
      <c r="C811" s="193"/>
      <c r="D811" s="195"/>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5.75" customHeight="1" x14ac:dyDescent="0.25">
      <c r="A812" s="193"/>
      <c r="B812" s="194"/>
      <c r="C812" s="193"/>
      <c r="D812" s="195"/>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5.75" customHeight="1" x14ac:dyDescent="0.25">
      <c r="A813" s="193"/>
      <c r="B813" s="194"/>
      <c r="C813" s="193"/>
      <c r="D813" s="195"/>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5.75" customHeight="1" x14ac:dyDescent="0.25">
      <c r="A814" s="193"/>
      <c r="B814" s="194"/>
      <c r="C814" s="193"/>
      <c r="D814" s="195"/>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5.75" customHeight="1" x14ac:dyDescent="0.25">
      <c r="A815" s="193"/>
      <c r="B815" s="194"/>
      <c r="C815" s="193"/>
      <c r="D815" s="195"/>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5.75" customHeight="1" x14ac:dyDescent="0.25">
      <c r="A816" s="193"/>
      <c r="B816" s="194"/>
      <c r="C816" s="193"/>
      <c r="D816" s="195"/>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5.75" customHeight="1" x14ac:dyDescent="0.25">
      <c r="A817" s="193"/>
      <c r="B817" s="194"/>
      <c r="C817" s="193"/>
      <c r="D817" s="195"/>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5.75" customHeight="1" x14ac:dyDescent="0.25">
      <c r="A818" s="193"/>
      <c r="B818" s="194"/>
      <c r="C818" s="193"/>
      <c r="D818" s="195"/>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5.75" customHeight="1" x14ac:dyDescent="0.25">
      <c r="A819" s="193"/>
      <c r="B819" s="194"/>
      <c r="C819" s="193"/>
      <c r="D819" s="195"/>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5.75" customHeight="1" x14ac:dyDescent="0.25">
      <c r="A820" s="193"/>
      <c r="B820" s="194"/>
      <c r="C820" s="193"/>
      <c r="D820" s="195"/>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5.75" customHeight="1" x14ac:dyDescent="0.25">
      <c r="A821" s="193"/>
      <c r="B821" s="194"/>
      <c r="C821" s="193"/>
      <c r="D821" s="195"/>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5.75" customHeight="1" x14ac:dyDescent="0.25">
      <c r="A822" s="193"/>
      <c r="B822" s="194"/>
      <c r="C822" s="193"/>
      <c r="D822" s="195"/>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5.75" customHeight="1" x14ac:dyDescent="0.25">
      <c r="A823" s="193"/>
      <c r="B823" s="194"/>
      <c r="C823" s="193"/>
      <c r="D823" s="195"/>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5.75" customHeight="1" x14ac:dyDescent="0.25">
      <c r="A824" s="193"/>
      <c r="B824" s="194"/>
      <c r="C824" s="193"/>
      <c r="D824" s="195"/>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5.75" customHeight="1" x14ac:dyDescent="0.25">
      <c r="A825" s="193"/>
      <c r="B825" s="194"/>
      <c r="C825" s="193"/>
      <c r="D825" s="195"/>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5.75" customHeight="1" x14ac:dyDescent="0.25">
      <c r="A826" s="193"/>
      <c r="B826" s="194"/>
      <c r="C826" s="193"/>
      <c r="D826" s="195"/>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5.75" customHeight="1" x14ac:dyDescent="0.25">
      <c r="A827" s="193"/>
      <c r="B827" s="194"/>
      <c r="C827" s="193"/>
      <c r="D827" s="195"/>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5.75" customHeight="1" x14ac:dyDescent="0.25">
      <c r="A828" s="193"/>
      <c r="B828" s="194"/>
      <c r="C828" s="193"/>
      <c r="D828" s="195"/>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5.75" customHeight="1" x14ac:dyDescent="0.25">
      <c r="A829" s="193"/>
      <c r="B829" s="194"/>
      <c r="C829" s="193"/>
      <c r="D829" s="195"/>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5.75" customHeight="1" x14ac:dyDescent="0.25">
      <c r="A830" s="193"/>
      <c r="B830" s="194"/>
      <c r="C830" s="193"/>
      <c r="D830" s="195"/>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5.75" customHeight="1" x14ac:dyDescent="0.25">
      <c r="A831" s="193"/>
      <c r="B831" s="194"/>
      <c r="C831" s="193"/>
      <c r="D831" s="195"/>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5.75" customHeight="1" x14ac:dyDescent="0.25">
      <c r="A832" s="193"/>
      <c r="B832" s="194"/>
      <c r="C832" s="193"/>
      <c r="D832" s="195"/>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5.75" customHeight="1" x14ac:dyDescent="0.25">
      <c r="A833" s="193"/>
      <c r="B833" s="194"/>
      <c r="C833" s="193"/>
      <c r="D833" s="195"/>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5.75" customHeight="1" x14ac:dyDescent="0.25">
      <c r="A834" s="193"/>
      <c r="B834" s="194"/>
      <c r="C834" s="193"/>
      <c r="D834" s="195"/>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5.75" customHeight="1" x14ac:dyDescent="0.25">
      <c r="A835" s="193"/>
      <c r="B835" s="194"/>
      <c r="C835" s="193"/>
      <c r="D835" s="195"/>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5.75" customHeight="1" x14ac:dyDescent="0.25">
      <c r="A836" s="193"/>
      <c r="B836" s="194"/>
      <c r="C836" s="193"/>
      <c r="D836" s="195"/>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5.75" customHeight="1" x14ac:dyDescent="0.25">
      <c r="A837" s="193"/>
      <c r="B837" s="194"/>
      <c r="C837" s="193"/>
      <c r="D837" s="195"/>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5.75" customHeight="1" x14ac:dyDescent="0.25">
      <c r="A838" s="193"/>
      <c r="B838" s="194"/>
      <c r="C838" s="193"/>
      <c r="D838" s="195"/>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5.75" customHeight="1" x14ac:dyDescent="0.25">
      <c r="A839" s="193"/>
      <c r="B839" s="194"/>
      <c r="C839" s="193"/>
      <c r="D839" s="195"/>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5.75" customHeight="1" x14ac:dyDescent="0.25">
      <c r="A840" s="193"/>
      <c r="B840" s="194"/>
      <c r="C840" s="193"/>
      <c r="D840" s="195"/>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5.75" customHeight="1" x14ac:dyDescent="0.25">
      <c r="A841" s="193"/>
      <c r="B841" s="194"/>
      <c r="C841" s="193"/>
      <c r="D841" s="195"/>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5.75" customHeight="1" x14ac:dyDescent="0.25">
      <c r="A842" s="193"/>
      <c r="B842" s="194"/>
      <c r="C842" s="193"/>
      <c r="D842" s="195"/>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5.75" customHeight="1" x14ac:dyDescent="0.25">
      <c r="A843" s="193"/>
      <c r="B843" s="194"/>
      <c r="C843" s="193"/>
      <c r="D843" s="195"/>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5.75" customHeight="1" x14ac:dyDescent="0.25">
      <c r="A844" s="193"/>
      <c r="B844" s="194"/>
      <c r="C844" s="193"/>
      <c r="D844" s="195"/>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5.75" customHeight="1" x14ac:dyDescent="0.25">
      <c r="A845" s="193"/>
      <c r="B845" s="194"/>
      <c r="C845" s="193"/>
      <c r="D845" s="195"/>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5.75" customHeight="1" x14ac:dyDescent="0.25">
      <c r="A846" s="193"/>
      <c r="B846" s="194"/>
      <c r="C846" s="193"/>
      <c r="D846" s="195"/>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5.75" customHeight="1" x14ac:dyDescent="0.25">
      <c r="A847" s="193"/>
      <c r="B847" s="194"/>
      <c r="C847" s="193"/>
      <c r="D847" s="195"/>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5.75" customHeight="1" x14ac:dyDescent="0.25">
      <c r="A848" s="193"/>
      <c r="B848" s="194"/>
      <c r="C848" s="193"/>
      <c r="D848" s="195"/>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5.75" customHeight="1" x14ac:dyDescent="0.25">
      <c r="A849" s="193"/>
      <c r="B849" s="194"/>
      <c r="C849" s="193"/>
      <c r="D849" s="195"/>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5.75" customHeight="1" x14ac:dyDescent="0.25">
      <c r="A850" s="193"/>
      <c r="B850" s="194"/>
      <c r="C850" s="193"/>
      <c r="D850" s="195"/>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5.75" customHeight="1" x14ac:dyDescent="0.25">
      <c r="A851" s="193"/>
      <c r="B851" s="194"/>
      <c r="C851" s="193"/>
      <c r="D851" s="195"/>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5.75" customHeight="1" x14ac:dyDescent="0.25">
      <c r="A852" s="193"/>
      <c r="B852" s="194"/>
      <c r="C852" s="193"/>
      <c r="D852" s="195"/>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5.75" customHeight="1" x14ac:dyDescent="0.25">
      <c r="A853" s="193"/>
      <c r="B853" s="194"/>
      <c r="C853" s="193"/>
      <c r="D853" s="195"/>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5.75" customHeight="1" x14ac:dyDescent="0.25">
      <c r="A854" s="193"/>
      <c r="B854" s="194"/>
      <c r="C854" s="193"/>
      <c r="D854" s="195"/>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5.75" customHeight="1" x14ac:dyDescent="0.25">
      <c r="A855" s="193"/>
      <c r="B855" s="194"/>
      <c r="C855" s="193"/>
      <c r="D855" s="195"/>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5.75" customHeight="1" x14ac:dyDescent="0.25">
      <c r="A856" s="193"/>
      <c r="B856" s="194"/>
      <c r="C856" s="193"/>
      <c r="D856" s="195"/>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5.75" customHeight="1" x14ac:dyDescent="0.25">
      <c r="A857" s="193"/>
      <c r="B857" s="194"/>
      <c r="C857" s="193"/>
      <c r="D857" s="195"/>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5.75" customHeight="1" x14ac:dyDescent="0.25">
      <c r="A858" s="193"/>
      <c r="B858" s="194"/>
      <c r="C858" s="193"/>
      <c r="D858" s="195"/>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5.75" customHeight="1" x14ac:dyDescent="0.25">
      <c r="A859" s="193"/>
      <c r="B859" s="194"/>
      <c r="C859" s="193"/>
      <c r="D859" s="195"/>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5.75" customHeight="1" x14ac:dyDescent="0.25">
      <c r="A860" s="193"/>
      <c r="B860" s="194"/>
      <c r="C860" s="193"/>
      <c r="D860" s="195"/>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5.75" customHeight="1" x14ac:dyDescent="0.25">
      <c r="A861" s="193"/>
      <c r="B861" s="194"/>
      <c r="C861" s="193"/>
      <c r="D861" s="195"/>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5.75" customHeight="1" x14ac:dyDescent="0.25">
      <c r="A862" s="193"/>
      <c r="B862" s="194"/>
      <c r="C862" s="193"/>
      <c r="D862" s="195"/>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5.75" customHeight="1" x14ac:dyDescent="0.25">
      <c r="A863" s="193"/>
      <c r="B863" s="194"/>
      <c r="C863" s="193"/>
      <c r="D863" s="195"/>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5.75" customHeight="1" x14ac:dyDescent="0.25">
      <c r="A864" s="193"/>
      <c r="B864" s="194"/>
      <c r="C864" s="193"/>
      <c r="D864" s="195"/>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5.75" customHeight="1" x14ac:dyDescent="0.25">
      <c r="A865" s="193"/>
      <c r="B865" s="194"/>
      <c r="C865" s="193"/>
      <c r="D865" s="195"/>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5.75" customHeight="1" x14ac:dyDescent="0.25">
      <c r="A866" s="193"/>
      <c r="B866" s="194"/>
      <c r="C866" s="193"/>
      <c r="D866" s="195"/>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5.75" customHeight="1" x14ac:dyDescent="0.25">
      <c r="A867" s="193"/>
      <c r="B867" s="194"/>
      <c r="C867" s="193"/>
      <c r="D867" s="195"/>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5.75" customHeight="1" x14ac:dyDescent="0.25">
      <c r="A868" s="193"/>
      <c r="B868" s="194"/>
      <c r="C868" s="193"/>
      <c r="D868" s="195"/>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5.75" customHeight="1" x14ac:dyDescent="0.25">
      <c r="A869" s="193"/>
      <c r="B869" s="194"/>
      <c r="C869" s="193"/>
      <c r="D869" s="195"/>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5.75" customHeight="1" x14ac:dyDescent="0.25">
      <c r="A870" s="193"/>
      <c r="B870" s="194"/>
      <c r="C870" s="193"/>
      <c r="D870" s="195"/>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5.75" customHeight="1" x14ac:dyDescent="0.25">
      <c r="A871" s="193"/>
      <c r="B871" s="194"/>
      <c r="C871" s="193"/>
      <c r="D871" s="195"/>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5.75" customHeight="1" x14ac:dyDescent="0.25">
      <c r="A872" s="193"/>
      <c r="B872" s="194"/>
      <c r="C872" s="193"/>
      <c r="D872" s="195"/>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5.75" customHeight="1" x14ac:dyDescent="0.25">
      <c r="A873" s="193"/>
      <c r="B873" s="194"/>
      <c r="C873" s="193"/>
      <c r="D873" s="195"/>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5.75" customHeight="1" x14ac:dyDescent="0.25">
      <c r="A874" s="193"/>
      <c r="B874" s="194"/>
      <c r="C874" s="193"/>
      <c r="D874" s="195"/>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5.75" customHeight="1" x14ac:dyDescent="0.25">
      <c r="A875" s="193"/>
      <c r="B875" s="194"/>
      <c r="C875" s="193"/>
      <c r="D875" s="195"/>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5.75" customHeight="1" x14ac:dyDescent="0.25">
      <c r="A876" s="193"/>
      <c r="B876" s="194"/>
      <c r="C876" s="193"/>
      <c r="D876" s="195"/>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5.75" customHeight="1" x14ac:dyDescent="0.25">
      <c r="A877" s="193"/>
      <c r="B877" s="194"/>
      <c r="C877" s="193"/>
      <c r="D877" s="195"/>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5.75" customHeight="1" x14ac:dyDescent="0.25">
      <c r="A878" s="193"/>
      <c r="B878" s="194"/>
      <c r="C878" s="193"/>
      <c r="D878" s="195"/>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5.75" customHeight="1" x14ac:dyDescent="0.25">
      <c r="A879" s="193"/>
      <c r="B879" s="194"/>
      <c r="C879" s="193"/>
      <c r="D879" s="195"/>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5.75" customHeight="1" x14ac:dyDescent="0.25">
      <c r="A880" s="193"/>
      <c r="B880" s="194"/>
      <c r="C880" s="193"/>
      <c r="D880" s="195"/>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5.75" customHeight="1" x14ac:dyDescent="0.25">
      <c r="A881" s="193"/>
      <c r="B881" s="194"/>
      <c r="C881" s="193"/>
      <c r="D881" s="195"/>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5.75" customHeight="1" x14ac:dyDescent="0.25">
      <c r="A882" s="193"/>
      <c r="B882" s="194"/>
      <c r="C882" s="193"/>
      <c r="D882" s="195"/>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5.75" customHeight="1" x14ac:dyDescent="0.25">
      <c r="A883" s="193"/>
      <c r="B883" s="194"/>
      <c r="C883" s="193"/>
      <c r="D883" s="195"/>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5.75" customHeight="1" x14ac:dyDescent="0.25">
      <c r="A884" s="193"/>
      <c r="B884" s="194"/>
      <c r="C884" s="193"/>
      <c r="D884" s="195"/>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5.75" customHeight="1" x14ac:dyDescent="0.25">
      <c r="A885" s="193"/>
      <c r="B885" s="194"/>
      <c r="C885" s="193"/>
      <c r="D885" s="195"/>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5.75" customHeight="1" x14ac:dyDescent="0.25">
      <c r="A886" s="193"/>
      <c r="B886" s="194"/>
      <c r="C886" s="193"/>
      <c r="D886" s="195"/>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5.75" customHeight="1" x14ac:dyDescent="0.25">
      <c r="A887" s="193"/>
      <c r="B887" s="194"/>
      <c r="C887" s="193"/>
      <c r="D887" s="195"/>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5.75" customHeight="1" x14ac:dyDescent="0.25">
      <c r="A888" s="193"/>
      <c r="B888" s="194"/>
      <c r="C888" s="193"/>
      <c r="D888" s="195"/>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5.75" customHeight="1" x14ac:dyDescent="0.25">
      <c r="A889" s="193"/>
      <c r="B889" s="194"/>
      <c r="C889" s="193"/>
      <c r="D889" s="195"/>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5.75" customHeight="1" x14ac:dyDescent="0.25">
      <c r="A890" s="193"/>
      <c r="B890" s="194"/>
      <c r="C890" s="193"/>
      <c r="D890" s="195"/>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5.75" customHeight="1" x14ac:dyDescent="0.25">
      <c r="A891" s="193"/>
      <c r="B891" s="194"/>
      <c r="C891" s="193"/>
      <c r="D891" s="195"/>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5.75" customHeight="1" x14ac:dyDescent="0.25">
      <c r="A892" s="193"/>
      <c r="B892" s="194"/>
      <c r="C892" s="193"/>
      <c r="D892" s="195"/>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5.75" customHeight="1" x14ac:dyDescent="0.25">
      <c r="A893" s="193"/>
      <c r="B893" s="194"/>
      <c r="C893" s="193"/>
      <c r="D893" s="195"/>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5.75" customHeight="1" x14ac:dyDescent="0.25">
      <c r="A894" s="193"/>
      <c r="B894" s="194"/>
      <c r="C894" s="193"/>
      <c r="D894" s="195"/>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5.75" customHeight="1" x14ac:dyDescent="0.25">
      <c r="A895" s="193"/>
      <c r="B895" s="194"/>
      <c r="C895" s="193"/>
      <c r="D895" s="195"/>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5.75" customHeight="1" x14ac:dyDescent="0.25">
      <c r="A896" s="193"/>
      <c r="B896" s="194"/>
      <c r="C896" s="193"/>
      <c r="D896" s="195"/>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5.75" customHeight="1" x14ac:dyDescent="0.25">
      <c r="A897" s="193"/>
      <c r="B897" s="194"/>
      <c r="C897" s="193"/>
      <c r="D897" s="195"/>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5.75" customHeight="1" x14ac:dyDescent="0.25">
      <c r="A898" s="193"/>
      <c r="B898" s="194"/>
      <c r="C898" s="193"/>
      <c r="D898" s="195"/>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5.75" customHeight="1" x14ac:dyDescent="0.25">
      <c r="A899" s="193"/>
      <c r="B899" s="194"/>
      <c r="C899" s="193"/>
      <c r="D899" s="195"/>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5.75" customHeight="1" x14ac:dyDescent="0.25">
      <c r="A900" s="193"/>
      <c r="B900" s="194"/>
      <c r="C900" s="193"/>
      <c r="D900" s="195"/>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5.75" customHeight="1" x14ac:dyDescent="0.25">
      <c r="A901" s="193"/>
      <c r="B901" s="194"/>
      <c r="C901" s="193"/>
      <c r="D901" s="195"/>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5.75" customHeight="1" x14ac:dyDescent="0.25">
      <c r="A902" s="193"/>
      <c r="B902" s="194"/>
      <c r="C902" s="193"/>
      <c r="D902" s="195"/>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5.75" customHeight="1" x14ac:dyDescent="0.25">
      <c r="A903" s="193"/>
      <c r="B903" s="194"/>
      <c r="C903" s="193"/>
      <c r="D903" s="195"/>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5.75" customHeight="1" x14ac:dyDescent="0.25">
      <c r="A904" s="193"/>
      <c r="B904" s="194"/>
      <c r="C904" s="193"/>
      <c r="D904" s="195"/>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5.75" customHeight="1" x14ac:dyDescent="0.25">
      <c r="A905" s="193"/>
      <c r="B905" s="194"/>
      <c r="C905" s="193"/>
      <c r="D905" s="195"/>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5.75" customHeight="1" x14ac:dyDescent="0.25">
      <c r="A906" s="193"/>
      <c r="B906" s="194"/>
      <c r="C906" s="193"/>
      <c r="D906" s="195"/>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5.75" customHeight="1" x14ac:dyDescent="0.25">
      <c r="A907" s="193"/>
      <c r="B907" s="194"/>
      <c r="C907" s="193"/>
      <c r="D907" s="195"/>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5.75" customHeight="1" x14ac:dyDescent="0.25">
      <c r="A908" s="193"/>
      <c r="B908" s="194"/>
      <c r="C908" s="193"/>
      <c r="D908" s="195"/>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5.75" customHeight="1" x14ac:dyDescent="0.25">
      <c r="A909" s="193"/>
      <c r="B909" s="194"/>
      <c r="C909" s="193"/>
      <c r="D909" s="195"/>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5.75" customHeight="1" x14ac:dyDescent="0.25">
      <c r="A910" s="193"/>
      <c r="B910" s="194"/>
      <c r="C910" s="193"/>
      <c r="D910" s="195"/>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5.75" customHeight="1" x14ac:dyDescent="0.25">
      <c r="A911" s="193"/>
      <c r="B911" s="194"/>
      <c r="C911" s="193"/>
      <c r="D911" s="195"/>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5.75" customHeight="1" x14ac:dyDescent="0.25">
      <c r="A912" s="193"/>
      <c r="B912" s="194"/>
      <c r="C912" s="193"/>
      <c r="D912" s="195"/>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5.75" customHeight="1" x14ac:dyDescent="0.25">
      <c r="A913" s="193"/>
      <c r="B913" s="194"/>
      <c r="C913" s="193"/>
      <c r="D913" s="195"/>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5.75" customHeight="1" x14ac:dyDescent="0.25">
      <c r="A914" s="193"/>
      <c r="B914" s="194"/>
      <c r="C914" s="193"/>
      <c r="D914" s="195"/>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5.75" customHeight="1" x14ac:dyDescent="0.25">
      <c r="A915" s="193"/>
      <c r="B915" s="194"/>
      <c r="C915" s="193"/>
      <c r="D915" s="195"/>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5.75" customHeight="1" x14ac:dyDescent="0.25">
      <c r="A916" s="193"/>
      <c r="B916" s="194"/>
      <c r="C916" s="193"/>
      <c r="D916" s="195"/>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5.75" customHeight="1" x14ac:dyDescent="0.25">
      <c r="A917" s="193"/>
      <c r="B917" s="194"/>
      <c r="C917" s="193"/>
      <c r="D917" s="195"/>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5.75" customHeight="1" x14ac:dyDescent="0.25">
      <c r="A918" s="193"/>
      <c r="B918" s="194"/>
      <c r="C918" s="193"/>
      <c r="D918" s="195"/>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5.75" customHeight="1" x14ac:dyDescent="0.25">
      <c r="A919" s="193"/>
      <c r="B919" s="194"/>
      <c r="C919" s="193"/>
      <c r="D919" s="195"/>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5.75" customHeight="1" x14ac:dyDescent="0.25">
      <c r="A920" s="193"/>
      <c r="B920" s="194"/>
      <c r="C920" s="193"/>
      <c r="D920" s="195"/>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5.75" customHeight="1" x14ac:dyDescent="0.25">
      <c r="A921" s="193"/>
      <c r="B921" s="194"/>
      <c r="C921" s="193"/>
      <c r="D921" s="195"/>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5.75" customHeight="1" x14ac:dyDescent="0.25">
      <c r="A922" s="193"/>
      <c r="B922" s="194"/>
      <c r="C922" s="193"/>
      <c r="D922" s="195"/>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5.75" customHeight="1" x14ac:dyDescent="0.25">
      <c r="A923" s="193"/>
      <c r="B923" s="194"/>
      <c r="C923" s="193"/>
      <c r="D923" s="195"/>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5.75" customHeight="1" x14ac:dyDescent="0.25">
      <c r="A924" s="193"/>
      <c r="B924" s="194"/>
      <c r="C924" s="193"/>
      <c r="D924" s="195"/>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5.75" customHeight="1" x14ac:dyDescent="0.25">
      <c r="A925" s="193"/>
      <c r="B925" s="194"/>
      <c r="C925" s="193"/>
      <c r="D925" s="195"/>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5.75" customHeight="1" x14ac:dyDescent="0.25">
      <c r="A926" s="193"/>
      <c r="B926" s="194"/>
      <c r="C926" s="193"/>
      <c r="D926" s="195"/>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5.75" customHeight="1" x14ac:dyDescent="0.25">
      <c r="A927" s="193"/>
      <c r="B927" s="194"/>
      <c r="C927" s="193"/>
      <c r="D927" s="195"/>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5.75" customHeight="1" x14ac:dyDescent="0.25">
      <c r="A928" s="193"/>
      <c r="B928" s="194"/>
      <c r="C928" s="193"/>
      <c r="D928" s="195"/>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5.75" customHeight="1" x14ac:dyDescent="0.25">
      <c r="A929" s="193"/>
      <c r="B929" s="194"/>
      <c r="C929" s="193"/>
      <c r="D929" s="195"/>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5.75" customHeight="1" x14ac:dyDescent="0.25">
      <c r="A930" s="193"/>
      <c r="B930" s="194"/>
      <c r="C930" s="193"/>
      <c r="D930" s="195"/>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5.75" customHeight="1" x14ac:dyDescent="0.25">
      <c r="A931" s="193"/>
      <c r="B931" s="194"/>
      <c r="C931" s="193"/>
      <c r="D931" s="195"/>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5.75" customHeight="1" x14ac:dyDescent="0.25">
      <c r="A932" s="193"/>
      <c r="B932" s="194"/>
      <c r="C932" s="193"/>
      <c r="D932" s="195"/>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5.75" customHeight="1" x14ac:dyDescent="0.25">
      <c r="A933" s="193"/>
      <c r="B933" s="194"/>
      <c r="C933" s="193"/>
      <c r="D933" s="195"/>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5.75" customHeight="1" x14ac:dyDescent="0.25">
      <c r="A934" s="193"/>
      <c r="B934" s="194"/>
      <c r="C934" s="193"/>
      <c r="D934" s="195"/>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5.75" customHeight="1" x14ac:dyDescent="0.25">
      <c r="A935" s="193"/>
      <c r="B935" s="194"/>
      <c r="C935" s="193"/>
      <c r="D935" s="195"/>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5.75" customHeight="1" x14ac:dyDescent="0.25">
      <c r="A936" s="193"/>
      <c r="B936" s="194"/>
      <c r="C936" s="193"/>
      <c r="D936" s="195"/>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5.75" customHeight="1" x14ac:dyDescent="0.25">
      <c r="A937" s="193"/>
      <c r="B937" s="194"/>
      <c r="C937" s="193"/>
      <c r="D937" s="195"/>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5.75" customHeight="1" x14ac:dyDescent="0.25">
      <c r="A938" s="193"/>
      <c r="B938" s="194"/>
      <c r="C938" s="193"/>
      <c r="D938" s="195"/>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5.75" customHeight="1" x14ac:dyDescent="0.25">
      <c r="A939" s="193"/>
      <c r="B939" s="194"/>
      <c r="C939" s="193"/>
      <c r="D939" s="195"/>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5.75" customHeight="1" x14ac:dyDescent="0.25">
      <c r="A940" s="193"/>
      <c r="B940" s="194"/>
      <c r="C940" s="193"/>
      <c r="D940" s="195"/>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5.75" customHeight="1" x14ac:dyDescent="0.25">
      <c r="A941" s="193"/>
      <c r="B941" s="194"/>
      <c r="C941" s="193"/>
      <c r="D941" s="195"/>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5.75" customHeight="1" x14ac:dyDescent="0.25">
      <c r="A942" s="193"/>
      <c r="B942" s="194"/>
      <c r="C942" s="193"/>
      <c r="D942" s="195"/>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5.75" customHeight="1" x14ac:dyDescent="0.25">
      <c r="A943" s="193"/>
      <c r="B943" s="194"/>
      <c r="C943" s="193"/>
      <c r="D943" s="195"/>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5.75" customHeight="1" x14ac:dyDescent="0.25">
      <c r="A944" s="193"/>
      <c r="B944" s="194"/>
      <c r="C944" s="193"/>
      <c r="D944" s="195"/>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5.75" customHeight="1" x14ac:dyDescent="0.25">
      <c r="A945" s="193"/>
      <c r="B945" s="194"/>
      <c r="C945" s="193"/>
      <c r="D945" s="195"/>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5.75" customHeight="1" x14ac:dyDescent="0.25">
      <c r="A946" s="193"/>
      <c r="B946" s="194"/>
      <c r="C946" s="193"/>
      <c r="D946" s="195"/>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5.75" customHeight="1" x14ac:dyDescent="0.25">
      <c r="A947" s="193"/>
      <c r="B947" s="194"/>
      <c r="C947" s="193"/>
      <c r="D947" s="195"/>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5.75" customHeight="1" x14ac:dyDescent="0.25">
      <c r="A948" s="193"/>
      <c r="B948" s="194"/>
      <c r="C948" s="193"/>
      <c r="D948" s="195"/>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5.75" customHeight="1" x14ac:dyDescent="0.25">
      <c r="A949" s="193"/>
      <c r="B949" s="194"/>
      <c r="C949" s="193"/>
      <c r="D949" s="195"/>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5.75" customHeight="1" x14ac:dyDescent="0.25">
      <c r="A950" s="193"/>
      <c r="B950" s="194"/>
      <c r="C950" s="193"/>
      <c r="D950" s="195"/>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5.75" customHeight="1" x14ac:dyDescent="0.25">
      <c r="A951" s="193"/>
      <c r="B951" s="194"/>
      <c r="C951" s="193"/>
      <c r="D951" s="195"/>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5.75" customHeight="1" x14ac:dyDescent="0.25">
      <c r="A952" s="193"/>
      <c r="B952" s="194"/>
      <c r="C952" s="193"/>
      <c r="D952" s="195"/>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5.75" customHeight="1" x14ac:dyDescent="0.25">
      <c r="A953" s="193"/>
      <c r="B953" s="194"/>
      <c r="C953" s="193"/>
      <c r="D953" s="195"/>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5.75" customHeight="1" x14ac:dyDescent="0.25">
      <c r="A954" s="193"/>
      <c r="B954" s="194"/>
      <c r="C954" s="193"/>
      <c r="D954" s="195"/>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5.75" customHeight="1" x14ac:dyDescent="0.25">
      <c r="A955" s="193"/>
      <c r="B955" s="194"/>
      <c r="C955" s="193"/>
      <c r="D955" s="195"/>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5.75" customHeight="1" x14ac:dyDescent="0.25">
      <c r="A956" s="193"/>
      <c r="B956" s="194"/>
      <c r="C956" s="193"/>
      <c r="D956" s="195"/>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5.75" customHeight="1" x14ac:dyDescent="0.25">
      <c r="A957" s="193"/>
      <c r="B957" s="194"/>
      <c r="C957" s="193"/>
      <c r="D957" s="195"/>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5.75" customHeight="1" x14ac:dyDescent="0.25">
      <c r="A958" s="193"/>
      <c r="B958" s="194"/>
      <c r="C958" s="193"/>
      <c r="D958" s="195"/>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5.75" customHeight="1" x14ac:dyDescent="0.25">
      <c r="A959" s="193"/>
      <c r="B959" s="194"/>
      <c r="C959" s="193"/>
      <c r="D959" s="195"/>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5.75" customHeight="1" x14ac:dyDescent="0.25">
      <c r="A960" s="193"/>
      <c r="B960" s="194"/>
      <c r="C960" s="193"/>
      <c r="D960" s="195"/>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5.75" customHeight="1" x14ac:dyDescent="0.25">
      <c r="A961" s="193"/>
      <c r="B961" s="194"/>
      <c r="C961" s="193"/>
      <c r="D961" s="195"/>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5.75" customHeight="1" x14ac:dyDescent="0.25">
      <c r="A962" s="193"/>
      <c r="B962" s="194"/>
      <c r="C962" s="193"/>
      <c r="D962" s="195"/>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5.75" customHeight="1" x14ac:dyDescent="0.25">
      <c r="A963" s="193"/>
      <c r="B963" s="194"/>
      <c r="C963" s="193"/>
      <c r="D963" s="195"/>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5.75" customHeight="1" x14ac:dyDescent="0.25">
      <c r="A964" s="193"/>
      <c r="B964" s="194"/>
      <c r="C964" s="193"/>
      <c r="D964" s="195"/>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5.75" customHeight="1" x14ac:dyDescent="0.25">
      <c r="A965" s="193"/>
      <c r="B965" s="194"/>
      <c r="C965" s="193"/>
      <c r="D965" s="195"/>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5.75" customHeight="1" x14ac:dyDescent="0.25">
      <c r="A966" s="193"/>
      <c r="B966" s="194"/>
      <c r="C966" s="193"/>
      <c r="D966" s="195"/>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5.75" customHeight="1" x14ac:dyDescent="0.25">
      <c r="A967" s="193"/>
      <c r="B967" s="194"/>
      <c r="C967" s="193"/>
      <c r="D967" s="195"/>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5.75" customHeight="1" x14ac:dyDescent="0.25">
      <c r="A968" s="193"/>
      <c r="B968" s="194"/>
      <c r="C968" s="193"/>
      <c r="D968" s="195"/>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5.75" customHeight="1" x14ac:dyDescent="0.25">
      <c r="A969" s="193"/>
      <c r="B969" s="194"/>
      <c r="C969" s="193"/>
      <c r="D969" s="195"/>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5.75" customHeight="1" x14ac:dyDescent="0.25">
      <c r="A970" s="193"/>
      <c r="B970" s="194"/>
      <c r="C970" s="193"/>
      <c r="D970" s="195"/>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5.75" customHeight="1" x14ac:dyDescent="0.25">
      <c r="A971" s="193"/>
      <c r="B971" s="194"/>
      <c r="C971" s="193"/>
      <c r="D971" s="195"/>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5.75" customHeight="1" x14ac:dyDescent="0.25">
      <c r="A972" s="193"/>
      <c r="B972" s="194"/>
      <c r="C972" s="193"/>
      <c r="D972" s="195"/>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5.75" customHeight="1" x14ac:dyDescent="0.25">
      <c r="A973" s="193"/>
      <c r="B973" s="194"/>
      <c r="C973" s="193"/>
      <c r="D973" s="195"/>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5.75" customHeight="1" x14ac:dyDescent="0.25">
      <c r="A974" s="193"/>
      <c r="B974" s="194"/>
      <c r="C974" s="193"/>
      <c r="D974" s="195"/>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5.75" customHeight="1" x14ac:dyDescent="0.25">
      <c r="A975" s="193"/>
      <c r="B975" s="194"/>
      <c r="C975" s="193"/>
      <c r="D975" s="195"/>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5.75" customHeight="1" x14ac:dyDescent="0.25">
      <c r="A976" s="193"/>
      <c r="B976" s="194"/>
      <c r="C976" s="193"/>
      <c r="D976" s="195"/>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5.75" customHeight="1" x14ac:dyDescent="0.25">
      <c r="A977" s="193"/>
      <c r="B977" s="194"/>
      <c r="C977" s="193"/>
      <c r="D977" s="195"/>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5.75" customHeight="1" x14ac:dyDescent="0.25">
      <c r="A978" s="193"/>
      <c r="B978" s="194"/>
      <c r="C978" s="193"/>
      <c r="D978" s="195"/>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5.75" customHeight="1" x14ac:dyDescent="0.25">
      <c r="A979" s="193"/>
      <c r="B979" s="194"/>
      <c r="C979" s="193"/>
      <c r="D979" s="195"/>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5.75" customHeight="1" x14ac:dyDescent="0.25">
      <c r="A980" s="193"/>
      <c r="B980" s="194"/>
      <c r="C980" s="193"/>
      <c r="D980" s="195"/>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5.75" customHeight="1" x14ac:dyDescent="0.25">
      <c r="A981" s="193"/>
      <c r="B981" s="194"/>
      <c r="C981" s="193"/>
      <c r="D981" s="195"/>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5.75" customHeight="1" x14ac:dyDescent="0.25">
      <c r="A982" s="193"/>
      <c r="B982" s="194"/>
      <c r="C982" s="193"/>
      <c r="D982" s="195"/>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5.75" customHeight="1" x14ac:dyDescent="0.25">
      <c r="A983" s="193"/>
      <c r="B983" s="194"/>
      <c r="C983" s="193"/>
      <c r="D983" s="195"/>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5.75" customHeight="1" x14ac:dyDescent="0.25">
      <c r="A984" s="193"/>
      <c r="B984" s="194"/>
      <c r="C984" s="193"/>
      <c r="D984" s="195"/>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5.75" customHeight="1" x14ac:dyDescent="0.25">
      <c r="A985" s="193"/>
      <c r="B985" s="194"/>
      <c r="C985" s="193"/>
      <c r="D985" s="195"/>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5.75" customHeight="1" x14ac:dyDescent="0.25">
      <c r="A986" s="193"/>
      <c r="B986" s="194"/>
      <c r="C986" s="193"/>
      <c r="D986" s="195"/>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5.75" customHeight="1" x14ac:dyDescent="0.25">
      <c r="A987" s="193"/>
      <c r="B987" s="194"/>
      <c r="C987" s="193"/>
      <c r="D987" s="195"/>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5.75" customHeight="1" x14ac:dyDescent="0.25">
      <c r="A988" s="193"/>
      <c r="B988" s="194"/>
      <c r="C988" s="193"/>
      <c r="D988" s="195"/>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5.75" customHeight="1" x14ac:dyDescent="0.25">
      <c r="A989" s="193"/>
      <c r="B989" s="194"/>
      <c r="C989" s="193"/>
      <c r="D989" s="195"/>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5.75" customHeight="1" x14ac:dyDescent="0.25">
      <c r="A990" s="193"/>
      <c r="B990" s="194"/>
      <c r="C990" s="193"/>
      <c r="D990" s="195"/>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5.75" customHeight="1" x14ac:dyDescent="0.25">
      <c r="A991" s="193"/>
      <c r="B991" s="194"/>
      <c r="C991" s="193"/>
      <c r="D991" s="195"/>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5.75" customHeight="1" x14ac:dyDescent="0.25">
      <c r="A992" s="193"/>
      <c r="B992" s="194"/>
      <c r="C992" s="193"/>
      <c r="D992" s="195"/>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5.75" customHeight="1" x14ac:dyDescent="0.25">
      <c r="A993" s="193"/>
      <c r="B993" s="194"/>
      <c r="C993" s="193"/>
      <c r="D993" s="195"/>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5.75" customHeight="1" x14ac:dyDescent="0.25">
      <c r="A994" s="193"/>
      <c r="B994" s="194"/>
      <c r="C994" s="193"/>
      <c r="D994" s="195"/>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5.75" customHeight="1" x14ac:dyDescent="0.25">
      <c r="A995" s="193"/>
      <c r="B995" s="194"/>
      <c r="C995" s="193"/>
      <c r="D995" s="195"/>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5.75" customHeight="1" x14ac:dyDescent="0.25">
      <c r="A996" s="193"/>
      <c r="B996" s="194"/>
      <c r="C996" s="193"/>
      <c r="D996" s="195"/>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5.75" customHeight="1" x14ac:dyDescent="0.25">
      <c r="A997" s="193"/>
      <c r="B997" s="194"/>
      <c r="C997" s="193"/>
      <c r="D997" s="195"/>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5.75" customHeight="1" x14ac:dyDescent="0.25">
      <c r="A998" s="193"/>
      <c r="B998" s="194"/>
      <c r="C998" s="193"/>
      <c r="D998" s="195"/>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5.75" customHeight="1" x14ac:dyDescent="0.25">
      <c r="A999" s="193"/>
      <c r="B999" s="194"/>
      <c r="C999" s="193"/>
      <c r="D999" s="195"/>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5.75" customHeight="1" x14ac:dyDescent="0.25">
      <c r="A1000" s="193"/>
      <c r="B1000" s="194"/>
      <c r="C1000" s="193"/>
      <c r="D1000" s="195"/>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autoFilter ref="A36:D314" xr:uid="{00000000-0009-0000-0000-000008000000}"/>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B1000"/>
  <sheetViews>
    <sheetView workbookViewId="0"/>
  </sheetViews>
  <sheetFormatPr baseColWidth="10" defaultColWidth="14.42578125" defaultRowHeight="15" customHeight="1" x14ac:dyDescent="0.25"/>
  <cols>
    <col min="1" max="1" width="14.42578125" customWidth="1"/>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71" t="s">
        <v>920</v>
      </c>
      <c r="C2" s="71" t="s">
        <v>921</v>
      </c>
      <c r="D2" s="223" t="e">
        <f t="array" aca="1" ref="D2" ca="1">XLOOKUP(C2,ListaSeguimiento,Listas!J27:J51," ",0,1)</f>
        <v>#NAME?</v>
      </c>
      <c r="E2" s="223" t="e">
        <f t="array" aca="1" ref="E2" ca="1">XLOOKUP(C2,ListaSeguimiento,Listas!K27:K51," ",0,1)</f>
        <v>#NAME?</v>
      </c>
    </row>
    <row r="4" spans="1:12" ht="51.75" customHeight="1" x14ac:dyDescent="0.25">
      <c r="A4" s="139" t="s">
        <v>922</v>
      </c>
      <c r="B4" s="139" t="s">
        <v>40</v>
      </c>
      <c r="C4" s="139" t="s">
        <v>923</v>
      </c>
      <c r="D4" s="139" t="s">
        <v>924</v>
      </c>
      <c r="E4" s="139" t="s">
        <v>925</v>
      </c>
      <c r="F4" s="139" t="s">
        <v>926</v>
      </c>
      <c r="G4" s="139" t="s">
        <v>44</v>
      </c>
      <c r="H4" s="139" t="s">
        <v>45</v>
      </c>
      <c r="I4" s="139" t="s">
        <v>927</v>
      </c>
      <c r="J4" s="224" t="s">
        <v>928</v>
      </c>
      <c r="K4" s="224" t="s">
        <v>929</v>
      </c>
      <c r="L4" s="225"/>
    </row>
    <row r="5" spans="1:12" ht="171.75" customHeight="1" x14ac:dyDescent="0.25">
      <c r="A5" s="226" t="str">
        <f>IFERROR('2.Datos'!B3," ")</f>
        <v>R1_JUR</v>
      </c>
      <c r="B5" s="142" t="str">
        <f>IFERROR(VLOOKUP(A5,'2.Datos'!$B$3:$DV$5,6,FALSE)," ")</f>
        <v>Emitir conceptos  juridicos o actos administrativos errados, inexactos o con vicios de nulidad.</v>
      </c>
      <c r="C5" s="227" t="str">
        <f>IFERROR(VLOOKUP(A5,'2.Datos'!$B$3:$DV$5,13,FALSE)," ")</f>
        <v>Información</v>
      </c>
      <c r="D5" s="144" t="str">
        <f ca="1">IFERROR(VLOOKUP(A5,'2.Datos'!$B$3:$DV$5,$D$2-2,FALSE)," ")</f>
        <v xml:space="preserve"> </v>
      </c>
      <c r="E5" s="144" t="str">
        <f ca="1">IFERROR(VLOOKUP(A5,'2.Datos'!$B$3:$DV$5,$D$2-1,FALSE)," ")</f>
        <v xml:space="preserve"> </v>
      </c>
      <c r="F5" s="228" t="str">
        <f ca="1">IFERROR(VLOOKUP(A5,'2.Datos'!$B$3:$DV$5,$D$2,FALSE)," ")</f>
        <v xml:space="preserve"> </v>
      </c>
      <c r="G5" s="179" t="str">
        <f>IFERROR(VLOOKUP(A5,'2.Datos'!$B$3:$DV$5,10,FALSE)," ")</f>
        <v xml:space="preserve">* Revisión previa de los conceptos por parte del director de la dependencia.
*Revisión previa de los conceptos por parte del comite o equipo tecnico correspondiente (cuando aplique).
</v>
      </c>
      <c r="H5" s="179" t="str">
        <f>IFERROR(VLOOKUP(A5,'2.Datos'!$B$3:$DV$5,11,FALSE)," ")</f>
        <v>* Modificación, anulación o claridad, de los concepto o actos administrativos.</v>
      </c>
      <c r="I5" s="179" t="str">
        <f>IFERROR(VLOOKUP(A5,'2.Datos'!$B$3:$DV$5,28,FALSE)," ")</f>
        <v xml:space="preserve">* Elaborar minutas para los conceptos y actos proferidos por la entidad, en consideración a su naturaleza (administartiva, operativa, comercial, juridica). 
* Actalizar de forma costante al personal encargado, frente a los cambios normativos o de impacto.
</v>
      </c>
      <c r="J5" s="229" t="str">
        <f ca="1">IFERROR(VLOOKUP(A5,'2.Datos'!$HO$3:$MJ$5,Presentación!$E$2,FALSE)," ")</f>
        <v xml:space="preserve"> </v>
      </c>
      <c r="K5" s="230" t="str">
        <f>IFERROR(VLOOKUP(A5,'2.Datos'!$B$3:$DV$5,12,FALSE)," ")</f>
        <v>Alto</v>
      </c>
      <c r="L5" s="230"/>
    </row>
    <row r="6" spans="1:12" ht="83.25" customHeight="1" x14ac:dyDescent="0.25">
      <c r="A6" s="226" t="str">
        <f>IFERROR('2.Datos'!#REF!," ")</f>
        <v xml:space="preserve"> </v>
      </c>
      <c r="B6" s="142" t="str">
        <f>IFERROR(VLOOKUP(A6,'2.Datos'!$B$3:$DV$5,6,FALSE)," ")</f>
        <v xml:space="preserve"> </v>
      </c>
      <c r="C6" s="227" t="str">
        <f>IFERROR(VLOOKUP(A6,'2.Datos'!$B$3:$DV$5,13,FALSE)," ")</f>
        <v xml:space="preserve"> </v>
      </c>
      <c r="D6" s="144" t="str">
        <f ca="1">IFERROR(VLOOKUP(A6,'2.Datos'!$B$3:$DV$5,$D$2-2,FALSE)," ")</f>
        <v xml:space="preserve"> </v>
      </c>
      <c r="E6" s="144" t="str">
        <f ca="1">IFERROR(VLOOKUP(A6,'2.Datos'!$B$3:$DV$5,$D$2-1,FALSE)," ")</f>
        <v xml:space="preserve"> </v>
      </c>
      <c r="F6" s="228" t="str">
        <f>IFERROR(VLOOKUP(A6,'2.Datos'!$B$3:$DV$5,$D$2,FALSE)," ")</f>
        <v xml:space="preserve"> </v>
      </c>
      <c r="G6" s="179" t="str">
        <f>IFERROR(VLOOKUP(A6,'2.Datos'!$B$3:$DV$5,10,FALSE)," ")</f>
        <v xml:space="preserve"> </v>
      </c>
      <c r="H6" s="179" t="str">
        <f>IFERROR(VLOOKUP(A6,'2.Datos'!$B$3:$DV$5,11,FALSE)," ")</f>
        <v xml:space="preserve"> </v>
      </c>
      <c r="I6" s="179" t="str">
        <f>IFERROR(VLOOKUP(A6,'2.Datos'!$B$3:$DV$5,28,FALSE)," ")</f>
        <v xml:space="preserve"> </v>
      </c>
      <c r="J6" s="229" t="str">
        <f>IFERROR(VLOOKUP(A6,'2.Datos'!$HO$3:$MJ$5,Presentación!$E$2,FALSE)," ")</f>
        <v xml:space="preserve"> </v>
      </c>
      <c r="K6" s="230" t="str">
        <f>IFERROR(VLOOKUP(A6,'2.Datos'!$B$3:$DV$5,12,FALSE)," ")</f>
        <v xml:space="preserve"> </v>
      </c>
      <c r="L6" s="230"/>
    </row>
    <row r="7" spans="1:12" ht="65.25" customHeight="1" x14ac:dyDescent="0.25">
      <c r="A7" s="226" t="str">
        <f>IFERROR('2.Datos'!#REF!," ")</f>
        <v xml:space="preserve"> </v>
      </c>
      <c r="B7" s="142" t="str">
        <f>IFERROR(VLOOKUP(A7,'2.Datos'!$B$3:$DV$5,6,FALSE)," ")</f>
        <v xml:space="preserve"> </v>
      </c>
      <c r="C7" s="227" t="str">
        <f>IFERROR(VLOOKUP(A7,'2.Datos'!$B$3:$DV$5,13,FALSE)," ")</f>
        <v xml:space="preserve"> </v>
      </c>
      <c r="D7" s="144" t="str">
        <f ca="1">IFERROR(VLOOKUP(A7,'2.Datos'!$B$3:$DV$5,$D$2-2,FALSE)," ")</f>
        <v xml:space="preserve"> </v>
      </c>
      <c r="E7" s="144" t="str">
        <f ca="1">IFERROR(VLOOKUP(A7,'2.Datos'!$B$3:$DV$5,$D$2-1,FALSE)," ")</f>
        <v xml:space="preserve"> </v>
      </c>
      <c r="F7" s="228" t="str">
        <f>IFERROR(VLOOKUP(A7,'2.Datos'!$B$3:$DV$5,$D$2,FALSE)," ")</f>
        <v xml:space="preserve"> </v>
      </c>
      <c r="G7" s="179" t="str">
        <f>IFERROR(VLOOKUP(A7,'2.Datos'!$B$3:$DV$5,10,FALSE)," ")</f>
        <v xml:space="preserve"> </v>
      </c>
      <c r="H7" s="179" t="str">
        <f>IFERROR(VLOOKUP(A7,'2.Datos'!$B$3:$DV$5,11,FALSE)," ")</f>
        <v xml:space="preserve"> </v>
      </c>
      <c r="I7" s="179" t="str">
        <f>IFERROR(VLOOKUP(A7,'2.Datos'!$B$3:$DV$5,28,FALSE)," ")</f>
        <v xml:space="preserve"> </v>
      </c>
      <c r="J7" s="229" t="str">
        <f>IFERROR(VLOOKUP(A7,'2.Datos'!$HO$3:$MJ$5,Presentación!$E$2,FALSE)," ")</f>
        <v xml:space="preserve"> </v>
      </c>
      <c r="K7" s="230" t="str">
        <f>IFERROR(VLOOKUP(A7,'2.Datos'!$B$3:$DV$5,12,FALSE)," ")</f>
        <v xml:space="preserve"> </v>
      </c>
      <c r="L7" s="230"/>
    </row>
    <row r="8" spans="1:12" ht="66" customHeight="1" x14ac:dyDescent="0.25">
      <c r="A8" s="226" t="str">
        <f>IFERROR('2.Datos'!#REF!," ")</f>
        <v xml:space="preserve"> </v>
      </c>
      <c r="B8" s="142" t="str">
        <f>IFERROR(VLOOKUP(A8,'2.Datos'!$B$3:$DV$5,6,FALSE)," ")</f>
        <v xml:space="preserve"> </v>
      </c>
      <c r="C8" s="227" t="str">
        <f>IFERROR(VLOOKUP(A8,'2.Datos'!$B$3:$DV$5,13,FALSE)," ")</f>
        <v xml:space="preserve"> </v>
      </c>
      <c r="D8" s="144" t="str">
        <f ca="1">IFERROR(VLOOKUP(A8,'2.Datos'!$B$3:$DV$5,$D$2-2,FALSE)," ")</f>
        <v xml:space="preserve"> </v>
      </c>
      <c r="E8" s="144" t="str">
        <f ca="1">IFERROR(VLOOKUP(A8,'2.Datos'!$B$3:$DV$5,$D$2-1,FALSE)," ")</f>
        <v xml:space="preserve"> </v>
      </c>
      <c r="F8" s="228" t="str">
        <f>IFERROR(VLOOKUP(A8,'2.Datos'!$B$3:$DV$5,$D$2,FALSE)," ")</f>
        <v xml:space="preserve"> </v>
      </c>
      <c r="G8" s="179" t="str">
        <f>IFERROR(VLOOKUP(A8,'2.Datos'!$B$3:$DV$5,10,FALSE)," ")</f>
        <v xml:space="preserve"> </v>
      </c>
      <c r="H8" s="179" t="str">
        <f>IFERROR(VLOOKUP(A8,'2.Datos'!$B$3:$DV$5,11,FALSE)," ")</f>
        <v xml:space="preserve"> </v>
      </c>
      <c r="I8" s="179" t="str">
        <f>IFERROR(VLOOKUP(A8,'2.Datos'!$B$3:$DV$5,28,FALSE)," ")</f>
        <v xml:space="preserve"> </v>
      </c>
      <c r="J8" s="229" t="str">
        <f>IFERROR(VLOOKUP(A8,'2.Datos'!$HO$3:$MJ$5,Presentación!$E$2,FALSE)," ")</f>
        <v xml:space="preserve"> </v>
      </c>
      <c r="K8" s="230" t="str">
        <f>IFERROR(VLOOKUP(A8,'2.Datos'!$B$3:$DV$5,12,FALSE)," ")</f>
        <v xml:space="preserve"> </v>
      </c>
      <c r="L8" s="230"/>
    </row>
    <row r="9" spans="1:12" ht="48.75" customHeight="1" x14ac:dyDescent="0.25">
      <c r="A9" s="226" t="str">
        <f>IFERROR('2.Datos'!#REF!," ")</f>
        <v xml:space="preserve"> </v>
      </c>
      <c r="B9" s="142" t="str">
        <f>IFERROR(VLOOKUP(A9,'2.Datos'!$B$3:$DV$5,6,FALSE)," ")</f>
        <v xml:space="preserve"> </v>
      </c>
      <c r="C9" s="227" t="str">
        <f>IFERROR(VLOOKUP(A9,'2.Datos'!$B$3:$DV$5,13,FALSE)," ")</f>
        <v xml:space="preserve"> </v>
      </c>
      <c r="D9" s="144" t="str">
        <f ca="1">IFERROR(VLOOKUP(A9,'2.Datos'!$B$3:$DV$5,$D$2-2,FALSE)," ")</f>
        <v xml:space="preserve"> </v>
      </c>
      <c r="E9" s="144" t="str">
        <f ca="1">IFERROR(VLOOKUP(A9,'2.Datos'!$B$3:$DV$5,$D$2-1,FALSE)," ")</f>
        <v xml:space="preserve"> </v>
      </c>
      <c r="F9" s="228" t="str">
        <f>IFERROR(VLOOKUP(A9,'2.Datos'!$B$3:$DV$5,$D$2,FALSE)," ")</f>
        <v xml:space="preserve"> </v>
      </c>
      <c r="G9" s="179" t="str">
        <f>IFERROR(VLOOKUP(A9,'2.Datos'!$B$3:$DV$5,10,FALSE)," ")</f>
        <v xml:space="preserve"> </v>
      </c>
      <c r="H9" s="179" t="str">
        <f>IFERROR(VLOOKUP(A9,'2.Datos'!$B$3:$DV$5,11,FALSE)," ")</f>
        <v xml:space="preserve"> </v>
      </c>
      <c r="I9" s="179" t="str">
        <f>IFERROR(VLOOKUP(A9,'2.Datos'!$B$3:$DV$5,28,FALSE)," ")</f>
        <v xml:space="preserve"> </v>
      </c>
      <c r="J9" s="229" t="str">
        <f>IFERROR(VLOOKUP(A9,'2.Datos'!$HO$3:$MJ$5,Presentación!$E$2,FALSE)," ")</f>
        <v xml:space="preserve"> </v>
      </c>
      <c r="K9" s="230" t="str">
        <f>IFERROR(VLOOKUP(A9,'2.Datos'!$B$3:$DV$5,12,FALSE)," ")</f>
        <v xml:space="preserve"> </v>
      </c>
      <c r="L9" s="230"/>
    </row>
    <row r="10" spans="1:12" ht="57.75" customHeight="1" x14ac:dyDescent="0.25">
      <c r="A10" s="226" t="str">
        <f>IFERROR('2.Datos'!B4," ")</f>
        <v>R2_JUR</v>
      </c>
      <c r="B10" s="142" t="str">
        <f>IFERROR(VLOOKUP(A10,'2.Datos'!$B$3:$DV$5,6,FALSE)," ")</f>
        <v>Vencimiento de términos en el trámite de respuestas de Derechos de petición y consultas</v>
      </c>
      <c r="C10" s="227" t="str">
        <f>IFERROR(VLOOKUP(A10,'2.Datos'!$B$3:$DV$5,13,FALSE)," ")</f>
        <v>Información</v>
      </c>
      <c r="D10" s="144" t="str">
        <f ca="1">IFERROR(VLOOKUP(A10,'2.Datos'!$B$3:$DV$5,$D$2-2,FALSE)," ")</f>
        <v xml:space="preserve"> </v>
      </c>
      <c r="E10" s="144" t="str">
        <f ca="1">IFERROR(VLOOKUP(A10,'2.Datos'!$B$3:$DV$5,$D$2-1,FALSE)," ")</f>
        <v xml:space="preserve"> </v>
      </c>
      <c r="F10" s="228" t="str">
        <f ca="1">IFERROR(VLOOKUP(A10,'2.Datos'!$B$3:$DV$5,$D$2,FALSE)," ")</f>
        <v xml:space="preserve"> </v>
      </c>
      <c r="G10" s="179" t="str">
        <f>IFERROR(VLOOKUP(A10,'2.Datos'!$B$3:$DV$5,10,FALSE)," ")</f>
        <v xml:space="preserve">* Recepcionar con fecha y hora los requerimientos allegados.
* Asignar nújmero de radicado interno para un debido control.   * Asignar a la mayor brevedad la petición o consulta al area encargada.
* Seguimineto a los terminos legales establecidos para dar respuesta.
</v>
      </c>
      <c r="H10" s="179" t="str">
        <f>IFERROR(VLOOKUP(A10,'2.Datos'!$B$3:$DV$5,11,FALSE)," ")</f>
        <v xml:space="preserve">* Dar respuesta prioritaria a las peticiones y consultas que se encuentran por fuera de términos legales para su respuesta.
</v>
      </c>
      <c r="I10" s="179" t="str">
        <f>IFERROR(VLOOKUP(A10,'2.Datos'!$B$3:$DV$5,28,FALSE)," ")</f>
        <v xml:space="preserve">* Realizar seguimiento constante a los procesos establecidos. 
* Socializar con la comunidad los medios de atención a PQRS.
</v>
      </c>
      <c r="J10" s="229" t="str">
        <f ca="1">IFERROR(VLOOKUP(A10,'2.Datos'!$HO$3:$MJ$5,Presentación!$E$2,FALSE)," ")</f>
        <v xml:space="preserve"> </v>
      </c>
      <c r="K10" s="230" t="str">
        <f>IFERROR(VLOOKUP(A10,'2.Datos'!$B$3:$DV$5,12,FALSE)," ")</f>
        <v>Alto</v>
      </c>
      <c r="L10" s="230"/>
    </row>
    <row r="11" spans="1:12" ht="51" customHeight="1" x14ac:dyDescent="0.25">
      <c r="A11" s="226" t="str">
        <f>IFERROR('2.Datos'!B5," ")</f>
        <v>R3_JUR</v>
      </c>
      <c r="B11" s="142" t="str">
        <f>IFERROR(VLOOKUP(A11,'2.Datos'!$B$3:$DV$5,6,FALSE)," ")</f>
        <v>Interes partícular de los funcionarios o terceros en los procesos de contratación de la empresa.</v>
      </c>
      <c r="C11" s="227" t="str">
        <f>IFERROR(VLOOKUP(A11,'2.Datos'!$B$3:$DV$5,13,FALSE)," ")</f>
        <v>Información</v>
      </c>
      <c r="D11" s="144" t="str">
        <f ca="1">IFERROR(VLOOKUP(A11,'2.Datos'!$B$3:$DV$5,$D$2-2,FALSE)," ")</f>
        <v xml:space="preserve"> </v>
      </c>
      <c r="E11" s="144" t="str">
        <f ca="1">IFERROR(VLOOKUP(A11,'2.Datos'!$B$3:$DV$5,$D$2-1,FALSE)," ")</f>
        <v xml:space="preserve"> </v>
      </c>
      <c r="F11" s="228" t="str">
        <f ca="1">IFERROR(VLOOKUP(A11,'2.Datos'!$B$3:$DV$5,$D$2,FALSE)," ")</f>
        <v xml:space="preserve"> </v>
      </c>
      <c r="G11" s="179" t="str">
        <f>IFERROR(VLOOKUP(A11,'2.Datos'!$B$3:$DV$5,10,FALSE)," ")</f>
        <v>* Manual de contratación de bienes y servicios.
* Reglamento interno del trabajo.
* Públicidad de los procesos de contraatción.
* Clausulas de confidencialidad.</v>
      </c>
      <c r="H11" s="179" t="str">
        <f>IFERROR(VLOOKUP(A11,'2.Datos'!$B$3:$DV$5,11,FALSE)," ")</f>
        <v xml:space="preserve">* Sanciones disciplinarias.
</v>
      </c>
      <c r="I11" s="179" t="str">
        <f>IFERROR(VLOOKUP(A11,'2.Datos'!$B$3:$DV$5,28,FALSE)," ")</f>
        <v>* Seguimiento a los procesos de contratación.
* Excluir de los comites de contratación o procesos de vinculación laboral, a los funcionarios que puedan tener interes o vinculos con los oferentes o candidatos.
* Capacitación en materia de inhabilidades e incompatibildiades.</v>
      </c>
      <c r="J11" s="229" t="str">
        <f ca="1">IFERROR(VLOOKUP(A11,'2.Datos'!$HO$3:$MJ$5,Presentación!$E$2,FALSE)," ")</f>
        <v xml:space="preserve"> </v>
      </c>
      <c r="K11" s="230" t="str">
        <f>IFERROR(VLOOKUP(A11,'2.Datos'!$B$3:$DV$5,12,FALSE)," ")</f>
        <v>Alto</v>
      </c>
      <c r="L11" s="230"/>
    </row>
    <row r="12" spans="1:12" ht="45.75" customHeight="1" x14ac:dyDescent="0.25">
      <c r="A12" s="226" t="str">
        <f>IFERROR('2.Datos'!#REF!," ")</f>
        <v xml:space="preserve"> </v>
      </c>
      <c r="B12" s="142" t="str">
        <f>IFERROR(VLOOKUP(A12,'2.Datos'!$B$3:$DV$5,6,FALSE)," ")</f>
        <v xml:space="preserve"> </v>
      </c>
      <c r="C12" s="227" t="str">
        <f>IFERROR(VLOOKUP(A12,'2.Datos'!$B$3:$DV$5,13,FALSE)," ")</f>
        <v xml:space="preserve"> </v>
      </c>
      <c r="D12" s="144" t="str">
        <f ca="1">IFERROR(VLOOKUP(A12,'2.Datos'!$B$3:$DV$5,$D$2-2,FALSE)," ")</f>
        <v xml:space="preserve"> </v>
      </c>
      <c r="E12" s="144" t="str">
        <f ca="1">IFERROR(VLOOKUP(A12,'2.Datos'!$B$3:$DV$5,$D$2-1,FALSE)," ")</f>
        <v xml:space="preserve"> </v>
      </c>
      <c r="F12" s="228" t="str">
        <f>IFERROR(VLOOKUP(A12,'2.Datos'!$B$3:$DV$5,$D$2,FALSE)," ")</f>
        <v xml:space="preserve"> </v>
      </c>
      <c r="G12" s="179" t="str">
        <f>IFERROR(VLOOKUP(A12,'2.Datos'!$B$3:$DV$5,10,FALSE)," ")</f>
        <v xml:space="preserve"> </v>
      </c>
      <c r="H12" s="179" t="str">
        <f>IFERROR(VLOOKUP(A12,'2.Datos'!$B$3:$DV$5,11,FALSE)," ")</f>
        <v xml:space="preserve"> </v>
      </c>
      <c r="I12" s="179" t="str">
        <f>IFERROR(VLOOKUP(A12,'2.Datos'!$B$3:$DV$5,28,FALSE)," ")</f>
        <v xml:space="preserve"> </v>
      </c>
      <c r="J12" s="229" t="str">
        <f>IFERROR(VLOOKUP(A12,'2.Datos'!$HO$3:$MJ$5,Presentación!$E$2,FALSE)," ")</f>
        <v xml:space="preserve"> </v>
      </c>
      <c r="K12" s="230" t="str">
        <f>IFERROR(VLOOKUP(A12,'2.Datos'!$B$3:$DV$5,12,FALSE)," ")</f>
        <v xml:space="preserve"> </v>
      </c>
      <c r="L12" s="230"/>
    </row>
    <row r="13" spans="1:12" ht="65.25" customHeight="1" x14ac:dyDescent="0.25">
      <c r="A13" s="226" t="str">
        <f>IFERROR('2.Datos'!#REF!," ")</f>
        <v xml:space="preserve"> </v>
      </c>
      <c r="B13" s="142" t="str">
        <f>IFERROR(VLOOKUP(A13,'2.Datos'!$B$3:$DV$5,6,FALSE)," ")</f>
        <v xml:space="preserve"> </v>
      </c>
      <c r="C13" s="227" t="str">
        <f>IFERROR(VLOOKUP(A13,'2.Datos'!$B$3:$DV$5,13,FALSE)," ")</f>
        <v xml:space="preserve"> </v>
      </c>
      <c r="D13" s="144" t="str">
        <f ca="1">IFERROR(VLOOKUP(A13,'2.Datos'!$B$3:$DV$5,$D$2-2,FALSE)," ")</f>
        <v xml:space="preserve"> </v>
      </c>
      <c r="E13" s="144" t="str">
        <f ca="1">IFERROR(VLOOKUP(A13,'2.Datos'!$B$3:$DV$5,$D$2-1,FALSE)," ")</f>
        <v xml:space="preserve"> </v>
      </c>
      <c r="F13" s="228" t="str">
        <f>IFERROR(VLOOKUP(A13,'2.Datos'!$B$3:$DV$5,$D$2,FALSE)," ")</f>
        <v xml:space="preserve"> </v>
      </c>
      <c r="G13" s="179" t="str">
        <f>IFERROR(VLOOKUP(A13,'2.Datos'!$B$3:$DV$5,10,FALSE)," ")</f>
        <v xml:space="preserve"> </v>
      </c>
      <c r="H13" s="179" t="str">
        <f>IFERROR(VLOOKUP(A13,'2.Datos'!$B$3:$DV$5,11,FALSE)," ")</f>
        <v xml:space="preserve"> </v>
      </c>
      <c r="I13" s="179" t="str">
        <f>IFERROR(VLOOKUP(A13,'2.Datos'!$B$3:$DV$5,28,FALSE)," ")</f>
        <v xml:space="preserve"> </v>
      </c>
      <c r="J13" s="229" t="str">
        <f>IFERROR(VLOOKUP(A13,'2.Datos'!$HO$3:$MJ$5,Presentación!$E$2,FALSE)," ")</f>
        <v xml:space="preserve"> </v>
      </c>
      <c r="K13" s="230" t="str">
        <f>IFERROR(VLOOKUP(A13,'2.Datos'!$B$3:$DV$5,12,FALSE)," ")</f>
        <v xml:space="preserve"> </v>
      </c>
      <c r="L13" s="230"/>
    </row>
    <row r="14" spans="1:12" ht="42.75" customHeight="1" x14ac:dyDescent="0.25">
      <c r="A14" s="226" t="str">
        <f>IFERROR('2.Datos'!#REF!," ")</f>
        <v xml:space="preserve"> </v>
      </c>
      <c r="B14" s="142" t="str">
        <f>IFERROR(VLOOKUP(A14,'2.Datos'!$B$3:$DV$5,6,FALSE)," ")</f>
        <v xml:space="preserve"> </v>
      </c>
      <c r="C14" s="227" t="str">
        <f>IFERROR(VLOOKUP(A14,'2.Datos'!$B$3:$DV$5,13,FALSE)," ")</f>
        <v xml:space="preserve"> </v>
      </c>
      <c r="D14" s="144" t="str">
        <f ca="1">IFERROR(VLOOKUP(A14,'2.Datos'!$B$3:$DV$5,$D$2-2,FALSE)," ")</f>
        <v xml:space="preserve"> </v>
      </c>
      <c r="E14" s="144" t="str">
        <f ca="1">IFERROR(VLOOKUP(A14,'2.Datos'!$B$3:$DV$5,$D$2-1,FALSE)," ")</f>
        <v xml:space="preserve"> </v>
      </c>
      <c r="F14" s="228" t="str">
        <f>IFERROR(VLOOKUP(A14,'2.Datos'!$B$3:$DV$5,$D$2,FALSE)," ")</f>
        <v xml:space="preserve"> </v>
      </c>
      <c r="G14" s="179" t="str">
        <f>IFERROR(VLOOKUP(A14,'2.Datos'!$B$3:$DV$5,10,FALSE)," ")</f>
        <v xml:space="preserve"> </v>
      </c>
      <c r="H14" s="179" t="str">
        <f>IFERROR(VLOOKUP(A14,'2.Datos'!$B$3:$DV$5,11,FALSE)," ")</f>
        <v xml:space="preserve"> </v>
      </c>
      <c r="I14" s="179" t="str">
        <f>IFERROR(VLOOKUP(A14,'2.Datos'!$B$3:$DV$5,28,FALSE)," ")</f>
        <v xml:space="preserve"> </v>
      </c>
      <c r="J14" s="229" t="str">
        <f>IFERROR(VLOOKUP(A14,'2.Datos'!$HO$3:$MJ$5,Presentación!$E$2,FALSE)," ")</f>
        <v xml:space="preserve"> </v>
      </c>
      <c r="K14" s="230" t="str">
        <f>IFERROR(VLOOKUP(A14,'2.Datos'!$B$3:$DV$5,12,FALSE)," ")</f>
        <v xml:space="preserve"> </v>
      </c>
      <c r="L14" s="230"/>
    </row>
    <row r="15" spans="1:12" ht="49.5" customHeight="1" x14ac:dyDescent="0.25">
      <c r="A15" s="226" t="str">
        <f>IFERROR('2.Datos'!#REF!," ")</f>
        <v xml:space="preserve"> </v>
      </c>
      <c r="B15" s="142" t="str">
        <f>IFERROR(VLOOKUP(A15,'2.Datos'!$B$3:$DV$5,6,FALSE)," ")</f>
        <v xml:space="preserve"> </v>
      </c>
      <c r="C15" s="227" t="str">
        <f>IFERROR(VLOOKUP(A15,'2.Datos'!$B$3:$DV$5,13,FALSE)," ")</f>
        <v xml:space="preserve"> </v>
      </c>
      <c r="D15" s="144" t="str">
        <f ca="1">IFERROR(VLOOKUP(A15,'2.Datos'!$B$3:$DV$5,$D$2-2,FALSE)," ")</f>
        <v xml:space="preserve"> </v>
      </c>
      <c r="E15" s="144" t="str">
        <f ca="1">IFERROR(VLOOKUP(A15,'2.Datos'!$B$3:$DV$5,$D$2-1,FALSE)," ")</f>
        <v xml:space="preserve"> </v>
      </c>
      <c r="F15" s="228" t="str">
        <f>IFERROR(VLOOKUP(A15,'2.Datos'!$B$3:$DV$5,$D$2,FALSE)," ")</f>
        <v xml:space="preserve"> </v>
      </c>
      <c r="G15" s="179" t="str">
        <f>IFERROR(VLOOKUP(A15,'2.Datos'!$B$3:$DV$5,10,FALSE)," ")</f>
        <v xml:space="preserve"> </v>
      </c>
      <c r="H15" s="179" t="str">
        <f>IFERROR(VLOOKUP(A15,'2.Datos'!$B$3:$DV$5,11,FALSE)," ")</f>
        <v xml:space="preserve"> </v>
      </c>
      <c r="I15" s="179" t="str">
        <f>IFERROR(VLOOKUP(A15,'2.Datos'!$B$3:$DV$5,28,FALSE)," ")</f>
        <v xml:space="preserve"> </v>
      </c>
      <c r="J15" s="229" t="str">
        <f>IFERROR(VLOOKUP(A15,'2.Datos'!$HO$3:$MJ$5,Presentación!$E$2,FALSE)," ")</f>
        <v xml:space="preserve"> </v>
      </c>
      <c r="K15" s="230" t="str">
        <f>IFERROR(VLOOKUP(A15,'2.Datos'!$B$3:$DV$5,12,FALSE)," ")</f>
        <v xml:space="preserve"> </v>
      </c>
      <c r="L15" s="230"/>
    </row>
    <row r="16" spans="1:12" ht="49.5" customHeight="1" x14ac:dyDescent="0.25">
      <c r="A16" s="226" t="str">
        <f>IFERROR('2.Datos'!#REF!," ")</f>
        <v xml:space="preserve"> </v>
      </c>
      <c r="B16" s="142" t="str">
        <f>IFERROR(VLOOKUP(A16,'2.Datos'!$B$3:$DV$5,6,FALSE)," ")</f>
        <v xml:space="preserve"> </v>
      </c>
      <c r="C16" s="227" t="str">
        <f>IFERROR(VLOOKUP(A16,'2.Datos'!$B$3:$DV$5,13,FALSE)," ")</f>
        <v xml:space="preserve"> </v>
      </c>
      <c r="D16" s="144" t="str">
        <f ca="1">IFERROR(VLOOKUP(A16,'2.Datos'!$B$3:$DV$5,$D$2-2,FALSE)," ")</f>
        <v xml:space="preserve"> </v>
      </c>
      <c r="E16" s="144" t="str">
        <f ca="1">IFERROR(VLOOKUP(A16,'2.Datos'!$B$3:$DV$5,$D$2-1,FALSE)," ")</f>
        <v xml:space="preserve"> </v>
      </c>
      <c r="F16" s="228" t="str">
        <f>IFERROR(VLOOKUP(A16,'2.Datos'!$B$3:$DV$5,$D$2,FALSE)," ")</f>
        <v xml:space="preserve"> </v>
      </c>
      <c r="G16" s="179" t="str">
        <f>IFERROR(VLOOKUP(A16,'2.Datos'!$B$3:$DV$5,10,FALSE)," ")</f>
        <v xml:space="preserve"> </v>
      </c>
      <c r="H16" s="179" t="str">
        <f>IFERROR(VLOOKUP(A16,'2.Datos'!$B$3:$DV$5,11,FALSE)," ")</f>
        <v xml:space="preserve"> </v>
      </c>
      <c r="I16" s="179" t="str">
        <f>IFERROR(VLOOKUP(A16,'2.Datos'!$B$3:$DV$5,28,FALSE)," ")</f>
        <v xml:space="preserve"> </v>
      </c>
      <c r="J16" s="229" t="str">
        <f>IFERROR(VLOOKUP(A16,'2.Datos'!$HO$3:$MJ$5,Presentación!$E$2,FALSE)," ")</f>
        <v xml:space="preserve"> </v>
      </c>
      <c r="K16" s="230" t="str">
        <f>IFERROR(VLOOKUP(A16,'2.Datos'!$B$3:$DV$5,12,FALSE)," ")</f>
        <v xml:space="preserve"> </v>
      </c>
      <c r="L16" s="230"/>
    </row>
    <row r="17" spans="1:24" ht="54.75" customHeight="1" x14ac:dyDescent="0.25">
      <c r="A17" s="226" t="str">
        <f>IFERROR('2.Datos'!#REF!," ")</f>
        <v xml:space="preserve"> </v>
      </c>
      <c r="B17" s="142" t="str">
        <f>IFERROR(VLOOKUP(A17,'2.Datos'!$B$3:$DV$5,6,FALSE)," ")</f>
        <v xml:space="preserve"> </v>
      </c>
      <c r="C17" s="227" t="str">
        <f>IFERROR(VLOOKUP(A17,'2.Datos'!$B$3:$DV$5,13,FALSE)," ")</f>
        <v xml:space="preserve"> </v>
      </c>
      <c r="D17" s="144" t="str">
        <f ca="1">IFERROR(VLOOKUP(A17,'2.Datos'!$B$3:$DV$5,$D$2-2,FALSE)," ")</f>
        <v xml:space="preserve"> </v>
      </c>
      <c r="E17" s="144" t="str">
        <f ca="1">IFERROR(VLOOKUP(A17,'2.Datos'!$B$3:$DV$5,$D$2-1,FALSE)," ")</f>
        <v xml:space="preserve"> </v>
      </c>
      <c r="F17" s="228" t="str">
        <f>IFERROR(VLOOKUP(A17,'2.Datos'!$B$3:$DV$5,$D$2,FALSE)," ")</f>
        <v xml:space="preserve"> </v>
      </c>
      <c r="G17" s="179" t="str">
        <f>IFERROR(VLOOKUP(A17,'2.Datos'!$B$3:$DV$5,10,FALSE)," ")</f>
        <v xml:space="preserve"> </v>
      </c>
      <c r="H17" s="179" t="str">
        <f>IFERROR(VLOOKUP(A17,'2.Datos'!$B$3:$DV$5,11,FALSE)," ")</f>
        <v xml:space="preserve"> </v>
      </c>
      <c r="I17" s="179" t="str">
        <f>IFERROR(VLOOKUP(A17,'2.Datos'!$B$3:$DV$5,28,FALSE)," ")</f>
        <v xml:space="preserve"> </v>
      </c>
      <c r="J17" s="229" t="str">
        <f>IFERROR(VLOOKUP(A17,'2.Datos'!$HO$3:$MJ$5,Presentación!$E$2,FALSE)," ")</f>
        <v xml:space="preserve"> </v>
      </c>
      <c r="K17" s="230" t="str">
        <f>IFERROR(VLOOKUP(A17,'2.Datos'!$B$3:$DV$5,12,FALSE)," ")</f>
        <v xml:space="preserve"> </v>
      </c>
      <c r="L17" s="230"/>
    </row>
    <row r="18" spans="1:24" ht="45.75" customHeight="1" x14ac:dyDescent="0.25">
      <c r="A18" s="226" t="str">
        <f>IFERROR('2.Datos'!#REF!," ")</f>
        <v xml:space="preserve"> </v>
      </c>
      <c r="B18" s="142" t="str">
        <f>IFERROR(VLOOKUP(A18,'2.Datos'!$B$3:$DV$5,6,FALSE)," ")</f>
        <v xml:space="preserve"> </v>
      </c>
      <c r="C18" s="227" t="str">
        <f>IFERROR(VLOOKUP(A18,'2.Datos'!$B$3:$DV$5,13,FALSE)," ")</f>
        <v xml:space="preserve"> </v>
      </c>
      <c r="D18" s="144" t="str">
        <f ca="1">IFERROR(VLOOKUP(A18,'2.Datos'!$B$3:$DV$5,$D$2-2,FALSE)," ")</f>
        <v xml:space="preserve"> </v>
      </c>
      <c r="E18" s="144" t="str">
        <f ca="1">IFERROR(VLOOKUP(A18,'2.Datos'!$B$3:$DV$5,$D$2-1,FALSE)," ")</f>
        <v xml:space="preserve"> </v>
      </c>
      <c r="F18" s="228" t="str">
        <f>IFERROR(VLOOKUP(A18,'2.Datos'!$B$3:$DV$5,$D$2,FALSE)," ")</f>
        <v xml:space="preserve"> </v>
      </c>
      <c r="G18" s="179" t="str">
        <f>IFERROR(VLOOKUP(A18,'2.Datos'!$B$3:$DV$5,10,FALSE)," ")</f>
        <v xml:space="preserve"> </v>
      </c>
      <c r="H18" s="179" t="str">
        <f>IFERROR(VLOOKUP(A18,'2.Datos'!$B$3:$DV$5,11,FALSE)," ")</f>
        <v xml:space="preserve"> </v>
      </c>
      <c r="I18" s="179" t="str">
        <f>IFERROR(VLOOKUP(A18,'2.Datos'!$B$3:$DV$5,28,FALSE)," ")</f>
        <v xml:space="preserve"> </v>
      </c>
      <c r="J18" s="229" t="str">
        <f>IFERROR(VLOOKUP(A18,'2.Datos'!$HO$3:$MJ$5,Presentación!$E$2,FALSE)," ")</f>
        <v xml:space="preserve"> </v>
      </c>
      <c r="K18" s="230" t="str">
        <f>IFERROR(VLOOKUP(A18,'2.Datos'!$B$3:$DV$5,12,FALSE)," ")</f>
        <v xml:space="preserve"> </v>
      </c>
      <c r="L18" s="230"/>
    </row>
    <row r="19" spans="1:24" ht="45.75" customHeight="1" x14ac:dyDescent="0.25">
      <c r="A19" s="226" t="str">
        <f>IFERROR('2.Datos'!#REF!," ")</f>
        <v xml:space="preserve"> </v>
      </c>
      <c r="B19" s="142" t="str">
        <f>IFERROR(VLOOKUP(A19,'2.Datos'!$B$3:$DV$5,6,FALSE)," ")</f>
        <v xml:space="preserve"> </v>
      </c>
      <c r="C19" s="227" t="str">
        <f>IFERROR(VLOOKUP(A19,'2.Datos'!$B$3:$DV$5,13,FALSE)," ")</f>
        <v xml:space="preserve"> </v>
      </c>
      <c r="D19" s="144" t="str">
        <f ca="1">IFERROR(VLOOKUP(A19,'2.Datos'!$B$3:$DV$5,$D$2-2,FALSE)," ")</f>
        <v xml:space="preserve"> </v>
      </c>
      <c r="E19" s="144" t="str">
        <f ca="1">IFERROR(VLOOKUP(A19,'2.Datos'!$B$3:$DV$5,$D$2-1,FALSE)," ")</f>
        <v xml:space="preserve"> </v>
      </c>
      <c r="F19" s="228" t="str">
        <f>IFERROR(VLOOKUP(A19,'2.Datos'!$B$3:$DV$5,$D$2,FALSE)," ")</f>
        <v xml:space="preserve"> </v>
      </c>
      <c r="G19" s="179" t="str">
        <f>IFERROR(VLOOKUP(A19,'2.Datos'!$B$3:$DV$5,10,FALSE)," ")</f>
        <v xml:space="preserve"> </v>
      </c>
      <c r="H19" s="179" t="str">
        <f>IFERROR(VLOOKUP(A19,'2.Datos'!$B$3:$DV$5,11,FALSE)," ")</f>
        <v xml:space="preserve"> </v>
      </c>
      <c r="I19" s="179" t="str">
        <f>IFERROR(VLOOKUP(A19,'2.Datos'!$B$3:$DV$5,28,FALSE)," ")</f>
        <v xml:space="preserve"> </v>
      </c>
      <c r="J19" s="229" t="str">
        <f>IFERROR(VLOOKUP(A19,'2.Datos'!$HO$3:$MJ$5,Presentación!$E$2,FALSE)," ")</f>
        <v xml:space="preserve"> </v>
      </c>
      <c r="K19" s="230" t="str">
        <f>IFERROR(VLOOKUP(A19,'2.Datos'!$B$3:$DV$5,12,FALSE)," ")</f>
        <v xml:space="preserve"> </v>
      </c>
      <c r="L19" s="230"/>
    </row>
    <row r="20" spans="1:24" ht="62.25" customHeight="1" x14ac:dyDescent="0.25">
      <c r="A20" s="226" t="str">
        <f>IFERROR('2.Datos'!#REF!," ")</f>
        <v xml:space="preserve"> </v>
      </c>
      <c r="B20" s="142" t="str">
        <f>IFERROR(VLOOKUP(A20,'2.Datos'!$B$3:$DV$5,6,FALSE)," ")</f>
        <v xml:space="preserve"> </v>
      </c>
      <c r="C20" s="227" t="str">
        <f>IFERROR(VLOOKUP(A20,'2.Datos'!$B$3:$DV$5,13,FALSE)," ")</f>
        <v xml:space="preserve"> </v>
      </c>
      <c r="D20" s="144" t="str">
        <f ca="1">IFERROR(VLOOKUP(A20,'2.Datos'!$B$3:$DV$5,$D$2-2,FALSE)," ")</f>
        <v xml:space="preserve"> </v>
      </c>
      <c r="E20" s="144" t="str">
        <f ca="1">IFERROR(VLOOKUP(A20,'2.Datos'!$B$3:$DV$5,$D$2-1,FALSE)," ")</f>
        <v xml:space="preserve"> </v>
      </c>
      <c r="F20" s="228" t="str">
        <f>IFERROR(VLOOKUP(A20,'2.Datos'!$B$3:$DV$5,$D$2,FALSE)," ")</f>
        <v xml:space="preserve"> </v>
      </c>
      <c r="G20" s="179" t="str">
        <f>IFERROR(VLOOKUP(A20,'2.Datos'!$B$3:$DV$5,10,FALSE)," ")</f>
        <v xml:space="preserve"> </v>
      </c>
      <c r="H20" s="179" t="str">
        <f>IFERROR(VLOOKUP(A20,'2.Datos'!$B$3:$DV$5,11,FALSE)," ")</f>
        <v xml:space="preserve"> </v>
      </c>
      <c r="I20" s="179" t="str">
        <f>IFERROR(VLOOKUP(A20,'2.Datos'!$B$3:$DV$5,28,FALSE)," ")</f>
        <v xml:space="preserve"> </v>
      </c>
      <c r="J20" s="229" t="str">
        <f>IFERROR(VLOOKUP(A20,'2.Datos'!$HO$3:$MJ$5,Presentación!$E$2,FALSE)," ")</f>
        <v xml:space="preserve"> </v>
      </c>
      <c r="K20" s="230" t="str">
        <f>IFERROR(VLOOKUP(A20,'2.Datos'!$B$3:$DV$5,12,FALSE)," ")</f>
        <v xml:space="preserve"> </v>
      </c>
      <c r="L20" s="230"/>
    </row>
    <row r="21" spans="1:24" ht="52.5" customHeight="1" x14ac:dyDescent="0.25">
      <c r="A21" s="226" t="str">
        <f>IFERROR('2.Datos'!#REF!," ")</f>
        <v xml:space="preserve"> </v>
      </c>
      <c r="B21" s="142" t="str">
        <f>IFERROR(VLOOKUP(A21,'2.Datos'!$B$3:$DV$5,6,FALSE)," ")</f>
        <v xml:space="preserve"> </v>
      </c>
      <c r="C21" s="227" t="str">
        <f>IFERROR(VLOOKUP(A21,'2.Datos'!$B$3:$DV$5,13,FALSE)," ")</f>
        <v xml:space="preserve"> </v>
      </c>
      <c r="D21" s="144" t="str">
        <f ca="1">IFERROR(VLOOKUP(A21,'2.Datos'!$B$3:$DV$5,$D$2-2,FALSE)," ")</f>
        <v xml:space="preserve"> </v>
      </c>
      <c r="E21" s="144" t="str">
        <f ca="1">IFERROR(VLOOKUP(A21,'2.Datos'!$B$3:$DV$5,$D$2-1,FALSE)," ")</f>
        <v xml:space="preserve"> </v>
      </c>
      <c r="F21" s="228" t="str">
        <f>IFERROR(VLOOKUP(A21,'2.Datos'!$B$3:$DV$5,$D$2,FALSE)," ")</f>
        <v xml:space="preserve"> </v>
      </c>
      <c r="G21" s="179" t="str">
        <f>IFERROR(VLOOKUP(A21,'2.Datos'!$B$3:$DV$5,10,FALSE)," ")</f>
        <v xml:space="preserve"> </v>
      </c>
      <c r="H21" s="179" t="str">
        <f>IFERROR(VLOOKUP(A21,'2.Datos'!$B$3:$DV$5,11,FALSE)," ")</f>
        <v xml:space="preserve"> </v>
      </c>
      <c r="I21" s="179" t="str">
        <f>IFERROR(VLOOKUP(A21,'2.Datos'!$B$3:$DV$5,28,FALSE)," ")</f>
        <v xml:space="preserve"> </v>
      </c>
      <c r="J21" s="229" t="str">
        <f>IFERROR(VLOOKUP(A21,'2.Datos'!$HO$3:$MJ$5,Presentación!$E$2,FALSE)," ")</f>
        <v xml:space="preserve"> </v>
      </c>
      <c r="K21" s="230" t="str">
        <f>IFERROR(VLOOKUP(A21,'2.Datos'!$B$3:$DV$5,12,FALSE)," ")</f>
        <v xml:space="preserve"> </v>
      </c>
      <c r="L21" s="230"/>
    </row>
    <row r="22" spans="1:24" ht="53.25" customHeight="1" x14ac:dyDescent="0.25">
      <c r="A22" s="226" t="str">
        <f>IFERROR('2.Datos'!#REF!," ")</f>
        <v xml:space="preserve"> </v>
      </c>
      <c r="B22" s="142" t="str">
        <f>IFERROR(VLOOKUP(A22,'2.Datos'!$B$3:$DV$5,6,FALSE)," ")</f>
        <v xml:space="preserve"> </v>
      </c>
      <c r="C22" s="227" t="str">
        <f>IFERROR(VLOOKUP(A22,'2.Datos'!$B$3:$DV$5,13,FALSE)," ")</f>
        <v xml:space="preserve"> </v>
      </c>
      <c r="D22" s="144" t="str">
        <f ca="1">IFERROR(VLOOKUP(A22,'2.Datos'!$B$3:$DV$5,$D$2-2,FALSE)," ")</f>
        <v xml:space="preserve"> </v>
      </c>
      <c r="E22" s="144" t="str">
        <f ca="1">IFERROR(VLOOKUP(A22,'2.Datos'!$B$3:$DV$5,$D$2-1,FALSE)," ")</f>
        <v xml:space="preserve"> </v>
      </c>
      <c r="F22" s="228" t="str">
        <f>IFERROR(VLOOKUP(A22,'2.Datos'!$B$3:$DV$5,$D$2,FALSE)," ")</f>
        <v xml:space="preserve"> </v>
      </c>
      <c r="G22" s="179" t="str">
        <f>IFERROR(VLOOKUP(A22,'2.Datos'!$B$3:$DV$5,10,FALSE)," ")</f>
        <v xml:space="preserve"> </v>
      </c>
      <c r="H22" s="179" t="str">
        <f>IFERROR(VLOOKUP(A22,'2.Datos'!$B$3:$DV$5,11,FALSE)," ")</f>
        <v xml:space="preserve"> </v>
      </c>
      <c r="I22" s="179" t="str">
        <f>IFERROR(VLOOKUP(A22,'2.Datos'!$B$3:$DV$5,28,FALSE)," ")</f>
        <v xml:space="preserve"> </v>
      </c>
      <c r="J22" s="229" t="str">
        <f>IFERROR(VLOOKUP(A22,'2.Datos'!$HO$3:$MJ$5,Presentación!$E$2,FALSE)," ")</f>
        <v xml:space="preserve"> </v>
      </c>
      <c r="K22" s="230" t="str">
        <f>IFERROR(VLOOKUP(A22,'2.Datos'!$B$3:$DV$5,12,FALSE)," ")</f>
        <v xml:space="preserve"> </v>
      </c>
      <c r="L22" s="230"/>
    </row>
    <row r="23" spans="1:24" ht="68.25" customHeight="1" x14ac:dyDescent="0.25">
      <c r="A23" s="226" t="str">
        <f>IFERROR('2.Datos'!#REF!," ")</f>
        <v xml:space="preserve"> </v>
      </c>
      <c r="B23" s="142" t="str">
        <f>IFERROR(VLOOKUP(A23,'2.Datos'!$B$3:$DV$5,6,FALSE)," ")</f>
        <v xml:space="preserve"> </v>
      </c>
      <c r="C23" s="227" t="str">
        <f>IFERROR(VLOOKUP(A23,'2.Datos'!$B$3:$DV$5,13,FALSE)," ")</f>
        <v xml:space="preserve"> </v>
      </c>
      <c r="D23" s="144" t="str">
        <f ca="1">IFERROR(VLOOKUP(A23,'2.Datos'!$B$3:$DV$5,$D$2-2,FALSE)," ")</f>
        <v xml:space="preserve"> </v>
      </c>
      <c r="E23" s="144" t="str">
        <f ca="1">IFERROR(VLOOKUP(A23,'2.Datos'!$B$3:$DV$5,$D$2-1,FALSE)," ")</f>
        <v xml:space="preserve"> </v>
      </c>
      <c r="F23" s="228" t="str">
        <f>IFERROR(VLOOKUP(A23,'2.Datos'!$B$3:$DV$5,$D$2,FALSE)," ")</f>
        <v xml:space="preserve"> </v>
      </c>
      <c r="G23" s="179" t="str">
        <f>IFERROR(VLOOKUP(A23,'2.Datos'!$B$3:$DV$5,10,FALSE)," ")</f>
        <v xml:space="preserve"> </v>
      </c>
      <c r="H23" s="179" t="str">
        <f>IFERROR(VLOOKUP(A23,'2.Datos'!$B$3:$DV$5,11,FALSE)," ")</f>
        <v xml:space="preserve"> </v>
      </c>
      <c r="I23" s="179" t="str">
        <f>IFERROR(VLOOKUP(A23,'2.Datos'!$B$3:$DV$5,28,FALSE)," ")</f>
        <v xml:space="preserve"> </v>
      </c>
      <c r="J23" s="229" t="str">
        <f>IFERROR(VLOOKUP(A23,'2.Datos'!$HO$3:$MJ$5,Presentación!$E$2,FALSE)," ")</f>
        <v xml:space="preserve"> </v>
      </c>
      <c r="K23" s="230" t="str">
        <f>IFERROR(VLOOKUP(A23,'2.Datos'!$B$3:$DV$5,12,FALSE)," ")</f>
        <v xml:space="preserve"> </v>
      </c>
      <c r="L23" s="230"/>
    </row>
    <row r="24" spans="1:24" ht="94.5" customHeight="1" x14ac:dyDescent="0.25">
      <c r="A24" s="226" t="str">
        <f>IFERROR('2.Datos'!#REF!," ")</f>
        <v xml:space="preserve"> </v>
      </c>
      <c r="B24" s="142" t="str">
        <f>IFERROR(VLOOKUP(A24,'2.Datos'!$B$3:$DV$5,6,FALSE)," ")</f>
        <v xml:space="preserve"> </v>
      </c>
      <c r="C24" s="227" t="str">
        <f>IFERROR(VLOOKUP(A24,'2.Datos'!$B$3:$DV$5,13,FALSE)," ")</f>
        <v xml:space="preserve"> </v>
      </c>
      <c r="D24" s="144" t="str">
        <f ca="1">IFERROR(VLOOKUP(A24,'2.Datos'!$B$3:$DV$5,$D$2-2,FALSE)," ")</f>
        <v xml:space="preserve"> </v>
      </c>
      <c r="E24" s="144" t="str">
        <f ca="1">IFERROR(VLOOKUP(A24,'2.Datos'!$B$3:$DV$5,$D$2-1,FALSE)," ")</f>
        <v xml:space="preserve"> </v>
      </c>
      <c r="F24" s="228" t="str">
        <f>IFERROR(VLOOKUP(A24,'2.Datos'!$B$3:$DV$5,$D$2,FALSE)," ")</f>
        <v xml:space="preserve"> </v>
      </c>
      <c r="G24" s="179" t="str">
        <f>IFERROR(VLOOKUP(A24,'2.Datos'!$B$3:$DV$5,10,FALSE)," ")</f>
        <v xml:space="preserve"> </v>
      </c>
      <c r="H24" s="179" t="str">
        <f>IFERROR(VLOOKUP(A24,'2.Datos'!$B$3:$DV$5,11,FALSE)," ")</f>
        <v xml:space="preserve"> </v>
      </c>
      <c r="I24" s="179" t="str">
        <f>IFERROR(VLOOKUP(A24,'2.Datos'!$B$3:$DV$5,28,FALSE)," ")</f>
        <v xml:space="preserve"> </v>
      </c>
      <c r="J24" s="229" t="str">
        <f>IFERROR(VLOOKUP(A24,'2.Datos'!$HO$3:$MJ$5,Presentación!$E$2,FALSE)," ")</f>
        <v xml:space="preserve"> </v>
      </c>
      <c r="K24" s="230" t="str">
        <f>IFERROR(VLOOKUP(A24,'2.Datos'!$B$3:$DV$5,12,FALSE)," ")</f>
        <v xml:space="preserve"> </v>
      </c>
      <c r="L24" s="230"/>
    </row>
    <row r="25" spans="1:24" ht="29.25" customHeight="1" x14ac:dyDescent="0.25">
      <c r="A25" s="226" t="str">
        <f>IFERROR('2.Datos'!#REF!," ")</f>
        <v xml:space="preserve"> </v>
      </c>
      <c r="B25" s="142" t="str">
        <f>IFERROR(VLOOKUP(A25,'2.Datos'!$B$3:$DV$5,6,FALSE)," ")</f>
        <v xml:space="preserve"> </v>
      </c>
      <c r="C25" s="227" t="str">
        <f>IFERROR(VLOOKUP(A25,'2.Datos'!$B$3:$DV$5,13,FALSE)," ")</f>
        <v xml:space="preserve"> </v>
      </c>
      <c r="D25" s="144" t="str">
        <f ca="1">IFERROR(VLOOKUP(A25,'2.Datos'!$B$3:$DV$5,$D$2-2,FALSE)," ")</f>
        <v xml:space="preserve"> </v>
      </c>
      <c r="E25" s="144" t="str">
        <f ca="1">IFERROR(VLOOKUP(A25,'2.Datos'!$B$3:$DV$5,$D$2-1,FALSE)," ")</f>
        <v xml:space="preserve"> </v>
      </c>
      <c r="F25" s="228" t="str">
        <f>IFERROR(VLOOKUP(A25,'2.Datos'!$B$3:$DV$5,$D$2,FALSE)," ")</f>
        <v xml:space="preserve"> </v>
      </c>
      <c r="G25" s="179" t="str">
        <f>IFERROR(VLOOKUP(A25,'2.Datos'!$B$3:$DV$5,10,FALSE)," ")</f>
        <v xml:space="preserve"> </v>
      </c>
      <c r="H25" s="179" t="str">
        <f>IFERROR(VLOOKUP(A25,'2.Datos'!$B$3:$DV$5,11,FALSE)," ")</f>
        <v xml:space="preserve"> </v>
      </c>
      <c r="I25" s="179" t="str">
        <f>IFERROR(VLOOKUP(A25,'2.Datos'!$B$3:$DV$5,28,FALSE)," ")</f>
        <v xml:space="preserve"> </v>
      </c>
      <c r="J25" s="229" t="str">
        <f>IFERROR(VLOOKUP(A25,'2.Datos'!$HO$3:$MJ$5,Presentación!$E$2,FALSE)," ")</f>
        <v xml:space="preserve"> </v>
      </c>
      <c r="K25" s="230" t="str">
        <f>IFERROR(VLOOKUP(A25,'2.Datos'!$B$3:$DV$5,12,FALSE)," ")</f>
        <v xml:space="preserve"> </v>
      </c>
      <c r="L25" s="230"/>
    </row>
    <row r="26" spans="1:24" ht="15.75" customHeight="1" x14ac:dyDescent="0.25">
      <c r="A26" s="226" t="str">
        <f>IFERROR('2.Datos'!#REF!," ")</f>
        <v xml:space="preserve"> </v>
      </c>
      <c r="B26" s="142" t="str">
        <f>IFERROR(VLOOKUP(A26,'2.Datos'!$B$3:$DV$5,6,FALSE)," ")</f>
        <v xml:space="preserve"> </v>
      </c>
      <c r="C26" s="227" t="str">
        <f>IFERROR(VLOOKUP(A26,'2.Datos'!$B$3:$DV$5,13,FALSE)," ")</f>
        <v xml:space="preserve"> </v>
      </c>
      <c r="D26" s="144" t="str">
        <f ca="1">IFERROR(VLOOKUP(A26,'2.Datos'!$B$3:$DV$5,$D$2-2,FALSE)," ")</f>
        <v xml:space="preserve"> </v>
      </c>
      <c r="E26" s="144" t="str">
        <f ca="1">IFERROR(VLOOKUP(A26,'2.Datos'!$B$3:$DV$5,$D$2-1,FALSE)," ")</f>
        <v xml:space="preserve"> </v>
      </c>
      <c r="F26" s="228" t="str">
        <f>IFERROR(VLOOKUP(A26,'2.Datos'!$B$3:$DV$5,$D$2,FALSE)," ")</f>
        <v xml:space="preserve"> </v>
      </c>
      <c r="G26" s="179" t="str">
        <f>IFERROR(VLOOKUP(A26,'2.Datos'!$B$3:$DV$5,10,FALSE)," ")</f>
        <v xml:space="preserve"> </v>
      </c>
      <c r="H26" s="179" t="str">
        <f>IFERROR(VLOOKUP(A26,'2.Datos'!$B$3:$DV$5,11,FALSE)," ")</f>
        <v xml:space="preserve"> </v>
      </c>
      <c r="I26" s="179" t="str">
        <f>IFERROR(VLOOKUP(A26,'2.Datos'!$B$3:$DV$5,28,FALSE)," ")</f>
        <v xml:space="preserve"> </v>
      </c>
      <c r="J26" s="229" t="str">
        <f>IFERROR(VLOOKUP(A26,'2.Datos'!$HO$3:$MJ$5,Presentación!$E$2,FALSE)," ")</f>
        <v xml:space="preserve"> </v>
      </c>
      <c r="K26" s="230" t="str">
        <f>IFERROR(VLOOKUP(A26,'2.Datos'!$B$3:$DV$5,12,FALSE)," ")</f>
        <v xml:space="preserve"> </v>
      </c>
    </row>
    <row r="27" spans="1:24" ht="15.75" customHeight="1" x14ac:dyDescent="0.25">
      <c r="A27" s="226" t="str">
        <f>IFERROR('2.Datos'!#REF!," ")</f>
        <v xml:space="preserve"> </v>
      </c>
      <c r="B27" s="142" t="str">
        <f>IFERROR(VLOOKUP(A27,'2.Datos'!$B$3:$DV$5,6,FALSE)," ")</f>
        <v xml:space="preserve"> </v>
      </c>
      <c r="C27" s="227" t="str">
        <f>IFERROR(VLOOKUP(A27,'2.Datos'!$B$3:$DV$5,13,FALSE)," ")</f>
        <v xml:space="preserve"> </v>
      </c>
      <c r="D27" s="144" t="str">
        <f ca="1">IFERROR(VLOOKUP(A27,'2.Datos'!$B$3:$DV$5,$D$2-2,FALSE)," ")</f>
        <v xml:space="preserve"> </v>
      </c>
      <c r="E27" s="144" t="str">
        <f ca="1">IFERROR(VLOOKUP(A27,'2.Datos'!$B$3:$DV$5,$D$2-1,FALSE)," ")</f>
        <v xml:space="preserve"> </v>
      </c>
      <c r="F27" s="228" t="str">
        <f>IFERROR(VLOOKUP(A27,'2.Datos'!$B$3:$DV$5,$D$2,FALSE)," ")</f>
        <v xml:space="preserve"> </v>
      </c>
      <c r="G27" s="179" t="str">
        <f>IFERROR(VLOOKUP(A27,'2.Datos'!$B$3:$DV$5,10,FALSE)," ")</f>
        <v xml:space="preserve"> </v>
      </c>
      <c r="H27" s="179" t="str">
        <f>IFERROR(VLOOKUP(A27,'2.Datos'!$B$3:$DV$5,11,FALSE)," ")</f>
        <v xml:space="preserve"> </v>
      </c>
      <c r="I27" s="179" t="str">
        <f>IFERROR(VLOOKUP(A27,'2.Datos'!$B$3:$DV$5,28,FALSE)," ")</f>
        <v xml:space="preserve"> </v>
      </c>
      <c r="J27" s="229" t="str">
        <f>IFERROR(VLOOKUP(A27,'2.Datos'!$HO$3:$MJ$5,Presentación!$E$2,FALSE)," ")</f>
        <v xml:space="preserve"> </v>
      </c>
      <c r="K27" s="230" t="str">
        <f>IFERROR(VLOOKUP(A27,'2.Datos'!$B$3:$DV$5,12,FALSE)," ")</f>
        <v xml:space="preserve"> </v>
      </c>
      <c r="M27" s="231" t="s">
        <v>930</v>
      </c>
    </row>
    <row r="28" spans="1:24" ht="15.75" customHeight="1" x14ac:dyDescent="0.25">
      <c r="A28" s="226" t="str">
        <f>IFERROR('2.Datos'!#REF!," ")</f>
        <v xml:space="preserve"> </v>
      </c>
      <c r="B28" s="142" t="str">
        <f>IFERROR(VLOOKUP(A28,'2.Datos'!$B$3:$DV$5,6,FALSE)," ")</f>
        <v xml:space="preserve"> </v>
      </c>
      <c r="C28" s="227" t="str">
        <f>IFERROR(VLOOKUP(A28,'2.Datos'!$B$3:$DV$5,13,FALSE)," ")</f>
        <v xml:space="preserve"> </v>
      </c>
      <c r="D28" s="144" t="str">
        <f ca="1">IFERROR(VLOOKUP(A28,'2.Datos'!$B$3:$DV$5,$D$2-2,FALSE)," ")</f>
        <v xml:space="preserve"> </v>
      </c>
      <c r="E28" s="144" t="str">
        <f ca="1">IFERROR(VLOOKUP(A28,'2.Datos'!$B$3:$DV$5,$D$2-1,FALSE)," ")</f>
        <v xml:space="preserve"> </v>
      </c>
      <c r="F28" s="228" t="str">
        <f>IFERROR(VLOOKUP(A28,'2.Datos'!$B$3:$DV$5,$D$2,FALSE)," ")</f>
        <v xml:space="preserve"> </v>
      </c>
      <c r="G28" s="179" t="str">
        <f>IFERROR(VLOOKUP(A28,'2.Datos'!$B$3:$DV$5,10,FALSE)," ")</f>
        <v xml:space="preserve"> </v>
      </c>
      <c r="H28" s="179" t="str">
        <f>IFERROR(VLOOKUP(A28,'2.Datos'!$B$3:$DV$5,11,FALSE)," ")</f>
        <v xml:space="preserve"> </v>
      </c>
      <c r="I28" s="179" t="str">
        <f>IFERROR(VLOOKUP(A28,'2.Datos'!$B$3:$DV$5,28,FALSE)," ")</f>
        <v xml:space="preserve"> </v>
      </c>
      <c r="J28" s="229" t="str">
        <f>IFERROR(VLOOKUP(A28,'2.Datos'!$HO$3:$MJ$5,Presentación!$E$2,FALSE)," ")</f>
        <v xml:space="preserve"> </v>
      </c>
      <c r="K28" s="230" t="str">
        <f>IFERROR(VLOOKUP(A28,'2.Datos'!$B$3:$DV$5,12,FALSE)," ")</f>
        <v xml:space="preserve"> </v>
      </c>
    </row>
    <row r="29" spans="1:24" ht="15.75" customHeight="1" x14ac:dyDescent="0.25">
      <c r="A29" s="226" t="str">
        <f>IFERROR('2.Datos'!#REF!," ")</f>
        <v xml:space="preserve"> </v>
      </c>
      <c r="B29" s="142" t="str">
        <f>IFERROR(VLOOKUP(A29,'2.Datos'!$B$3:$DV$5,6,FALSE)," ")</f>
        <v xml:space="preserve"> </v>
      </c>
      <c r="C29" s="227" t="str">
        <f>IFERROR(VLOOKUP(A29,'2.Datos'!$B$3:$DV$5,13,FALSE)," ")</f>
        <v xml:space="preserve"> </v>
      </c>
      <c r="D29" s="144" t="str">
        <f ca="1">IFERROR(VLOOKUP(A29,'2.Datos'!$B$3:$DV$5,$D$2-2,FALSE)," ")</f>
        <v xml:space="preserve"> </v>
      </c>
      <c r="E29" s="144" t="str">
        <f ca="1">IFERROR(VLOOKUP(A29,'2.Datos'!$B$3:$DV$5,$D$2-1,FALSE)," ")</f>
        <v xml:space="preserve"> </v>
      </c>
      <c r="F29" s="228" t="str">
        <f>IFERROR(VLOOKUP(A29,'2.Datos'!$B$3:$DV$5,$D$2,FALSE)," ")</f>
        <v xml:space="preserve"> </v>
      </c>
      <c r="G29" s="179" t="str">
        <f>IFERROR(VLOOKUP(A29,'2.Datos'!$B$3:$DV$5,10,FALSE)," ")</f>
        <v xml:space="preserve"> </v>
      </c>
      <c r="H29" s="179" t="str">
        <f>IFERROR(VLOOKUP(A29,'2.Datos'!$B$3:$DV$5,11,FALSE)," ")</f>
        <v xml:space="preserve"> </v>
      </c>
      <c r="I29" s="179" t="str">
        <f>IFERROR(VLOOKUP(A29,'2.Datos'!$B$3:$DV$5,28,FALSE)," ")</f>
        <v xml:space="preserve"> </v>
      </c>
      <c r="J29" s="229" t="str">
        <f>IFERROR(VLOOKUP(A29,'2.Datos'!$HO$3:$MJ$5,Presentación!$E$2,FALSE)," ")</f>
        <v xml:space="preserve"> </v>
      </c>
      <c r="K29" s="230" t="str">
        <f>IFERROR(VLOOKUP(A29,'2.Datos'!$B$3:$DV$5,12,FALSE)," ")</f>
        <v xml:space="preserve"> </v>
      </c>
      <c r="M29" s="232"/>
      <c r="W29" s="389" t="s">
        <v>245</v>
      </c>
      <c r="X29" s="390"/>
    </row>
    <row r="30" spans="1:24" ht="15.75" customHeight="1" x14ac:dyDescent="0.25">
      <c r="A30" s="226" t="str">
        <f>IFERROR('2.Datos'!#REF!," ")</f>
        <v xml:space="preserve"> </v>
      </c>
      <c r="B30" s="142" t="str">
        <f>IFERROR(VLOOKUP(A30,'2.Datos'!$B$3:$DV$5,6,FALSE)," ")</f>
        <v xml:space="preserve"> </v>
      </c>
      <c r="C30" s="227" t="str">
        <f>IFERROR(VLOOKUP(A30,'2.Datos'!$B$3:$DV$5,13,FALSE)," ")</f>
        <v xml:space="preserve"> </v>
      </c>
      <c r="D30" s="144" t="str">
        <f ca="1">IFERROR(VLOOKUP(A30,'2.Datos'!$B$3:$DV$5,$D$2-2,FALSE)," ")</f>
        <v xml:space="preserve"> </v>
      </c>
      <c r="E30" s="144" t="str">
        <f ca="1">IFERROR(VLOOKUP(A30,'2.Datos'!$B$3:$DV$5,$D$2-1,FALSE)," ")</f>
        <v xml:space="preserve"> </v>
      </c>
      <c r="F30" s="228" t="str">
        <f>IFERROR(VLOOKUP(A30,'2.Datos'!$B$3:$DV$5,$D$2,FALSE)," ")</f>
        <v xml:space="preserve"> </v>
      </c>
      <c r="G30" s="179" t="str">
        <f>IFERROR(VLOOKUP(A30,'2.Datos'!$B$3:$DV$5,10,FALSE)," ")</f>
        <v xml:space="preserve"> </v>
      </c>
      <c r="H30" s="179" t="str">
        <f>IFERROR(VLOOKUP(A30,'2.Datos'!$B$3:$DV$5,11,FALSE)," ")</f>
        <v xml:space="preserve"> </v>
      </c>
      <c r="I30" s="179" t="str">
        <f>IFERROR(VLOOKUP(A30,'2.Datos'!$B$3:$DV$5,28,FALSE)," ")</f>
        <v xml:space="preserve"> </v>
      </c>
      <c r="J30" s="229" t="str">
        <f>IFERROR(VLOOKUP(A30,'2.Datos'!$HO$3:$MJ$5,Presentación!$E$2,FALSE)," ")</f>
        <v xml:space="preserve"> </v>
      </c>
      <c r="K30" s="230" t="str">
        <f>IFERROR(VLOOKUP(A30,'2.Datos'!$B$3:$DV$5,12,FALSE)," ")</f>
        <v xml:space="preserve"> </v>
      </c>
      <c r="W30" s="233" t="s">
        <v>240</v>
      </c>
      <c r="X30" s="234">
        <f t="shared" ref="X30:X33" ca="1" si="0">COUNTIF($F$5:$F$51,W30)</f>
        <v>0</v>
      </c>
    </row>
    <row r="31" spans="1:24" ht="15.75" customHeight="1" x14ac:dyDescent="0.25">
      <c r="A31" s="226" t="str">
        <f>IFERROR('2.Datos'!#REF!," ")</f>
        <v xml:space="preserve"> </v>
      </c>
      <c r="B31" s="142" t="str">
        <f>IFERROR(VLOOKUP(A31,'2.Datos'!$B$3:$DV$5,6,FALSE)," ")</f>
        <v xml:space="preserve"> </v>
      </c>
      <c r="C31" s="227" t="str">
        <f>IFERROR(VLOOKUP(A31,'2.Datos'!$B$3:$DV$5,13,FALSE)," ")</f>
        <v xml:space="preserve"> </v>
      </c>
      <c r="D31" s="144" t="str">
        <f ca="1">IFERROR(VLOOKUP(A31,'2.Datos'!$B$3:$DV$5,$D$2-2,FALSE)," ")</f>
        <v xml:space="preserve"> </v>
      </c>
      <c r="E31" s="144" t="str">
        <f ca="1">IFERROR(VLOOKUP(A31,'2.Datos'!$B$3:$DV$5,$D$2-1,FALSE)," ")</f>
        <v xml:space="preserve"> </v>
      </c>
      <c r="F31" s="228" t="str">
        <f>IFERROR(VLOOKUP(A31,'2.Datos'!$B$3:$DV$5,$D$2,FALSE)," ")</f>
        <v xml:space="preserve"> </v>
      </c>
      <c r="G31" s="179" t="str">
        <f>IFERROR(VLOOKUP(A31,'2.Datos'!$B$3:$DV$5,10,FALSE)," ")</f>
        <v xml:space="preserve"> </v>
      </c>
      <c r="H31" s="179" t="str">
        <f>IFERROR(VLOOKUP(A31,'2.Datos'!$B$3:$DV$5,11,FALSE)," ")</f>
        <v xml:space="preserve"> </v>
      </c>
      <c r="I31" s="179" t="str">
        <f>IFERROR(VLOOKUP(A31,'2.Datos'!$B$3:$DV$5,28,FALSE)," ")</f>
        <v xml:space="preserve"> </v>
      </c>
      <c r="J31" s="229" t="str">
        <f>IFERROR(VLOOKUP(A31,'2.Datos'!$HO$3:$MJ$5,Presentación!$E$2,FALSE)," ")</f>
        <v xml:space="preserve"> </v>
      </c>
      <c r="K31" s="230" t="str">
        <f>IFERROR(VLOOKUP(A31,'2.Datos'!$B$3:$DV$5,12,FALSE)," ")</f>
        <v xml:space="preserve"> </v>
      </c>
      <c r="M31" s="235" t="s">
        <v>175</v>
      </c>
      <c r="N31" s="236">
        <f>COUNTIF('2.Datos'!$D$3:$D$5,Presentación!M31)</f>
        <v>0</v>
      </c>
      <c r="W31" s="237" t="s">
        <v>77</v>
      </c>
      <c r="X31" s="234">
        <f t="shared" ca="1" si="0"/>
        <v>0</v>
      </c>
    </row>
    <row r="32" spans="1:24" ht="15.75" customHeight="1" x14ac:dyDescent="0.25">
      <c r="A32" s="226" t="str">
        <f>IFERROR('2.Datos'!#REF!," ")</f>
        <v xml:space="preserve"> </v>
      </c>
      <c r="B32" s="142" t="str">
        <f>IFERROR(VLOOKUP(A32,'2.Datos'!$B$3:$DV$5,6,FALSE)," ")</f>
        <v xml:space="preserve"> </v>
      </c>
      <c r="C32" s="227" t="str">
        <f>IFERROR(VLOOKUP(A32,'2.Datos'!$B$3:$DV$5,13,FALSE)," ")</f>
        <v xml:space="preserve"> </v>
      </c>
      <c r="D32" s="144" t="str">
        <f ca="1">IFERROR(VLOOKUP(A32,'2.Datos'!$B$3:$DV$5,$D$2-2,FALSE)," ")</f>
        <v xml:space="preserve"> </v>
      </c>
      <c r="E32" s="144" t="str">
        <f ca="1">IFERROR(VLOOKUP(A32,'2.Datos'!$B$3:$DV$5,$D$2-1,FALSE)," ")</f>
        <v xml:space="preserve"> </v>
      </c>
      <c r="F32" s="228" t="str">
        <f>IFERROR(VLOOKUP(A32,'2.Datos'!$B$3:$DV$5,$D$2,FALSE)," ")</f>
        <v xml:space="preserve"> </v>
      </c>
      <c r="G32" s="179" t="str">
        <f>IFERROR(VLOOKUP(A32,'2.Datos'!$B$3:$DV$5,10,FALSE)," ")</f>
        <v xml:space="preserve"> </v>
      </c>
      <c r="H32" s="179" t="str">
        <f>IFERROR(VLOOKUP(A32,'2.Datos'!$B$3:$DV$5,11,FALSE)," ")</f>
        <v xml:space="preserve"> </v>
      </c>
      <c r="I32" s="179" t="str">
        <f>IFERROR(VLOOKUP(A32,'2.Datos'!$B$3:$DV$5,28,FALSE)," ")</f>
        <v xml:space="preserve"> </v>
      </c>
      <c r="J32" s="229" t="str">
        <f>IFERROR(VLOOKUP(A32,'2.Datos'!$HO$3:$MJ$5,Presentación!$E$2,FALSE)," ")</f>
        <v xml:space="preserve"> </v>
      </c>
      <c r="K32" s="230" t="str">
        <f>IFERROR(VLOOKUP(A32,'2.Datos'!$B$3:$DV$5,12,FALSE)," ")</f>
        <v xml:space="preserve"> </v>
      </c>
      <c r="M32" s="235" t="s">
        <v>116</v>
      </c>
      <c r="N32" s="236">
        <f>COUNTIF('2.Datos'!$D$3:$D$5,Presentación!M32)</f>
        <v>0</v>
      </c>
      <c r="W32" s="238" t="s">
        <v>174</v>
      </c>
      <c r="X32" s="234">
        <f t="shared" ca="1" si="0"/>
        <v>0</v>
      </c>
    </row>
    <row r="33" spans="1:28" ht="15.75" customHeight="1" x14ac:dyDescent="0.25">
      <c r="A33" s="226" t="str">
        <f>IFERROR('2.Datos'!#REF!," ")</f>
        <v xml:space="preserve"> </v>
      </c>
      <c r="B33" s="142" t="str">
        <f>IFERROR(VLOOKUP(A33,'2.Datos'!$B$3:$DV$5,6,FALSE)," ")</f>
        <v xml:space="preserve"> </v>
      </c>
      <c r="C33" s="227" t="str">
        <f>IFERROR(VLOOKUP(A33,'2.Datos'!$B$3:$DV$5,13,FALSE)," ")</f>
        <v xml:space="preserve"> </v>
      </c>
      <c r="D33" s="144" t="str">
        <f ca="1">IFERROR(VLOOKUP(A33,'2.Datos'!$B$3:$DV$5,$D$2-2,FALSE)," ")</f>
        <v xml:space="preserve"> </v>
      </c>
      <c r="E33" s="144" t="str">
        <f ca="1">IFERROR(VLOOKUP(A33,'2.Datos'!$B$3:$DV$5,$D$2-1,FALSE)," ")</f>
        <v xml:space="preserve"> </v>
      </c>
      <c r="F33" s="228" t="str">
        <f>IFERROR(VLOOKUP(A33,'2.Datos'!$B$3:$DV$5,$D$2,FALSE)," ")</f>
        <v xml:space="preserve"> </v>
      </c>
      <c r="G33" s="179" t="str">
        <f>IFERROR(VLOOKUP(A33,'2.Datos'!$B$3:$DV$5,10,FALSE)," ")</f>
        <v xml:space="preserve"> </v>
      </c>
      <c r="H33" s="179" t="str">
        <f>IFERROR(VLOOKUP(A33,'2.Datos'!$B$3:$DV$5,11,FALSE)," ")</f>
        <v xml:space="preserve"> </v>
      </c>
      <c r="I33" s="179" t="str">
        <f>IFERROR(VLOOKUP(A33,'2.Datos'!$B$3:$DV$5,28,FALSE)," ")</f>
        <v xml:space="preserve"> </v>
      </c>
      <c r="J33" s="229" t="str">
        <f>IFERROR(VLOOKUP(A33,'2.Datos'!$HO$3:$MJ$5,Presentación!$E$2,FALSE)," ")</f>
        <v xml:space="preserve"> </v>
      </c>
      <c r="K33" s="230" t="str">
        <f>IFERROR(VLOOKUP(A33,'2.Datos'!$B$3:$DV$5,12,FALSE)," ")</f>
        <v xml:space="preserve"> </v>
      </c>
      <c r="M33" s="235" t="s">
        <v>155</v>
      </c>
      <c r="N33" s="236">
        <f>COUNTIF('2.Datos'!$D$3:$D$5,Presentación!M33)</f>
        <v>0</v>
      </c>
      <c r="W33" s="239" t="s">
        <v>241</v>
      </c>
      <c r="X33" s="234">
        <f t="shared" ca="1" si="0"/>
        <v>0</v>
      </c>
    </row>
    <row r="34" spans="1:28" ht="15.75" customHeight="1" x14ac:dyDescent="0.25">
      <c r="A34" s="226" t="str">
        <f>IFERROR('2.Datos'!#REF!," ")</f>
        <v xml:space="preserve"> </v>
      </c>
      <c r="B34" s="142" t="str">
        <f>IFERROR(VLOOKUP(A34,'2.Datos'!$B$3:$DV$5,6,FALSE)," ")</f>
        <v xml:space="preserve"> </v>
      </c>
      <c r="C34" s="227" t="str">
        <f>IFERROR(VLOOKUP(A34,'2.Datos'!$B$3:$DV$5,13,FALSE)," ")</f>
        <v xml:space="preserve"> </v>
      </c>
      <c r="D34" s="144" t="str">
        <f ca="1">IFERROR(VLOOKUP(A34,'2.Datos'!$B$3:$DV$5,$D$2-2,FALSE)," ")</f>
        <v xml:space="preserve"> </v>
      </c>
      <c r="E34" s="144" t="str">
        <f ca="1">IFERROR(VLOOKUP(A34,'2.Datos'!$B$3:$DV$5,$D$2-1,FALSE)," ")</f>
        <v xml:space="preserve"> </v>
      </c>
      <c r="F34" s="228" t="str">
        <f>IFERROR(VLOOKUP(A34,'2.Datos'!$B$3:$DV$5,$D$2,FALSE)," ")</f>
        <v xml:space="preserve"> </v>
      </c>
      <c r="G34" s="179" t="str">
        <f>IFERROR(VLOOKUP(A34,'2.Datos'!$B$3:$DV$5,10,FALSE)," ")</f>
        <v xml:space="preserve"> </v>
      </c>
      <c r="H34" s="179" t="str">
        <f>IFERROR(VLOOKUP(A34,'2.Datos'!$B$3:$DV$5,11,FALSE)," ")</f>
        <v xml:space="preserve"> </v>
      </c>
      <c r="I34" s="179" t="str">
        <f>IFERROR(VLOOKUP(A34,'2.Datos'!$B$3:$DV$5,28,FALSE)," ")</f>
        <v xml:space="preserve"> </v>
      </c>
      <c r="J34" s="229" t="str">
        <f>IFERROR(VLOOKUP(A34,'2.Datos'!$HO$3:$MJ$5,Presentación!$E$2,FALSE)," ")</f>
        <v xml:space="preserve"> </v>
      </c>
      <c r="K34" s="230" t="str">
        <f>IFERROR(VLOOKUP(A34,'2.Datos'!$B$3:$DV$5,12,FALSE)," ")</f>
        <v xml:space="preserve"> </v>
      </c>
      <c r="M34" s="235" t="s">
        <v>73</v>
      </c>
      <c r="N34" s="236">
        <f>COUNTIF('2.Datos'!$D$3:$D$5,Presentación!M34)</f>
        <v>0</v>
      </c>
      <c r="W34" s="240" t="s">
        <v>242</v>
      </c>
      <c r="X34" s="241">
        <f ca="1">SUM(X30:X33)</f>
        <v>0</v>
      </c>
    </row>
    <row r="35" spans="1:28" ht="15.75" customHeight="1" x14ac:dyDescent="0.25">
      <c r="A35" s="226" t="str">
        <f>IFERROR('2.Datos'!#REF!," ")</f>
        <v xml:space="preserve"> </v>
      </c>
      <c r="B35" s="142" t="str">
        <f>IFERROR(VLOOKUP(A35,'2.Datos'!$B$3:$DV$5,6,FALSE)," ")</f>
        <v xml:space="preserve"> </v>
      </c>
      <c r="C35" s="227" t="str">
        <f>IFERROR(VLOOKUP(A35,'2.Datos'!$B$3:$DV$5,13,FALSE)," ")</f>
        <v xml:space="preserve"> </v>
      </c>
      <c r="D35" s="144" t="str">
        <f ca="1">IFERROR(VLOOKUP(A35,'2.Datos'!$B$3:$DV$5,$D$2-2,FALSE)," ")</f>
        <v xml:space="preserve"> </v>
      </c>
      <c r="E35" s="144" t="str">
        <f ca="1">IFERROR(VLOOKUP(A35,'2.Datos'!$B$3:$DV$5,$D$2-1,FALSE)," ")</f>
        <v xml:space="preserve"> </v>
      </c>
      <c r="F35" s="228" t="str">
        <f>IFERROR(VLOOKUP(A35,'2.Datos'!$B$3:$DV$5,$D$2,FALSE)," ")</f>
        <v xml:space="preserve"> </v>
      </c>
      <c r="G35" s="179" t="str">
        <f>IFERROR(VLOOKUP(A35,'2.Datos'!$B$3:$DV$5,10,FALSE)," ")</f>
        <v xml:space="preserve"> </v>
      </c>
      <c r="H35" s="179" t="str">
        <f>IFERROR(VLOOKUP(A35,'2.Datos'!$B$3:$DV$5,11,FALSE)," ")</f>
        <v xml:space="preserve"> </v>
      </c>
      <c r="I35" s="179" t="str">
        <f>IFERROR(VLOOKUP(A35,'2.Datos'!$B$3:$DV$5,28,FALSE)," ")</f>
        <v xml:space="preserve"> </v>
      </c>
      <c r="J35" s="229" t="str">
        <f>IFERROR(VLOOKUP(A35,'2.Datos'!$HO$3:$MJ$5,Presentación!$E$2,FALSE)," ")</f>
        <v xml:space="preserve"> </v>
      </c>
      <c r="K35" s="230" t="str">
        <f>IFERROR(VLOOKUP(A35,'2.Datos'!$B$3:$DV$5,12,FALSE)," ")</f>
        <v xml:space="preserve"> </v>
      </c>
      <c r="M35" s="235" t="s">
        <v>106</v>
      </c>
      <c r="N35" s="236">
        <f>COUNTIF('2.Datos'!$D$3:$D$5,Presentación!M35)</f>
        <v>3</v>
      </c>
    </row>
    <row r="36" spans="1:28" ht="15.75" customHeight="1" x14ac:dyDescent="0.25">
      <c r="A36" s="226" t="str">
        <f>IFERROR('2.Datos'!#REF!," ")</f>
        <v xml:space="preserve"> </v>
      </c>
      <c r="B36" s="142" t="str">
        <f>IFERROR(VLOOKUP(A36,'2.Datos'!$B$3:$DV$5,6,FALSE)," ")</f>
        <v xml:space="preserve"> </v>
      </c>
      <c r="C36" s="227" t="str">
        <f>IFERROR(VLOOKUP(A36,'2.Datos'!$B$3:$DV$5,13,FALSE)," ")</f>
        <v xml:space="preserve"> </v>
      </c>
      <c r="D36" s="144" t="str">
        <f ca="1">IFERROR(VLOOKUP(A36,'2.Datos'!$B$3:$DV$5,$D$2-2,FALSE)," ")</f>
        <v xml:space="preserve"> </v>
      </c>
      <c r="E36" s="144" t="str">
        <f ca="1">IFERROR(VLOOKUP(A36,'2.Datos'!$B$3:$DV$5,$D$2-1,FALSE)," ")</f>
        <v xml:space="preserve"> </v>
      </c>
      <c r="F36" s="228" t="str">
        <f>IFERROR(VLOOKUP(A36,'2.Datos'!$B$3:$DV$5,$D$2,FALSE)," ")</f>
        <v xml:space="preserve"> </v>
      </c>
      <c r="G36" s="179" t="str">
        <f>IFERROR(VLOOKUP(A36,'2.Datos'!$B$3:$DV$5,10,FALSE)," ")</f>
        <v xml:space="preserve"> </v>
      </c>
      <c r="H36" s="179" t="str">
        <f>IFERROR(VLOOKUP(A36,'2.Datos'!$B$3:$DV$5,11,FALSE)," ")</f>
        <v xml:space="preserve"> </v>
      </c>
      <c r="I36" s="179" t="str">
        <f>IFERROR(VLOOKUP(A36,'2.Datos'!$B$3:$DV$5,28,FALSE)," ")</f>
        <v xml:space="preserve"> </v>
      </c>
      <c r="J36" s="229" t="str">
        <f>IFERROR(VLOOKUP(A36,'2.Datos'!$HO$3:$MJ$5,Presentación!$E$2,FALSE)," ")</f>
        <v xml:space="preserve"> </v>
      </c>
      <c r="K36" s="230" t="str">
        <f>IFERROR(VLOOKUP(A36,'2.Datos'!$B$3:$DV$5,12,FALSE)," ")</f>
        <v xml:space="preserve"> </v>
      </c>
      <c r="N36" s="236"/>
    </row>
    <row r="37" spans="1:28" ht="15.75" customHeight="1" x14ac:dyDescent="0.25">
      <c r="A37" s="226" t="str">
        <f>IFERROR('2.Datos'!#REF!," ")</f>
        <v xml:space="preserve"> </v>
      </c>
      <c r="B37" s="142" t="str">
        <f>IFERROR(VLOOKUP(A37,'2.Datos'!$B$3:$DV$5,6,FALSE)," ")</f>
        <v xml:space="preserve"> </v>
      </c>
      <c r="C37" s="227" t="str">
        <f>IFERROR(VLOOKUP(A37,'2.Datos'!$B$3:$DV$5,13,FALSE)," ")</f>
        <v xml:space="preserve"> </v>
      </c>
      <c r="D37" s="144" t="str">
        <f ca="1">IFERROR(VLOOKUP(A37,'2.Datos'!$B$3:$DV$5,$D$2-2,FALSE)," ")</f>
        <v xml:space="preserve"> </v>
      </c>
      <c r="E37" s="144" t="str">
        <f ca="1">IFERROR(VLOOKUP(A37,'2.Datos'!$B$3:$DV$5,$D$2-1,FALSE)," ")</f>
        <v xml:space="preserve"> </v>
      </c>
      <c r="F37" s="228" t="str">
        <f>IFERROR(VLOOKUP(A37,'2.Datos'!$B$3:$DV$5,$D$2,FALSE)," ")</f>
        <v xml:space="preserve"> </v>
      </c>
      <c r="G37" s="179" t="str">
        <f>IFERROR(VLOOKUP(A37,'2.Datos'!$B$3:$DV$5,10,FALSE)," ")</f>
        <v xml:space="preserve"> </v>
      </c>
      <c r="H37" s="179" t="str">
        <f>IFERROR(VLOOKUP(A37,'2.Datos'!$B$3:$DV$5,11,FALSE)," ")</f>
        <v xml:space="preserve"> </v>
      </c>
      <c r="I37" s="179" t="str">
        <f>IFERROR(VLOOKUP(A37,'2.Datos'!$B$3:$DV$5,28,FALSE)," ")</f>
        <v xml:space="preserve"> </v>
      </c>
      <c r="J37" s="229" t="str">
        <f>IFERROR(VLOOKUP(A37,'2.Datos'!$HO$3:$MJ$5,Presentación!$E$2,FALSE)," ")</f>
        <v xml:space="preserve"> </v>
      </c>
      <c r="K37" s="230" t="str">
        <f>IFERROR(VLOOKUP(A37,'2.Datos'!$B$3:$DV$5,12,FALSE)," ")</f>
        <v xml:space="preserve"> </v>
      </c>
      <c r="M37" s="235" t="s">
        <v>931</v>
      </c>
      <c r="N37" s="236">
        <f>SUM(N31:N35)</f>
        <v>3</v>
      </c>
    </row>
    <row r="38" spans="1:28" ht="15.75" customHeight="1" x14ac:dyDescent="0.25">
      <c r="A38" s="226" t="str">
        <f>IFERROR('2.Datos'!#REF!," ")</f>
        <v xml:space="preserve"> </v>
      </c>
      <c r="B38" s="142" t="str">
        <f>IFERROR(VLOOKUP(A38,'2.Datos'!$B$3:$DV$5,6,FALSE)," ")</f>
        <v xml:space="preserve"> </v>
      </c>
      <c r="C38" s="227" t="str">
        <f>IFERROR(VLOOKUP(A38,'2.Datos'!$B$3:$DV$5,13,FALSE)," ")</f>
        <v xml:space="preserve"> </v>
      </c>
      <c r="D38" s="144" t="str">
        <f ca="1">IFERROR(VLOOKUP(A38,'2.Datos'!$B$3:$DV$5,$D$2-2,FALSE)," ")</f>
        <v xml:space="preserve"> </v>
      </c>
      <c r="E38" s="144" t="str">
        <f ca="1">IFERROR(VLOOKUP(A38,'2.Datos'!$B$3:$DV$5,$D$2-1,FALSE)," ")</f>
        <v xml:space="preserve"> </v>
      </c>
      <c r="F38" s="228" t="str">
        <f>IFERROR(VLOOKUP(A38,'2.Datos'!$B$3:$DV$5,$D$2,FALSE)," ")</f>
        <v xml:space="preserve"> </v>
      </c>
      <c r="G38" s="179" t="str">
        <f>IFERROR(VLOOKUP(A38,'2.Datos'!$B$3:$DV$5,10,FALSE)," ")</f>
        <v xml:space="preserve"> </v>
      </c>
      <c r="H38" s="179" t="str">
        <f>IFERROR(VLOOKUP(A38,'2.Datos'!$B$3:$DV$5,11,FALSE)," ")</f>
        <v xml:space="preserve"> </v>
      </c>
      <c r="I38" s="179" t="str">
        <f>IFERROR(VLOOKUP(A38,'2.Datos'!$B$3:$DV$5,28,FALSE)," ")</f>
        <v xml:space="preserve"> </v>
      </c>
      <c r="J38" s="229" t="str">
        <f>IFERROR(VLOOKUP(A38,'2.Datos'!$HO$3:$MJ$5,Presentación!$E$2,FALSE)," ")</f>
        <v xml:space="preserve"> </v>
      </c>
      <c r="K38" s="230" t="str">
        <f>IFERROR(VLOOKUP(A38,'2.Datos'!$B$3:$DV$5,12,FALSE)," ")</f>
        <v xml:space="preserve"> </v>
      </c>
    </row>
    <row r="39" spans="1:28" ht="15.75" customHeight="1" x14ac:dyDescent="0.25">
      <c r="A39" s="226" t="str">
        <f>IFERROR('2.Datos'!#REF!," ")</f>
        <v xml:space="preserve"> </v>
      </c>
      <c r="B39" s="142" t="str">
        <f>IFERROR(VLOOKUP(A39,'2.Datos'!$B$3:$DV$5,6,FALSE)," ")</f>
        <v xml:space="preserve"> </v>
      </c>
      <c r="C39" s="227" t="str">
        <f>IFERROR(VLOOKUP(A39,'2.Datos'!$B$3:$DV$5,13,FALSE)," ")</f>
        <v xml:space="preserve"> </v>
      </c>
      <c r="D39" s="144" t="str">
        <f ca="1">IFERROR(VLOOKUP(A39,'2.Datos'!$B$3:$DV$5,$D$2-2,FALSE)," ")</f>
        <v xml:space="preserve"> </v>
      </c>
      <c r="E39" s="144" t="str">
        <f ca="1">IFERROR(VLOOKUP(A39,'2.Datos'!$B$3:$DV$5,$D$2-1,FALSE)," ")</f>
        <v xml:space="preserve"> </v>
      </c>
      <c r="F39" s="228" t="str">
        <f>IFERROR(VLOOKUP(A39,'2.Datos'!$B$3:$DV$5,$D$2,FALSE)," ")</f>
        <v xml:space="preserve"> </v>
      </c>
      <c r="G39" s="179" t="str">
        <f>IFERROR(VLOOKUP(A39,'2.Datos'!$B$3:$DV$5,10,FALSE)," ")</f>
        <v xml:space="preserve"> </v>
      </c>
      <c r="H39" s="179" t="str">
        <f>IFERROR(VLOOKUP(A39,'2.Datos'!$B$3:$DV$5,11,FALSE)," ")</f>
        <v xml:space="preserve"> </v>
      </c>
      <c r="I39" s="179" t="str">
        <f>IFERROR(VLOOKUP(A39,'2.Datos'!$B$3:$DV$5,28,FALSE)," ")</f>
        <v xml:space="preserve"> </v>
      </c>
      <c r="J39" s="229" t="str">
        <f>IFERROR(VLOOKUP(A39,'2.Datos'!$HO$3:$MJ$5,Presentación!$E$2,FALSE)," ")</f>
        <v xml:space="preserve"> </v>
      </c>
      <c r="K39" s="230" t="str">
        <f>IFERROR(VLOOKUP(A39,'2.Datos'!$B$3:$DV$5,12,FALSE)," ")</f>
        <v xml:space="preserve"> </v>
      </c>
      <c r="Z39" s="400"/>
      <c r="AA39" s="401"/>
      <c r="AB39" s="402"/>
    </row>
    <row r="40" spans="1:28" ht="15.75" customHeight="1" x14ac:dyDescent="0.25">
      <c r="A40" s="226" t="str">
        <f>IFERROR('2.Datos'!#REF!," ")</f>
        <v xml:space="preserve"> </v>
      </c>
      <c r="B40" s="142" t="str">
        <f>IFERROR(VLOOKUP(A40,'2.Datos'!$B$3:$DV$5,6,FALSE)," ")</f>
        <v xml:space="preserve"> </v>
      </c>
      <c r="C40" s="227" t="str">
        <f>IFERROR(VLOOKUP(A40,'2.Datos'!$B$3:$DV$5,13,FALSE)," ")</f>
        <v xml:space="preserve"> </v>
      </c>
      <c r="D40" s="144" t="str">
        <f ca="1">IFERROR(VLOOKUP(A40,'2.Datos'!$B$3:$DV$5,$D$2-2,FALSE)," ")</f>
        <v xml:space="preserve"> </v>
      </c>
      <c r="E40" s="144" t="str">
        <f ca="1">IFERROR(VLOOKUP(A40,'2.Datos'!$B$3:$DV$5,$D$2-1,FALSE)," ")</f>
        <v xml:space="preserve"> </v>
      </c>
      <c r="F40" s="228" t="str">
        <f>IFERROR(VLOOKUP(A40,'2.Datos'!$B$3:$DV$5,$D$2,FALSE)," ")</f>
        <v xml:space="preserve"> </v>
      </c>
      <c r="G40" s="179" t="str">
        <f>IFERROR(VLOOKUP(A40,'2.Datos'!$B$3:$DV$5,10,FALSE)," ")</f>
        <v xml:space="preserve"> </v>
      </c>
      <c r="H40" s="179" t="str">
        <f>IFERROR(VLOOKUP(A40,'2.Datos'!$B$3:$DV$5,11,FALSE)," ")</f>
        <v xml:space="preserve"> </v>
      </c>
      <c r="I40" s="179" t="str">
        <f>IFERROR(VLOOKUP(A40,'2.Datos'!$B$3:$DV$5,28,FALSE)," ")</f>
        <v xml:space="preserve"> </v>
      </c>
      <c r="J40" s="229" t="str">
        <f>IFERROR(VLOOKUP(A40,'2.Datos'!$HO$3:$MJ$5,Presentación!$E$2,FALSE)," ")</f>
        <v xml:space="preserve"> </v>
      </c>
      <c r="K40" s="230" t="str">
        <f>IFERROR(VLOOKUP(A40,'2.Datos'!$B$3:$DV$5,12,FALSE)," ")</f>
        <v xml:space="preserve"> </v>
      </c>
      <c r="Z40" s="403"/>
      <c r="AA40" s="322"/>
      <c r="AB40" s="404"/>
    </row>
    <row r="41" spans="1:28" ht="15.75" customHeight="1" x14ac:dyDescent="0.25">
      <c r="A41" s="226" t="str">
        <f>IFERROR('2.Datos'!#REF!," ")</f>
        <v xml:space="preserve"> </v>
      </c>
      <c r="B41" s="142" t="str">
        <f>IFERROR(VLOOKUP(A41,'2.Datos'!$B$3:$DV$5,6,FALSE)," ")</f>
        <v xml:space="preserve"> </v>
      </c>
      <c r="C41" s="227" t="str">
        <f>IFERROR(VLOOKUP(A41,'2.Datos'!$B$3:$DV$5,13,FALSE)," ")</f>
        <v xml:space="preserve"> </v>
      </c>
      <c r="D41" s="144" t="str">
        <f ca="1">IFERROR(VLOOKUP(A41,'2.Datos'!$B$3:$DV$5,$D$2-2,FALSE)," ")</f>
        <v xml:space="preserve"> </v>
      </c>
      <c r="E41" s="144" t="str">
        <f ca="1">IFERROR(VLOOKUP(A41,'2.Datos'!$B$3:$DV$5,$D$2-1,FALSE)," ")</f>
        <v xml:space="preserve"> </v>
      </c>
      <c r="F41" s="228" t="str">
        <f>IFERROR(VLOOKUP(A41,'2.Datos'!$B$3:$DV$5,$D$2,FALSE)," ")</f>
        <v xml:space="preserve"> </v>
      </c>
      <c r="G41" s="179" t="str">
        <f>IFERROR(VLOOKUP(A41,'2.Datos'!$B$3:$DV$5,10,FALSE)," ")</f>
        <v xml:space="preserve"> </v>
      </c>
      <c r="H41" s="179" t="str">
        <f>IFERROR(VLOOKUP(A41,'2.Datos'!$B$3:$DV$5,11,FALSE)," ")</f>
        <v xml:space="preserve"> </v>
      </c>
      <c r="I41" s="179" t="str">
        <f>IFERROR(VLOOKUP(A41,'2.Datos'!$B$3:$DV$5,28,FALSE)," ")</f>
        <v xml:space="preserve"> </v>
      </c>
      <c r="J41" s="229" t="str">
        <f>IFERROR(VLOOKUP(A41,'2.Datos'!$HO$3:$MJ$5,Presentación!$E$2,FALSE)," ")</f>
        <v xml:space="preserve"> </v>
      </c>
      <c r="K41" s="230" t="str">
        <f>IFERROR(VLOOKUP(A41,'2.Datos'!$B$3:$DV$5,12,FALSE)," ")</f>
        <v xml:space="preserve"> </v>
      </c>
      <c r="Z41" s="403"/>
      <c r="AA41" s="322"/>
      <c r="AB41" s="404"/>
    </row>
    <row r="42" spans="1:28" ht="21" customHeight="1" x14ac:dyDescent="0.25">
      <c r="A42" s="226" t="str">
        <f>IFERROR('2.Datos'!#REF!," ")</f>
        <v xml:space="preserve"> </v>
      </c>
      <c r="B42" s="142" t="str">
        <f>IFERROR(VLOOKUP(A42,'2.Datos'!$B$3:$DV$5,6,FALSE)," ")</f>
        <v xml:space="preserve"> </v>
      </c>
      <c r="C42" s="227" t="str">
        <f>IFERROR(VLOOKUP(A42,'2.Datos'!$B$3:$DV$5,13,FALSE)," ")</f>
        <v xml:space="preserve"> </v>
      </c>
      <c r="D42" s="144" t="str">
        <f ca="1">IFERROR(VLOOKUP(A42,'2.Datos'!$B$3:$DV$5,$D$2-2,FALSE)," ")</f>
        <v xml:space="preserve"> </v>
      </c>
      <c r="E42" s="144" t="str">
        <f ca="1">IFERROR(VLOOKUP(A42,'2.Datos'!$B$3:$DV$5,$D$2-1,FALSE)," ")</f>
        <v xml:space="preserve"> </v>
      </c>
      <c r="F42" s="228" t="str">
        <f>IFERROR(VLOOKUP(A42,'2.Datos'!$B$3:$DV$5,$D$2,FALSE)," ")</f>
        <v xml:space="preserve"> </v>
      </c>
      <c r="G42" s="179" t="str">
        <f>IFERROR(VLOOKUP(A42,'2.Datos'!$B$3:$DV$5,10,FALSE)," ")</f>
        <v xml:space="preserve"> </v>
      </c>
      <c r="H42" s="179" t="str">
        <f>IFERROR(VLOOKUP(A42,'2.Datos'!$B$3:$DV$5,11,FALSE)," ")</f>
        <v xml:space="preserve"> </v>
      </c>
      <c r="I42" s="179" t="str">
        <f>IFERROR(VLOOKUP(A42,'2.Datos'!$B$3:$DV$5,28,FALSE)," ")</f>
        <v xml:space="preserve"> </v>
      </c>
      <c r="J42" s="229" t="str">
        <f>IFERROR(VLOOKUP(A42,'2.Datos'!$HO$3:$MJ$5,Presentación!$E$2,FALSE)," ")</f>
        <v xml:space="preserve"> </v>
      </c>
      <c r="K42" s="230" t="str">
        <f>IFERROR(VLOOKUP(A42,'2.Datos'!$B$3:$DV$5,12,FALSE)," ")</f>
        <v xml:space="preserve"> </v>
      </c>
      <c r="Z42" s="403"/>
      <c r="AA42" s="322"/>
      <c r="AB42" s="404"/>
    </row>
    <row r="43" spans="1:28" ht="15.75" customHeight="1" x14ac:dyDescent="0.25">
      <c r="A43" s="226" t="str">
        <f>IFERROR('2.Datos'!#REF!," ")</f>
        <v xml:space="preserve"> </v>
      </c>
      <c r="B43" s="142" t="str">
        <f>IFERROR(VLOOKUP(A43,'2.Datos'!$B$3:$DV$5,6,FALSE)," ")</f>
        <v xml:space="preserve"> </v>
      </c>
      <c r="C43" s="227" t="str">
        <f>IFERROR(VLOOKUP(A43,'2.Datos'!$B$3:$DV$5,13,FALSE)," ")</f>
        <v xml:space="preserve"> </v>
      </c>
      <c r="D43" s="144" t="str">
        <f ca="1">IFERROR(VLOOKUP(A43,'2.Datos'!$B$3:$DV$5,$D$2-2,FALSE)," ")</f>
        <v xml:space="preserve"> </v>
      </c>
      <c r="E43" s="144" t="str">
        <f ca="1">IFERROR(VLOOKUP(A43,'2.Datos'!$B$3:$DV$5,$D$2-1,FALSE)," ")</f>
        <v xml:space="preserve"> </v>
      </c>
      <c r="F43" s="228" t="str">
        <f>IFERROR(VLOOKUP(A43,'2.Datos'!$B$3:$DV$5,$D$2,FALSE)," ")</f>
        <v xml:space="preserve"> </v>
      </c>
      <c r="G43" s="179" t="str">
        <f>IFERROR(VLOOKUP(A43,'2.Datos'!$B$3:$DV$5,10,FALSE)," ")</f>
        <v xml:space="preserve"> </v>
      </c>
      <c r="H43" s="179" t="str">
        <f>IFERROR(VLOOKUP(A43,'2.Datos'!$B$3:$DV$5,11,FALSE)," ")</f>
        <v xml:space="preserve"> </v>
      </c>
      <c r="I43" s="179" t="str">
        <f>IFERROR(VLOOKUP(A43,'2.Datos'!$B$3:$DV$5,28,FALSE)," ")</f>
        <v xml:space="preserve"> </v>
      </c>
      <c r="J43" s="229" t="str">
        <f>IFERROR(VLOOKUP(A43,'2.Datos'!$HO$3:$MJ$5,Presentación!$E$2,FALSE)," ")</f>
        <v xml:space="preserve"> </v>
      </c>
      <c r="K43" s="230" t="str">
        <f>IFERROR(VLOOKUP(A43,'2.Datos'!$B$3:$DV$5,12,FALSE)," ")</f>
        <v xml:space="preserve"> </v>
      </c>
      <c r="Z43" s="403"/>
      <c r="AA43" s="322"/>
      <c r="AB43" s="404"/>
    </row>
    <row r="44" spans="1:28" ht="15.75" customHeight="1" x14ac:dyDescent="0.25">
      <c r="A44" s="226" t="str">
        <f>IFERROR('2.Datos'!#REF!," ")</f>
        <v xml:space="preserve"> </v>
      </c>
      <c r="B44" s="142" t="str">
        <f>IFERROR(VLOOKUP(A44,'2.Datos'!$B$3:$DV$5,6,FALSE)," ")</f>
        <v xml:space="preserve"> </v>
      </c>
      <c r="C44" s="227" t="str">
        <f>IFERROR(VLOOKUP(A44,'2.Datos'!$B$3:$DV$5,13,FALSE)," ")</f>
        <v xml:space="preserve"> </v>
      </c>
      <c r="D44" s="144" t="str">
        <f ca="1">IFERROR(VLOOKUP(A44,'2.Datos'!$B$3:$DV$5,$D$2-2,FALSE)," ")</f>
        <v xml:space="preserve"> </v>
      </c>
      <c r="E44" s="144" t="str">
        <f ca="1">IFERROR(VLOOKUP(A44,'2.Datos'!$B$3:$DV$5,$D$2-1,FALSE)," ")</f>
        <v xml:space="preserve"> </v>
      </c>
      <c r="F44" s="228" t="str">
        <f>IFERROR(VLOOKUP(A44,'2.Datos'!$B$3:$DV$5,$D$2,FALSE)," ")</f>
        <v xml:space="preserve"> </v>
      </c>
      <c r="G44" s="179" t="str">
        <f>IFERROR(VLOOKUP(A44,'2.Datos'!$B$3:$DV$5,10,FALSE)," ")</f>
        <v xml:space="preserve"> </v>
      </c>
      <c r="H44" s="179" t="str">
        <f>IFERROR(VLOOKUP(A44,'2.Datos'!$B$3:$DV$5,11,FALSE)," ")</f>
        <v xml:space="preserve"> </v>
      </c>
      <c r="I44" s="179" t="str">
        <f>IFERROR(VLOOKUP(A44,'2.Datos'!$B$3:$DV$5,28,FALSE)," ")</f>
        <v xml:space="preserve"> </v>
      </c>
      <c r="J44" s="229" t="str">
        <f>IFERROR(VLOOKUP(A44,'2.Datos'!$HO$3:$MJ$5,Presentación!$E$2,FALSE)," ")</f>
        <v xml:space="preserve"> </v>
      </c>
      <c r="K44" s="230" t="str">
        <f>IFERROR(VLOOKUP(A44,'2.Datos'!$B$3:$DV$5,12,FALSE)," ")</f>
        <v xml:space="preserve"> </v>
      </c>
      <c r="Z44" s="403"/>
      <c r="AA44" s="322"/>
      <c r="AB44" s="404"/>
    </row>
    <row r="45" spans="1:28" ht="15.75" customHeight="1" x14ac:dyDescent="0.25">
      <c r="A45" s="226" t="str">
        <f>IFERROR('2.Datos'!#REF!," ")</f>
        <v xml:space="preserve"> </v>
      </c>
      <c r="B45" s="142" t="str">
        <f>IFERROR(VLOOKUP(A45,'2.Datos'!$B$3:$DV$5,6,FALSE)," ")</f>
        <v xml:space="preserve"> </v>
      </c>
      <c r="C45" s="227" t="str">
        <f>IFERROR(VLOOKUP(A45,'2.Datos'!$B$3:$DV$5,13,FALSE)," ")</f>
        <v xml:space="preserve"> </v>
      </c>
      <c r="D45" s="144" t="str">
        <f ca="1">IFERROR(VLOOKUP(A45,'2.Datos'!$B$3:$DV$5,$D$2-2,FALSE)," ")</f>
        <v xml:space="preserve"> </v>
      </c>
      <c r="E45" s="144" t="str">
        <f ca="1">IFERROR(VLOOKUP(A45,'2.Datos'!$B$3:$DV$5,$D$2-1,FALSE)," ")</f>
        <v xml:space="preserve"> </v>
      </c>
      <c r="F45" s="228" t="str">
        <f>IFERROR(VLOOKUP(A45,'2.Datos'!$B$3:$DV$5,$D$2,FALSE)," ")</f>
        <v xml:space="preserve"> </v>
      </c>
      <c r="G45" s="179" t="str">
        <f>IFERROR(VLOOKUP(A45,'2.Datos'!$B$3:$DV$5,10,FALSE)," ")</f>
        <v xml:space="preserve"> </v>
      </c>
      <c r="H45" s="179" t="str">
        <f>IFERROR(VLOOKUP(A45,'2.Datos'!$B$3:$DV$5,11,FALSE)," ")</f>
        <v xml:space="preserve"> </v>
      </c>
      <c r="I45" s="179" t="str">
        <f>IFERROR(VLOOKUP(A45,'2.Datos'!$B$3:$DV$5,28,FALSE)," ")</f>
        <v xml:space="preserve"> </v>
      </c>
      <c r="J45" s="229" t="str">
        <f>IFERROR(VLOOKUP(A45,'2.Datos'!$HO$3:$MJ$5,Presentación!$E$2,FALSE)," ")</f>
        <v xml:space="preserve"> </v>
      </c>
      <c r="K45" s="230" t="str">
        <f>IFERROR(VLOOKUP(A45,'2.Datos'!$B$3:$DV$5,12,FALSE)," ")</f>
        <v xml:space="preserve"> </v>
      </c>
      <c r="Z45" s="403"/>
      <c r="AA45" s="322"/>
      <c r="AB45" s="404"/>
    </row>
    <row r="46" spans="1:28" ht="15.75" customHeight="1" x14ac:dyDescent="0.25">
      <c r="A46" s="226" t="str">
        <f>IFERROR('2.Datos'!#REF!," ")</f>
        <v xml:space="preserve"> </v>
      </c>
      <c r="B46" s="142" t="str">
        <f>IFERROR(VLOOKUP(A46,'2.Datos'!$B$3:$DV$5,6,FALSE)," ")</f>
        <v xml:space="preserve"> </v>
      </c>
      <c r="C46" s="227" t="str">
        <f>IFERROR(VLOOKUP(A46,'2.Datos'!$B$3:$DV$5,13,FALSE)," ")</f>
        <v xml:space="preserve"> </v>
      </c>
      <c r="D46" s="144" t="str">
        <f ca="1">IFERROR(VLOOKUP(A46,'2.Datos'!$B$3:$DV$5,$D$2-2,FALSE)," ")</f>
        <v xml:space="preserve"> </v>
      </c>
      <c r="E46" s="144" t="str">
        <f ca="1">IFERROR(VLOOKUP(A46,'2.Datos'!$B$3:$DV$5,$D$2-1,FALSE)," ")</f>
        <v xml:space="preserve"> </v>
      </c>
      <c r="F46" s="228" t="str">
        <f>IFERROR(VLOOKUP(A46,'2.Datos'!$B$3:$DV$5,$D$2,FALSE)," ")</f>
        <v xml:space="preserve"> </v>
      </c>
      <c r="G46" s="179" t="str">
        <f>IFERROR(VLOOKUP(A46,'2.Datos'!$B$3:$DV$5,10,FALSE)," ")</f>
        <v xml:space="preserve"> </v>
      </c>
      <c r="H46" s="179" t="str">
        <f>IFERROR(VLOOKUP(A46,'2.Datos'!$B$3:$DV$5,11,FALSE)," ")</f>
        <v xml:space="preserve"> </v>
      </c>
      <c r="I46" s="179" t="str">
        <f>IFERROR(VLOOKUP(A46,'2.Datos'!$B$3:$DV$5,28,FALSE)," ")</f>
        <v xml:space="preserve"> </v>
      </c>
      <c r="J46" s="229" t="str">
        <f>IFERROR(VLOOKUP(A46,'2.Datos'!$HO$3:$MJ$5,Presentación!$E$2,FALSE)," ")</f>
        <v xml:space="preserve"> </v>
      </c>
      <c r="K46" s="230" t="str">
        <f>IFERROR(VLOOKUP(A46,'2.Datos'!$B$3:$DV$5,12,FALSE)," ")</f>
        <v xml:space="preserve"> </v>
      </c>
      <c r="M46" s="231" t="s">
        <v>932</v>
      </c>
      <c r="Z46" s="403"/>
      <c r="AA46" s="322"/>
      <c r="AB46" s="404"/>
    </row>
    <row r="47" spans="1:28" ht="15.75" customHeight="1" x14ac:dyDescent="0.25">
      <c r="A47" s="226" t="str">
        <f>IFERROR('2.Datos'!#REF!," ")</f>
        <v xml:space="preserve"> </v>
      </c>
      <c r="B47" s="142" t="str">
        <f>IFERROR(VLOOKUP(A47,'2.Datos'!$B$3:$DV$5,6,FALSE)," ")</f>
        <v xml:space="preserve"> </v>
      </c>
      <c r="C47" s="227" t="str">
        <f>IFERROR(VLOOKUP(A47,'2.Datos'!$B$3:$DV$5,13,FALSE)," ")</f>
        <v xml:space="preserve"> </v>
      </c>
      <c r="D47" s="144" t="str">
        <f ca="1">IFERROR(VLOOKUP(A47,'2.Datos'!$B$3:$DV$5,$D$2-2,FALSE)," ")</f>
        <v xml:space="preserve"> </v>
      </c>
      <c r="E47" s="144" t="str">
        <f ca="1">IFERROR(VLOOKUP(A47,'2.Datos'!$B$3:$DV$5,$D$2-1,FALSE)," ")</f>
        <v xml:space="preserve"> </v>
      </c>
      <c r="F47" s="228" t="str">
        <f>IFERROR(VLOOKUP(A47,'2.Datos'!$B$3:$DV$5,$D$2,FALSE)," ")</f>
        <v xml:space="preserve"> </v>
      </c>
      <c r="G47" s="179" t="str">
        <f>IFERROR(VLOOKUP(A47,'2.Datos'!$B$3:$DV$5,10,FALSE)," ")</f>
        <v xml:space="preserve"> </v>
      </c>
      <c r="H47" s="179" t="str">
        <f>IFERROR(VLOOKUP(A47,'2.Datos'!$B$3:$DV$5,11,FALSE)," ")</f>
        <v xml:space="preserve"> </v>
      </c>
      <c r="I47" s="179" t="str">
        <f>IFERROR(VLOOKUP(A47,'2.Datos'!$B$3:$DV$5,28,FALSE)," ")</f>
        <v xml:space="preserve"> </v>
      </c>
      <c r="J47" s="229" t="str">
        <f>IFERROR(VLOOKUP(A47,'2.Datos'!$HO$3:$MJ$5,Presentación!$E$2,FALSE)," ")</f>
        <v xml:space="preserve"> </v>
      </c>
      <c r="K47" s="230" t="str">
        <f>IFERROR(VLOOKUP(A47,'2.Datos'!$B$3:$DV$5,12,FALSE)," ")</f>
        <v xml:space="preserve"> </v>
      </c>
      <c r="Z47" s="403"/>
      <c r="AA47" s="322"/>
      <c r="AB47" s="404"/>
    </row>
    <row r="48" spans="1:28" ht="15.75" customHeight="1" x14ac:dyDescent="0.25">
      <c r="A48" s="226" t="str">
        <f>IFERROR('2.Datos'!#REF!," ")</f>
        <v xml:space="preserve"> </v>
      </c>
      <c r="B48" s="142" t="str">
        <f>IFERROR(VLOOKUP(A48,'2.Datos'!$B$3:$DV$5,6,FALSE)," ")</f>
        <v xml:space="preserve"> </v>
      </c>
      <c r="C48" s="227" t="str">
        <f>IFERROR(VLOOKUP(A48,'2.Datos'!$B$3:$DV$5,13,FALSE)," ")</f>
        <v xml:space="preserve"> </v>
      </c>
      <c r="D48" s="144" t="str">
        <f ca="1">IFERROR(VLOOKUP(A48,'2.Datos'!$B$3:$DV$5,$D$2-2,FALSE)," ")</f>
        <v xml:space="preserve"> </v>
      </c>
      <c r="E48" s="144" t="str">
        <f ca="1">IFERROR(VLOOKUP(A48,'2.Datos'!$B$3:$DV$5,$D$2-1,FALSE)," ")</f>
        <v xml:space="preserve"> </v>
      </c>
      <c r="F48" s="228" t="str">
        <f>IFERROR(VLOOKUP(A48,'2.Datos'!$B$3:$DV$5,$D$2,FALSE)," ")</f>
        <v xml:space="preserve"> </v>
      </c>
      <c r="G48" s="179" t="str">
        <f>IFERROR(VLOOKUP(A48,'2.Datos'!$B$3:$DV$5,10,FALSE)," ")</f>
        <v xml:space="preserve"> </v>
      </c>
      <c r="H48" s="179" t="str">
        <f>IFERROR(VLOOKUP(A48,'2.Datos'!$B$3:$DV$5,11,FALSE)," ")</f>
        <v xml:space="preserve"> </v>
      </c>
      <c r="I48" s="179" t="str">
        <f>IFERROR(VLOOKUP(A48,'2.Datos'!$B$3:$DV$5,28,FALSE)," ")</f>
        <v xml:space="preserve"> </v>
      </c>
      <c r="J48" s="229" t="str">
        <f>IFERROR(VLOOKUP(A48,'2.Datos'!$HO$3:$MJ$5,Presentación!$E$2,FALSE)," ")</f>
        <v xml:space="preserve"> </v>
      </c>
      <c r="K48" s="230" t="str">
        <f>IFERROR(VLOOKUP(A48,'2.Datos'!$B$3:$DV$5,12,FALSE)," ")</f>
        <v xml:space="preserve"> </v>
      </c>
      <c r="M48" s="235" t="s">
        <v>109</v>
      </c>
      <c r="N48" s="236">
        <f>COUNTIF('2.Datos'!$N$3:$N$5,Presentación!M48)</f>
        <v>0</v>
      </c>
      <c r="Z48" s="403"/>
      <c r="AA48" s="322"/>
      <c r="AB48" s="404"/>
    </row>
    <row r="49" spans="1:28" ht="15.75" customHeight="1" x14ac:dyDescent="0.25">
      <c r="A49" s="226" t="str">
        <f>IFERROR('2.Datos'!#REF!," ")</f>
        <v xml:space="preserve"> </v>
      </c>
      <c r="B49" s="142" t="str">
        <f>IFERROR(VLOOKUP(A49,'2.Datos'!$B$3:$DV$5,6,FALSE)," ")</f>
        <v xml:space="preserve"> </v>
      </c>
      <c r="C49" s="227" t="str">
        <f>IFERROR(VLOOKUP(A49,'2.Datos'!$B$3:$DV$5,13,FALSE)," ")</f>
        <v xml:space="preserve"> </v>
      </c>
      <c r="D49" s="144" t="str">
        <f ca="1">IFERROR(VLOOKUP(A49,'2.Datos'!$B$3:$DV$5,$D$2-2,FALSE)," ")</f>
        <v xml:space="preserve"> </v>
      </c>
      <c r="E49" s="144" t="str">
        <f ca="1">IFERROR(VLOOKUP(A49,'2.Datos'!$B$3:$DV$5,$D$2-1,FALSE)," ")</f>
        <v xml:space="preserve"> </v>
      </c>
      <c r="F49" s="228" t="str">
        <f>IFERROR(VLOOKUP(A49,'2.Datos'!$B$3:$DV$5,$D$2,FALSE)," ")</f>
        <v xml:space="preserve"> </v>
      </c>
      <c r="G49" s="179" t="str">
        <f>IFERROR(VLOOKUP(A49,'2.Datos'!$B$3:$DV$5,10,FALSE)," ")</f>
        <v xml:space="preserve"> </v>
      </c>
      <c r="H49" s="179" t="str">
        <f>IFERROR(VLOOKUP(A49,'2.Datos'!$B$3:$DV$5,11,FALSE)," ")</f>
        <v xml:space="preserve"> </v>
      </c>
      <c r="I49" s="179" t="str">
        <f>IFERROR(VLOOKUP(A49,'2.Datos'!$B$3:$DV$5,28,FALSE)," ")</f>
        <v xml:space="preserve"> </v>
      </c>
      <c r="J49" s="229" t="str">
        <f>IFERROR(VLOOKUP(A49,'2.Datos'!$HO$3:$MJ$5,Presentación!$E$2,FALSE)," ")</f>
        <v xml:space="preserve"> </v>
      </c>
      <c r="K49" s="230" t="str">
        <f>IFERROR(VLOOKUP(A49,'2.Datos'!$B$3:$DV$5,12,FALSE)," ")</f>
        <v xml:space="preserve"> </v>
      </c>
      <c r="M49" s="235" t="s">
        <v>49</v>
      </c>
      <c r="N49" s="236">
        <f>COUNTIF('2.Datos'!$N$3:$N$5,Presentación!M49)</f>
        <v>0</v>
      </c>
      <c r="Z49" s="403"/>
      <c r="AA49" s="322"/>
      <c r="AB49" s="404"/>
    </row>
    <row r="50" spans="1:28" ht="15.75" customHeight="1" x14ac:dyDescent="0.25">
      <c r="A50" s="226" t="str">
        <f>IFERROR('2.Datos'!#REF!," ")</f>
        <v xml:space="preserve"> </v>
      </c>
      <c r="B50" s="142" t="str">
        <f>IFERROR(VLOOKUP(A50,'2.Datos'!$B$3:$DV$5,6,FALSE)," ")</f>
        <v xml:space="preserve"> </v>
      </c>
      <c r="C50" s="227" t="str">
        <f>IFERROR(VLOOKUP(A50,'2.Datos'!$B$3:$DV$5,13,FALSE)," ")</f>
        <v xml:space="preserve"> </v>
      </c>
      <c r="D50" s="144" t="str">
        <f ca="1">IFERROR(VLOOKUP(A50,'2.Datos'!$B$3:$DV$5,$D$2-2,FALSE)," ")</f>
        <v xml:space="preserve"> </v>
      </c>
      <c r="E50" s="144" t="str">
        <f ca="1">IFERROR(VLOOKUP(A50,'2.Datos'!$B$3:$DV$5,$D$2-1,FALSE)," ")</f>
        <v xml:space="preserve"> </v>
      </c>
      <c r="F50" s="228" t="str">
        <f>IFERROR(VLOOKUP(A50,'2.Datos'!$B$3:$DV$5,$D$2,FALSE)," ")</f>
        <v xml:space="preserve"> </v>
      </c>
      <c r="G50" s="179" t="str">
        <f>IFERROR(VLOOKUP(A50,'2.Datos'!$B$3:$DV$5,10,FALSE)," ")</f>
        <v xml:space="preserve"> </v>
      </c>
      <c r="H50" s="179" t="str">
        <f>IFERROR(VLOOKUP(A50,'2.Datos'!$B$3:$DV$5,11,FALSE)," ")</f>
        <v xml:space="preserve"> </v>
      </c>
      <c r="I50" s="179" t="str">
        <f>IFERROR(VLOOKUP(A50,'2.Datos'!$B$3:$DV$5,28,FALSE)," ")</f>
        <v xml:space="preserve"> </v>
      </c>
      <c r="J50" s="229" t="str">
        <f>IFERROR(VLOOKUP(A50,'2.Datos'!$HO$3:$MJ$5,Presentación!$E$2,FALSE)," ")</f>
        <v xml:space="preserve"> </v>
      </c>
      <c r="K50" s="230" t="str">
        <f>IFERROR(VLOOKUP(A50,'2.Datos'!$B$3:$DV$5,12,FALSE)," ")</f>
        <v xml:space="preserve"> </v>
      </c>
      <c r="M50" s="235" t="s">
        <v>50</v>
      </c>
      <c r="N50" s="236">
        <f>COUNTIF('2.Datos'!$N$3:$N$5,Presentación!M50)</f>
        <v>0</v>
      </c>
      <c r="Z50" s="403"/>
      <c r="AA50" s="322"/>
      <c r="AB50" s="404"/>
    </row>
    <row r="51" spans="1:28" ht="15.75" customHeight="1" x14ac:dyDescent="0.25">
      <c r="J51" s="230" t="str">
        <f>IFERROR(VLOOKUP(A51,'2.Datos'!$HO$3:$MJ$5,Presentación!$E$2,FALSE)," ")</f>
        <v xml:space="preserve"> </v>
      </c>
      <c r="M51" s="235" t="s">
        <v>51</v>
      </c>
      <c r="N51" s="236">
        <f>COUNTIF('2.Datos'!$N$3:$N$5,Presentación!M51)</f>
        <v>0</v>
      </c>
      <c r="Z51" s="403"/>
      <c r="AA51" s="322"/>
      <c r="AB51" s="404"/>
    </row>
    <row r="52" spans="1:28" ht="15.75" customHeight="1" x14ac:dyDescent="0.25">
      <c r="M52" s="235" t="s">
        <v>52</v>
      </c>
      <c r="N52" s="236">
        <f>COUNTIF('2.Datos'!$N$3:$N$5,Presentación!M52)</f>
        <v>0</v>
      </c>
      <c r="Z52" s="403"/>
      <c r="AA52" s="322"/>
      <c r="AB52" s="404"/>
    </row>
    <row r="53" spans="1:28" ht="15.75" customHeight="1" x14ac:dyDescent="0.25">
      <c r="M53" s="235" t="s">
        <v>53</v>
      </c>
      <c r="N53" s="236">
        <f>COUNTIF('2.Datos'!$N$3:$N$5,Presentación!M53)</f>
        <v>3</v>
      </c>
      <c r="Z53" s="403"/>
      <c r="AA53" s="322"/>
      <c r="AB53" s="404"/>
    </row>
    <row r="54" spans="1:28" ht="15.75" customHeight="1" x14ac:dyDescent="0.25">
      <c r="M54" s="235" t="s">
        <v>54</v>
      </c>
      <c r="N54" s="236">
        <f>COUNTIF('2.Datos'!$N$3:$N$5,Presentación!M54)</f>
        <v>0</v>
      </c>
      <c r="Z54" s="403"/>
      <c r="AA54" s="322"/>
      <c r="AB54" s="404"/>
    </row>
    <row r="55" spans="1:28" ht="15.75" customHeight="1" x14ac:dyDescent="0.25">
      <c r="M55" s="235" t="s">
        <v>55</v>
      </c>
      <c r="N55" s="236">
        <f>COUNTIF('2.Datos'!$N$3:$N$5,Presentación!M55)</f>
        <v>0</v>
      </c>
      <c r="Z55" s="403"/>
      <c r="AA55" s="322"/>
      <c r="AB55" s="404"/>
    </row>
    <row r="56" spans="1:28" ht="15.75" customHeight="1" x14ac:dyDescent="0.25">
      <c r="Z56" s="405"/>
      <c r="AA56" s="406"/>
      <c r="AB56" s="407"/>
    </row>
    <row r="57" spans="1:28" ht="15.75" customHeight="1" x14ac:dyDescent="0.25">
      <c r="M57" s="235" t="s">
        <v>931</v>
      </c>
      <c r="N57" s="236">
        <f>SUM(N48:N55)</f>
        <v>3</v>
      </c>
    </row>
    <row r="58" spans="1:28" ht="15.75" customHeight="1" x14ac:dyDescent="0.25"/>
    <row r="59" spans="1:28" ht="15.75" customHeight="1" x14ac:dyDescent="0.25">
      <c r="V59" s="391" t="s">
        <v>933</v>
      </c>
      <c r="W59" s="332"/>
      <c r="X59" s="332"/>
      <c r="Y59" s="332"/>
      <c r="Z59" s="332"/>
    </row>
    <row r="60" spans="1:28" ht="15.75" customHeight="1" x14ac:dyDescent="0.25"/>
    <row r="61" spans="1:28" ht="25.5" customHeight="1" x14ac:dyDescent="0.25">
      <c r="V61" s="243"/>
      <c r="W61" s="243" t="s">
        <v>241</v>
      </c>
      <c r="X61" s="243" t="s">
        <v>174</v>
      </c>
      <c r="Y61" s="243" t="s">
        <v>77</v>
      </c>
      <c r="Z61" s="243" t="s">
        <v>240</v>
      </c>
      <c r="AA61" s="149"/>
    </row>
    <row r="62" spans="1:28" ht="36" customHeight="1" x14ac:dyDescent="0.25">
      <c r="V62" s="116" t="s">
        <v>109</v>
      </c>
      <c r="W62" s="244">
        <f t="shared" ref="W62:Z62" si="1">COUNTIFS($C$5:$C$50,$V62,$F$5:$F$50,W$61)</f>
        <v>0</v>
      </c>
      <c r="X62" s="244">
        <f t="shared" si="1"/>
        <v>0</v>
      </c>
      <c r="Y62" s="244">
        <f t="shared" si="1"/>
        <v>0</v>
      </c>
      <c r="Z62" s="244">
        <f t="shared" si="1"/>
        <v>0</v>
      </c>
    </row>
    <row r="63" spans="1:28" ht="22.5" customHeight="1" x14ac:dyDescent="0.25">
      <c r="V63" s="116" t="s">
        <v>49</v>
      </c>
      <c r="W63" s="244">
        <f t="shared" ref="W63:Z63" si="2">COUNTIFS($C$5:$C$50,$V63,$F$5:$F$50,W$61)</f>
        <v>0</v>
      </c>
      <c r="X63" s="244">
        <f t="shared" si="2"/>
        <v>0</v>
      </c>
      <c r="Y63" s="244">
        <f t="shared" si="2"/>
        <v>0</v>
      </c>
      <c r="Z63" s="244">
        <f t="shared" si="2"/>
        <v>0</v>
      </c>
    </row>
    <row r="64" spans="1:28" ht="30" customHeight="1" x14ac:dyDescent="0.25">
      <c r="V64" s="116" t="s">
        <v>50</v>
      </c>
      <c r="W64" s="244">
        <f t="shared" ref="W64:Z64" si="3">COUNTIFS($C$5:$C$50,$V64,$F$5:$F$50,W$61)</f>
        <v>0</v>
      </c>
      <c r="X64" s="244">
        <f t="shared" si="3"/>
        <v>0</v>
      </c>
      <c r="Y64" s="244">
        <f t="shared" si="3"/>
        <v>0</v>
      </c>
      <c r="Z64" s="244">
        <f t="shared" si="3"/>
        <v>0</v>
      </c>
    </row>
    <row r="65" spans="22:27" ht="23.25" customHeight="1" x14ac:dyDescent="0.25">
      <c r="V65" s="116" t="s">
        <v>51</v>
      </c>
      <c r="W65" s="244">
        <f t="shared" ref="W65:Z65" si="4">COUNTIFS($C$5:$C$50,$V65,$F$5:$F$50,W$61)</f>
        <v>0</v>
      </c>
      <c r="X65" s="244">
        <f t="shared" si="4"/>
        <v>0</v>
      </c>
      <c r="Y65" s="244">
        <f t="shared" si="4"/>
        <v>0</v>
      </c>
      <c r="Z65" s="244">
        <f t="shared" si="4"/>
        <v>0</v>
      </c>
    </row>
    <row r="66" spans="22:27" ht="17.25" customHeight="1" x14ac:dyDescent="0.25">
      <c r="V66" s="116" t="s">
        <v>52</v>
      </c>
      <c r="W66" s="244">
        <f t="shared" ref="W66:Z66" si="5">COUNTIFS($C$5:$C$50,$V66,$F$5:$F$50,W$61)</f>
        <v>0</v>
      </c>
      <c r="X66" s="244">
        <f t="shared" si="5"/>
        <v>0</v>
      </c>
      <c r="Y66" s="244">
        <f t="shared" si="5"/>
        <v>0</v>
      </c>
      <c r="Z66" s="244">
        <f t="shared" si="5"/>
        <v>0</v>
      </c>
    </row>
    <row r="67" spans="22:27" ht="26.25" customHeight="1" x14ac:dyDescent="0.25">
      <c r="V67" s="116" t="s">
        <v>53</v>
      </c>
      <c r="W67" s="244">
        <f t="shared" ref="W67:Z67" ca="1" si="6">COUNTIFS($C$5:$C$50,$V67,$F$5:$F$50,W$61)</f>
        <v>0</v>
      </c>
      <c r="X67" s="244">
        <f t="shared" ca="1" si="6"/>
        <v>0</v>
      </c>
      <c r="Y67" s="244">
        <f t="shared" ca="1" si="6"/>
        <v>0</v>
      </c>
      <c r="Z67" s="244">
        <f t="shared" ca="1" si="6"/>
        <v>0</v>
      </c>
    </row>
    <row r="68" spans="22:27" ht="30" customHeight="1" x14ac:dyDescent="0.25">
      <c r="V68" s="116" t="s">
        <v>54</v>
      </c>
      <c r="W68" s="244">
        <f t="shared" ref="W68:Z68" si="7">COUNTIFS($C$5:$C$50,$V68,$F$5:$F$50,W$61)</f>
        <v>0</v>
      </c>
      <c r="X68" s="244">
        <f t="shared" si="7"/>
        <v>0</v>
      </c>
      <c r="Y68" s="244">
        <f t="shared" si="7"/>
        <v>0</v>
      </c>
      <c r="Z68" s="244">
        <f t="shared" si="7"/>
        <v>0</v>
      </c>
    </row>
    <row r="69" spans="22:27" ht="25.5" customHeight="1" x14ac:dyDescent="0.25">
      <c r="V69" s="116" t="s">
        <v>55</v>
      </c>
      <c r="W69" s="244">
        <f t="shared" ref="W69:Z69" si="8">COUNTIFS($C$5:$C$50,$V69,$F$5:$F$50,W$61)</f>
        <v>0</v>
      </c>
      <c r="X69" s="244">
        <f t="shared" si="8"/>
        <v>0</v>
      </c>
      <c r="Y69" s="244">
        <f t="shared" si="8"/>
        <v>0</v>
      </c>
      <c r="Z69" s="244">
        <f t="shared" si="8"/>
        <v>0</v>
      </c>
    </row>
    <row r="70" spans="22:27" ht="61.5" customHeight="1" x14ac:dyDescent="0.25"/>
    <row r="71" spans="22:27" ht="25.5" customHeight="1" x14ac:dyDescent="0.25">
      <c r="V71" s="392" t="s">
        <v>934</v>
      </c>
      <c r="W71" s="332"/>
      <c r="X71" s="332"/>
      <c r="Y71" s="332"/>
      <c r="Z71" s="332"/>
      <c r="AA71" s="332"/>
    </row>
    <row r="72" spans="22:27" ht="27" customHeight="1" x14ac:dyDescent="0.25"/>
    <row r="73" spans="22:27" ht="33" customHeight="1" x14ac:dyDescent="0.25">
      <c r="V73" s="243"/>
      <c r="W73" s="243" t="s">
        <v>427</v>
      </c>
      <c r="X73" s="243" t="s">
        <v>86</v>
      </c>
      <c r="Y73" s="243" t="s">
        <v>102</v>
      </c>
      <c r="Z73" s="243" t="s">
        <v>77</v>
      </c>
      <c r="AA73" s="243" t="s">
        <v>258</v>
      </c>
    </row>
    <row r="74" spans="22:27" ht="42.75" customHeight="1" x14ac:dyDescent="0.25">
      <c r="V74" s="245" t="s">
        <v>241</v>
      </c>
      <c r="W74" s="244">
        <f t="shared" ref="W74:AA74" ca="1" si="9">COUNTIFS($F$5:$F$50,$V74,$K$5:$K$50,W$73)</f>
        <v>0</v>
      </c>
      <c r="X74" s="244">
        <f t="shared" ca="1" si="9"/>
        <v>0</v>
      </c>
      <c r="Y74" s="244">
        <f t="shared" ca="1" si="9"/>
        <v>0</v>
      </c>
      <c r="Z74" s="244">
        <f t="shared" ca="1" si="9"/>
        <v>0</v>
      </c>
      <c r="AA74" s="244">
        <f t="shared" ca="1" si="9"/>
        <v>0</v>
      </c>
    </row>
    <row r="75" spans="22:27" ht="59.25" customHeight="1" x14ac:dyDescent="0.25">
      <c r="V75" s="245" t="s">
        <v>174</v>
      </c>
      <c r="W75" s="244">
        <f t="shared" ref="W75:AA75" ca="1" si="10">COUNTIFS($F$5:$F$50,$V75,$K$5:$K$50,W$73)</f>
        <v>0</v>
      </c>
      <c r="X75" s="244">
        <f t="shared" ca="1" si="10"/>
        <v>0</v>
      </c>
      <c r="Y75" s="244">
        <f t="shared" ca="1" si="10"/>
        <v>0</v>
      </c>
      <c r="Z75" s="244">
        <f t="shared" ca="1" si="10"/>
        <v>0</v>
      </c>
      <c r="AA75" s="244">
        <f t="shared" ca="1" si="10"/>
        <v>0</v>
      </c>
    </row>
    <row r="76" spans="22:27" ht="48.75" customHeight="1" x14ac:dyDescent="0.25">
      <c r="V76" s="245" t="s">
        <v>77</v>
      </c>
      <c r="W76" s="244">
        <f t="shared" ref="W76:AA76" ca="1" si="11">COUNTIFS($F$5:$F$50,$V76,$K$5:$K$50,W$73)</f>
        <v>0</v>
      </c>
      <c r="X76" s="244">
        <f t="shared" ca="1" si="11"/>
        <v>0</v>
      </c>
      <c r="Y76" s="244">
        <f t="shared" ca="1" si="11"/>
        <v>0</v>
      </c>
      <c r="Z76" s="244">
        <f t="shared" ca="1" si="11"/>
        <v>0</v>
      </c>
      <c r="AA76" s="244">
        <f t="shared" ca="1" si="11"/>
        <v>0</v>
      </c>
    </row>
    <row r="77" spans="22:27" ht="50.25" customHeight="1" x14ac:dyDescent="0.25">
      <c r="V77" s="245" t="s">
        <v>240</v>
      </c>
      <c r="W77" s="244">
        <f t="shared" ref="W77:AA77" ca="1" si="12">COUNTIFS($F$5:$F$50,$V77,$K$5:$K$50,W$73)</f>
        <v>0</v>
      </c>
      <c r="X77" s="244">
        <f t="shared" ca="1" si="12"/>
        <v>0</v>
      </c>
      <c r="Y77" s="244">
        <f t="shared" ca="1" si="12"/>
        <v>0</v>
      </c>
      <c r="Z77" s="244">
        <f t="shared" ca="1" si="12"/>
        <v>0</v>
      </c>
      <c r="AA77" s="244">
        <f t="shared" ca="1" si="12"/>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onditionalFormatting>
  <conditionalFormatting sqref="F5:H50">
    <cfRule type="containsText" dxfId="2" priority="2" operator="containsText" text="Alto">
      <formula>NOT(ISERROR(SEARCH(("Alto"),(F5))))</formula>
    </cfRule>
  </conditionalFormatting>
  <conditionalFormatting sqref="F5:H50">
    <cfRule type="containsText" dxfId="1" priority="3" operator="containsText" text="Tolerable">
      <formula>NOT(ISERROR(SEARCH(("Tolerable"),(F5))))</formula>
    </cfRule>
  </conditionalFormatting>
  <conditionalFormatting sqref="F5:H50">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6" t="s">
        <v>935</v>
      </c>
      <c r="B1" s="332"/>
      <c r="C1" s="332"/>
      <c r="D1" s="332"/>
      <c r="E1" s="332"/>
      <c r="F1" s="332"/>
    </row>
    <row r="2" spans="1:26" ht="15" customHeight="1" x14ac:dyDescent="0.25">
      <c r="A2" s="246"/>
      <c r="B2" s="247"/>
      <c r="C2" s="248"/>
      <c r="D2" s="248"/>
      <c r="E2" s="248"/>
      <c r="F2" s="248"/>
    </row>
    <row r="3" spans="1:26" ht="82.5" customHeight="1" x14ac:dyDescent="0.9">
      <c r="A3" s="397" t="s">
        <v>936</v>
      </c>
      <c r="B3" s="332"/>
      <c r="C3" s="332"/>
      <c r="D3" s="332"/>
      <c r="E3" s="332"/>
      <c r="F3" s="332"/>
      <c r="H3" s="250"/>
    </row>
    <row r="4" spans="1:26" ht="213.75" customHeight="1" x14ac:dyDescent="0.25">
      <c r="A4" s="397" t="s">
        <v>937</v>
      </c>
      <c r="B4" s="332"/>
      <c r="C4" s="332"/>
      <c r="D4" s="332"/>
      <c r="E4" s="332"/>
      <c r="F4" s="332"/>
      <c r="G4" s="183"/>
      <c r="H4" s="183"/>
      <c r="I4" s="183"/>
      <c r="J4" s="183"/>
      <c r="K4" s="183"/>
      <c r="L4" s="183"/>
      <c r="M4" s="183"/>
      <c r="N4" s="183"/>
      <c r="O4" s="183"/>
      <c r="P4" s="183"/>
      <c r="Q4" s="183"/>
      <c r="R4" s="183"/>
      <c r="S4" s="183"/>
      <c r="T4" s="183"/>
      <c r="U4" s="183"/>
      <c r="V4" s="183"/>
      <c r="W4" s="183"/>
      <c r="X4" s="183"/>
      <c r="Y4" s="183"/>
      <c r="Z4" s="183"/>
    </row>
    <row r="5" spans="1:26" ht="24" customHeight="1" x14ac:dyDescent="0.25">
      <c r="A5" s="398" t="s">
        <v>938</v>
      </c>
      <c r="B5" s="332"/>
      <c r="C5" s="332"/>
      <c r="D5" s="332"/>
      <c r="E5" s="249"/>
      <c r="F5" s="249"/>
      <c r="G5" s="183"/>
      <c r="H5" s="183"/>
      <c r="I5" s="183"/>
      <c r="J5" s="183"/>
      <c r="K5" s="183"/>
      <c r="L5" s="183"/>
      <c r="M5" s="183"/>
      <c r="N5" s="183"/>
      <c r="O5" s="183"/>
      <c r="P5" s="183"/>
      <c r="Q5" s="183"/>
      <c r="R5" s="183"/>
      <c r="S5" s="183"/>
      <c r="T5" s="183"/>
      <c r="U5" s="183"/>
      <c r="V5" s="183"/>
      <c r="W5" s="183"/>
      <c r="X5" s="183"/>
      <c r="Y5" s="183"/>
      <c r="Z5" s="183"/>
    </row>
    <row r="6" spans="1:26" ht="30" customHeight="1" x14ac:dyDescent="0.25">
      <c r="A6" s="251" t="s">
        <v>939</v>
      </c>
      <c r="B6" s="251" t="s">
        <v>940</v>
      </c>
      <c r="C6" s="251" t="s">
        <v>941</v>
      </c>
      <c r="D6" s="251" t="s">
        <v>942</v>
      </c>
      <c r="E6" s="1"/>
      <c r="F6" s="1"/>
      <c r="G6" s="1"/>
      <c r="H6" s="1"/>
      <c r="I6" s="1"/>
      <c r="J6" s="1"/>
      <c r="K6" s="1"/>
      <c r="L6" s="1"/>
      <c r="M6" s="1"/>
      <c r="N6" s="1"/>
      <c r="O6" s="1"/>
      <c r="P6" s="1"/>
      <c r="Q6" s="1"/>
      <c r="R6" s="1"/>
      <c r="S6" s="1"/>
      <c r="T6" s="1"/>
      <c r="U6" s="1"/>
      <c r="V6" s="1"/>
      <c r="W6" s="1"/>
      <c r="X6" s="1"/>
      <c r="Y6" s="1"/>
      <c r="Z6" s="1"/>
    </row>
    <row r="7" spans="1:26" ht="48.75" customHeight="1" x14ac:dyDescent="0.25">
      <c r="A7" s="393" t="s">
        <v>943</v>
      </c>
      <c r="B7" s="252" t="s">
        <v>944</v>
      </c>
      <c r="C7" s="253"/>
      <c r="D7" s="254"/>
    </row>
    <row r="8" spans="1:26" ht="50.25" customHeight="1" x14ac:dyDescent="0.25">
      <c r="A8" s="394"/>
      <c r="B8" s="252" t="s">
        <v>945</v>
      </c>
      <c r="C8" s="253"/>
      <c r="D8" s="254" t="s">
        <v>946</v>
      </c>
    </row>
    <row r="9" spans="1:26" ht="39" customHeight="1" x14ac:dyDescent="0.25">
      <c r="A9" s="394"/>
      <c r="B9" s="252" t="s">
        <v>947</v>
      </c>
      <c r="C9" s="253"/>
      <c r="D9" s="254" t="s">
        <v>946</v>
      </c>
    </row>
    <row r="10" spans="1:26" ht="46.5" customHeight="1" x14ac:dyDescent="0.25">
      <c r="A10" s="394"/>
      <c r="B10" s="252" t="s">
        <v>948</v>
      </c>
      <c r="C10" s="253"/>
      <c r="D10" s="254" t="s">
        <v>946</v>
      </c>
    </row>
    <row r="11" spans="1:26" ht="42" customHeight="1" x14ac:dyDescent="0.25">
      <c r="A11" s="394"/>
      <c r="B11" s="252" t="s">
        <v>949</v>
      </c>
      <c r="C11" s="253"/>
      <c r="D11" s="254"/>
    </row>
    <row r="12" spans="1:26" ht="30" customHeight="1" x14ac:dyDescent="0.25">
      <c r="A12" s="394"/>
      <c r="B12" s="252" t="s">
        <v>950</v>
      </c>
      <c r="C12" s="253"/>
      <c r="D12" s="254"/>
    </row>
    <row r="13" spans="1:26" ht="28.5" customHeight="1" x14ac:dyDescent="0.25">
      <c r="A13" s="394"/>
      <c r="B13" s="252" t="s">
        <v>951</v>
      </c>
      <c r="C13" s="253"/>
      <c r="D13" s="254"/>
    </row>
    <row r="14" spans="1:26" ht="38.25" customHeight="1" x14ac:dyDescent="0.25">
      <c r="A14" s="394"/>
      <c r="B14" s="252" t="s">
        <v>952</v>
      </c>
      <c r="C14" s="253"/>
      <c r="D14" s="254"/>
    </row>
    <row r="15" spans="1:26" ht="39.75" customHeight="1" x14ac:dyDescent="0.25">
      <c r="A15" s="394"/>
      <c r="B15" s="252" t="s">
        <v>953</v>
      </c>
      <c r="C15" s="253"/>
      <c r="D15" s="254"/>
    </row>
    <row r="16" spans="1:26" ht="48.75" customHeight="1" x14ac:dyDescent="0.25">
      <c r="A16" s="394"/>
      <c r="B16" s="252" t="s">
        <v>954</v>
      </c>
      <c r="C16" s="253"/>
      <c r="D16" s="254" t="s">
        <v>946</v>
      </c>
    </row>
    <row r="17" spans="1:4" ht="42.75" customHeight="1" x14ac:dyDescent="0.25">
      <c r="A17" s="394"/>
      <c r="B17" s="252" t="s">
        <v>955</v>
      </c>
      <c r="C17" s="253"/>
      <c r="D17" s="254" t="s">
        <v>946</v>
      </c>
    </row>
    <row r="18" spans="1:4" ht="35.25" customHeight="1" x14ac:dyDescent="0.25">
      <c r="A18" s="394"/>
      <c r="B18" s="252" t="s">
        <v>956</v>
      </c>
      <c r="C18" s="253"/>
      <c r="D18" s="254"/>
    </row>
    <row r="19" spans="1:4" ht="46.5" customHeight="1" x14ac:dyDescent="0.25">
      <c r="A19" s="394"/>
      <c r="B19" s="252" t="s">
        <v>957</v>
      </c>
      <c r="C19" s="253"/>
      <c r="D19" s="254"/>
    </row>
    <row r="20" spans="1:4" ht="37.5" customHeight="1" x14ac:dyDescent="0.25">
      <c r="A20" s="394"/>
      <c r="B20" s="252" t="s">
        <v>958</v>
      </c>
      <c r="C20" s="253"/>
      <c r="D20" s="254"/>
    </row>
    <row r="21" spans="1:4" ht="71.25" customHeight="1" x14ac:dyDescent="0.25">
      <c r="A21" s="394"/>
      <c r="B21" s="252" t="s">
        <v>959</v>
      </c>
      <c r="C21" s="253"/>
      <c r="D21" s="254"/>
    </row>
    <row r="22" spans="1:4" ht="64.5" customHeight="1" x14ac:dyDescent="0.25">
      <c r="A22" s="395"/>
      <c r="B22" s="252" t="s">
        <v>960</v>
      </c>
      <c r="C22" s="253"/>
      <c r="D22" s="254"/>
    </row>
    <row r="23" spans="1:4" ht="39" customHeight="1" x14ac:dyDescent="0.25">
      <c r="A23" s="393" t="s">
        <v>961</v>
      </c>
      <c r="B23" s="252" t="s">
        <v>962</v>
      </c>
      <c r="C23" s="253"/>
      <c r="D23" s="254"/>
    </row>
    <row r="24" spans="1:4" ht="71.25" customHeight="1" x14ac:dyDescent="0.25">
      <c r="A24" s="394"/>
      <c r="B24" s="252" t="s">
        <v>963</v>
      </c>
      <c r="C24" s="253"/>
      <c r="D24" s="254"/>
    </row>
    <row r="25" spans="1:4" ht="47.25" customHeight="1" x14ac:dyDescent="0.25">
      <c r="A25" s="394"/>
      <c r="B25" s="252" t="s">
        <v>964</v>
      </c>
      <c r="C25" s="253"/>
      <c r="D25" s="254"/>
    </row>
    <row r="26" spans="1:4" ht="54.75" customHeight="1" x14ac:dyDescent="0.25">
      <c r="A26" s="394"/>
      <c r="B26" s="252" t="s">
        <v>965</v>
      </c>
      <c r="C26" s="253"/>
      <c r="D26" s="254"/>
    </row>
    <row r="27" spans="1:4" ht="45" customHeight="1" x14ac:dyDescent="0.25">
      <c r="A27" s="394"/>
      <c r="B27" s="252" t="s">
        <v>966</v>
      </c>
      <c r="C27" s="253"/>
      <c r="D27" s="254"/>
    </row>
    <row r="28" spans="1:4" ht="45" customHeight="1" x14ac:dyDescent="0.25">
      <c r="A28" s="394"/>
      <c r="B28" s="252" t="s">
        <v>967</v>
      </c>
      <c r="C28" s="253"/>
      <c r="D28" s="254"/>
    </row>
    <row r="29" spans="1:4" ht="57.75" customHeight="1" x14ac:dyDescent="0.25">
      <c r="A29" s="394"/>
      <c r="B29" s="252" t="s">
        <v>968</v>
      </c>
      <c r="C29" s="253"/>
      <c r="D29" s="254"/>
    </row>
    <row r="30" spans="1:4" ht="49.5" customHeight="1" x14ac:dyDescent="0.25">
      <c r="A30" s="394"/>
      <c r="B30" s="252" t="s">
        <v>969</v>
      </c>
      <c r="C30" s="253"/>
      <c r="D30" s="254"/>
    </row>
    <row r="31" spans="1:4" ht="64.5" customHeight="1" x14ac:dyDescent="0.25">
      <c r="A31" s="394"/>
      <c r="B31" s="252" t="s">
        <v>970</v>
      </c>
      <c r="C31" s="253"/>
      <c r="D31" s="254"/>
    </row>
    <row r="32" spans="1:4" ht="64.5" customHeight="1" x14ac:dyDescent="0.25">
      <c r="A32" s="394"/>
      <c r="B32" s="252" t="s">
        <v>971</v>
      </c>
      <c r="C32" s="253"/>
      <c r="D32" s="254"/>
    </row>
    <row r="33" spans="1:4" ht="37.5" customHeight="1" x14ac:dyDescent="0.25">
      <c r="A33" s="394"/>
      <c r="B33" s="252" t="s">
        <v>972</v>
      </c>
      <c r="C33" s="253"/>
      <c r="D33" s="254"/>
    </row>
    <row r="34" spans="1:4" ht="34.5" customHeight="1" x14ac:dyDescent="0.25">
      <c r="A34" s="394"/>
      <c r="B34" s="252" t="s">
        <v>973</v>
      </c>
      <c r="C34" s="253"/>
      <c r="D34" s="254"/>
    </row>
    <row r="35" spans="1:4" ht="36" customHeight="1" x14ac:dyDescent="0.25">
      <c r="A35" s="394"/>
      <c r="B35" s="252" t="s">
        <v>974</v>
      </c>
      <c r="C35" s="253"/>
      <c r="D35" s="254"/>
    </row>
    <row r="36" spans="1:4" ht="64.5" customHeight="1" x14ac:dyDescent="0.25">
      <c r="A36" s="394"/>
      <c r="B36" s="252" t="s">
        <v>975</v>
      </c>
      <c r="C36" s="253"/>
      <c r="D36" s="254"/>
    </row>
    <row r="37" spans="1:4" ht="54" customHeight="1" x14ac:dyDescent="0.25">
      <c r="A37" s="395"/>
      <c r="B37" s="252" t="s">
        <v>976</v>
      </c>
      <c r="C37" s="253"/>
      <c r="D37" s="254"/>
    </row>
    <row r="38" spans="1:4" ht="42" customHeight="1" x14ac:dyDescent="0.25">
      <c r="A38" s="393" t="s">
        <v>977</v>
      </c>
      <c r="B38" s="252" t="s">
        <v>978</v>
      </c>
      <c r="C38" s="253"/>
      <c r="D38" s="254" t="s">
        <v>946</v>
      </c>
    </row>
    <row r="39" spans="1:4" ht="42" customHeight="1" x14ac:dyDescent="0.25">
      <c r="A39" s="394"/>
      <c r="B39" s="252" t="s">
        <v>979</v>
      </c>
      <c r="C39" s="253"/>
      <c r="D39" s="254"/>
    </row>
    <row r="40" spans="1:4" ht="33.75" customHeight="1" x14ac:dyDescent="0.25">
      <c r="A40" s="394"/>
      <c r="B40" s="252" t="s">
        <v>980</v>
      </c>
      <c r="C40" s="253"/>
      <c r="D40" s="254"/>
    </row>
    <row r="41" spans="1:4" ht="39" customHeight="1" x14ac:dyDescent="0.25">
      <c r="A41" s="394"/>
      <c r="B41" s="252" t="s">
        <v>981</v>
      </c>
      <c r="C41" s="253"/>
      <c r="D41" s="254"/>
    </row>
    <row r="42" spans="1:4" ht="64.5" customHeight="1" x14ac:dyDescent="0.25">
      <c r="A42" s="394"/>
      <c r="B42" s="252" t="s">
        <v>982</v>
      </c>
      <c r="C42" s="253"/>
      <c r="D42" s="254"/>
    </row>
    <row r="43" spans="1:4" ht="61.5" customHeight="1" x14ac:dyDescent="0.25">
      <c r="A43" s="395"/>
      <c r="B43" s="252" t="s">
        <v>983</v>
      </c>
      <c r="C43" s="253"/>
      <c r="D43" s="254"/>
    </row>
    <row r="44" spans="1:4" ht="70.5" customHeight="1" x14ac:dyDescent="0.25">
      <c r="A44" s="393" t="s">
        <v>984</v>
      </c>
      <c r="B44" s="252" t="s">
        <v>985</v>
      </c>
      <c r="C44" s="253"/>
      <c r="D44" s="254" t="s">
        <v>946</v>
      </c>
    </row>
    <row r="45" spans="1:4" ht="35.25" customHeight="1" x14ac:dyDescent="0.25">
      <c r="A45" s="395"/>
      <c r="B45" s="252" t="s">
        <v>986</v>
      </c>
      <c r="C45" s="253"/>
      <c r="D45" s="254"/>
    </row>
    <row r="46" spans="1:4" ht="52.5" customHeight="1" x14ac:dyDescent="0.25">
      <c r="A46" s="393" t="s">
        <v>987</v>
      </c>
      <c r="B46" s="252" t="s">
        <v>988</v>
      </c>
      <c r="C46" s="253"/>
      <c r="D46" s="254" t="s">
        <v>946</v>
      </c>
    </row>
    <row r="47" spans="1:4" ht="64.5" customHeight="1" x14ac:dyDescent="0.25">
      <c r="A47" s="394"/>
      <c r="B47" s="252" t="s">
        <v>989</v>
      </c>
      <c r="C47" s="253"/>
      <c r="D47" s="254"/>
    </row>
    <row r="48" spans="1:4" ht="54" customHeight="1" x14ac:dyDescent="0.25">
      <c r="A48" s="395"/>
      <c r="B48" s="252" t="s">
        <v>990</v>
      </c>
      <c r="C48" s="253"/>
      <c r="D48" s="254" t="s">
        <v>946</v>
      </c>
    </row>
    <row r="49" spans="1:4" ht="54" customHeight="1" x14ac:dyDescent="0.25">
      <c r="A49" s="253" t="s">
        <v>991</v>
      </c>
      <c r="B49" s="252" t="s">
        <v>992</v>
      </c>
      <c r="C49" s="253"/>
      <c r="D49" s="254" t="s">
        <v>946</v>
      </c>
    </row>
    <row r="50" spans="1:4" ht="38.25" customHeight="1" x14ac:dyDescent="0.25">
      <c r="A50" s="393" t="s">
        <v>993</v>
      </c>
      <c r="B50" s="252" t="s">
        <v>994</v>
      </c>
      <c r="C50" s="253"/>
      <c r="D50" s="254"/>
    </row>
    <row r="51" spans="1:4" ht="48.75" customHeight="1" x14ac:dyDescent="0.25">
      <c r="A51" s="395"/>
      <c r="B51" s="252" t="s">
        <v>995</v>
      </c>
      <c r="C51" s="253"/>
      <c r="D51" s="254" t="s">
        <v>946</v>
      </c>
    </row>
    <row r="52" spans="1:4" ht="43.5" customHeight="1" x14ac:dyDescent="0.25">
      <c r="A52" s="253" t="s">
        <v>996</v>
      </c>
      <c r="B52" s="252" t="s">
        <v>997</v>
      </c>
      <c r="C52" s="253"/>
      <c r="D52" s="254" t="s">
        <v>946</v>
      </c>
    </row>
    <row r="53" spans="1:4" ht="48.75" customHeight="1" x14ac:dyDescent="0.25">
      <c r="A53" s="253" t="s">
        <v>998</v>
      </c>
      <c r="B53" s="252" t="s">
        <v>999</v>
      </c>
      <c r="C53" s="253"/>
      <c r="D53" s="254"/>
    </row>
    <row r="54" spans="1:4" ht="47.25" customHeight="1" x14ac:dyDescent="0.25">
      <c r="A54" s="393" t="s">
        <v>1000</v>
      </c>
      <c r="B54" s="252" t="s">
        <v>1001</v>
      </c>
      <c r="C54" s="253"/>
      <c r="D54" s="254"/>
    </row>
    <row r="55" spans="1:4" ht="47.25" customHeight="1" x14ac:dyDescent="0.25">
      <c r="A55" s="394"/>
      <c r="B55" s="252" t="s">
        <v>1002</v>
      </c>
      <c r="C55" s="253"/>
      <c r="D55" s="254"/>
    </row>
    <row r="56" spans="1:4" ht="43.5" customHeight="1" x14ac:dyDescent="0.25">
      <c r="A56" s="395"/>
      <c r="B56" s="252" t="s">
        <v>1003</v>
      </c>
      <c r="C56" s="253"/>
      <c r="D56" s="254"/>
    </row>
    <row r="57" spans="1:4" ht="42" customHeight="1" x14ac:dyDescent="0.25">
      <c r="A57" s="393" t="s">
        <v>1004</v>
      </c>
      <c r="B57" s="252" t="s">
        <v>1005</v>
      </c>
      <c r="C57" s="253"/>
      <c r="D57" s="254" t="s">
        <v>946</v>
      </c>
    </row>
    <row r="58" spans="1:4" ht="45" customHeight="1" x14ac:dyDescent="0.25">
      <c r="A58" s="395"/>
      <c r="B58" s="252" t="s">
        <v>1006</v>
      </c>
      <c r="C58" s="253"/>
      <c r="D58" s="254"/>
    </row>
    <row r="59" spans="1:4" ht="15.75" customHeight="1" x14ac:dyDescent="0.25">
      <c r="A59" s="71"/>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4:A45"/>
    <mergeCell ref="A46:A48"/>
    <mergeCell ref="A50:A51"/>
    <mergeCell ref="A54:A56"/>
    <mergeCell ref="A57:A58"/>
    <mergeCell ref="A23:A37"/>
    <mergeCell ref="A38:A43"/>
    <mergeCell ref="A1:F1"/>
    <mergeCell ref="A3:F3"/>
    <mergeCell ref="A4:F4"/>
    <mergeCell ref="A5:D5"/>
    <mergeCell ref="A7:A22"/>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232" t="s">
        <v>1007</v>
      </c>
      <c r="W2" s="242"/>
    </row>
    <row r="3" spans="2:23" x14ac:dyDescent="0.25">
      <c r="B3" s="255" t="s">
        <v>1008</v>
      </c>
      <c r="C3" s="136"/>
      <c r="D3" s="256" t="s">
        <v>41</v>
      </c>
      <c r="E3" s="257" t="s">
        <v>1009</v>
      </c>
      <c r="H3" s="258" t="s">
        <v>61</v>
      </c>
      <c r="I3" s="259"/>
    </row>
    <row r="4" spans="2:23" x14ac:dyDescent="0.25">
      <c r="B4" s="260" t="s">
        <v>175</v>
      </c>
      <c r="D4" s="261" t="s">
        <v>76</v>
      </c>
      <c r="E4" s="262" t="s">
        <v>1010</v>
      </c>
      <c r="H4" s="263" t="s">
        <v>427</v>
      </c>
      <c r="I4" s="264">
        <v>1</v>
      </c>
      <c r="P4" s="265" t="str">
        <f>'2.Datos'!HP1</f>
        <v>Nivel de Riesgo inicial (fecha)</v>
      </c>
      <c r="Q4" s="94">
        <f>COUNT('2.Datos'!HR3:HR5)</f>
        <v>3</v>
      </c>
    </row>
    <row r="5" spans="2:23" x14ac:dyDescent="0.25">
      <c r="B5" s="260" t="s">
        <v>106</v>
      </c>
      <c r="D5" s="261" t="s">
        <v>83</v>
      </c>
      <c r="E5" s="262" t="s">
        <v>1011</v>
      </c>
      <c r="H5" s="263" t="s">
        <v>86</v>
      </c>
      <c r="I5" s="264">
        <v>2</v>
      </c>
      <c r="P5" s="265" t="str">
        <f>'2.Datos'!HU1</f>
        <v>Seguimiento 1 (Fecha)</v>
      </c>
      <c r="Q5" s="94">
        <f>COUNT('2.Datos'!HW3:HW5)</f>
        <v>0</v>
      </c>
    </row>
    <row r="6" spans="2:23" x14ac:dyDescent="0.25">
      <c r="B6" s="260" t="s">
        <v>116</v>
      </c>
      <c r="D6" s="261" t="s">
        <v>91</v>
      </c>
      <c r="E6" s="262" t="s">
        <v>1012</v>
      </c>
      <c r="H6" s="263" t="s">
        <v>102</v>
      </c>
      <c r="I6" s="264">
        <v>3</v>
      </c>
      <c r="P6" s="265" t="str">
        <f>'2.Datos'!HZ1</f>
        <v>Seguimiento 2 (Fecha)</v>
      </c>
      <c r="Q6" s="94">
        <f>COUNT('2.Datos'!IB3:IB5)</f>
        <v>0</v>
      </c>
    </row>
    <row r="7" spans="2:23" x14ac:dyDescent="0.25">
      <c r="B7" s="260" t="s">
        <v>155</v>
      </c>
      <c r="H7" s="263" t="s">
        <v>77</v>
      </c>
      <c r="I7" s="264">
        <v>4</v>
      </c>
      <c r="P7" s="265" t="str">
        <f>'2.Datos'!IE1</f>
        <v>Seguimiento 3 (Fecha)</v>
      </c>
      <c r="Q7" s="94">
        <f>COUNT('2.Datos'!IG3:IG5)</f>
        <v>0</v>
      </c>
    </row>
    <row r="8" spans="2:23" x14ac:dyDescent="0.25">
      <c r="B8" s="260" t="s">
        <v>73</v>
      </c>
      <c r="H8" s="263" t="s">
        <v>258</v>
      </c>
      <c r="I8" s="264">
        <v>5</v>
      </c>
      <c r="P8" s="265" t="str">
        <f>'2.Datos'!IJ1</f>
        <v>Seguimiento 4 (Fecha)</v>
      </c>
      <c r="Q8" s="94">
        <f>COUNT('2.Datos'!IL3:IL5)</f>
        <v>0</v>
      </c>
    </row>
    <row r="9" spans="2:23" x14ac:dyDescent="0.25">
      <c r="I9" s="136"/>
      <c r="P9" s="265" t="str">
        <f>'2.Datos'!IO1</f>
        <v>Seguimiento 5 (Fecha)</v>
      </c>
      <c r="Q9" s="94">
        <f>COUNT('2.Datos'!IQ3:IQ5)</f>
        <v>0</v>
      </c>
    </row>
    <row r="10" spans="2:23" x14ac:dyDescent="0.25">
      <c r="P10" s="265" t="str">
        <f>'2.Datos'!IT1</f>
        <v>Seguimiento 6 (Fecha)</v>
      </c>
      <c r="Q10" s="94">
        <f>COUNT('2.Datos'!IV3:IV5)</f>
        <v>0</v>
      </c>
    </row>
    <row r="11" spans="2:23" x14ac:dyDescent="0.25">
      <c r="P11" s="265" t="str">
        <f>'2.Datos'!IY1</f>
        <v>Seguimiento 7 (Fecha)</v>
      </c>
      <c r="Q11" s="94">
        <f>COUNT('2.Datos'!JA3:JA5)</f>
        <v>0</v>
      </c>
    </row>
    <row r="12" spans="2:23" x14ac:dyDescent="0.25">
      <c r="B12" s="266" t="s">
        <v>116</v>
      </c>
      <c r="C12" s="267" t="s">
        <v>175</v>
      </c>
      <c r="D12" s="268" t="s">
        <v>155</v>
      </c>
      <c r="E12" s="269" t="s">
        <v>73</v>
      </c>
      <c r="F12" s="270" t="s">
        <v>106</v>
      </c>
      <c r="P12" s="265" t="str">
        <f>'2.Datos'!JD1</f>
        <v>Seguimiento 8 (Fecha)</v>
      </c>
      <c r="Q12" s="94">
        <f>COUNT('2.Datos'!JF3:JF5)</f>
        <v>0</v>
      </c>
    </row>
    <row r="13" spans="2:23" ht="33.75" customHeight="1" x14ac:dyDescent="0.25">
      <c r="B13" s="271" t="s">
        <v>484</v>
      </c>
      <c r="C13" s="272" t="s">
        <v>176</v>
      </c>
      <c r="D13" s="273" t="s">
        <v>1013</v>
      </c>
      <c r="E13" s="274" t="s">
        <v>97</v>
      </c>
      <c r="F13" s="275" t="s">
        <v>469</v>
      </c>
      <c r="P13" s="265" t="str">
        <f>'2.Datos'!JI1</f>
        <v>Seguimiento 9 (Fecha)</v>
      </c>
      <c r="Q13" s="94">
        <f>COUNT('2.Datos'!JK3:JK5)</f>
        <v>0</v>
      </c>
    </row>
    <row r="14" spans="2:23" ht="49.5" customHeight="1" x14ac:dyDescent="0.25">
      <c r="B14" s="271" t="s">
        <v>117</v>
      </c>
      <c r="D14" s="273" t="s">
        <v>499</v>
      </c>
      <c r="E14" s="274" t="s">
        <v>113</v>
      </c>
      <c r="F14" s="275" t="s">
        <v>473</v>
      </c>
      <c r="P14" s="265" t="str">
        <f>'2.Datos'!JN1</f>
        <v>Seguimiento 10 (Fecha)</v>
      </c>
      <c r="Q14" s="94">
        <f>COUNT('2.Datos'!JP3:JP5)</f>
        <v>0</v>
      </c>
    </row>
    <row r="15" spans="2:23" ht="32.25" customHeight="1" x14ac:dyDescent="0.25">
      <c r="B15" s="271" t="s">
        <v>132</v>
      </c>
      <c r="C15" s="276"/>
      <c r="D15" s="273" t="s">
        <v>156</v>
      </c>
      <c r="E15" s="274" t="s">
        <v>123</v>
      </c>
      <c r="F15" s="275" t="s">
        <v>107</v>
      </c>
      <c r="P15" s="265" t="str">
        <f>'2.Datos'!JS1</f>
        <v>Seguimiento 11 (Fecha)</v>
      </c>
      <c r="Q15" s="94">
        <f>COUNT('2.Datos'!JU3:JU5)</f>
        <v>0</v>
      </c>
    </row>
    <row r="16" spans="2:23" x14ac:dyDescent="0.25">
      <c r="B16" s="271" t="s">
        <v>494</v>
      </c>
      <c r="C16" s="276"/>
      <c r="D16" s="273" t="s">
        <v>502</v>
      </c>
      <c r="E16" s="274" t="s">
        <v>89</v>
      </c>
      <c r="F16" s="275" t="s">
        <v>471</v>
      </c>
      <c r="P16" s="265" t="str">
        <f>'2.Datos'!JX1</f>
        <v>Seguimiento 12 (Fecha)</v>
      </c>
      <c r="Q16" s="94">
        <f>COUNT('2.Datos'!JZ3:JZ5)</f>
        <v>0</v>
      </c>
    </row>
    <row r="17" spans="2:17" x14ac:dyDescent="0.25">
      <c r="B17" s="271" t="s">
        <v>492</v>
      </c>
      <c r="C17" s="276"/>
      <c r="D17" s="276"/>
      <c r="E17" s="274" t="s">
        <v>74</v>
      </c>
      <c r="F17" s="275" t="s">
        <v>477</v>
      </c>
      <c r="P17" s="265" t="str">
        <f>'2.Datos'!KC1</f>
        <v>Seguimiento 13 (Fecha)</v>
      </c>
      <c r="Q17" s="94">
        <f>COUNT('2.Datos'!KE3:KE5)</f>
        <v>0</v>
      </c>
    </row>
    <row r="18" spans="2:17" x14ac:dyDescent="0.25">
      <c r="B18" s="271" t="s">
        <v>126</v>
      </c>
      <c r="C18" s="276"/>
      <c r="D18" s="276"/>
      <c r="E18" s="274" t="s">
        <v>81</v>
      </c>
      <c r="F18" s="275" t="s">
        <v>480</v>
      </c>
      <c r="P18" s="265" t="str">
        <f>'2.Datos'!KH1</f>
        <v>Seguimiento 14 (Fecha)</v>
      </c>
      <c r="Q18" s="94">
        <f>COUNT('2.Datos'!KJ3:KJ5)</f>
        <v>0</v>
      </c>
    </row>
    <row r="19" spans="2:17" x14ac:dyDescent="0.25">
      <c r="B19" s="271" t="s">
        <v>490</v>
      </c>
      <c r="C19" s="276"/>
      <c r="D19" s="276"/>
      <c r="E19" s="274" t="s">
        <v>512</v>
      </c>
      <c r="F19" s="275" t="s">
        <v>482</v>
      </c>
      <c r="P19" s="265" t="str">
        <f>'2.Datos'!KM1</f>
        <v>Seguimiento 15 (Fecha)</v>
      </c>
      <c r="Q19" s="94">
        <f>COUNT('2.Datos'!KO3:KO5)</f>
        <v>0</v>
      </c>
    </row>
    <row r="20" spans="2:17" ht="30" customHeight="1" x14ac:dyDescent="0.25">
      <c r="B20" s="271" t="s">
        <v>1014</v>
      </c>
      <c r="F20" s="275" t="s">
        <v>475</v>
      </c>
      <c r="P20" s="265" t="str">
        <f>'2.Datos'!KR1</f>
        <v>Seguimiento 16 (Fecha)</v>
      </c>
      <c r="Q20" s="94">
        <f>COUNT('2.Datos'!KT3:KT5)</f>
        <v>0</v>
      </c>
    </row>
    <row r="21" spans="2:17" ht="36.75" customHeight="1" x14ac:dyDescent="0.25">
      <c r="B21" s="271" t="s">
        <v>498</v>
      </c>
      <c r="P21" s="265" t="str">
        <f>'2.Datos'!KW1</f>
        <v>Seguimiento 17 (Fecha)</v>
      </c>
      <c r="Q21" s="94">
        <f>COUNT('2.Datos'!KY3:KY5)</f>
        <v>0</v>
      </c>
    </row>
    <row r="22" spans="2:17" ht="25.5" customHeight="1" x14ac:dyDescent="0.25">
      <c r="P22" s="265" t="str">
        <f>'2.Datos'!LB1</f>
        <v>Seguimiento 18 (Fecha)</v>
      </c>
      <c r="Q22" s="94">
        <f>COUNT('2.Datos'!LD3:LD5)</f>
        <v>0</v>
      </c>
    </row>
    <row r="23" spans="2:17" ht="15.75" customHeight="1" x14ac:dyDescent="0.25">
      <c r="P23" s="265" t="str">
        <f>'2.Datos'!LG1</f>
        <v>Seguimiento 19 (Fecha)</v>
      </c>
      <c r="Q23" s="94">
        <f>COUNT('2.Datos'!LI3:LI5)</f>
        <v>0</v>
      </c>
    </row>
    <row r="24" spans="2:17" ht="15.75" customHeight="1" x14ac:dyDescent="0.25">
      <c r="P24" s="265" t="str">
        <f>'2.Datos'!LL1</f>
        <v>Seguimiento 20 (Fecha)</v>
      </c>
      <c r="Q24" s="94">
        <f>COUNT('2.Datos'!LN3:LN5)</f>
        <v>0</v>
      </c>
    </row>
    <row r="25" spans="2:17" ht="15.75" customHeight="1" x14ac:dyDescent="0.25">
      <c r="P25" s="265" t="str">
        <f>'2.Datos'!LQ1</f>
        <v>Seguimiento 21 (Fecha)</v>
      </c>
      <c r="Q25" s="94">
        <f>COUNT('2.Datos'!LS3:LS5)</f>
        <v>0</v>
      </c>
    </row>
    <row r="26" spans="2:17" ht="15.75" customHeight="1" x14ac:dyDescent="0.25">
      <c r="B26" s="277" t="s">
        <v>1015</v>
      </c>
      <c r="C26" s="255" t="s">
        <v>1016</v>
      </c>
      <c r="D26" s="278" t="s">
        <v>1017</v>
      </c>
      <c r="P26" s="265" t="str">
        <f>'2.Datos'!LV1</f>
        <v>Seguimiento 22 (Fecha)</v>
      </c>
      <c r="Q26" s="94">
        <f>COUNT('2.Datos'!LX3:LX5)</f>
        <v>0</v>
      </c>
    </row>
    <row r="27" spans="2:17" ht="15.75" customHeight="1" x14ac:dyDescent="0.25">
      <c r="B27" s="279" t="s">
        <v>1018</v>
      </c>
      <c r="C27" s="260" t="s">
        <v>167</v>
      </c>
      <c r="D27" s="280" t="s">
        <v>109</v>
      </c>
      <c r="I27" s="235" t="s">
        <v>243</v>
      </c>
      <c r="J27" s="242">
        <v>25</v>
      </c>
      <c r="K27" s="242">
        <v>4</v>
      </c>
      <c r="P27" s="265" t="str">
        <f>'2.Datos'!MA1</f>
        <v>Seguimiento 23 (Fecha)</v>
      </c>
      <c r="Q27" s="94">
        <f>COUNT('2.Datos'!MC3:MC5)</f>
        <v>0</v>
      </c>
    </row>
    <row r="28" spans="2:17" ht="15.75" customHeight="1" x14ac:dyDescent="0.25">
      <c r="B28" s="279" t="s">
        <v>1019</v>
      </c>
      <c r="C28" s="260" t="s">
        <v>77</v>
      </c>
      <c r="D28" s="280" t="s">
        <v>49</v>
      </c>
      <c r="I28" s="235" t="s">
        <v>921</v>
      </c>
      <c r="J28" s="242">
        <v>33</v>
      </c>
      <c r="K28" s="242">
        <f t="shared" ref="K28:K51" si="0">K27+5</f>
        <v>9</v>
      </c>
      <c r="P28" s="265" t="str">
        <f>'2.Datos'!MF1</f>
        <v>Seguimiento 24 (Fecha)</v>
      </c>
      <c r="Q28" s="94">
        <f>COUNT('2.Datos'!MH3:MH5)</f>
        <v>0</v>
      </c>
    </row>
    <row r="29" spans="2:17" ht="15.75" customHeight="1" x14ac:dyDescent="0.25">
      <c r="B29" s="279" t="s">
        <v>1020</v>
      </c>
      <c r="C29" s="260" t="s">
        <v>102</v>
      </c>
      <c r="D29" s="280" t="s">
        <v>50</v>
      </c>
      <c r="I29" s="235" t="s">
        <v>1021</v>
      </c>
      <c r="J29" s="242">
        <f t="shared" ref="J29:J51" si="1">J28+4</f>
        <v>37</v>
      </c>
      <c r="K29" s="242">
        <f t="shared" si="0"/>
        <v>14</v>
      </c>
    </row>
    <row r="30" spans="2:17" ht="15.75" customHeight="1" x14ac:dyDescent="0.25">
      <c r="B30" s="279" t="s">
        <v>205</v>
      </c>
      <c r="C30" s="260" t="s">
        <v>86</v>
      </c>
      <c r="D30" s="280" t="s">
        <v>51</v>
      </c>
      <c r="I30" s="235" t="s">
        <v>1022</v>
      </c>
      <c r="J30" s="242">
        <f t="shared" si="1"/>
        <v>41</v>
      </c>
      <c r="K30" s="242">
        <f t="shared" si="0"/>
        <v>19</v>
      </c>
    </row>
    <row r="31" spans="2:17" ht="15.75" customHeight="1" x14ac:dyDescent="0.25">
      <c r="B31" s="279" t="s">
        <v>72</v>
      </c>
      <c r="C31" s="260" t="s">
        <v>119</v>
      </c>
      <c r="D31" s="280" t="s">
        <v>52</v>
      </c>
      <c r="I31" s="235" t="s">
        <v>1023</v>
      </c>
      <c r="J31" s="242">
        <f t="shared" si="1"/>
        <v>45</v>
      </c>
      <c r="K31" s="242">
        <f t="shared" si="0"/>
        <v>24</v>
      </c>
    </row>
    <row r="32" spans="2:17" ht="15.75" customHeight="1" x14ac:dyDescent="0.25">
      <c r="B32" s="279" t="s">
        <v>1024</v>
      </c>
      <c r="D32" s="280" t="s">
        <v>53</v>
      </c>
      <c r="I32" s="235" t="s">
        <v>1025</v>
      </c>
      <c r="J32" s="242">
        <f t="shared" si="1"/>
        <v>49</v>
      </c>
      <c r="K32" s="242">
        <f t="shared" si="0"/>
        <v>29</v>
      </c>
    </row>
    <row r="33" spans="2:11" ht="15.75" customHeight="1" x14ac:dyDescent="0.25">
      <c r="B33" s="279" t="s">
        <v>1000</v>
      </c>
      <c r="D33" s="280" t="s">
        <v>54</v>
      </c>
      <c r="I33" s="235" t="s">
        <v>1026</v>
      </c>
      <c r="J33" s="242">
        <f t="shared" si="1"/>
        <v>53</v>
      </c>
      <c r="K33" s="242">
        <f t="shared" si="0"/>
        <v>34</v>
      </c>
    </row>
    <row r="34" spans="2:11" ht="15.75" customHeight="1" x14ac:dyDescent="0.25">
      <c r="D34" s="280" t="s">
        <v>55</v>
      </c>
      <c r="I34" s="235" t="s">
        <v>1027</v>
      </c>
      <c r="J34" s="242">
        <f t="shared" si="1"/>
        <v>57</v>
      </c>
      <c r="K34" s="242">
        <f t="shared" si="0"/>
        <v>39</v>
      </c>
    </row>
    <row r="35" spans="2:11" ht="15.75" customHeight="1" x14ac:dyDescent="0.25">
      <c r="I35" s="235" t="s">
        <v>1028</v>
      </c>
      <c r="J35" s="242">
        <f t="shared" si="1"/>
        <v>61</v>
      </c>
      <c r="K35" s="242">
        <f t="shared" si="0"/>
        <v>44</v>
      </c>
    </row>
    <row r="36" spans="2:11" ht="15.75" customHeight="1" x14ac:dyDescent="0.25">
      <c r="D36" s="281" t="s">
        <v>57</v>
      </c>
      <c r="E36" s="281" t="s">
        <v>181</v>
      </c>
      <c r="G36" s="282" t="s">
        <v>240</v>
      </c>
      <c r="I36" s="235" t="s">
        <v>1029</v>
      </c>
      <c r="J36" s="242">
        <f t="shared" si="1"/>
        <v>65</v>
      </c>
      <c r="K36" s="242">
        <f t="shared" si="0"/>
        <v>49</v>
      </c>
    </row>
    <row r="37" spans="2:11" ht="15.75" customHeight="1" x14ac:dyDescent="0.25">
      <c r="D37" s="283" t="s">
        <v>87</v>
      </c>
      <c r="E37" s="284">
        <v>5</v>
      </c>
      <c r="G37" s="282" t="s">
        <v>77</v>
      </c>
      <c r="I37" s="235" t="s">
        <v>1030</v>
      </c>
      <c r="J37" s="242">
        <f t="shared" si="1"/>
        <v>69</v>
      </c>
      <c r="K37" s="242">
        <f t="shared" si="0"/>
        <v>54</v>
      </c>
    </row>
    <row r="38" spans="2:11" ht="18.75" customHeight="1" x14ac:dyDescent="0.25">
      <c r="D38" s="283" t="s">
        <v>99</v>
      </c>
      <c r="E38" s="284">
        <v>4</v>
      </c>
      <c r="G38" s="282" t="s">
        <v>174</v>
      </c>
      <c r="I38" s="235" t="s">
        <v>1031</v>
      </c>
      <c r="J38" s="242">
        <f t="shared" si="1"/>
        <v>73</v>
      </c>
      <c r="K38" s="242">
        <f t="shared" si="0"/>
        <v>59</v>
      </c>
    </row>
    <row r="39" spans="2:11" ht="15.75" customHeight="1" x14ac:dyDescent="0.25">
      <c r="D39" s="283" t="s">
        <v>78</v>
      </c>
      <c r="E39" s="284">
        <v>3</v>
      </c>
      <c r="G39" s="282" t="s">
        <v>241</v>
      </c>
      <c r="I39" s="235" t="s">
        <v>1032</v>
      </c>
      <c r="J39" s="242">
        <f t="shared" si="1"/>
        <v>77</v>
      </c>
      <c r="K39" s="242">
        <f t="shared" si="0"/>
        <v>64</v>
      </c>
    </row>
    <row r="40" spans="2:11" ht="15.75" customHeight="1" x14ac:dyDescent="0.25">
      <c r="D40" s="283" t="s">
        <v>144</v>
      </c>
      <c r="E40" s="284">
        <v>2</v>
      </c>
      <c r="I40" s="235" t="s">
        <v>1033</v>
      </c>
      <c r="J40" s="242">
        <f t="shared" si="1"/>
        <v>81</v>
      </c>
      <c r="K40" s="242">
        <f t="shared" si="0"/>
        <v>69</v>
      </c>
    </row>
    <row r="41" spans="2:11" ht="15.75" customHeight="1" x14ac:dyDescent="0.25">
      <c r="D41" s="283" t="s">
        <v>95</v>
      </c>
      <c r="E41" s="284">
        <v>1</v>
      </c>
      <c r="I41" s="235" t="s">
        <v>1034</v>
      </c>
      <c r="J41" s="242">
        <f t="shared" si="1"/>
        <v>85</v>
      </c>
      <c r="K41" s="242">
        <f t="shared" si="0"/>
        <v>74</v>
      </c>
    </row>
    <row r="42" spans="2:11" ht="15.75" customHeight="1" x14ac:dyDescent="0.25">
      <c r="I42" s="235" t="s">
        <v>1035</v>
      </c>
      <c r="J42" s="242">
        <f t="shared" si="1"/>
        <v>89</v>
      </c>
      <c r="K42" s="242">
        <f t="shared" si="0"/>
        <v>79</v>
      </c>
    </row>
    <row r="43" spans="2:11" ht="15.75" customHeight="1" x14ac:dyDescent="0.25">
      <c r="D43" s="285" t="s">
        <v>58</v>
      </c>
      <c r="E43" s="285" t="s">
        <v>181</v>
      </c>
      <c r="I43" s="235" t="s">
        <v>1036</v>
      </c>
      <c r="J43" s="242">
        <f t="shared" si="1"/>
        <v>93</v>
      </c>
      <c r="K43" s="242">
        <f t="shared" si="0"/>
        <v>84</v>
      </c>
    </row>
    <row r="44" spans="2:11" ht="15.75" customHeight="1" x14ac:dyDescent="0.25">
      <c r="D44" s="286" t="s">
        <v>79</v>
      </c>
      <c r="E44" s="287">
        <v>16</v>
      </c>
      <c r="I44" s="235" t="s">
        <v>1037</v>
      </c>
      <c r="J44" s="242">
        <f t="shared" si="1"/>
        <v>97</v>
      </c>
      <c r="K44" s="242">
        <f t="shared" si="0"/>
        <v>89</v>
      </c>
    </row>
    <row r="45" spans="2:11" ht="15.75" customHeight="1" x14ac:dyDescent="0.25">
      <c r="D45" s="286" t="s">
        <v>93</v>
      </c>
      <c r="E45" s="287">
        <v>8</v>
      </c>
      <c r="I45" s="235" t="s">
        <v>1038</v>
      </c>
      <c r="J45" s="242">
        <f t="shared" si="1"/>
        <v>101</v>
      </c>
      <c r="K45" s="242">
        <f t="shared" si="0"/>
        <v>94</v>
      </c>
    </row>
    <row r="46" spans="2:11" ht="15.75" customHeight="1" x14ac:dyDescent="0.25">
      <c r="D46" s="286" t="s">
        <v>84</v>
      </c>
      <c r="E46" s="287">
        <v>4</v>
      </c>
      <c r="I46" s="235" t="s">
        <v>1039</v>
      </c>
      <c r="J46" s="242">
        <f t="shared" si="1"/>
        <v>105</v>
      </c>
      <c r="K46" s="242">
        <f t="shared" si="0"/>
        <v>99</v>
      </c>
    </row>
    <row r="47" spans="2:11" ht="15.75" customHeight="1" x14ac:dyDescent="0.25">
      <c r="D47" s="286" t="s">
        <v>111</v>
      </c>
      <c r="E47" s="287">
        <v>2</v>
      </c>
      <c r="I47" s="235" t="s">
        <v>1040</v>
      </c>
      <c r="J47" s="242">
        <f t="shared" si="1"/>
        <v>109</v>
      </c>
      <c r="K47" s="242">
        <f t="shared" si="0"/>
        <v>104</v>
      </c>
    </row>
    <row r="48" spans="2:11" ht="15.75" customHeight="1" x14ac:dyDescent="0.25">
      <c r="D48" s="286" t="s">
        <v>209</v>
      </c>
      <c r="E48" s="287">
        <v>1</v>
      </c>
      <c r="I48" s="235" t="s">
        <v>1041</v>
      </c>
      <c r="J48" s="242">
        <f t="shared" si="1"/>
        <v>113</v>
      </c>
      <c r="K48" s="242">
        <f t="shared" si="0"/>
        <v>109</v>
      </c>
    </row>
    <row r="49" spans="3:11" ht="15.75" customHeight="1" x14ac:dyDescent="0.25">
      <c r="I49" s="235" t="s">
        <v>1042</v>
      </c>
      <c r="J49" s="242">
        <f t="shared" si="1"/>
        <v>117</v>
      </c>
      <c r="K49" s="242">
        <f t="shared" si="0"/>
        <v>114</v>
      </c>
    </row>
    <row r="50" spans="3:11" ht="15.75" customHeight="1" x14ac:dyDescent="0.25">
      <c r="I50" s="235" t="s">
        <v>1043</v>
      </c>
      <c r="J50" s="242">
        <f t="shared" si="1"/>
        <v>121</v>
      </c>
      <c r="K50" s="242">
        <f t="shared" si="0"/>
        <v>119</v>
      </c>
    </row>
    <row r="51" spans="3:11" ht="15.75" customHeight="1" x14ac:dyDescent="0.25">
      <c r="I51" s="235" t="s">
        <v>1044</v>
      </c>
      <c r="J51" s="242">
        <f t="shared" si="1"/>
        <v>125</v>
      </c>
      <c r="K51" s="242">
        <f t="shared" si="0"/>
        <v>124</v>
      </c>
    </row>
    <row r="52" spans="3:11" ht="15.75" customHeight="1" x14ac:dyDescent="0.25"/>
    <row r="53" spans="3:11" ht="15.75" customHeight="1" x14ac:dyDescent="0.25"/>
    <row r="54" spans="3:11" ht="15.75" customHeight="1" x14ac:dyDescent="0.25">
      <c r="C54" s="152"/>
      <c r="D54" s="152"/>
      <c r="E54" s="365" t="s">
        <v>237</v>
      </c>
      <c r="F54" s="366"/>
      <c r="G54" s="366"/>
      <c r="H54" s="366"/>
      <c r="I54" s="367"/>
    </row>
    <row r="55" spans="3:11" ht="15.75" customHeight="1" x14ac:dyDescent="0.25">
      <c r="C55" s="368" t="s">
        <v>238</v>
      </c>
      <c r="D55" s="369"/>
      <c r="E55" s="121" t="s">
        <v>209</v>
      </c>
      <c r="F55" s="121" t="s">
        <v>111</v>
      </c>
      <c r="G55" s="121" t="s">
        <v>84</v>
      </c>
      <c r="H55" s="121" t="s">
        <v>239</v>
      </c>
      <c r="I55" s="121" t="s">
        <v>79</v>
      </c>
    </row>
    <row r="56" spans="3:11" ht="15.75" customHeight="1" x14ac:dyDescent="0.25">
      <c r="C56" s="370"/>
      <c r="D56" s="371"/>
      <c r="E56" s="122">
        <v>1</v>
      </c>
      <c r="F56" s="122">
        <v>2</v>
      </c>
      <c r="G56" s="122">
        <v>4</v>
      </c>
      <c r="H56" s="122">
        <v>8</v>
      </c>
      <c r="I56" s="122">
        <v>16</v>
      </c>
    </row>
    <row r="57" spans="3:11" ht="15.75" customHeight="1" x14ac:dyDescent="0.25">
      <c r="C57" s="123" t="s">
        <v>87</v>
      </c>
      <c r="D57" s="122">
        <v>5</v>
      </c>
      <c r="E57" s="124" t="e">
        <f ca="1">concatenado(rango1)</f>
        <v>#NAME?</v>
      </c>
      <c r="F57" s="124" t="e">
        <f ca="1">concatenado(rango2)</f>
        <v>#NAME?</v>
      </c>
      <c r="G57" s="125" t="e">
        <f ca="1">concatenado(rango3)</f>
        <v>#NAME?</v>
      </c>
      <c r="H57" s="126" t="e">
        <f ca="1">concatenado(rango4)</f>
        <v>#NAME?</v>
      </c>
      <c r="I57" s="126" t="e">
        <f ca="1">concatenado(rango5)</f>
        <v>#NAME?</v>
      </c>
    </row>
    <row r="58" spans="3:11" ht="15.75" customHeight="1" x14ac:dyDescent="0.25">
      <c r="C58" s="121" t="s">
        <v>99</v>
      </c>
      <c r="D58" s="122">
        <v>4</v>
      </c>
      <c r="E58" s="129" t="e">
        <f ca="1">concatenado(rango6)</f>
        <v>#NAME?</v>
      </c>
      <c r="F58" s="124" t="e">
        <f ca="1">concatenado(rango7)</f>
        <v>#NAME?</v>
      </c>
      <c r="G58" s="125" t="e">
        <f ca="1">concatenado(rango8)</f>
        <v>#NAME?</v>
      </c>
      <c r="H58" s="126" t="e">
        <f ca="1">concatenado(rango9)</f>
        <v>#NAME?</v>
      </c>
      <c r="I58" s="126" t="e">
        <f ca="1">concatenado(rango10)</f>
        <v>#NAME?</v>
      </c>
    </row>
    <row r="59" spans="3:11" ht="15.75" customHeight="1" x14ac:dyDescent="0.25">
      <c r="C59" s="121" t="s">
        <v>78</v>
      </c>
      <c r="D59" s="122">
        <v>3</v>
      </c>
      <c r="E59" s="131" t="e">
        <f ca="1">concatenado(rango11)</f>
        <v>#NAME?</v>
      </c>
      <c r="F59" s="124" t="e">
        <f ca="1">concatenado(rango12)</f>
        <v>#NAME?</v>
      </c>
      <c r="G59" s="124" t="e">
        <f ca="1">concatenado(rango13)</f>
        <v>#NAME?</v>
      </c>
      <c r="H59" s="125" t="e">
        <f ca="1">concatenado(rango14)</f>
        <v>#NAME?</v>
      </c>
      <c r="I59" s="126" t="e">
        <f ca="1">concatenado(rango15)</f>
        <v>#NAME?</v>
      </c>
    </row>
    <row r="60" spans="3:11" ht="15.75" customHeight="1" x14ac:dyDescent="0.25">
      <c r="C60" s="121" t="s">
        <v>144</v>
      </c>
      <c r="D60" s="122">
        <v>2</v>
      </c>
      <c r="E60" s="131" t="e">
        <f ca="1">concatenado(rango16)</f>
        <v>#NAME?</v>
      </c>
      <c r="F60" s="131" t="e">
        <f ca="1">concatenado(rango17)</f>
        <v>#NAME?</v>
      </c>
      <c r="G60" s="124" t="e">
        <f ca="1">concatenado(rango18)</f>
        <v>#NAME?</v>
      </c>
      <c r="H60" s="125" t="e">
        <f ca="1">concatenado(rango19)</f>
        <v>#NAME?</v>
      </c>
      <c r="I60" s="126" t="e">
        <f ca="1">concatenado(rango20)</f>
        <v>#NAME?</v>
      </c>
    </row>
    <row r="61" spans="3:11" ht="15.75" customHeight="1" x14ac:dyDescent="0.25">
      <c r="C61" s="121" t="s">
        <v>95</v>
      </c>
      <c r="D61" s="122">
        <v>1</v>
      </c>
      <c r="E61" s="131" t="e">
        <f ca="1">concatenado(rango21)</f>
        <v>#NAME?</v>
      </c>
      <c r="F61" s="131" t="e">
        <f ca="1">concatenado(rango22)</f>
        <v>#NAME?</v>
      </c>
      <c r="G61" s="131" t="e">
        <f ca="1">concatenado(rango23)</f>
        <v>#NAME?</v>
      </c>
      <c r="H61" s="124" t="e">
        <f ca="1">concatenado(rango24)</f>
        <v>#NAME?</v>
      </c>
      <c r="I61" s="125" t="e">
        <f ca="1">concatenado(rango25)</f>
        <v>#NAME?</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88" t="s">
        <v>799</v>
      </c>
    </row>
    <row r="69" spans="2:8" ht="15.75" customHeight="1" x14ac:dyDescent="0.25">
      <c r="B69" s="72" t="s">
        <v>623</v>
      </c>
      <c r="F69" s="399" t="s">
        <v>1045</v>
      </c>
      <c r="G69" s="388"/>
    </row>
    <row r="70" spans="2:8" ht="15.75" customHeight="1" x14ac:dyDescent="0.25">
      <c r="B70" s="206" t="s">
        <v>1046</v>
      </c>
      <c r="F70" s="289" t="s">
        <v>1047</v>
      </c>
      <c r="G70" s="289" t="s">
        <v>1048</v>
      </c>
    </row>
    <row r="71" spans="2:8" ht="15.75" customHeight="1" x14ac:dyDescent="0.25">
      <c r="B71" s="288" t="s">
        <v>1049</v>
      </c>
      <c r="F71" s="290" t="s">
        <v>176</v>
      </c>
      <c r="G71" s="290" t="s">
        <v>1050</v>
      </c>
      <c r="H71" s="291" t="s">
        <v>1051</v>
      </c>
    </row>
    <row r="72" spans="2:8" ht="15.75" customHeight="1" x14ac:dyDescent="0.25">
      <c r="B72" s="72" t="s">
        <v>721</v>
      </c>
      <c r="F72" s="292" t="s">
        <v>469</v>
      </c>
      <c r="G72" s="292" t="s">
        <v>1052</v>
      </c>
      <c r="H72" s="293" t="s">
        <v>1053</v>
      </c>
    </row>
    <row r="73" spans="2:8" ht="15.75" customHeight="1" x14ac:dyDescent="0.25">
      <c r="B73" s="288" t="s">
        <v>1054</v>
      </c>
      <c r="F73" s="292" t="s">
        <v>473</v>
      </c>
      <c r="G73" s="292" t="s">
        <v>1055</v>
      </c>
      <c r="H73" s="293" t="s">
        <v>1056</v>
      </c>
    </row>
    <row r="74" spans="2:8" ht="15.75" customHeight="1" x14ac:dyDescent="0.25">
      <c r="B74" s="288" t="s">
        <v>717</v>
      </c>
      <c r="F74" s="292" t="s">
        <v>107</v>
      </c>
      <c r="G74" s="292" t="s">
        <v>1057</v>
      </c>
      <c r="H74" s="293" t="s">
        <v>1058</v>
      </c>
    </row>
    <row r="75" spans="2:8" ht="15.75" customHeight="1" x14ac:dyDescent="0.25">
      <c r="B75" s="288" t="s">
        <v>729</v>
      </c>
      <c r="F75" s="292" t="s">
        <v>471</v>
      </c>
      <c r="G75" s="292" t="s">
        <v>1059</v>
      </c>
      <c r="H75" s="293" t="s">
        <v>1060</v>
      </c>
    </row>
    <row r="76" spans="2:8" ht="15.75" customHeight="1" x14ac:dyDescent="0.25">
      <c r="B76" s="288" t="s">
        <v>133</v>
      </c>
      <c r="F76" s="292" t="s">
        <v>477</v>
      </c>
      <c r="G76" s="292" t="s">
        <v>1061</v>
      </c>
      <c r="H76" s="293" t="s">
        <v>1062</v>
      </c>
    </row>
    <row r="77" spans="2:8" ht="15.75" customHeight="1" x14ac:dyDescent="0.25">
      <c r="B77" s="288" t="s">
        <v>1063</v>
      </c>
      <c r="F77" s="294" t="s">
        <v>480</v>
      </c>
      <c r="G77" s="292" t="s">
        <v>1064</v>
      </c>
      <c r="H77" s="293" t="s">
        <v>1065</v>
      </c>
    </row>
    <row r="78" spans="2:8" ht="15.75" customHeight="1" x14ac:dyDescent="0.25">
      <c r="B78" s="295" t="s">
        <v>611</v>
      </c>
      <c r="F78" s="292" t="s">
        <v>482</v>
      </c>
      <c r="G78" s="292" t="s">
        <v>1066</v>
      </c>
      <c r="H78" s="293" t="s">
        <v>1067</v>
      </c>
    </row>
    <row r="79" spans="2:8" ht="15.75" customHeight="1" x14ac:dyDescent="0.25">
      <c r="B79" s="206" t="s">
        <v>611</v>
      </c>
      <c r="F79" s="292" t="s">
        <v>475</v>
      </c>
      <c r="G79" s="292" t="s">
        <v>1068</v>
      </c>
      <c r="H79" s="293" t="s">
        <v>1069</v>
      </c>
    </row>
    <row r="80" spans="2:8" ht="15.75" customHeight="1" x14ac:dyDescent="0.25">
      <c r="B80" s="288" t="s">
        <v>528</v>
      </c>
      <c r="F80" s="296" t="s">
        <v>484</v>
      </c>
      <c r="G80" s="296" t="s">
        <v>1070</v>
      </c>
      <c r="H80" s="291" t="s">
        <v>1071</v>
      </c>
    </row>
    <row r="81" spans="2:8" ht="15.75" customHeight="1" x14ac:dyDescent="0.25">
      <c r="B81" s="288" t="s">
        <v>744</v>
      </c>
      <c r="F81" s="290" t="s">
        <v>117</v>
      </c>
      <c r="G81" s="296" t="s">
        <v>1072</v>
      </c>
      <c r="H81" s="291" t="s">
        <v>1073</v>
      </c>
    </row>
    <row r="82" spans="2:8" ht="15.75" customHeight="1" x14ac:dyDescent="0.25">
      <c r="B82" s="206" t="s">
        <v>101</v>
      </c>
      <c r="F82" s="290" t="s">
        <v>132</v>
      </c>
      <c r="G82" s="296" t="s">
        <v>1074</v>
      </c>
      <c r="H82" s="291" t="s">
        <v>1075</v>
      </c>
    </row>
    <row r="83" spans="2:8" ht="15.75" customHeight="1" x14ac:dyDescent="0.25">
      <c r="B83" s="72" t="s">
        <v>625</v>
      </c>
      <c r="F83" s="290" t="s">
        <v>126</v>
      </c>
      <c r="G83" s="296" t="s">
        <v>1076</v>
      </c>
      <c r="H83" s="291" t="s">
        <v>1077</v>
      </c>
    </row>
    <row r="84" spans="2:8" ht="15.75" customHeight="1" x14ac:dyDescent="0.25">
      <c r="B84" s="206" t="s">
        <v>625</v>
      </c>
      <c r="F84" s="290" t="s">
        <v>490</v>
      </c>
      <c r="G84" s="296" t="s">
        <v>1078</v>
      </c>
      <c r="H84" s="291" t="s">
        <v>1079</v>
      </c>
    </row>
    <row r="85" spans="2:8" ht="15.75" customHeight="1" x14ac:dyDescent="0.25">
      <c r="B85" s="288" t="s">
        <v>1080</v>
      </c>
      <c r="F85" s="290" t="s">
        <v>494</v>
      </c>
      <c r="G85" s="296" t="s">
        <v>1081</v>
      </c>
      <c r="H85" s="291" t="s">
        <v>1082</v>
      </c>
    </row>
    <row r="86" spans="2:8" ht="15.75" customHeight="1" x14ac:dyDescent="0.25">
      <c r="B86" s="288" t="s">
        <v>1083</v>
      </c>
      <c r="F86" s="290" t="s">
        <v>492</v>
      </c>
      <c r="G86" s="296" t="s">
        <v>1084</v>
      </c>
      <c r="H86" s="291" t="s">
        <v>1085</v>
      </c>
    </row>
    <row r="87" spans="2:8" ht="15.75" customHeight="1" x14ac:dyDescent="0.25">
      <c r="B87" s="288" t="s">
        <v>815</v>
      </c>
      <c r="F87" s="290" t="s">
        <v>496</v>
      </c>
      <c r="G87" s="296" t="s">
        <v>1086</v>
      </c>
      <c r="H87" s="291" t="s">
        <v>1087</v>
      </c>
    </row>
    <row r="88" spans="2:8" ht="15.75" customHeight="1" x14ac:dyDescent="0.25">
      <c r="B88" s="235" t="s">
        <v>516</v>
      </c>
      <c r="F88" s="297" t="s">
        <v>498</v>
      </c>
      <c r="G88" s="298" t="s">
        <v>1088</v>
      </c>
      <c r="H88" s="291" t="s">
        <v>1089</v>
      </c>
    </row>
    <row r="89" spans="2:8" ht="15.75" customHeight="1" x14ac:dyDescent="0.25">
      <c r="B89" s="206" t="s">
        <v>853</v>
      </c>
      <c r="F89" s="299" t="s">
        <v>1013</v>
      </c>
      <c r="G89" s="292" t="s">
        <v>1090</v>
      </c>
      <c r="H89" s="293" t="s">
        <v>1091</v>
      </c>
    </row>
    <row r="90" spans="2:8" ht="15.75" customHeight="1" x14ac:dyDescent="0.25">
      <c r="B90" s="288" t="s">
        <v>1092</v>
      </c>
      <c r="F90" s="299" t="s">
        <v>499</v>
      </c>
      <c r="G90" s="292" t="s">
        <v>1093</v>
      </c>
      <c r="H90" s="293" t="s">
        <v>1094</v>
      </c>
    </row>
    <row r="91" spans="2:8" ht="15.75" customHeight="1" x14ac:dyDescent="0.25">
      <c r="B91" s="72" t="s">
        <v>1095</v>
      </c>
      <c r="F91" s="299" t="s">
        <v>156</v>
      </c>
      <c r="G91" s="292" t="s">
        <v>1096</v>
      </c>
      <c r="H91" s="293" t="s">
        <v>1097</v>
      </c>
    </row>
    <row r="92" spans="2:8" ht="15.75" customHeight="1" x14ac:dyDescent="0.25">
      <c r="B92" s="206" t="s">
        <v>1098</v>
      </c>
      <c r="F92" s="299" t="s">
        <v>502</v>
      </c>
      <c r="G92" s="292" t="s">
        <v>1099</v>
      </c>
      <c r="H92" s="293" t="s">
        <v>1100</v>
      </c>
    </row>
    <row r="93" spans="2:8" ht="15.75" customHeight="1" x14ac:dyDescent="0.25">
      <c r="B93" s="72" t="s">
        <v>554</v>
      </c>
      <c r="F93" s="290" t="s">
        <v>97</v>
      </c>
      <c r="G93" s="290" t="s">
        <v>1101</v>
      </c>
      <c r="H93" s="291" t="s">
        <v>1102</v>
      </c>
    </row>
    <row r="94" spans="2:8" ht="15.75" customHeight="1" x14ac:dyDescent="0.25">
      <c r="B94" s="72" t="s">
        <v>556</v>
      </c>
      <c r="F94" s="290" t="s">
        <v>113</v>
      </c>
      <c r="G94" s="296" t="s">
        <v>1103</v>
      </c>
      <c r="H94" s="291" t="s">
        <v>1104</v>
      </c>
    </row>
    <row r="95" spans="2:8" ht="15.75" customHeight="1" x14ac:dyDescent="0.25">
      <c r="B95" s="72" t="s">
        <v>1105</v>
      </c>
      <c r="F95" s="290" t="s">
        <v>123</v>
      </c>
      <c r="G95" s="296" t="s">
        <v>1106</v>
      </c>
      <c r="H95" s="291" t="s">
        <v>1107</v>
      </c>
    </row>
    <row r="96" spans="2:8" ht="15.75" customHeight="1" x14ac:dyDescent="0.25">
      <c r="B96" s="72" t="s">
        <v>1108</v>
      </c>
      <c r="F96" s="290" t="s">
        <v>89</v>
      </c>
      <c r="G96" s="296" t="s">
        <v>1109</v>
      </c>
      <c r="H96" s="291" t="s">
        <v>1110</v>
      </c>
    </row>
    <row r="97" spans="2:8" ht="15.75" customHeight="1" x14ac:dyDescent="0.25">
      <c r="B97" s="288" t="s">
        <v>542</v>
      </c>
      <c r="F97" s="290" t="s">
        <v>74</v>
      </c>
      <c r="G97" s="296" t="s">
        <v>1111</v>
      </c>
      <c r="H97" s="291" t="s">
        <v>1112</v>
      </c>
    </row>
    <row r="98" spans="2:8" ht="15.75" customHeight="1" x14ac:dyDescent="0.25">
      <c r="B98" s="72" t="s">
        <v>560</v>
      </c>
      <c r="F98" s="290" t="s">
        <v>81</v>
      </c>
      <c r="G98" s="296" t="s">
        <v>1113</v>
      </c>
      <c r="H98" s="291" t="s">
        <v>1114</v>
      </c>
    </row>
    <row r="99" spans="2:8" ht="15.75" customHeight="1" x14ac:dyDescent="0.25">
      <c r="B99" s="72" t="s">
        <v>562</v>
      </c>
      <c r="F99" s="290" t="s">
        <v>512</v>
      </c>
      <c r="G99" s="290" t="s">
        <v>1115</v>
      </c>
      <c r="H99" s="291" t="s">
        <v>1116</v>
      </c>
    </row>
    <row r="100" spans="2:8" ht="15.75" customHeight="1" x14ac:dyDescent="0.25">
      <c r="B100" s="288" t="s">
        <v>745</v>
      </c>
    </row>
    <row r="101" spans="2:8" ht="15.75" customHeight="1" x14ac:dyDescent="0.25">
      <c r="B101" s="288" t="s">
        <v>746</v>
      </c>
    </row>
    <row r="102" spans="2:8" ht="15.75" customHeight="1" x14ac:dyDescent="0.25">
      <c r="B102" s="288" t="s">
        <v>178</v>
      </c>
    </row>
    <row r="103" spans="2:8" ht="15.75" customHeight="1" x14ac:dyDescent="0.25">
      <c r="B103" s="288" t="s">
        <v>747</v>
      </c>
    </row>
    <row r="104" spans="2:8" ht="15.75" customHeight="1" x14ac:dyDescent="0.25">
      <c r="B104" s="288" t="s">
        <v>748</v>
      </c>
    </row>
    <row r="105" spans="2:8" ht="15.75" customHeight="1" x14ac:dyDescent="0.25">
      <c r="B105" s="288" t="s">
        <v>749</v>
      </c>
    </row>
    <row r="106" spans="2:8" ht="15.75" customHeight="1" x14ac:dyDescent="0.25">
      <c r="B106" s="288" t="s">
        <v>750</v>
      </c>
    </row>
    <row r="107" spans="2:8" ht="15.75" customHeight="1" x14ac:dyDescent="0.25">
      <c r="B107" s="288" t="s">
        <v>531</v>
      </c>
    </row>
    <row r="108" spans="2:8" ht="15.75" customHeight="1" x14ac:dyDescent="0.25">
      <c r="B108" s="288" t="s">
        <v>534</v>
      </c>
    </row>
    <row r="109" spans="2:8" ht="15.75" customHeight="1" x14ac:dyDescent="0.25">
      <c r="B109" s="288" t="s">
        <v>1117</v>
      </c>
    </row>
    <row r="110" spans="2:8" ht="15.75" customHeight="1" x14ac:dyDescent="0.25">
      <c r="B110" s="288" t="s">
        <v>127</v>
      </c>
    </row>
    <row r="111" spans="2:8" ht="15.75" customHeight="1" x14ac:dyDescent="0.25">
      <c r="B111" s="288" t="s">
        <v>532</v>
      </c>
    </row>
    <row r="112" spans="2:8" ht="15.75" customHeight="1" x14ac:dyDescent="0.25">
      <c r="B112" s="288" t="s">
        <v>771</v>
      </c>
    </row>
    <row r="113" spans="2:2" ht="15.75" customHeight="1" x14ac:dyDescent="0.25">
      <c r="B113" s="288" t="s">
        <v>779</v>
      </c>
    </row>
    <row r="114" spans="2:2" ht="15.75" customHeight="1" x14ac:dyDescent="0.25">
      <c r="B114" s="235" t="s">
        <v>523</v>
      </c>
    </row>
    <row r="115" spans="2:2" ht="15.75" customHeight="1" x14ac:dyDescent="0.25">
      <c r="B115" s="206" t="s">
        <v>124</v>
      </c>
    </row>
    <row r="116" spans="2:2" ht="15.75" customHeight="1" x14ac:dyDescent="0.25">
      <c r="B116" s="72" t="s">
        <v>592</v>
      </c>
    </row>
    <row r="117" spans="2:2" ht="15.75" customHeight="1" x14ac:dyDescent="0.25">
      <c r="B117" s="235" t="s">
        <v>522</v>
      </c>
    </row>
    <row r="118" spans="2:2" ht="15.75" customHeight="1" x14ac:dyDescent="0.25">
      <c r="B118" s="206" t="s">
        <v>1118</v>
      </c>
    </row>
    <row r="119" spans="2:2" ht="15.75" customHeight="1" x14ac:dyDescent="0.25">
      <c r="B119" s="206" t="s">
        <v>866</v>
      </c>
    </row>
    <row r="120" spans="2:2" ht="15.75" customHeight="1" x14ac:dyDescent="0.25">
      <c r="B120" s="288" t="s">
        <v>770</v>
      </c>
    </row>
    <row r="121" spans="2:2" ht="15.75" customHeight="1" x14ac:dyDescent="0.25">
      <c r="B121" s="72" t="s">
        <v>600</v>
      </c>
    </row>
    <row r="122" spans="2:2" ht="15.75" customHeight="1" x14ac:dyDescent="0.25">
      <c r="B122" s="288" t="s">
        <v>781</v>
      </c>
    </row>
    <row r="123" spans="2:2" ht="15.75" customHeight="1" x14ac:dyDescent="0.25">
      <c r="B123" s="288" t="s">
        <v>789</v>
      </c>
    </row>
    <row r="124" spans="2:2" ht="15.75" customHeight="1" x14ac:dyDescent="0.25">
      <c r="B124" s="288" t="s">
        <v>1119</v>
      </c>
    </row>
    <row r="125" spans="2:2" ht="15.75" customHeight="1" x14ac:dyDescent="0.25">
      <c r="B125" s="72" t="s">
        <v>689</v>
      </c>
    </row>
    <row r="126" spans="2:2" ht="15.75" customHeight="1" x14ac:dyDescent="0.25">
      <c r="B126" s="288" t="s">
        <v>598</v>
      </c>
    </row>
    <row r="127" spans="2:2" ht="15.75" customHeight="1" x14ac:dyDescent="0.25">
      <c r="B127" s="288" t="s">
        <v>805</v>
      </c>
    </row>
    <row r="128" spans="2:2" ht="15.75" customHeight="1" x14ac:dyDescent="0.25">
      <c r="B128" s="72" t="s">
        <v>1120</v>
      </c>
    </row>
    <row r="129" spans="2:2" ht="15.75" customHeight="1" x14ac:dyDescent="0.25">
      <c r="B129" s="288" t="s">
        <v>772</v>
      </c>
    </row>
    <row r="130" spans="2:2" ht="15.75" customHeight="1" x14ac:dyDescent="0.25">
      <c r="B130" s="288" t="s">
        <v>1121</v>
      </c>
    </row>
    <row r="131" spans="2:2" ht="15.75" customHeight="1" x14ac:dyDescent="0.25">
      <c r="B131" s="288" t="s">
        <v>1122</v>
      </c>
    </row>
    <row r="132" spans="2:2" ht="15.75" customHeight="1" x14ac:dyDescent="0.25">
      <c r="B132" s="206" t="s">
        <v>852</v>
      </c>
    </row>
    <row r="133" spans="2:2" ht="15.75" customHeight="1" x14ac:dyDescent="0.25">
      <c r="B133" s="206" t="s">
        <v>875</v>
      </c>
    </row>
    <row r="134" spans="2:2" ht="15.75" customHeight="1" x14ac:dyDescent="0.25">
      <c r="B134" s="206" t="s">
        <v>867</v>
      </c>
    </row>
    <row r="135" spans="2:2" ht="15.75" customHeight="1" x14ac:dyDescent="0.25">
      <c r="B135" s="206" t="s">
        <v>855</v>
      </c>
    </row>
    <row r="136" spans="2:2" ht="15.75" customHeight="1" x14ac:dyDescent="0.25">
      <c r="B136" s="288" t="s">
        <v>773</v>
      </c>
    </row>
    <row r="137" spans="2:2" ht="15.75" customHeight="1" x14ac:dyDescent="0.25">
      <c r="B137" s="206" t="s">
        <v>773</v>
      </c>
    </row>
    <row r="138" spans="2:2" ht="15.75" customHeight="1" x14ac:dyDescent="0.25">
      <c r="B138" s="235" t="s">
        <v>179</v>
      </c>
    </row>
    <row r="139" spans="2:2" ht="15.75" customHeight="1" x14ac:dyDescent="0.25">
      <c r="B139" s="288" t="s">
        <v>794</v>
      </c>
    </row>
    <row r="140" spans="2:2" ht="15.75" customHeight="1" x14ac:dyDescent="0.25">
      <c r="B140" s="288" t="s">
        <v>792</v>
      </c>
    </row>
    <row r="141" spans="2:2" ht="15.75" customHeight="1" x14ac:dyDescent="0.25">
      <c r="B141" s="288" t="s">
        <v>801</v>
      </c>
    </row>
    <row r="142" spans="2:2" ht="15.75" customHeight="1" x14ac:dyDescent="0.25">
      <c r="B142" s="206" t="s">
        <v>871</v>
      </c>
    </row>
    <row r="143" spans="2:2" ht="15.75" customHeight="1" x14ac:dyDescent="0.25">
      <c r="B143" s="235" t="s">
        <v>517</v>
      </c>
    </row>
    <row r="144" spans="2:2" ht="15.75" customHeight="1" x14ac:dyDescent="0.25">
      <c r="B144" s="72" t="s">
        <v>1123</v>
      </c>
    </row>
    <row r="145" spans="2:2" ht="15.75" customHeight="1" x14ac:dyDescent="0.25">
      <c r="B145" s="288" t="s">
        <v>782</v>
      </c>
    </row>
    <row r="146" spans="2:2" ht="15.75" customHeight="1" x14ac:dyDescent="0.25">
      <c r="B146" s="235" t="s">
        <v>177</v>
      </c>
    </row>
    <row r="147" spans="2:2" ht="15.75" customHeight="1" x14ac:dyDescent="0.25">
      <c r="B147" s="235" t="s">
        <v>520</v>
      </c>
    </row>
    <row r="148" spans="2:2" ht="15.75" customHeight="1" x14ac:dyDescent="0.25">
      <c r="B148" s="235" t="s">
        <v>525</v>
      </c>
    </row>
    <row r="149" spans="2:2" ht="15.75" customHeight="1" x14ac:dyDescent="0.25">
      <c r="B149" s="206" t="s">
        <v>75</v>
      </c>
    </row>
    <row r="150" spans="2:2" ht="15.75" customHeight="1" x14ac:dyDescent="0.25">
      <c r="B150" s="288" t="s">
        <v>783</v>
      </c>
    </row>
    <row r="151" spans="2:2" ht="15.75" customHeight="1" x14ac:dyDescent="0.25">
      <c r="B151" s="206" t="s">
        <v>876</v>
      </c>
    </row>
    <row r="152" spans="2:2" ht="15.75" customHeight="1" x14ac:dyDescent="0.25">
      <c r="B152" s="206" t="s">
        <v>104</v>
      </c>
    </row>
    <row r="153" spans="2:2" ht="15.75" customHeight="1" x14ac:dyDescent="0.25">
      <c r="B153" s="288" t="s">
        <v>795</v>
      </c>
    </row>
    <row r="154" spans="2:2" ht="16.5" customHeight="1" x14ac:dyDescent="0.25">
      <c r="B154" s="288" t="s">
        <v>538</v>
      </c>
    </row>
    <row r="155" spans="2:2" ht="15" customHeight="1" x14ac:dyDescent="0.25">
      <c r="B155" s="206" t="s">
        <v>856</v>
      </c>
    </row>
    <row r="156" spans="2:2" ht="15.75" customHeight="1" x14ac:dyDescent="0.25">
      <c r="B156" s="206" t="s">
        <v>173</v>
      </c>
    </row>
    <row r="157" spans="2:2" ht="15.75" customHeight="1" x14ac:dyDescent="0.25">
      <c r="B157" s="206" t="s">
        <v>135</v>
      </c>
    </row>
    <row r="158" spans="2:2" ht="15.75" customHeight="1" x14ac:dyDescent="0.25">
      <c r="B158" s="206" t="s">
        <v>863</v>
      </c>
    </row>
    <row r="159" spans="2:2" ht="15.75" customHeight="1" x14ac:dyDescent="0.25">
      <c r="B159" s="72" t="s">
        <v>681</v>
      </c>
    </row>
    <row r="160" spans="2:2" ht="15.75" customHeight="1" x14ac:dyDescent="0.25">
      <c r="B160" s="288" t="s">
        <v>774</v>
      </c>
    </row>
    <row r="161" spans="2:2" ht="15.75" customHeight="1" x14ac:dyDescent="0.25">
      <c r="B161" s="206" t="s">
        <v>137</v>
      </c>
    </row>
    <row r="162" spans="2:2" ht="15.75" customHeight="1" x14ac:dyDescent="0.25">
      <c r="B162" s="206" t="s">
        <v>868</v>
      </c>
    </row>
    <row r="163" spans="2:2" ht="15.75" customHeight="1" x14ac:dyDescent="0.25">
      <c r="B163" s="288" t="s">
        <v>1124</v>
      </c>
    </row>
    <row r="164" spans="2:2" ht="15.75" customHeight="1" x14ac:dyDescent="0.25">
      <c r="B164" s="288" t="s">
        <v>544</v>
      </c>
    </row>
    <row r="165" spans="2:2" ht="15.75" customHeight="1" x14ac:dyDescent="0.25">
      <c r="B165" s="288" t="s">
        <v>540</v>
      </c>
    </row>
    <row r="166" spans="2:2" ht="15.75" customHeight="1" x14ac:dyDescent="0.25">
      <c r="B166" s="288" t="s">
        <v>803</v>
      </c>
    </row>
    <row r="167" spans="2:2" ht="15.75" customHeight="1" x14ac:dyDescent="0.25">
      <c r="B167" s="72" t="s">
        <v>1125</v>
      </c>
    </row>
    <row r="168" spans="2:2" ht="15.75" customHeight="1" x14ac:dyDescent="0.25">
      <c r="B168" s="288" t="s">
        <v>811</v>
      </c>
    </row>
    <row r="169" spans="2:2" ht="15.75" customHeight="1" x14ac:dyDescent="0.25">
      <c r="B169" s="72" t="s">
        <v>1126</v>
      </c>
    </row>
    <row r="170" spans="2:2" ht="15.75" customHeight="1" x14ac:dyDescent="0.25">
      <c r="B170" s="206" t="s">
        <v>859</v>
      </c>
    </row>
    <row r="171" spans="2:2" ht="15.75" customHeight="1" x14ac:dyDescent="0.25">
      <c r="B171" s="288" t="s">
        <v>791</v>
      </c>
    </row>
    <row r="172" spans="2:2" ht="15.75" customHeight="1" x14ac:dyDescent="0.25">
      <c r="B172" s="72" t="s">
        <v>737</v>
      </c>
    </row>
    <row r="173" spans="2:2" ht="15.75" customHeight="1" x14ac:dyDescent="0.25">
      <c r="B173" s="72" t="s">
        <v>683</v>
      </c>
    </row>
    <row r="174" spans="2:2" ht="15.75" customHeight="1" x14ac:dyDescent="0.25">
      <c r="B174" s="206" t="s">
        <v>854</v>
      </c>
    </row>
    <row r="175" spans="2:2" ht="15.75" customHeight="1" x14ac:dyDescent="0.25">
      <c r="B175" s="288" t="s">
        <v>775</v>
      </c>
    </row>
    <row r="176" spans="2:2" ht="15.75" customHeight="1" x14ac:dyDescent="0.25">
      <c r="B176" s="288" t="s">
        <v>711</v>
      </c>
    </row>
    <row r="177" spans="2:2" ht="15.75" customHeight="1" x14ac:dyDescent="0.25">
      <c r="B177" s="206" t="s">
        <v>857</v>
      </c>
    </row>
    <row r="178" spans="2:2" ht="15.75" customHeight="1" x14ac:dyDescent="0.25">
      <c r="B178" s="206" t="s">
        <v>860</v>
      </c>
    </row>
    <row r="179" spans="2:2" ht="15.75" customHeight="1" x14ac:dyDescent="0.25">
      <c r="B179" s="235" t="s">
        <v>524</v>
      </c>
    </row>
    <row r="180" spans="2:2" ht="15.75" customHeight="1" x14ac:dyDescent="0.25">
      <c r="B180" s="235" t="s">
        <v>518</v>
      </c>
    </row>
    <row r="181" spans="2:2" ht="15.75" customHeight="1" x14ac:dyDescent="0.25">
      <c r="B181" s="288" t="s">
        <v>790</v>
      </c>
    </row>
    <row r="182" spans="2:2" ht="15.75" customHeight="1" x14ac:dyDescent="0.25">
      <c r="B182" s="288" t="s">
        <v>118</v>
      </c>
    </row>
    <row r="183" spans="2:2" ht="15.75" customHeight="1" x14ac:dyDescent="0.25">
      <c r="B183" s="288" t="s">
        <v>1127</v>
      </c>
    </row>
    <row r="184" spans="2:2" ht="15.75" customHeight="1" x14ac:dyDescent="0.25">
      <c r="B184" s="72" t="s">
        <v>594</v>
      </c>
    </row>
    <row r="185" spans="2:2" ht="15.75" customHeight="1" x14ac:dyDescent="0.25">
      <c r="B185" s="72" t="s">
        <v>679</v>
      </c>
    </row>
    <row r="186" spans="2:2" ht="15.75" customHeight="1" x14ac:dyDescent="0.25">
      <c r="B186" s="288" t="s">
        <v>780</v>
      </c>
    </row>
    <row r="187" spans="2:2" ht="15.75" customHeight="1" x14ac:dyDescent="0.25">
      <c r="B187" s="288" t="s">
        <v>727</v>
      </c>
    </row>
    <row r="188" spans="2:2" ht="15.75" customHeight="1" x14ac:dyDescent="0.25">
      <c r="B188" s="72" t="s">
        <v>725</v>
      </c>
    </row>
    <row r="189" spans="2:2" ht="15.75" customHeight="1" x14ac:dyDescent="0.25">
      <c r="B189" s="206" t="s">
        <v>864</v>
      </c>
    </row>
    <row r="190" spans="2:2" ht="15.75" customHeight="1" x14ac:dyDescent="0.25">
      <c r="B190" s="206" t="s">
        <v>1128</v>
      </c>
    </row>
    <row r="191" spans="2:2" ht="15.75" customHeight="1" x14ac:dyDescent="0.25">
      <c r="B191" s="288" t="s">
        <v>785</v>
      </c>
    </row>
    <row r="192" spans="2:2" ht="15.75" customHeight="1" x14ac:dyDescent="0.25">
      <c r="B192" s="206" t="s">
        <v>874</v>
      </c>
    </row>
    <row r="193" spans="2:2" ht="15.75" customHeight="1" x14ac:dyDescent="0.25">
      <c r="B193" s="206" t="s">
        <v>129</v>
      </c>
    </row>
    <row r="194" spans="2:2" ht="15.75" customHeight="1" x14ac:dyDescent="0.25">
      <c r="B194" s="288" t="s">
        <v>809</v>
      </c>
    </row>
    <row r="195" spans="2:2" ht="15.75" customHeight="1" x14ac:dyDescent="0.25">
      <c r="B195" s="288" t="s">
        <v>1129</v>
      </c>
    </row>
    <row r="196" spans="2:2" ht="15.75" customHeight="1" x14ac:dyDescent="0.25">
      <c r="B196" s="72" t="s">
        <v>610</v>
      </c>
    </row>
    <row r="197" spans="2:2" ht="15.75" customHeight="1" x14ac:dyDescent="0.25">
      <c r="B197" s="72" t="s">
        <v>609</v>
      </c>
    </row>
    <row r="198" spans="2:2" ht="15.75" customHeight="1" x14ac:dyDescent="0.25">
      <c r="B198" s="72" t="s">
        <v>590</v>
      </c>
    </row>
    <row r="199" spans="2:2" ht="15.75" customHeight="1" x14ac:dyDescent="0.25">
      <c r="B199" s="206" t="s">
        <v>851</v>
      </c>
    </row>
    <row r="200" spans="2:2" ht="15.75" customHeight="1" x14ac:dyDescent="0.25">
      <c r="B200" s="72" t="s">
        <v>108</v>
      </c>
    </row>
    <row r="201" spans="2:2" ht="15.75" customHeight="1" x14ac:dyDescent="0.25">
      <c r="B201" s="295" t="s">
        <v>612</v>
      </c>
    </row>
    <row r="202" spans="2:2" ht="15.75" customHeight="1" x14ac:dyDescent="0.25">
      <c r="B202" s="72" t="s">
        <v>1130</v>
      </c>
    </row>
    <row r="203" spans="2:2" ht="15.75" customHeight="1" x14ac:dyDescent="0.25">
      <c r="B203" s="206" t="s">
        <v>872</v>
      </c>
    </row>
    <row r="204" spans="2:2" ht="15.75" customHeight="1" x14ac:dyDescent="0.25">
      <c r="B204" s="206" t="s">
        <v>873</v>
      </c>
    </row>
    <row r="205" spans="2:2" ht="15.75" customHeight="1" x14ac:dyDescent="0.25">
      <c r="B205" s="206" t="s">
        <v>171</v>
      </c>
    </row>
    <row r="206" spans="2:2" ht="15.75" customHeight="1" x14ac:dyDescent="0.25">
      <c r="B206" s="288" t="s">
        <v>788</v>
      </c>
    </row>
    <row r="207" spans="2:2" ht="15.75" customHeight="1" x14ac:dyDescent="0.25">
      <c r="B207" s="288" t="s">
        <v>777</v>
      </c>
    </row>
    <row r="208" spans="2:2" ht="15.75" customHeight="1" x14ac:dyDescent="0.25">
      <c r="B208" s="288" t="s">
        <v>715</v>
      </c>
    </row>
    <row r="209" spans="2:2" ht="15.75" customHeight="1" x14ac:dyDescent="0.25">
      <c r="B209" s="72" t="s">
        <v>719</v>
      </c>
    </row>
    <row r="210" spans="2:2" ht="15.75" customHeight="1" x14ac:dyDescent="0.25">
      <c r="B210" s="288" t="s">
        <v>776</v>
      </c>
    </row>
    <row r="211" spans="2:2" ht="15.75" customHeight="1" x14ac:dyDescent="0.25">
      <c r="B211" s="235" t="s">
        <v>521</v>
      </c>
    </row>
    <row r="212" spans="2:2" ht="15.75" customHeight="1" x14ac:dyDescent="0.25">
      <c r="B212" s="206" t="s">
        <v>114</v>
      </c>
    </row>
    <row r="213" spans="2:2" ht="15.75" customHeight="1" x14ac:dyDescent="0.25">
      <c r="B213" s="206" t="s">
        <v>90</v>
      </c>
    </row>
    <row r="214" spans="2:2" ht="15.75" customHeight="1" x14ac:dyDescent="0.25">
      <c r="B214" s="206" t="s">
        <v>861</v>
      </c>
    </row>
    <row r="215" spans="2:2" ht="15.75" customHeight="1" x14ac:dyDescent="0.25">
      <c r="B215" s="206" t="s">
        <v>157</v>
      </c>
    </row>
    <row r="216" spans="2:2" ht="15.75" customHeight="1" x14ac:dyDescent="0.25">
      <c r="B216" s="206" t="s">
        <v>858</v>
      </c>
    </row>
    <row r="217" spans="2:2" ht="15.75" customHeight="1" x14ac:dyDescent="0.25">
      <c r="B217" s="206" t="s">
        <v>98</v>
      </c>
    </row>
    <row r="218" spans="2:2" ht="15.75" customHeight="1" x14ac:dyDescent="0.25">
      <c r="B218" s="206" t="s">
        <v>865</v>
      </c>
    </row>
    <row r="219" spans="2:2" ht="15.75" customHeight="1" x14ac:dyDescent="0.25">
      <c r="B219" s="288" t="s">
        <v>784</v>
      </c>
    </row>
    <row r="220" spans="2:2" ht="15.75" customHeight="1" x14ac:dyDescent="0.25">
      <c r="B220" s="288" t="s">
        <v>1131</v>
      </c>
    </row>
    <row r="221" spans="2:2" ht="15.75" customHeight="1" x14ac:dyDescent="0.25">
      <c r="B221" s="288" t="s">
        <v>787</v>
      </c>
    </row>
    <row r="222" spans="2:2" ht="15.75" customHeight="1" x14ac:dyDescent="0.25">
      <c r="B222" s="288" t="s">
        <v>786</v>
      </c>
    </row>
    <row r="223" spans="2:2" ht="15.75" customHeight="1" x14ac:dyDescent="0.25">
      <c r="B223" s="288" t="s">
        <v>793</v>
      </c>
    </row>
    <row r="224" spans="2:2" ht="15.75" customHeight="1" x14ac:dyDescent="0.25">
      <c r="B224" s="72" t="s">
        <v>627</v>
      </c>
    </row>
    <row r="225" spans="2:2" ht="15.75" customHeight="1" x14ac:dyDescent="0.25">
      <c r="B225" s="206" t="s">
        <v>862</v>
      </c>
    </row>
    <row r="226" spans="2:2" ht="15.75" customHeight="1" x14ac:dyDescent="0.25">
      <c r="B226" s="72" t="s">
        <v>1132</v>
      </c>
    </row>
    <row r="227" spans="2:2" ht="15.75" customHeight="1" x14ac:dyDescent="0.25">
      <c r="B227" s="288" t="s">
        <v>741</v>
      </c>
    </row>
    <row r="228" spans="2:2" ht="15.75" customHeight="1" x14ac:dyDescent="0.25">
      <c r="B228" s="288" t="s">
        <v>797</v>
      </c>
    </row>
    <row r="229" spans="2:2" ht="15.75" customHeight="1" x14ac:dyDescent="0.25">
      <c r="B229" s="72" t="s">
        <v>570</v>
      </c>
    </row>
    <row r="230" spans="2:2" ht="15.75" customHeight="1" x14ac:dyDescent="0.25">
      <c r="B230" s="72" t="s">
        <v>691</v>
      </c>
    </row>
    <row r="231" spans="2:2" ht="15.75" customHeight="1" x14ac:dyDescent="0.25">
      <c r="B231" s="288" t="s">
        <v>742</v>
      </c>
    </row>
    <row r="232" spans="2:2" ht="15.75" customHeight="1" x14ac:dyDescent="0.25">
      <c r="B232" s="206" t="s">
        <v>870</v>
      </c>
    </row>
    <row r="233" spans="2:2" ht="15.75" customHeight="1" x14ac:dyDescent="0.25">
      <c r="B233" s="288" t="s">
        <v>1133</v>
      </c>
    </row>
    <row r="234" spans="2:2" ht="15.75" customHeight="1" x14ac:dyDescent="0.25">
      <c r="B234" s="72" t="s">
        <v>576</v>
      </c>
    </row>
    <row r="235" spans="2:2" ht="15.75" customHeight="1" x14ac:dyDescent="0.25">
      <c r="B235" s="288" t="s">
        <v>739</v>
      </c>
    </row>
    <row r="236" spans="2:2" ht="15.75" customHeight="1" x14ac:dyDescent="0.25">
      <c r="B236" s="288" t="s">
        <v>1134</v>
      </c>
    </row>
    <row r="237" spans="2:2" ht="15.75" customHeight="1" x14ac:dyDescent="0.25">
      <c r="B237" s="72" t="s">
        <v>602</v>
      </c>
    </row>
    <row r="238" spans="2:2" ht="15.75" customHeight="1" x14ac:dyDescent="0.25">
      <c r="B238" s="288" t="s">
        <v>743</v>
      </c>
    </row>
    <row r="239" spans="2:2" ht="15.75" customHeight="1" x14ac:dyDescent="0.25">
      <c r="B239" s="72" t="s">
        <v>735</v>
      </c>
    </row>
    <row r="240" spans="2:2" ht="15.75" customHeight="1" x14ac:dyDescent="0.25">
      <c r="B240" s="72" t="s">
        <v>621</v>
      </c>
    </row>
    <row r="241" spans="2:2" ht="15.75" customHeight="1" x14ac:dyDescent="0.25">
      <c r="B241" s="72" t="s">
        <v>1135</v>
      </c>
    </row>
    <row r="242" spans="2:2" ht="15.75" customHeight="1" x14ac:dyDescent="0.25">
      <c r="B242" s="206" t="s">
        <v>869</v>
      </c>
    </row>
    <row r="243" spans="2:2" ht="15.75" customHeight="1" x14ac:dyDescent="0.25">
      <c r="B243" s="288" t="s">
        <v>1136</v>
      </c>
    </row>
    <row r="244" spans="2:2" ht="15.75" customHeight="1" x14ac:dyDescent="0.25">
      <c r="B244" s="235" t="s">
        <v>519</v>
      </c>
    </row>
    <row r="245" spans="2:2" ht="15.75" customHeight="1" x14ac:dyDescent="0.25">
      <c r="B245" s="288" t="s">
        <v>813</v>
      </c>
    </row>
    <row r="246" spans="2:2" ht="15.75" customHeight="1" x14ac:dyDescent="0.25">
      <c r="B246" s="72" t="s">
        <v>578</v>
      </c>
    </row>
    <row r="247" spans="2:2" ht="15.75" customHeight="1" x14ac:dyDescent="0.25">
      <c r="B247" s="72" t="s">
        <v>1137</v>
      </c>
    </row>
    <row r="248" spans="2:2" ht="15.75" customHeight="1" x14ac:dyDescent="0.25">
      <c r="B248" s="288" t="s">
        <v>530</v>
      </c>
    </row>
    <row r="249" spans="2:2" ht="15.75" customHeight="1" x14ac:dyDescent="0.25">
      <c r="B249" s="288" t="s">
        <v>536</v>
      </c>
    </row>
    <row r="250" spans="2:2" ht="15.75" customHeight="1" x14ac:dyDescent="0.25">
      <c r="B250" s="72" t="s">
        <v>1138</v>
      </c>
    </row>
    <row r="251" spans="2:2" ht="15.75" customHeight="1" x14ac:dyDescent="0.25">
      <c r="B251" s="288" t="s">
        <v>608</v>
      </c>
    </row>
    <row r="252" spans="2:2" ht="15.75" customHeight="1" x14ac:dyDescent="0.25">
      <c r="B252" s="288" t="s">
        <v>1139</v>
      </c>
    </row>
    <row r="253" spans="2:2" ht="15.75" customHeight="1" x14ac:dyDescent="0.25">
      <c r="B253" s="288" t="s">
        <v>740</v>
      </c>
    </row>
    <row r="254" spans="2:2" ht="15.75" customHeight="1" x14ac:dyDescent="0.25">
      <c r="B254" s="288" t="s">
        <v>1140</v>
      </c>
    </row>
    <row r="255" spans="2:2" ht="15.75" customHeight="1" x14ac:dyDescent="0.25">
      <c r="B255" s="72" t="s">
        <v>588</v>
      </c>
    </row>
    <row r="256" spans="2:2" ht="15.75" customHeight="1" x14ac:dyDescent="0.25">
      <c r="B256" s="72" t="s">
        <v>596</v>
      </c>
    </row>
    <row r="257" spans="2:2" ht="15.75" customHeight="1" x14ac:dyDescent="0.25">
      <c r="B257" s="288" t="s">
        <v>526</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300">
        <v>51</v>
      </c>
      <c r="FB500" s="300">
        <v>52</v>
      </c>
      <c r="FC500" s="300">
        <v>54</v>
      </c>
      <c r="FD500" s="300">
        <v>58</v>
      </c>
      <c r="FE500" s="300">
        <v>516</v>
      </c>
      <c r="FF500" s="300">
        <v>41</v>
      </c>
      <c r="FG500" s="300">
        <v>42</v>
      </c>
      <c r="FH500" s="300">
        <v>44</v>
      </c>
      <c r="FI500" s="300">
        <v>48</v>
      </c>
      <c r="FJ500" s="300">
        <v>416</v>
      </c>
      <c r="FK500" s="300">
        <v>31</v>
      </c>
      <c r="FL500" s="300">
        <v>32</v>
      </c>
      <c r="FM500" s="300">
        <v>34</v>
      </c>
      <c r="FN500" s="300">
        <v>38</v>
      </c>
      <c r="FO500" s="300">
        <v>316</v>
      </c>
      <c r="FP500" s="300">
        <v>21</v>
      </c>
      <c r="FQ500" s="300">
        <v>22</v>
      </c>
      <c r="FR500" s="300">
        <v>24</v>
      </c>
      <c r="FS500" s="300">
        <v>28</v>
      </c>
      <c r="FT500" s="300">
        <v>216</v>
      </c>
      <c r="FU500" s="300">
        <v>11</v>
      </c>
      <c r="FV500" s="300">
        <v>12</v>
      </c>
      <c r="FW500" s="300">
        <v>14</v>
      </c>
      <c r="FX500" s="300">
        <v>18</v>
      </c>
      <c r="FY500" s="300">
        <v>116</v>
      </c>
    </row>
    <row r="501" spans="157:211" ht="15.75" customHeight="1" x14ac:dyDescent="0.25">
      <c r="FC501" s="235" t="s">
        <v>138</v>
      </c>
      <c r="FD501" s="235" t="s">
        <v>88</v>
      </c>
      <c r="FE501" s="235" t="s">
        <v>85</v>
      </c>
      <c r="FG501" s="235" t="s">
        <v>110</v>
      </c>
      <c r="FH501" s="235" t="s">
        <v>100</v>
      </c>
      <c r="FI501" s="235" t="s">
        <v>96</v>
      </c>
      <c r="FJ501" s="235" t="s">
        <v>122</v>
      </c>
      <c r="FM501" s="235" t="s">
        <v>80</v>
      </c>
      <c r="FN501" s="235" t="s">
        <v>146</v>
      </c>
      <c r="FO501" s="235" t="s">
        <v>71</v>
      </c>
      <c r="FQ501" s="235" t="s">
        <v>152</v>
      </c>
      <c r="FR501" s="235" t="s">
        <v>143</v>
      </c>
      <c r="FX501" s="235" t="s">
        <v>94</v>
      </c>
    </row>
    <row r="502" spans="157:211" ht="15.75" customHeight="1" x14ac:dyDescent="0.25">
      <c r="FC502" s="235" t="s">
        <v>140</v>
      </c>
      <c r="FD502" s="235" t="s">
        <v>131</v>
      </c>
      <c r="FE502" s="235" t="s">
        <v>105</v>
      </c>
      <c r="FG502" s="235" t="s">
        <v>153</v>
      </c>
      <c r="FH502" s="235" t="s">
        <v>120</v>
      </c>
      <c r="FI502" s="235" t="s">
        <v>103</v>
      </c>
      <c r="FJ502" s="235" t="s">
        <v>142</v>
      </c>
      <c r="FM502" s="235" t="s">
        <v>163</v>
      </c>
      <c r="FN502" s="235" t="s">
        <v>172</v>
      </c>
      <c r="FQ502" s="235" t="s">
        <v>166</v>
      </c>
    </row>
    <row r="503" spans="157:211" ht="15.75" customHeight="1" x14ac:dyDescent="0.25">
      <c r="FA503" s="301"/>
      <c r="FB503" s="301"/>
      <c r="FC503" s="301" t="s">
        <v>160</v>
      </c>
      <c r="FD503" s="301" t="s">
        <v>162</v>
      </c>
      <c r="FE503" s="301" t="s">
        <v>125</v>
      </c>
      <c r="FF503" s="301"/>
      <c r="FG503" s="301" t="s">
        <v>169</v>
      </c>
      <c r="FH503" s="301" t="s">
        <v>134</v>
      </c>
      <c r="FI503" s="301" t="s">
        <v>112</v>
      </c>
      <c r="FJ503" s="301" t="s">
        <v>145</v>
      </c>
      <c r="FK503" s="301"/>
      <c r="FL503" s="301"/>
      <c r="FM503" s="301" t="s">
        <v>170</v>
      </c>
      <c r="FN503" s="301"/>
      <c r="FO503" s="301"/>
      <c r="FP503" s="301"/>
      <c r="FQ503" s="301"/>
      <c r="FR503" s="301"/>
      <c r="FS503" s="301"/>
      <c r="FT503" s="301"/>
      <c r="FU503" s="301"/>
      <c r="FV503" s="301"/>
      <c r="FW503" s="301"/>
      <c r="FX503" s="301"/>
      <c r="FY503" s="301"/>
    </row>
    <row r="504" spans="157:211" ht="15.75" customHeight="1" x14ac:dyDescent="0.25">
      <c r="FC504" s="235" t="s">
        <v>161</v>
      </c>
      <c r="FH504" s="235" t="s">
        <v>136</v>
      </c>
      <c r="FI504" s="235" t="s">
        <v>115</v>
      </c>
      <c r="FJ504" s="235" t="s">
        <v>164</v>
      </c>
    </row>
    <row r="505" spans="157:211" ht="15.75" customHeight="1" x14ac:dyDescent="0.25">
      <c r="FC505" s="235" t="s">
        <v>165</v>
      </c>
      <c r="FH505" s="235" t="s">
        <v>151</v>
      </c>
      <c r="FI505" s="235" t="s">
        <v>128</v>
      </c>
    </row>
    <row r="506" spans="157:211" ht="15.75" customHeight="1" x14ac:dyDescent="0.25">
      <c r="FH506" s="235" t="s">
        <v>168</v>
      </c>
      <c r="FI506" s="235" t="s">
        <v>139</v>
      </c>
    </row>
    <row r="507" spans="157:211" ht="15.75" customHeight="1" x14ac:dyDescent="0.25">
      <c r="FI507" s="235" t="s">
        <v>141</v>
      </c>
      <c r="GB507" s="300"/>
      <c r="GC507" s="300"/>
      <c r="GD507" s="300"/>
      <c r="GE507" s="300"/>
      <c r="GF507" s="300"/>
      <c r="GG507" s="300"/>
      <c r="GH507" s="300"/>
      <c r="GI507" s="300"/>
      <c r="GJ507" s="300"/>
      <c r="GK507" s="300"/>
      <c r="GL507" s="300"/>
      <c r="GM507" s="300"/>
      <c r="GN507" s="300"/>
      <c r="GO507" s="300"/>
      <c r="GP507" s="300"/>
      <c r="GQ507" s="300"/>
      <c r="GR507" s="300"/>
      <c r="GS507" s="300"/>
      <c r="GT507" s="300"/>
      <c r="GU507" s="300"/>
      <c r="GV507" s="300"/>
      <c r="GW507" s="300"/>
      <c r="GX507" s="300"/>
      <c r="GY507" s="300"/>
      <c r="GZ507" s="300"/>
      <c r="HA507" s="300"/>
      <c r="HB507" s="300"/>
      <c r="HC507" s="300"/>
    </row>
    <row r="508" spans="157:211" ht="15.75" customHeight="1" x14ac:dyDescent="0.25">
      <c r="FI508" s="235" t="s">
        <v>147</v>
      </c>
    </row>
    <row r="509" spans="157:211" ht="15.75" customHeight="1" x14ac:dyDescent="0.25">
      <c r="FI509" s="235" t="s">
        <v>148</v>
      </c>
    </row>
    <row r="510" spans="157:211" ht="15.75" customHeight="1" x14ac:dyDescent="0.25">
      <c r="FC510" s="302"/>
      <c r="FD510" s="302"/>
      <c r="FE510" s="302"/>
      <c r="FF510" s="302"/>
      <c r="FG510" s="302"/>
      <c r="FH510" s="302"/>
      <c r="FI510" s="302" t="s">
        <v>149</v>
      </c>
      <c r="FJ510" s="302"/>
      <c r="FK510" s="302"/>
      <c r="FL510" s="302"/>
      <c r="FM510" s="302"/>
      <c r="FN510" s="302"/>
      <c r="FO510" s="302"/>
      <c r="FP510" s="302"/>
      <c r="FQ510" s="302"/>
      <c r="FR510" s="302"/>
      <c r="FS510" s="302"/>
      <c r="FT510" s="302"/>
      <c r="FU510" s="302"/>
      <c r="FV510" s="302"/>
      <c r="FW510" s="302"/>
      <c r="FX510" s="302"/>
      <c r="FY510" s="302"/>
    </row>
    <row r="511" spans="157:211" ht="15.75" customHeight="1" x14ac:dyDescent="0.25">
      <c r="FI511" s="235" t="s">
        <v>150</v>
      </c>
    </row>
    <row r="512" spans="157:211" ht="15.75" customHeight="1" x14ac:dyDescent="0.25">
      <c r="FI512" s="235" t="s">
        <v>154</v>
      </c>
      <c r="FZ512" s="302"/>
      <c r="GA512" s="302"/>
    </row>
    <row r="513" spans="152:208" ht="15.75" customHeight="1" x14ac:dyDescent="0.25">
      <c r="FI513" s="235" t="s">
        <v>158</v>
      </c>
      <c r="GB513" s="302"/>
      <c r="GC513" s="302"/>
      <c r="GD513" s="302"/>
      <c r="GE513" s="302"/>
      <c r="GF513" s="302"/>
      <c r="GG513" s="302"/>
      <c r="GH513" s="302"/>
      <c r="GI513" s="302"/>
      <c r="GJ513" s="302"/>
      <c r="GK513" s="302"/>
      <c r="GL513" s="302"/>
      <c r="GM513" s="302"/>
      <c r="GN513" s="302"/>
      <c r="GO513" s="302"/>
      <c r="GP513" s="302"/>
      <c r="GQ513" s="302"/>
      <c r="GR513" s="302"/>
      <c r="GS513" s="302"/>
      <c r="GT513" s="302"/>
      <c r="GU513" s="302"/>
      <c r="GV513" s="302"/>
      <c r="GW513" s="302"/>
      <c r="GX513" s="302"/>
      <c r="GY513" s="302"/>
      <c r="GZ513" s="302"/>
    </row>
    <row r="514" spans="152:208" ht="15.75" customHeight="1" x14ac:dyDescent="0.25">
      <c r="EV514" s="128"/>
      <c r="FI514" s="235" t="s">
        <v>159</v>
      </c>
      <c r="GB514" s="302"/>
      <c r="GC514" s="302"/>
      <c r="GD514" s="302"/>
      <c r="GE514" s="302"/>
      <c r="GF514" s="302"/>
      <c r="GG514" s="302"/>
      <c r="GH514" s="302"/>
      <c r="GI514" s="302"/>
      <c r="GJ514" s="302"/>
      <c r="GK514" s="302"/>
      <c r="GL514" s="302"/>
      <c r="GM514" s="302"/>
      <c r="GN514" s="302"/>
      <c r="GO514" s="302"/>
      <c r="GP514" s="302"/>
      <c r="GQ514" s="302"/>
      <c r="GR514" s="302"/>
      <c r="GS514" s="302"/>
      <c r="GT514" s="302"/>
      <c r="GU514" s="302"/>
      <c r="GV514" s="302"/>
      <c r="GW514" s="302"/>
      <c r="GX514" s="302"/>
      <c r="GY514" s="302"/>
      <c r="GZ514" s="302"/>
    </row>
    <row r="515" spans="152:208" ht="15.75" customHeight="1" x14ac:dyDescent="0.25">
      <c r="GB515" s="302" t="str">
        <f t="shared" ref="GB515:GZ515" si="2">IF(FA511=""," ",FA511)</f>
        <v xml:space="preserve"> </v>
      </c>
      <c r="GC515" s="302" t="str">
        <f t="shared" si="2"/>
        <v xml:space="preserve"> </v>
      </c>
      <c r="GD515" s="302" t="str">
        <f t="shared" si="2"/>
        <v xml:space="preserve"> </v>
      </c>
      <c r="GE515" s="302" t="str">
        <f t="shared" si="2"/>
        <v xml:space="preserve"> </v>
      </c>
      <c r="GF515" s="302" t="str">
        <f t="shared" si="2"/>
        <v xml:space="preserve"> </v>
      </c>
      <c r="GG515" s="302" t="str">
        <f t="shared" si="2"/>
        <v xml:space="preserve"> </v>
      </c>
      <c r="GH515" s="302" t="str">
        <f t="shared" si="2"/>
        <v xml:space="preserve"> </v>
      </c>
      <c r="GI515" s="302" t="str">
        <f t="shared" si="2"/>
        <v xml:space="preserve"> </v>
      </c>
      <c r="GJ515" s="302" t="str">
        <f t="shared" si="2"/>
        <v>R12_Alc</v>
      </c>
      <c r="GK515" s="302" t="str">
        <f t="shared" si="2"/>
        <v xml:space="preserve"> </v>
      </c>
      <c r="GL515" s="302" t="str">
        <f t="shared" si="2"/>
        <v xml:space="preserve"> </v>
      </c>
      <c r="GM515" s="302" t="str">
        <f t="shared" si="2"/>
        <v xml:space="preserve"> </v>
      </c>
      <c r="GN515" s="302" t="str">
        <f t="shared" si="2"/>
        <v xml:space="preserve"> </v>
      </c>
      <c r="GO515" s="302" t="str">
        <f t="shared" si="2"/>
        <v xml:space="preserve"> </v>
      </c>
      <c r="GP515" s="302" t="str">
        <f t="shared" si="2"/>
        <v xml:space="preserve"> </v>
      </c>
      <c r="GQ515" s="302" t="str">
        <f t="shared" si="2"/>
        <v xml:space="preserve"> </v>
      </c>
      <c r="GR515" s="302" t="str">
        <f t="shared" si="2"/>
        <v xml:space="preserve"> </v>
      </c>
      <c r="GS515" s="302" t="str">
        <f t="shared" si="2"/>
        <v xml:space="preserve"> </v>
      </c>
      <c r="GT515" s="302" t="str">
        <f t="shared" si="2"/>
        <v xml:space="preserve"> </v>
      </c>
      <c r="GU515" s="302" t="str">
        <f t="shared" si="2"/>
        <v xml:space="preserve"> </v>
      </c>
      <c r="GV515" s="302" t="str">
        <f t="shared" si="2"/>
        <v xml:space="preserve"> </v>
      </c>
      <c r="GW515" s="302" t="str">
        <f t="shared" si="2"/>
        <v xml:space="preserve"> </v>
      </c>
      <c r="GX515" s="302" t="str">
        <f t="shared" si="2"/>
        <v xml:space="preserve"> </v>
      </c>
      <c r="GY515" s="302" t="str">
        <f t="shared" si="2"/>
        <v xml:space="preserve"> </v>
      </c>
      <c r="GZ515" s="302" t="str">
        <f t="shared" si="2"/>
        <v xml:space="preserve"> </v>
      </c>
    </row>
    <row r="516" spans="152:208" ht="15.75" customHeight="1" x14ac:dyDescent="0.25">
      <c r="GB516" s="302" t="str">
        <f t="shared" ref="GB516:GZ516" si="3">IF(FA512=""," ",FA512)</f>
        <v xml:space="preserve"> </v>
      </c>
      <c r="GC516" s="302" t="str">
        <f t="shared" si="3"/>
        <v xml:space="preserve"> </v>
      </c>
      <c r="GD516" s="302" t="str">
        <f t="shared" si="3"/>
        <v xml:space="preserve"> </v>
      </c>
      <c r="GE516" s="302" t="str">
        <f t="shared" si="3"/>
        <v xml:space="preserve"> </v>
      </c>
      <c r="GF516" s="302" t="str">
        <f t="shared" si="3"/>
        <v xml:space="preserve"> </v>
      </c>
      <c r="GG516" s="302" t="str">
        <f t="shared" si="3"/>
        <v xml:space="preserve"> </v>
      </c>
      <c r="GH516" s="302" t="str">
        <f t="shared" si="3"/>
        <v xml:space="preserve"> </v>
      </c>
      <c r="GI516" s="302" t="str">
        <f t="shared" si="3"/>
        <v xml:space="preserve"> </v>
      </c>
      <c r="GJ516" s="302" t="str">
        <f t="shared" si="3"/>
        <v>R1_Act</v>
      </c>
      <c r="GK516" s="302" t="str">
        <f t="shared" si="3"/>
        <v xml:space="preserve"> </v>
      </c>
      <c r="GL516" s="302" t="str">
        <f t="shared" si="3"/>
        <v xml:space="preserve"> </v>
      </c>
      <c r="GM516" s="302" t="str">
        <f t="shared" si="3"/>
        <v xml:space="preserve"> </v>
      </c>
      <c r="GN516" s="302" t="str">
        <f t="shared" si="3"/>
        <v xml:space="preserve"> </v>
      </c>
      <c r="GO516" s="302" t="str">
        <f t="shared" si="3"/>
        <v xml:space="preserve"> </v>
      </c>
      <c r="GP516" s="302" t="str">
        <f t="shared" si="3"/>
        <v xml:space="preserve"> </v>
      </c>
      <c r="GQ516" s="302" t="str">
        <f t="shared" si="3"/>
        <v xml:space="preserve"> </v>
      </c>
      <c r="GR516" s="302" t="str">
        <f t="shared" si="3"/>
        <v xml:space="preserve"> </v>
      </c>
      <c r="GS516" s="302" t="str">
        <f t="shared" si="3"/>
        <v xml:space="preserve"> </v>
      </c>
      <c r="GT516" s="302" t="str">
        <f t="shared" si="3"/>
        <v xml:space="preserve"> </v>
      </c>
      <c r="GU516" s="302" t="str">
        <f t="shared" si="3"/>
        <v xml:space="preserve"> </v>
      </c>
      <c r="GV516" s="302" t="str">
        <f t="shared" si="3"/>
        <v xml:space="preserve"> </v>
      </c>
      <c r="GW516" s="302" t="str">
        <f t="shared" si="3"/>
        <v xml:space="preserve"> </v>
      </c>
      <c r="GX516" s="302" t="str">
        <f t="shared" si="3"/>
        <v xml:space="preserve"> </v>
      </c>
      <c r="GY516" s="302" t="str">
        <f t="shared" si="3"/>
        <v xml:space="preserve"> </v>
      </c>
      <c r="GZ516" s="302" t="str">
        <f t="shared" si="3"/>
        <v xml:space="preserve"> </v>
      </c>
    </row>
    <row r="517" spans="152:208" ht="15.75" customHeight="1" x14ac:dyDescent="0.25">
      <c r="GB517" s="302" t="str">
        <f t="shared" ref="GB517:GZ517" si="4">IF(FA513=""," ",FA513)</f>
        <v xml:space="preserve"> </v>
      </c>
      <c r="GC517" s="302" t="str">
        <f t="shared" si="4"/>
        <v xml:space="preserve"> </v>
      </c>
      <c r="GD517" s="302" t="str">
        <f t="shared" si="4"/>
        <v xml:space="preserve"> </v>
      </c>
      <c r="GE517" s="302" t="str">
        <f t="shared" si="4"/>
        <v xml:space="preserve"> </v>
      </c>
      <c r="GF517" s="302" t="str">
        <f t="shared" si="4"/>
        <v xml:space="preserve"> </v>
      </c>
      <c r="GG517" s="302" t="str">
        <f t="shared" si="4"/>
        <v xml:space="preserve"> </v>
      </c>
      <c r="GH517" s="302" t="str">
        <f t="shared" si="4"/>
        <v xml:space="preserve"> </v>
      </c>
      <c r="GI517" s="302" t="str">
        <f t="shared" si="4"/>
        <v xml:space="preserve"> </v>
      </c>
      <c r="GJ517" s="302" t="str">
        <f t="shared" si="4"/>
        <v>R2_Act</v>
      </c>
      <c r="GK517" s="302" t="str">
        <f t="shared" si="4"/>
        <v xml:space="preserve"> </v>
      </c>
      <c r="GL517" s="302" t="str">
        <f t="shared" si="4"/>
        <v xml:space="preserve"> </v>
      </c>
      <c r="GM517" s="302" t="str">
        <f t="shared" si="4"/>
        <v xml:space="preserve"> </v>
      </c>
      <c r="GN517" s="302" t="str">
        <f t="shared" si="4"/>
        <v xml:space="preserve"> </v>
      </c>
      <c r="GO517" s="302" t="str">
        <f t="shared" si="4"/>
        <v xml:space="preserve"> </v>
      </c>
      <c r="GP517" s="302" t="str">
        <f t="shared" si="4"/>
        <v xml:space="preserve"> </v>
      </c>
      <c r="GQ517" s="302" t="str">
        <f t="shared" si="4"/>
        <v xml:space="preserve"> </v>
      </c>
      <c r="GR517" s="302" t="str">
        <f t="shared" si="4"/>
        <v xml:space="preserve"> </v>
      </c>
      <c r="GS517" s="302" t="str">
        <f t="shared" si="4"/>
        <v xml:space="preserve"> </v>
      </c>
      <c r="GT517" s="302" t="str">
        <f t="shared" si="4"/>
        <v xml:space="preserve"> </v>
      </c>
      <c r="GU517" s="302" t="str">
        <f t="shared" si="4"/>
        <v xml:space="preserve"> </v>
      </c>
      <c r="GV517" s="302" t="str">
        <f t="shared" si="4"/>
        <v xml:space="preserve"> </v>
      </c>
      <c r="GW517" s="302" t="str">
        <f t="shared" si="4"/>
        <v xml:space="preserve"> </v>
      </c>
      <c r="GX517" s="302" t="str">
        <f t="shared" si="4"/>
        <v xml:space="preserve"> </v>
      </c>
      <c r="GY517" s="302" t="str">
        <f t="shared" si="4"/>
        <v xml:space="preserve"> </v>
      </c>
      <c r="GZ517" s="302" t="str">
        <f t="shared" si="4"/>
        <v xml:space="preserve"> </v>
      </c>
    </row>
    <row r="518" spans="152:208" ht="15.75" customHeight="1" x14ac:dyDescent="0.25">
      <c r="GB518" s="302" t="str">
        <f t="shared" ref="GB518:GZ518" si="5">IF(FA514=""," ",FA514)</f>
        <v xml:space="preserve"> </v>
      </c>
      <c r="GC518" s="302" t="str">
        <f t="shared" si="5"/>
        <v xml:space="preserve"> </v>
      </c>
      <c r="GD518" s="302" t="str">
        <f t="shared" si="5"/>
        <v xml:space="preserve"> </v>
      </c>
      <c r="GE518" s="302" t="str">
        <f t="shared" si="5"/>
        <v xml:space="preserve"> </v>
      </c>
      <c r="GF518" s="302" t="str">
        <f t="shared" si="5"/>
        <v xml:space="preserve"> </v>
      </c>
      <c r="GG518" s="302" t="str">
        <f t="shared" si="5"/>
        <v xml:space="preserve"> </v>
      </c>
      <c r="GH518" s="302" t="str">
        <f t="shared" si="5"/>
        <v xml:space="preserve"> </v>
      </c>
      <c r="GI518" s="302" t="str">
        <f t="shared" si="5"/>
        <v xml:space="preserve"> </v>
      </c>
      <c r="GJ518" s="302" t="str">
        <f t="shared" si="5"/>
        <v>R3_Act</v>
      </c>
      <c r="GK518" s="302" t="str">
        <f t="shared" si="5"/>
        <v xml:space="preserve"> </v>
      </c>
      <c r="GL518" s="302" t="str">
        <f t="shared" si="5"/>
        <v xml:space="preserve"> </v>
      </c>
      <c r="GM518" s="302" t="str">
        <f t="shared" si="5"/>
        <v xml:space="preserve"> </v>
      </c>
      <c r="GN518" s="302" t="str">
        <f t="shared" si="5"/>
        <v xml:space="preserve"> </v>
      </c>
      <c r="GO518" s="302" t="str">
        <f t="shared" si="5"/>
        <v xml:space="preserve"> </v>
      </c>
      <c r="GP518" s="302" t="str">
        <f t="shared" si="5"/>
        <v xml:space="preserve"> </v>
      </c>
      <c r="GQ518" s="302" t="str">
        <f t="shared" si="5"/>
        <v xml:space="preserve"> </v>
      </c>
      <c r="GR518" s="302" t="str">
        <f t="shared" si="5"/>
        <v xml:space="preserve"> </v>
      </c>
      <c r="GS518" s="302" t="str">
        <f t="shared" si="5"/>
        <v xml:space="preserve"> </v>
      </c>
      <c r="GT518" s="302" t="str">
        <f t="shared" si="5"/>
        <v xml:space="preserve"> </v>
      </c>
      <c r="GU518" s="302" t="str">
        <f t="shared" si="5"/>
        <v xml:space="preserve"> </v>
      </c>
      <c r="GV518" s="302" t="str">
        <f t="shared" si="5"/>
        <v xml:space="preserve"> </v>
      </c>
      <c r="GW518" s="302" t="str">
        <f t="shared" si="5"/>
        <v xml:space="preserve"> </v>
      </c>
      <c r="GX518" s="302" t="str">
        <f t="shared" si="5"/>
        <v xml:space="preserve"> </v>
      </c>
      <c r="GY518" s="302" t="str">
        <f t="shared" si="5"/>
        <v xml:space="preserve"> </v>
      </c>
      <c r="GZ518" s="302" t="str">
        <f t="shared" si="5"/>
        <v xml:space="preserve"> </v>
      </c>
    </row>
    <row r="519" spans="152:208" ht="15.75" customHeight="1" x14ac:dyDescent="0.25">
      <c r="GB519" s="302" t="str">
        <f t="shared" ref="GB519:GZ519" si="6">IF(FA515=""," ",FA515)</f>
        <v xml:space="preserve"> </v>
      </c>
      <c r="GC519" s="302" t="str">
        <f t="shared" si="6"/>
        <v xml:space="preserve"> </v>
      </c>
      <c r="GD519" s="302" t="str">
        <f t="shared" si="6"/>
        <v xml:space="preserve"> </v>
      </c>
      <c r="GE519" s="302" t="str">
        <f t="shared" si="6"/>
        <v xml:space="preserve"> </v>
      </c>
      <c r="GF519" s="302" t="str">
        <f t="shared" si="6"/>
        <v xml:space="preserve"> </v>
      </c>
      <c r="GG519" s="302" t="str">
        <f t="shared" si="6"/>
        <v xml:space="preserve"> </v>
      </c>
      <c r="GH519" s="302" t="str">
        <f t="shared" si="6"/>
        <v xml:space="preserve"> </v>
      </c>
      <c r="GI519" s="302" t="str">
        <f t="shared" si="6"/>
        <v xml:space="preserve"> </v>
      </c>
      <c r="GJ519" s="302" t="str">
        <f t="shared" si="6"/>
        <v xml:space="preserve"> </v>
      </c>
      <c r="GK519" s="302" t="str">
        <f t="shared" si="6"/>
        <v xml:space="preserve"> </v>
      </c>
      <c r="GL519" s="302" t="str">
        <f t="shared" si="6"/>
        <v xml:space="preserve"> </v>
      </c>
      <c r="GM519" s="302" t="str">
        <f t="shared" si="6"/>
        <v xml:space="preserve"> </v>
      </c>
      <c r="GN519" s="302" t="str">
        <f t="shared" si="6"/>
        <v xml:space="preserve"> </v>
      </c>
      <c r="GO519" s="302" t="str">
        <f t="shared" si="6"/>
        <v xml:space="preserve"> </v>
      </c>
      <c r="GP519" s="302" t="str">
        <f t="shared" si="6"/>
        <v xml:space="preserve"> </v>
      </c>
      <c r="GQ519" s="302" t="str">
        <f t="shared" si="6"/>
        <v xml:space="preserve"> </v>
      </c>
      <c r="GR519" s="302" t="str">
        <f t="shared" si="6"/>
        <v xml:space="preserve"> </v>
      </c>
      <c r="GS519" s="302" t="str">
        <f t="shared" si="6"/>
        <v xml:space="preserve"> </v>
      </c>
      <c r="GT519" s="302" t="str">
        <f t="shared" si="6"/>
        <v xml:space="preserve"> </v>
      </c>
      <c r="GU519" s="302" t="str">
        <f t="shared" si="6"/>
        <v xml:space="preserve"> </v>
      </c>
      <c r="GV519" s="302" t="str">
        <f t="shared" si="6"/>
        <v xml:space="preserve"> </v>
      </c>
      <c r="GW519" s="302" t="str">
        <f t="shared" si="6"/>
        <v xml:space="preserve"> </v>
      </c>
      <c r="GX519" s="302" t="str">
        <f t="shared" si="6"/>
        <v xml:space="preserve"> </v>
      </c>
      <c r="GY519" s="302" t="str">
        <f t="shared" si="6"/>
        <v xml:space="preserve"> </v>
      </c>
      <c r="GZ519" s="302" t="str">
        <f t="shared" si="6"/>
        <v xml:space="preserve"> </v>
      </c>
    </row>
    <row r="520" spans="152:208" ht="15.75" customHeight="1" x14ac:dyDescent="0.25">
      <c r="GB520" s="302" t="str">
        <f t="shared" ref="GB520:GZ520" si="7">IF(FA516=""," ",FA516)</f>
        <v xml:space="preserve"> </v>
      </c>
      <c r="GC520" s="302" t="str">
        <f t="shared" si="7"/>
        <v xml:space="preserve"> </v>
      </c>
      <c r="GD520" s="302" t="str">
        <f t="shared" si="7"/>
        <v xml:space="preserve"> </v>
      </c>
      <c r="GE520" s="302" t="str">
        <f t="shared" si="7"/>
        <v xml:space="preserve"> </v>
      </c>
      <c r="GF520" s="302" t="str">
        <f t="shared" si="7"/>
        <v xml:space="preserve"> </v>
      </c>
      <c r="GG520" s="302" t="str">
        <f t="shared" si="7"/>
        <v xml:space="preserve"> </v>
      </c>
      <c r="GH520" s="302" t="str">
        <f t="shared" si="7"/>
        <v xml:space="preserve"> </v>
      </c>
      <c r="GI520" s="302" t="str">
        <f t="shared" si="7"/>
        <v xml:space="preserve"> </v>
      </c>
      <c r="GJ520" s="302" t="str">
        <f t="shared" si="7"/>
        <v xml:space="preserve"> </v>
      </c>
      <c r="GK520" s="302" t="str">
        <f t="shared" si="7"/>
        <v xml:space="preserve"> </v>
      </c>
      <c r="GL520" s="302" t="str">
        <f t="shared" si="7"/>
        <v xml:space="preserve"> </v>
      </c>
      <c r="GM520" s="302" t="str">
        <f t="shared" si="7"/>
        <v xml:space="preserve"> </v>
      </c>
      <c r="GN520" s="302" t="str">
        <f t="shared" si="7"/>
        <v xml:space="preserve"> </v>
      </c>
      <c r="GO520" s="302" t="str">
        <f t="shared" si="7"/>
        <v xml:space="preserve"> </v>
      </c>
      <c r="GP520" s="302" t="str">
        <f t="shared" si="7"/>
        <v xml:space="preserve"> </v>
      </c>
      <c r="GQ520" s="302" t="str">
        <f t="shared" si="7"/>
        <v xml:space="preserve"> </v>
      </c>
      <c r="GR520" s="302" t="str">
        <f t="shared" si="7"/>
        <v xml:space="preserve"> </v>
      </c>
      <c r="GS520" s="302" t="str">
        <f t="shared" si="7"/>
        <v xml:space="preserve"> </v>
      </c>
      <c r="GT520" s="302" t="str">
        <f t="shared" si="7"/>
        <v xml:space="preserve"> </v>
      </c>
      <c r="GU520" s="302" t="str">
        <f t="shared" si="7"/>
        <v xml:space="preserve"> </v>
      </c>
      <c r="GV520" s="302" t="str">
        <f t="shared" si="7"/>
        <v xml:space="preserve"> </v>
      </c>
      <c r="GW520" s="302" t="str">
        <f t="shared" si="7"/>
        <v xml:space="preserve"> </v>
      </c>
      <c r="GX520" s="302" t="str">
        <f t="shared" si="7"/>
        <v xml:space="preserve"> </v>
      </c>
      <c r="GY520" s="302" t="str">
        <f t="shared" si="7"/>
        <v xml:space="preserve"> </v>
      </c>
      <c r="GZ520" s="302" t="str">
        <f t="shared" si="7"/>
        <v xml:space="preserve"> </v>
      </c>
    </row>
    <row r="521" spans="152:208" ht="15.75" customHeight="1" x14ac:dyDescent="0.25">
      <c r="GB521" s="302" t="str">
        <f t="shared" ref="GB521:GZ521" si="8">IF(FA517=""," ",FA517)</f>
        <v xml:space="preserve"> </v>
      </c>
      <c r="GC521" s="302" t="str">
        <f t="shared" si="8"/>
        <v xml:space="preserve"> </v>
      </c>
      <c r="GD521" s="302" t="str">
        <f t="shared" si="8"/>
        <v xml:space="preserve"> </v>
      </c>
      <c r="GE521" s="302" t="str">
        <f t="shared" si="8"/>
        <v xml:space="preserve"> </v>
      </c>
      <c r="GF521" s="302" t="str">
        <f t="shared" si="8"/>
        <v xml:space="preserve"> </v>
      </c>
      <c r="GG521" s="302" t="str">
        <f t="shared" si="8"/>
        <v xml:space="preserve"> </v>
      </c>
      <c r="GH521" s="302" t="str">
        <f t="shared" si="8"/>
        <v xml:space="preserve"> </v>
      </c>
      <c r="GI521" s="302" t="str">
        <f t="shared" si="8"/>
        <v xml:space="preserve"> </v>
      </c>
      <c r="GJ521" s="302" t="str">
        <f t="shared" si="8"/>
        <v xml:space="preserve"> </v>
      </c>
      <c r="GK521" s="302" t="str">
        <f t="shared" si="8"/>
        <v xml:space="preserve"> </v>
      </c>
      <c r="GL521" s="302" t="str">
        <f t="shared" si="8"/>
        <v xml:space="preserve"> </v>
      </c>
      <c r="GM521" s="302" t="str">
        <f t="shared" si="8"/>
        <v xml:space="preserve"> </v>
      </c>
      <c r="GN521" s="302" t="str">
        <f t="shared" si="8"/>
        <v xml:space="preserve"> </v>
      </c>
      <c r="GO521" s="302" t="str">
        <f t="shared" si="8"/>
        <v xml:space="preserve"> </v>
      </c>
      <c r="GP521" s="302" t="str">
        <f t="shared" si="8"/>
        <v xml:space="preserve"> </v>
      </c>
      <c r="GQ521" s="302" t="str">
        <f t="shared" si="8"/>
        <v xml:space="preserve"> </v>
      </c>
      <c r="GR521" s="302" t="str">
        <f t="shared" si="8"/>
        <v xml:space="preserve"> </v>
      </c>
      <c r="GS521" s="302" t="str">
        <f t="shared" si="8"/>
        <v xml:space="preserve"> </v>
      </c>
      <c r="GT521" s="302" t="str">
        <f t="shared" si="8"/>
        <v xml:space="preserve"> </v>
      </c>
      <c r="GU521" s="302" t="str">
        <f t="shared" si="8"/>
        <v xml:space="preserve"> </v>
      </c>
      <c r="GV521" s="302" t="str">
        <f t="shared" si="8"/>
        <v xml:space="preserve"> </v>
      </c>
      <c r="GW521" s="302" t="str">
        <f t="shared" si="8"/>
        <v xml:space="preserve"> </v>
      </c>
      <c r="GX521" s="302" t="str">
        <f t="shared" si="8"/>
        <v xml:space="preserve"> </v>
      </c>
      <c r="GY521" s="302" t="str">
        <f t="shared" si="8"/>
        <v xml:space="preserve"> </v>
      </c>
      <c r="GZ521" s="302" t="str">
        <f t="shared" si="8"/>
        <v xml:space="preserve"> </v>
      </c>
    </row>
    <row r="522" spans="152:208" ht="15.75" customHeight="1" x14ac:dyDescent="0.25">
      <c r="GB522" s="302" t="str">
        <f t="shared" ref="GB522:GZ522" si="9">IF(FA518=""," ",FA518)</f>
        <v xml:space="preserve"> </v>
      </c>
      <c r="GC522" s="302" t="str">
        <f t="shared" si="9"/>
        <v xml:space="preserve"> </v>
      </c>
      <c r="GD522" s="302" t="str">
        <f t="shared" si="9"/>
        <v xml:space="preserve"> </v>
      </c>
      <c r="GE522" s="302" t="str">
        <f t="shared" si="9"/>
        <v xml:space="preserve"> </v>
      </c>
      <c r="GF522" s="302" t="str">
        <f t="shared" si="9"/>
        <v xml:space="preserve"> </v>
      </c>
      <c r="GG522" s="302" t="str">
        <f t="shared" si="9"/>
        <v xml:space="preserve"> </v>
      </c>
      <c r="GH522" s="302" t="str">
        <f t="shared" si="9"/>
        <v xml:space="preserve"> </v>
      </c>
      <c r="GI522" s="302" t="str">
        <f t="shared" si="9"/>
        <v xml:space="preserve"> </v>
      </c>
      <c r="GJ522" s="302" t="str">
        <f t="shared" si="9"/>
        <v xml:space="preserve"> </v>
      </c>
      <c r="GK522" s="302" t="str">
        <f t="shared" si="9"/>
        <v xml:space="preserve"> </v>
      </c>
      <c r="GL522" s="302" t="str">
        <f t="shared" si="9"/>
        <v xml:space="preserve"> </v>
      </c>
      <c r="GM522" s="302" t="str">
        <f t="shared" si="9"/>
        <v xml:space="preserve"> </v>
      </c>
      <c r="GN522" s="302" t="str">
        <f t="shared" si="9"/>
        <v xml:space="preserve"> </v>
      </c>
      <c r="GO522" s="302" t="str">
        <f t="shared" si="9"/>
        <v xml:space="preserve"> </v>
      </c>
      <c r="GP522" s="302" t="str">
        <f t="shared" si="9"/>
        <v xml:space="preserve"> </v>
      </c>
      <c r="GQ522" s="302" t="str">
        <f t="shared" si="9"/>
        <v xml:space="preserve"> </v>
      </c>
      <c r="GR522" s="302" t="str">
        <f t="shared" si="9"/>
        <v xml:space="preserve"> </v>
      </c>
      <c r="GS522" s="302" t="str">
        <f t="shared" si="9"/>
        <v xml:space="preserve"> </v>
      </c>
      <c r="GT522" s="302" t="str">
        <f t="shared" si="9"/>
        <v xml:space="preserve"> </v>
      </c>
      <c r="GU522" s="302" t="str">
        <f t="shared" si="9"/>
        <v xml:space="preserve"> </v>
      </c>
      <c r="GV522" s="302" t="str">
        <f t="shared" si="9"/>
        <v xml:space="preserve"> </v>
      </c>
      <c r="GW522" s="302" t="str">
        <f t="shared" si="9"/>
        <v xml:space="preserve"> </v>
      </c>
      <c r="GX522" s="302" t="str">
        <f t="shared" si="9"/>
        <v xml:space="preserve"> </v>
      </c>
      <c r="GY522" s="302" t="str">
        <f t="shared" si="9"/>
        <v xml:space="preserve"> </v>
      </c>
      <c r="GZ522" s="302" t="str">
        <f t="shared" si="9"/>
        <v xml:space="preserve"> </v>
      </c>
    </row>
    <row r="523" spans="152:208" ht="15.75" customHeight="1" x14ac:dyDescent="0.25">
      <c r="GB523" s="302" t="str">
        <f t="shared" ref="GB523:GZ523" si="10">IF(FA519=""," ",FA519)</f>
        <v xml:space="preserve"> </v>
      </c>
      <c r="GC523" s="302" t="str">
        <f t="shared" si="10"/>
        <v xml:space="preserve"> </v>
      </c>
      <c r="GD523" s="302" t="str">
        <f t="shared" si="10"/>
        <v xml:space="preserve"> </v>
      </c>
      <c r="GE523" s="302" t="str">
        <f t="shared" si="10"/>
        <v xml:space="preserve"> </v>
      </c>
      <c r="GF523" s="302" t="str">
        <f t="shared" si="10"/>
        <v xml:space="preserve"> </v>
      </c>
      <c r="GG523" s="302" t="str">
        <f t="shared" si="10"/>
        <v xml:space="preserve"> </v>
      </c>
      <c r="GH523" s="302" t="str">
        <f t="shared" si="10"/>
        <v xml:space="preserve"> </v>
      </c>
      <c r="GI523" s="302" t="str">
        <f t="shared" si="10"/>
        <v xml:space="preserve"> </v>
      </c>
      <c r="GJ523" s="302" t="str">
        <f t="shared" si="10"/>
        <v xml:space="preserve"> </v>
      </c>
      <c r="GK523" s="302" t="str">
        <f t="shared" si="10"/>
        <v xml:space="preserve"> </v>
      </c>
      <c r="GL523" s="302" t="str">
        <f t="shared" si="10"/>
        <v xml:space="preserve"> </v>
      </c>
      <c r="GM523" s="302" t="str">
        <f t="shared" si="10"/>
        <v xml:space="preserve"> </v>
      </c>
      <c r="GN523" s="302" t="str">
        <f t="shared" si="10"/>
        <v xml:space="preserve"> </v>
      </c>
      <c r="GO523" s="302" t="str">
        <f t="shared" si="10"/>
        <v xml:space="preserve"> </v>
      </c>
      <c r="GP523" s="302" t="str">
        <f t="shared" si="10"/>
        <v xml:space="preserve"> </v>
      </c>
      <c r="GQ523" s="302" t="str">
        <f t="shared" si="10"/>
        <v xml:space="preserve"> </v>
      </c>
      <c r="GR523" s="302" t="str">
        <f t="shared" si="10"/>
        <v xml:space="preserve"> </v>
      </c>
      <c r="GS523" s="302" t="str">
        <f t="shared" si="10"/>
        <v xml:space="preserve"> </v>
      </c>
      <c r="GT523" s="302" t="str">
        <f t="shared" si="10"/>
        <v xml:space="preserve"> </v>
      </c>
      <c r="GU523" s="302" t="str">
        <f t="shared" si="10"/>
        <v xml:space="preserve"> </v>
      </c>
      <c r="GV523" s="302" t="str">
        <f t="shared" si="10"/>
        <v xml:space="preserve"> </v>
      </c>
      <c r="GW523" s="302" t="str">
        <f t="shared" si="10"/>
        <v xml:space="preserve"> </v>
      </c>
      <c r="GX523" s="302" t="str">
        <f t="shared" si="10"/>
        <v xml:space="preserve"> </v>
      </c>
      <c r="GY523" s="302" t="str">
        <f t="shared" si="10"/>
        <v xml:space="preserve"> </v>
      </c>
      <c r="GZ523" s="302" t="str">
        <f t="shared" si="10"/>
        <v xml:space="preserve"> </v>
      </c>
    </row>
    <row r="524" spans="152:208" ht="15.75" customHeight="1" x14ac:dyDescent="0.25">
      <c r="GB524" s="302" t="str">
        <f t="shared" ref="GB524:GZ524" si="11">IF(FA520=""," ",FA520)</f>
        <v xml:space="preserve"> </v>
      </c>
      <c r="GC524" s="302" t="str">
        <f t="shared" si="11"/>
        <v xml:space="preserve"> </v>
      </c>
      <c r="GD524" s="302" t="str">
        <f t="shared" si="11"/>
        <v xml:space="preserve"> </v>
      </c>
      <c r="GE524" s="302" t="str">
        <f t="shared" si="11"/>
        <v xml:space="preserve"> </v>
      </c>
      <c r="GF524" s="302" t="str">
        <f t="shared" si="11"/>
        <v xml:space="preserve"> </v>
      </c>
      <c r="GG524" s="302" t="str">
        <f t="shared" si="11"/>
        <v xml:space="preserve"> </v>
      </c>
      <c r="GH524" s="302" t="str">
        <f t="shared" si="11"/>
        <v xml:space="preserve"> </v>
      </c>
      <c r="GI524" s="302" t="str">
        <f t="shared" si="11"/>
        <v xml:space="preserve"> </v>
      </c>
      <c r="GJ524" s="302" t="str">
        <f t="shared" si="11"/>
        <v xml:space="preserve"> </v>
      </c>
      <c r="GK524" s="302" t="str">
        <f t="shared" si="11"/>
        <v xml:space="preserve"> </v>
      </c>
      <c r="GL524" s="302" t="str">
        <f t="shared" si="11"/>
        <v xml:space="preserve"> </v>
      </c>
      <c r="GM524" s="302" t="str">
        <f t="shared" si="11"/>
        <v xml:space="preserve"> </v>
      </c>
      <c r="GN524" s="302" t="str">
        <f t="shared" si="11"/>
        <v xml:space="preserve"> </v>
      </c>
      <c r="GO524" s="302" t="str">
        <f t="shared" si="11"/>
        <v xml:space="preserve"> </v>
      </c>
      <c r="GP524" s="302" t="str">
        <f t="shared" si="11"/>
        <v xml:space="preserve"> </v>
      </c>
      <c r="GQ524" s="302" t="str">
        <f t="shared" si="11"/>
        <v xml:space="preserve"> </v>
      </c>
      <c r="GR524" s="302" t="str">
        <f t="shared" si="11"/>
        <v xml:space="preserve"> </v>
      </c>
      <c r="GS524" s="302" t="str">
        <f t="shared" si="11"/>
        <v xml:space="preserve"> </v>
      </c>
      <c r="GT524" s="302" t="str">
        <f t="shared" si="11"/>
        <v xml:space="preserve"> </v>
      </c>
      <c r="GU524" s="302" t="str">
        <f t="shared" si="11"/>
        <v xml:space="preserve"> </v>
      </c>
      <c r="GV524" s="302" t="str">
        <f t="shared" si="11"/>
        <v xml:space="preserve"> </v>
      </c>
      <c r="GW524" s="302" t="str">
        <f t="shared" si="11"/>
        <v xml:space="preserve"> </v>
      </c>
      <c r="GX524" s="302" t="str">
        <f t="shared" si="11"/>
        <v xml:space="preserve"> </v>
      </c>
      <c r="GY524" s="302" t="str">
        <f t="shared" si="11"/>
        <v xml:space="preserve"> </v>
      </c>
      <c r="GZ524" s="302" t="str">
        <f t="shared" si="11"/>
        <v xml:space="preserve"> </v>
      </c>
    </row>
    <row r="525" spans="152:208" ht="15.75" customHeight="1" x14ac:dyDescent="0.25">
      <c r="GB525" s="302" t="str">
        <f t="shared" ref="GB525:GZ525" si="12">IF(FA521=""," ",FA521)</f>
        <v xml:space="preserve"> </v>
      </c>
      <c r="GC525" s="302" t="str">
        <f t="shared" si="12"/>
        <v xml:space="preserve"> </v>
      </c>
      <c r="GD525" s="302" t="str">
        <f t="shared" si="12"/>
        <v xml:space="preserve"> </v>
      </c>
      <c r="GE525" s="302" t="str">
        <f t="shared" si="12"/>
        <v xml:space="preserve"> </v>
      </c>
      <c r="GF525" s="302" t="str">
        <f t="shared" si="12"/>
        <v xml:space="preserve"> </v>
      </c>
      <c r="GG525" s="302" t="str">
        <f t="shared" si="12"/>
        <v xml:space="preserve"> </v>
      </c>
      <c r="GH525" s="302" t="str">
        <f t="shared" si="12"/>
        <v xml:space="preserve"> </v>
      </c>
      <c r="GI525" s="302" t="str">
        <f t="shared" si="12"/>
        <v xml:space="preserve"> </v>
      </c>
      <c r="GJ525" s="302" t="str">
        <f t="shared" si="12"/>
        <v xml:space="preserve"> </v>
      </c>
      <c r="GK525" s="302" t="str">
        <f t="shared" si="12"/>
        <v xml:space="preserve"> </v>
      </c>
      <c r="GL525" s="302" t="str">
        <f t="shared" si="12"/>
        <v xml:space="preserve"> </v>
      </c>
      <c r="GM525" s="302" t="str">
        <f t="shared" si="12"/>
        <v xml:space="preserve"> </v>
      </c>
      <c r="GN525" s="302" t="str">
        <f t="shared" si="12"/>
        <v xml:space="preserve"> </v>
      </c>
      <c r="GO525" s="302" t="str">
        <f t="shared" si="12"/>
        <v xml:space="preserve"> </v>
      </c>
      <c r="GP525" s="302" t="str">
        <f t="shared" si="12"/>
        <v xml:space="preserve"> </v>
      </c>
      <c r="GQ525" s="302" t="str">
        <f t="shared" si="12"/>
        <v xml:space="preserve"> </v>
      </c>
      <c r="GR525" s="302" t="str">
        <f t="shared" si="12"/>
        <v xml:space="preserve"> </v>
      </c>
      <c r="GS525" s="302" t="str">
        <f t="shared" si="12"/>
        <v xml:space="preserve"> </v>
      </c>
      <c r="GT525" s="302" t="str">
        <f t="shared" si="12"/>
        <v xml:space="preserve"> </v>
      </c>
      <c r="GU525" s="302" t="str">
        <f t="shared" si="12"/>
        <v xml:space="preserve"> </v>
      </c>
      <c r="GV525" s="302" t="str">
        <f t="shared" si="12"/>
        <v xml:space="preserve"> </v>
      </c>
      <c r="GW525" s="302" t="str">
        <f t="shared" si="12"/>
        <v xml:space="preserve"> </v>
      </c>
      <c r="GX525" s="302" t="str">
        <f t="shared" si="12"/>
        <v xml:space="preserve"> </v>
      </c>
      <c r="GY525" s="302" t="str">
        <f t="shared" si="12"/>
        <v xml:space="preserve"> </v>
      </c>
      <c r="GZ525" s="302" t="str">
        <f t="shared" si="12"/>
        <v xml:space="preserve"> </v>
      </c>
    </row>
    <row r="526" spans="152:208" ht="15.75" customHeight="1" x14ac:dyDescent="0.25">
      <c r="GB526" s="302" t="str">
        <f t="shared" ref="GB526:GZ526" si="13">IF(FA522=""," ",FA522)</f>
        <v xml:space="preserve"> </v>
      </c>
      <c r="GC526" s="302" t="str">
        <f t="shared" si="13"/>
        <v xml:space="preserve"> </v>
      </c>
      <c r="GD526" s="302" t="str">
        <f t="shared" si="13"/>
        <v xml:space="preserve"> </v>
      </c>
      <c r="GE526" s="302" t="str">
        <f t="shared" si="13"/>
        <v xml:space="preserve"> </v>
      </c>
      <c r="GF526" s="302" t="str">
        <f t="shared" si="13"/>
        <v xml:space="preserve"> </v>
      </c>
      <c r="GG526" s="302" t="str">
        <f t="shared" si="13"/>
        <v xml:space="preserve"> </v>
      </c>
      <c r="GH526" s="302" t="str">
        <f t="shared" si="13"/>
        <v xml:space="preserve"> </v>
      </c>
      <c r="GI526" s="302" t="str">
        <f t="shared" si="13"/>
        <v xml:space="preserve"> </v>
      </c>
      <c r="GJ526" s="302" t="str">
        <f t="shared" si="13"/>
        <v xml:space="preserve"> </v>
      </c>
      <c r="GK526" s="302" t="str">
        <f t="shared" si="13"/>
        <v xml:space="preserve"> </v>
      </c>
      <c r="GL526" s="302" t="str">
        <f t="shared" si="13"/>
        <v xml:space="preserve"> </v>
      </c>
      <c r="GM526" s="302" t="str">
        <f t="shared" si="13"/>
        <v xml:space="preserve"> </v>
      </c>
      <c r="GN526" s="302" t="str">
        <f t="shared" si="13"/>
        <v xml:space="preserve"> </v>
      </c>
      <c r="GO526" s="302" t="str">
        <f t="shared" si="13"/>
        <v xml:space="preserve"> </v>
      </c>
      <c r="GP526" s="302" t="str">
        <f t="shared" si="13"/>
        <v xml:space="preserve"> </v>
      </c>
      <c r="GQ526" s="302" t="str">
        <f t="shared" si="13"/>
        <v xml:space="preserve"> </v>
      </c>
      <c r="GR526" s="302" t="str">
        <f t="shared" si="13"/>
        <v xml:space="preserve"> </v>
      </c>
      <c r="GS526" s="302" t="str">
        <f t="shared" si="13"/>
        <v xml:space="preserve"> </v>
      </c>
      <c r="GT526" s="302" t="str">
        <f t="shared" si="13"/>
        <v xml:space="preserve"> </v>
      </c>
      <c r="GU526" s="302" t="str">
        <f t="shared" si="13"/>
        <v xml:space="preserve"> </v>
      </c>
      <c r="GV526" s="302" t="str">
        <f t="shared" si="13"/>
        <v xml:space="preserve"> </v>
      </c>
      <c r="GW526" s="302" t="str">
        <f t="shared" si="13"/>
        <v xml:space="preserve"> </v>
      </c>
      <c r="GX526" s="302" t="str">
        <f t="shared" si="13"/>
        <v xml:space="preserve"> </v>
      </c>
      <c r="GY526" s="302" t="str">
        <f t="shared" si="13"/>
        <v xml:space="preserve"> </v>
      </c>
      <c r="GZ526" s="302" t="str">
        <f t="shared" si="13"/>
        <v xml:space="preserve"> </v>
      </c>
    </row>
    <row r="527" spans="152:208" ht="15.75" customHeight="1" x14ac:dyDescent="0.25">
      <c r="GB527" s="302" t="str">
        <f t="shared" ref="GB527:GZ527" si="14">IF(FA523=""," ",FA523)</f>
        <v xml:space="preserve"> </v>
      </c>
      <c r="GC527" s="302" t="str">
        <f t="shared" si="14"/>
        <v xml:space="preserve"> </v>
      </c>
      <c r="GD527" s="302" t="str">
        <f t="shared" si="14"/>
        <v xml:space="preserve"> </v>
      </c>
      <c r="GE527" s="302" t="str">
        <f t="shared" si="14"/>
        <v xml:space="preserve"> </v>
      </c>
      <c r="GF527" s="302" t="str">
        <f t="shared" si="14"/>
        <v xml:space="preserve"> </v>
      </c>
      <c r="GG527" s="302" t="str">
        <f t="shared" si="14"/>
        <v xml:space="preserve"> </v>
      </c>
      <c r="GH527" s="302" t="str">
        <f t="shared" si="14"/>
        <v xml:space="preserve"> </v>
      </c>
      <c r="GI527" s="302" t="str">
        <f t="shared" si="14"/>
        <v xml:space="preserve"> </v>
      </c>
      <c r="GJ527" s="302" t="str">
        <f t="shared" si="14"/>
        <v xml:space="preserve"> </v>
      </c>
      <c r="GK527" s="302" t="str">
        <f t="shared" si="14"/>
        <v xml:space="preserve"> </v>
      </c>
      <c r="GL527" s="302" t="str">
        <f t="shared" si="14"/>
        <v xml:space="preserve"> </v>
      </c>
      <c r="GM527" s="302" t="str">
        <f t="shared" si="14"/>
        <v xml:space="preserve"> </v>
      </c>
      <c r="GN527" s="302" t="str">
        <f t="shared" si="14"/>
        <v xml:space="preserve"> </v>
      </c>
      <c r="GO527" s="302" t="str">
        <f t="shared" si="14"/>
        <v xml:space="preserve"> </v>
      </c>
      <c r="GP527" s="302" t="str">
        <f t="shared" si="14"/>
        <v xml:space="preserve"> </v>
      </c>
      <c r="GQ527" s="302" t="str">
        <f t="shared" si="14"/>
        <v xml:space="preserve"> </v>
      </c>
      <c r="GR527" s="302" t="str">
        <f t="shared" si="14"/>
        <v xml:space="preserve"> </v>
      </c>
      <c r="GS527" s="302" t="str">
        <f t="shared" si="14"/>
        <v xml:space="preserve"> </v>
      </c>
      <c r="GT527" s="302" t="str">
        <f t="shared" si="14"/>
        <v xml:space="preserve"> </v>
      </c>
      <c r="GU527" s="302" t="str">
        <f t="shared" si="14"/>
        <v xml:space="preserve"> </v>
      </c>
      <c r="GV527" s="302" t="str">
        <f t="shared" si="14"/>
        <v xml:space="preserve"> </v>
      </c>
      <c r="GW527" s="302" t="str">
        <f t="shared" si="14"/>
        <v xml:space="preserve"> </v>
      </c>
      <c r="GX527" s="302" t="str">
        <f t="shared" si="14"/>
        <v xml:space="preserve"> </v>
      </c>
      <c r="GY527" s="302" t="str">
        <f t="shared" si="14"/>
        <v xml:space="preserve"> </v>
      </c>
      <c r="GZ527" s="302" t="str">
        <f t="shared" si="14"/>
        <v xml:space="preserve"> </v>
      </c>
    </row>
    <row r="528" spans="152:208" ht="15.75" customHeight="1" x14ac:dyDescent="0.25">
      <c r="GB528" s="302" t="str">
        <f t="shared" ref="GB528:GZ528" si="15">IF(FA524=""," ",FA524)</f>
        <v xml:space="preserve"> </v>
      </c>
      <c r="GC528" s="302" t="str">
        <f t="shared" si="15"/>
        <v xml:space="preserve"> </v>
      </c>
      <c r="GD528" s="302" t="str">
        <f t="shared" si="15"/>
        <v xml:space="preserve"> </v>
      </c>
      <c r="GE528" s="302" t="str">
        <f t="shared" si="15"/>
        <v xml:space="preserve"> </v>
      </c>
      <c r="GF528" s="302" t="str">
        <f t="shared" si="15"/>
        <v xml:space="preserve"> </v>
      </c>
      <c r="GG528" s="302" t="str">
        <f t="shared" si="15"/>
        <v xml:space="preserve"> </v>
      </c>
      <c r="GH528" s="302" t="str">
        <f t="shared" si="15"/>
        <v xml:space="preserve"> </v>
      </c>
      <c r="GI528" s="302" t="str">
        <f t="shared" si="15"/>
        <v xml:space="preserve"> </v>
      </c>
      <c r="GJ528" s="302" t="str">
        <f t="shared" si="15"/>
        <v xml:space="preserve"> </v>
      </c>
      <c r="GK528" s="302" t="str">
        <f t="shared" si="15"/>
        <v xml:space="preserve"> </v>
      </c>
      <c r="GL528" s="302" t="str">
        <f t="shared" si="15"/>
        <v xml:space="preserve"> </v>
      </c>
      <c r="GM528" s="302" t="str">
        <f t="shared" si="15"/>
        <v xml:space="preserve"> </v>
      </c>
      <c r="GN528" s="302" t="str">
        <f t="shared" si="15"/>
        <v xml:space="preserve"> </v>
      </c>
      <c r="GO528" s="302" t="str">
        <f t="shared" si="15"/>
        <v xml:space="preserve"> </v>
      </c>
      <c r="GP528" s="302" t="str">
        <f t="shared" si="15"/>
        <v xml:space="preserve"> </v>
      </c>
      <c r="GQ528" s="302" t="str">
        <f t="shared" si="15"/>
        <v xml:space="preserve"> </v>
      </c>
      <c r="GR528" s="302" t="str">
        <f t="shared" si="15"/>
        <v xml:space="preserve"> </v>
      </c>
      <c r="GS528" s="302" t="str">
        <f t="shared" si="15"/>
        <v xml:space="preserve"> </v>
      </c>
      <c r="GT528" s="302" t="str">
        <f t="shared" si="15"/>
        <v xml:space="preserve"> </v>
      </c>
      <c r="GU528" s="302" t="str">
        <f t="shared" si="15"/>
        <v xml:space="preserve"> </v>
      </c>
      <c r="GV528" s="302" t="str">
        <f t="shared" si="15"/>
        <v xml:space="preserve"> </v>
      </c>
      <c r="GW528" s="302" t="str">
        <f t="shared" si="15"/>
        <v xml:space="preserve"> </v>
      </c>
      <c r="GX528" s="302" t="str">
        <f t="shared" si="15"/>
        <v xml:space="preserve"> </v>
      </c>
      <c r="GY528" s="302" t="str">
        <f t="shared" si="15"/>
        <v xml:space="preserve"> </v>
      </c>
      <c r="GZ528" s="302" t="str">
        <f t="shared" si="15"/>
        <v xml:space="preserve"> </v>
      </c>
    </row>
    <row r="529" spans="184:208" ht="15.75" customHeight="1" x14ac:dyDescent="0.25">
      <c r="GB529" s="302" t="str">
        <f t="shared" ref="GB529:GZ529" si="16">IF(FA525=""," ",FA525)</f>
        <v xml:space="preserve"> </v>
      </c>
      <c r="GC529" s="302" t="str">
        <f t="shared" si="16"/>
        <v xml:space="preserve"> </v>
      </c>
      <c r="GD529" s="302" t="str">
        <f t="shared" si="16"/>
        <v xml:space="preserve"> </v>
      </c>
      <c r="GE529" s="302" t="str">
        <f t="shared" si="16"/>
        <v xml:space="preserve"> </v>
      </c>
      <c r="GF529" s="302" t="str">
        <f t="shared" si="16"/>
        <v xml:space="preserve"> </v>
      </c>
      <c r="GG529" s="302" t="str">
        <f t="shared" si="16"/>
        <v xml:space="preserve"> </v>
      </c>
      <c r="GH529" s="302" t="str">
        <f t="shared" si="16"/>
        <v xml:space="preserve"> </v>
      </c>
      <c r="GI529" s="302" t="str">
        <f t="shared" si="16"/>
        <v xml:space="preserve"> </v>
      </c>
      <c r="GJ529" s="302" t="str">
        <f t="shared" si="16"/>
        <v xml:space="preserve"> </v>
      </c>
      <c r="GK529" s="302" t="str">
        <f t="shared" si="16"/>
        <v xml:space="preserve"> </v>
      </c>
      <c r="GL529" s="302" t="str">
        <f t="shared" si="16"/>
        <v xml:space="preserve"> </v>
      </c>
      <c r="GM529" s="302" t="str">
        <f t="shared" si="16"/>
        <v xml:space="preserve"> </v>
      </c>
      <c r="GN529" s="302" t="str">
        <f t="shared" si="16"/>
        <v xml:space="preserve"> </v>
      </c>
      <c r="GO529" s="302" t="str">
        <f t="shared" si="16"/>
        <v xml:space="preserve"> </v>
      </c>
      <c r="GP529" s="302" t="str">
        <f t="shared" si="16"/>
        <v xml:space="preserve"> </v>
      </c>
      <c r="GQ529" s="302" t="str">
        <f t="shared" si="16"/>
        <v xml:space="preserve"> </v>
      </c>
      <c r="GR529" s="302" t="str">
        <f t="shared" si="16"/>
        <v xml:space="preserve"> </v>
      </c>
      <c r="GS529" s="302" t="str">
        <f t="shared" si="16"/>
        <v xml:space="preserve"> </v>
      </c>
      <c r="GT529" s="302" t="str">
        <f t="shared" si="16"/>
        <v xml:space="preserve"> </v>
      </c>
      <c r="GU529" s="302" t="str">
        <f t="shared" si="16"/>
        <v xml:space="preserve"> </v>
      </c>
      <c r="GV529" s="302" t="str">
        <f t="shared" si="16"/>
        <v xml:space="preserve"> </v>
      </c>
      <c r="GW529" s="302" t="str">
        <f t="shared" si="16"/>
        <v xml:space="preserve"> </v>
      </c>
      <c r="GX529" s="302" t="str">
        <f t="shared" si="16"/>
        <v xml:space="preserve"> </v>
      </c>
      <c r="GY529" s="302" t="str">
        <f t="shared" si="16"/>
        <v xml:space="preserve"> </v>
      </c>
      <c r="GZ529" s="302" t="str">
        <f t="shared" si="16"/>
        <v xml:space="preserve"> </v>
      </c>
    </row>
    <row r="530" spans="184:208" ht="15.75" customHeight="1" x14ac:dyDescent="0.25">
      <c r="GB530" s="302" t="str">
        <f t="shared" ref="GB530:GZ530" si="17">IF(FA526=""," ",FA526)</f>
        <v xml:space="preserve"> </v>
      </c>
      <c r="GC530" s="302" t="str">
        <f t="shared" si="17"/>
        <v xml:space="preserve"> </v>
      </c>
      <c r="GD530" s="302" t="str">
        <f t="shared" si="17"/>
        <v xml:space="preserve"> </v>
      </c>
      <c r="GE530" s="302" t="str">
        <f t="shared" si="17"/>
        <v xml:space="preserve"> </v>
      </c>
      <c r="GF530" s="302" t="str">
        <f t="shared" si="17"/>
        <v xml:space="preserve"> </v>
      </c>
      <c r="GG530" s="302" t="str">
        <f t="shared" si="17"/>
        <v xml:space="preserve"> </v>
      </c>
      <c r="GH530" s="302" t="str">
        <f t="shared" si="17"/>
        <v xml:space="preserve"> </v>
      </c>
      <c r="GI530" s="302" t="str">
        <f t="shared" si="17"/>
        <v xml:space="preserve"> </v>
      </c>
      <c r="GJ530" s="302" t="str">
        <f t="shared" si="17"/>
        <v xml:space="preserve"> </v>
      </c>
      <c r="GK530" s="302" t="str">
        <f t="shared" si="17"/>
        <v xml:space="preserve"> </v>
      </c>
      <c r="GL530" s="302" t="str">
        <f t="shared" si="17"/>
        <v xml:space="preserve"> </v>
      </c>
      <c r="GM530" s="302" t="str">
        <f t="shared" si="17"/>
        <v xml:space="preserve"> </v>
      </c>
      <c r="GN530" s="302" t="str">
        <f t="shared" si="17"/>
        <v xml:space="preserve"> </v>
      </c>
      <c r="GO530" s="302" t="str">
        <f t="shared" si="17"/>
        <v xml:space="preserve"> </v>
      </c>
      <c r="GP530" s="302" t="str">
        <f t="shared" si="17"/>
        <v xml:space="preserve"> </v>
      </c>
      <c r="GQ530" s="302" t="str">
        <f t="shared" si="17"/>
        <v xml:space="preserve"> </v>
      </c>
      <c r="GR530" s="302" t="str">
        <f t="shared" si="17"/>
        <v xml:space="preserve"> </v>
      </c>
      <c r="GS530" s="302" t="str">
        <f t="shared" si="17"/>
        <v xml:space="preserve"> </v>
      </c>
      <c r="GT530" s="302" t="str">
        <f t="shared" si="17"/>
        <v xml:space="preserve"> </v>
      </c>
      <c r="GU530" s="302" t="str">
        <f t="shared" si="17"/>
        <v xml:space="preserve"> </v>
      </c>
      <c r="GV530" s="302" t="str">
        <f t="shared" si="17"/>
        <v xml:space="preserve"> </v>
      </c>
      <c r="GW530" s="302" t="str">
        <f t="shared" si="17"/>
        <v xml:space="preserve"> </v>
      </c>
      <c r="GX530" s="302" t="str">
        <f t="shared" si="17"/>
        <v xml:space="preserve"> </v>
      </c>
      <c r="GY530" s="302" t="str">
        <f t="shared" si="17"/>
        <v xml:space="preserve"> </v>
      </c>
      <c r="GZ530" s="302" t="str">
        <f t="shared" si="17"/>
        <v xml:space="preserve"> </v>
      </c>
    </row>
    <row r="531" spans="184:208" ht="15.75" customHeight="1" x14ac:dyDescent="0.25">
      <c r="GB531" s="302" t="str">
        <f t="shared" ref="GB531:GZ531" si="18">IF(FA527=""," ",FA527)</f>
        <v xml:space="preserve"> </v>
      </c>
      <c r="GC531" s="302" t="str">
        <f t="shared" si="18"/>
        <v xml:space="preserve"> </v>
      </c>
      <c r="GD531" s="302" t="str">
        <f t="shared" si="18"/>
        <v xml:space="preserve"> </v>
      </c>
      <c r="GE531" s="302" t="str">
        <f t="shared" si="18"/>
        <v xml:space="preserve"> </v>
      </c>
      <c r="GF531" s="302" t="str">
        <f t="shared" si="18"/>
        <v xml:space="preserve"> </v>
      </c>
      <c r="GG531" s="302" t="str">
        <f t="shared" si="18"/>
        <v xml:space="preserve"> </v>
      </c>
      <c r="GH531" s="302" t="str">
        <f t="shared" si="18"/>
        <v xml:space="preserve"> </v>
      </c>
      <c r="GI531" s="302" t="str">
        <f t="shared" si="18"/>
        <v xml:space="preserve"> </v>
      </c>
      <c r="GJ531" s="302" t="str">
        <f t="shared" si="18"/>
        <v xml:space="preserve"> </v>
      </c>
      <c r="GK531" s="302" t="str">
        <f t="shared" si="18"/>
        <v xml:space="preserve"> </v>
      </c>
      <c r="GL531" s="302" t="str">
        <f t="shared" si="18"/>
        <v xml:space="preserve"> </v>
      </c>
      <c r="GM531" s="302" t="str">
        <f t="shared" si="18"/>
        <v xml:space="preserve"> </v>
      </c>
      <c r="GN531" s="302" t="str">
        <f t="shared" si="18"/>
        <v xml:space="preserve"> </v>
      </c>
      <c r="GO531" s="302" t="str">
        <f t="shared" si="18"/>
        <v xml:space="preserve"> </v>
      </c>
      <c r="GP531" s="302" t="str">
        <f t="shared" si="18"/>
        <v xml:space="preserve"> </v>
      </c>
      <c r="GQ531" s="302" t="str">
        <f t="shared" si="18"/>
        <v xml:space="preserve"> </v>
      </c>
      <c r="GR531" s="302" t="str">
        <f t="shared" si="18"/>
        <v xml:space="preserve"> </v>
      </c>
      <c r="GS531" s="302" t="str">
        <f t="shared" si="18"/>
        <v xml:space="preserve"> </v>
      </c>
      <c r="GT531" s="302" t="str">
        <f t="shared" si="18"/>
        <v xml:space="preserve"> </v>
      </c>
      <c r="GU531" s="302" t="str">
        <f t="shared" si="18"/>
        <v xml:space="preserve"> </v>
      </c>
      <c r="GV531" s="302" t="str">
        <f t="shared" si="18"/>
        <v xml:space="preserve"> </v>
      </c>
      <c r="GW531" s="302" t="str">
        <f t="shared" si="18"/>
        <v xml:space="preserve"> </v>
      </c>
      <c r="GX531" s="302" t="str">
        <f t="shared" si="18"/>
        <v xml:space="preserve"> </v>
      </c>
      <c r="GY531" s="302" t="str">
        <f t="shared" si="18"/>
        <v xml:space="preserve"> </v>
      </c>
      <c r="GZ531" s="302" t="str">
        <f t="shared" si="18"/>
        <v xml:space="preserve"> </v>
      </c>
    </row>
    <row r="532" spans="184:208" ht="15.75" customHeight="1" x14ac:dyDescent="0.25">
      <c r="GB532" s="302" t="str">
        <f t="shared" ref="GB532:GZ532" si="19">IF(FA528=""," ",FA528)</f>
        <v xml:space="preserve"> </v>
      </c>
      <c r="GC532" s="302" t="str">
        <f t="shared" si="19"/>
        <v xml:space="preserve"> </v>
      </c>
      <c r="GD532" s="302" t="str">
        <f t="shared" si="19"/>
        <v xml:space="preserve"> </v>
      </c>
      <c r="GE532" s="302" t="str">
        <f t="shared" si="19"/>
        <v xml:space="preserve"> </v>
      </c>
      <c r="GF532" s="302" t="str">
        <f t="shared" si="19"/>
        <v xml:space="preserve"> </v>
      </c>
      <c r="GG532" s="302" t="str">
        <f t="shared" si="19"/>
        <v xml:space="preserve"> </v>
      </c>
      <c r="GH532" s="302" t="str">
        <f t="shared" si="19"/>
        <v xml:space="preserve"> </v>
      </c>
      <c r="GI532" s="302" t="str">
        <f t="shared" si="19"/>
        <v xml:space="preserve"> </v>
      </c>
      <c r="GJ532" s="302" t="str">
        <f t="shared" si="19"/>
        <v xml:space="preserve"> </v>
      </c>
      <c r="GK532" s="302" t="str">
        <f t="shared" si="19"/>
        <v xml:space="preserve"> </v>
      </c>
      <c r="GL532" s="302" t="str">
        <f t="shared" si="19"/>
        <v xml:space="preserve"> </v>
      </c>
      <c r="GM532" s="302" t="str">
        <f t="shared" si="19"/>
        <v xml:space="preserve"> </v>
      </c>
      <c r="GN532" s="302" t="str">
        <f t="shared" si="19"/>
        <v xml:space="preserve"> </v>
      </c>
      <c r="GO532" s="302" t="str">
        <f t="shared" si="19"/>
        <v xml:space="preserve"> </v>
      </c>
      <c r="GP532" s="302" t="str">
        <f t="shared" si="19"/>
        <v xml:space="preserve"> </v>
      </c>
      <c r="GQ532" s="302" t="str">
        <f t="shared" si="19"/>
        <v xml:space="preserve"> </v>
      </c>
      <c r="GR532" s="302" t="str">
        <f t="shared" si="19"/>
        <v xml:space="preserve"> </v>
      </c>
      <c r="GS532" s="302" t="str">
        <f t="shared" si="19"/>
        <v xml:space="preserve"> </v>
      </c>
      <c r="GT532" s="302" t="str">
        <f t="shared" si="19"/>
        <v xml:space="preserve"> </v>
      </c>
      <c r="GU532" s="302" t="str">
        <f t="shared" si="19"/>
        <v xml:space="preserve"> </v>
      </c>
      <c r="GV532" s="302" t="str">
        <f t="shared" si="19"/>
        <v xml:space="preserve"> </v>
      </c>
      <c r="GW532" s="302" t="str">
        <f t="shared" si="19"/>
        <v xml:space="preserve"> </v>
      </c>
      <c r="GX532" s="302" t="str">
        <f t="shared" si="19"/>
        <v xml:space="preserve"> </v>
      </c>
      <c r="GY532" s="302" t="str">
        <f t="shared" si="19"/>
        <v xml:space="preserve"> </v>
      </c>
      <c r="GZ532" s="302" t="str">
        <f t="shared" si="19"/>
        <v xml:space="preserve"> </v>
      </c>
    </row>
    <row r="533" spans="184:208" ht="15.75" customHeight="1" x14ac:dyDescent="0.25">
      <c r="GB533" s="302" t="str">
        <f t="shared" ref="GB533:GZ533" si="20">IF(FA529=""," ",FA529)</f>
        <v xml:space="preserve"> </v>
      </c>
      <c r="GC533" s="302" t="str">
        <f t="shared" si="20"/>
        <v xml:space="preserve"> </v>
      </c>
      <c r="GD533" s="302" t="str">
        <f t="shared" si="20"/>
        <v xml:space="preserve"> </v>
      </c>
      <c r="GE533" s="302" t="str">
        <f t="shared" si="20"/>
        <v xml:space="preserve"> </v>
      </c>
      <c r="GF533" s="302" t="str">
        <f t="shared" si="20"/>
        <v xml:space="preserve"> </v>
      </c>
      <c r="GG533" s="302" t="str">
        <f t="shared" si="20"/>
        <v xml:space="preserve"> </v>
      </c>
      <c r="GH533" s="302" t="str">
        <f t="shared" si="20"/>
        <v xml:space="preserve"> </v>
      </c>
      <c r="GI533" s="302" t="str">
        <f t="shared" si="20"/>
        <v xml:space="preserve"> </v>
      </c>
      <c r="GJ533" s="302" t="str">
        <f t="shared" si="20"/>
        <v xml:space="preserve"> </v>
      </c>
      <c r="GK533" s="302" t="str">
        <f t="shared" si="20"/>
        <v xml:space="preserve"> </v>
      </c>
      <c r="GL533" s="302" t="str">
        <f t="shared" si="20"/>
        <v xml:space="preserve"> </v>
      </c>
      <c r="GM533" s="302" t="str">
        <f t="shared" si="20"/>
        <v xml:space="preserve"> </v>
      </c>
      <c r="GN533" s="302" t="str">
        <f t="shared" si="20"/>
        <v xml:space="preserve"> </v>
      </c>
      <c r="GO533" s="302" t="str">
        <f t="shared" si="20"/>
        <v xml:space="preserve"> </v>
      </c>
      <c r="GP533" s="302" t="str">
        <f t="shared" si="20"/>
        <v xml:space="preserve"> </v>
      </c>
      <c r="GQ533" s="302" t="str">
        <f t="shared" si="20"/>
        <v xml:space="preserve"> </v>
      </c>
      <c r="GR533" s="302" t="str">
        <f t="shared" si="20"/>
        <v xml:space="preserve"> </v>
      </c>
      <c r="GS533" s="302" t="str">
        <f t="shared" si="20"/>
        <v xml:space="preserve"> </v>
      </c>
      <c r="GT533" s="302" t="str">
        <f t="shared" si="20"/>
        <v xml:space="preserve"> </v>
      </c>
      <c r="GU533" s="302" t="str">
        <f t="shared" si="20"/>
        <v xml:space="preserve"> </v>
      </c>
      <c r="GV533" s="302" t="str">
        <f t="shared" si="20"/>
        <v xml:space="preserve"> </v>
      </c>
      <c r="GW533" s="302" t="str">
        <f t="shared" si="20"/>
        <v xml:space="preserve"> </v>
      </c>
      <c r="GX533" s="302" t="str">
        <f t="shared" si="20"/>
        <v xml:space="preserve"> </v>
      </c>
      <c r="GY533" s="302" t="str">
        <f t="shared" si="20"/>
        <v xml:space="preserve"> </v>
      </c>
      <c r="GZ533" s="302" t="str">
        <f t="shared" si="20"/>
        <v xml:space="preserve"> </v>
      </c>
    </row>
    <row r="534" spans="184:208" ht="15.75" customHeight="1" x14ac:dyDescent="0.25">
      <c r="GB534" s="302" t="str">
        <f t="shared" ref="GB534:GZ534" si="21">IF(FA530=""," ",FA530)</f>
        <v xml:space="preserve"> </v>
      </c>
      <c r="GC534" s="302" t="str">
        <f t="shared" si="21"/>
        <v xml:space="preserve"> </v>
      </c>
      <c r="GD534" s="302" t="str">
        <f t="shared" si="21"/>
        <v xml:space="preserve"> </v>
      </c>
      <c r="GE534" s="302" t="str">
        <f t="shared" si="21"/>
        <v xml:space="preserve"> </v>
      </c>
      <c r="GF534" s="302" t="str">
        <f t="shared" si="21"/>
        <v xml:space="preserve"> </v>
      </c>
      <c r="GG534" s="302" t="str">
        <f t="shared" si="21"/>
        <v xml:space="preserve"> </v>
      </c>
      <c r="GH534" s="302" t="str">
        <f t="shared" si="21"/>
        <v xml:space="preserve"> </v>
      </c>
      <c r="GI534" s="302" t="str">
        <f t="shared" si="21"/>
        <v xml:space="preserve"> </v>
      </c>
      <c r="GJ534" s="302" t="str">
        <f t="shared" si="21"/>
        <v xml:space="preserve"> </v>
      </c>
      <c r="GK534" s="302" t="str">
        <f t="shared" si="21"/>
        <v xml:space="preserve"> </v>
      </c>
      <c r="GL534" s="302" t="str">
        <f t="shared" si="21"/>
        <v xml:space="preserve"> </v>
      </c>
      <c r="GM534" s="302" t="str">
        <f t="shared" si="21"/>
        <v xml:space="preserve"> </v>
      </c>
      <c r="GN534" s="302" t="str">
        <f t="shared" si="21"/>
        <v xml:space="preserve"> </v>
      </c>
      <c r="GO534" s="302" t="str">
        <f t="shared" si="21"/>
        <v xml:space="preserve"> </v>
      </c>
      <c r="GP534" s="302" t="str">
        <f t="shared" si="21"/>
        <v xml:space="preserve"> </v>
      </c>
      <c r="GQ534" s="302" t="str">
        <f t="shared" si="21"/>
        <v xml:space="preserve"> </v>
      </c>
      <c r="GR534" s="302" t="str">
        <f t="shared" si="21"/>
        <v xml:space="preserve"> </v>
      </c>
      <c r="GS534" s="302" t="str">
        <f t="shared" si="21"/>
        <v xml:space="preserve"> </v>
      </c>
      <c r="GT534" s="302" t="str">
        <f t="shared" si="21"/>
        <v xml:space="preserve"> </v>
      </c>
      <c r="GU534" s="302" t="str">
        <f t="shared" si="21"/>
        <v xml:space="preserve"> </v>
      </c>
      <c r="GV534" s="302" t="str">
        <f t="shared" si="21"/>
        <v xml:space="preserve"> </v>
      </c>
      <c r="GW534" s="302" t="str">
        <f t="shared" si="21"/>
        <v xml:space="preserve"> </v>
      </c>
      <c r="GX534" s="302" t="str">
        <f t="shared" si="21"/>
        <v xml:space="preserve"> </v>
      </c>
      <c r="GY534" s="302" t="str">
        <f t="shared" si="21"/>
        <v xml:space="preserve"> </v>
      </c>
      <c r="GZ534" s="302" t="str">
        <f t="shared" si="21"/>
        <v xml:space="preserve"> </v>
      </c>
    </row>
    <row r="535" spans="184:208" ht="15.75" customHeight="1" x14ac:dyDescent="0.25">
      <c r="GB535" s="302" t="str">
        <f t="shared" ref="GB535:GZ535" si="22">IF(FA531=""," ",FA531)</f>
        <v xml:space="preserve"> </v>
      </c>
      <c r="GC535" s="302" t="str">
        <f t="shared" si="22"/>
        <v xml:space="preserve"> </v>
      </c>
      <c r="GD535" s="302" t="str">
        <f t="shared" si="22"/>
        <v xml:space="preserve"> </v>
      </c>
      <c r="GE535" s="302" t="str">
        <f t="shared" si="22"/>
        <v xml:space="preserve"> </v>
      </c>
      <c r="GF535" s="302" t="str">
        <f t="shared" si="22"/>
        <v xml:space="preserve"> </v>
      </c>
      <c r="GG535" s="302" t="str">
        <f t="shared" si="22"/>
        <v xml:space="preserve"> </v>
      </c>
      <c r="GH535" s="302" t="str">
        <f t="shared" si="22"/>
        <v xml:space="preserve"> </v>
      </c>
      <c r="GI535" s="302" t="str">
        <f t="shared" si="22"/>
        <v xml:space="preserve"> </v>
      </c>
      <c r="GJ535" s="302" t="str">
        <f t="shared" si="22"/>
        <v xml:space="preserve"> </v>
      </c>
      <c r="GK535" s="302" t="str">
        <f t="shared" si="22"/>
        <v xml:space="preserve"> </v>
      </c>
      <c r="GL535" s="302" t="str">
        <f t="shared" si="22"/>
        <v xml:space="preserve"> </v>
      </c>
      <c r="GM535" s="302" t="str">
        <f t="shared" si="22"/>
        <v xml:space="preserve"> </v>
      </c>
      <c r="GN535" s="302" t="str">
        <f t="shared" si="22"/>
        <v xml:space="preserve"> </v>
      </c>
      <c r="GO535" s="302" t="str">
        <f t="shared" si="22"/>
        <v xml:space="preserve"> </v>
      </c>
      <c r="GP535" s="302" t="str">
        <f t="shared" si="22"/>
        <v xml:space="preserve"> </v>
      </c>
      <c r="GQ535" s="302" t="str">
        <f t="shared" si="22"/>
        <v xml:space="preserve"> </v>
      </c>
      <c r="GR535" s="302" t="str">
        <f t="shared" si="22"/>
        <v xml:space="preserve"> </v>
      </c>
      <c r="GS535" s="302" t="str">
        <f t="shared" si="22"/>
        <v xml:space="preserve"> </v>
      </c>
      <c r="GT535" s="302" t="str">
        <f t="shared" si="22"/>
        <v xml:space="preserve"> </v>
      </c>
      <c r="GU535" s="302" t="str">
        <f t="shared" si="22"/>
        <v xml:space="preserve"> </v>
      </c>
      <c r="GV535" s="302" t="str">
        <f t="shared" si="22"/>
        <v xml:space="preserve"> </v>
      </c>
      <c r="GW535" s="302" t="str">
        <f t="shared" si="22"/>
        <v xml:space="preserve"> </v>
      </c>
      <c r="GX535" s="302" t="str">
        <f t="shared" si="22"/>
        <v xml:space="preserve"> </v>
      </c>
      <c r="GY535" s="302" t="str">
        <f t="shared" si="22"/>
        <v xml:space="preserve"> </v>
      </c>
      <c r="GZ535" s="302" t="str">
        <f t="shared" si="22"/>
        <v xml:space="preserve"> </v>
      </c>
    </row>
    <row r="536" spans="184:208" ht="15.75" customHeight="1" x14ac:dyDescent="0.25">
      <c r="GB536" s="302" t="str">
        <f t="shared" ref="GB536:GZ536" si="23">IF(FA532=""," ",FA532)</f>
        <v xml:space="preserve"> </v>
      </c>
      <c r="GC536" s="302" t="str">
        <f t="shared" si="23"/>
        <v xml:space="preserve"> </v>
      </c>
      <c r="GD536" s="302" t="str">
        <f t="shared" si="23"/>
        <v xml:space="preserve"> </v>
      </c>
      <c r="GE536" s="302" t="str">
        <f t="shared" si="23"/>
        <v xml:space="preserve"> </v>
      </c>
      <c r="GF536" s="302" t="str">
        <f t="shared" si="23"/>
        <v xml:space="preserve"> </v>
      </c>
      <c r="GG536" s="302" t="str">
        <f t="shared" si="23"/>
        <v xml:space="preserve"> </v>
      </c>
      <c r="GH536" s="302" t="str">
        <f t="shared" si="23"/>
        <v xml:space="preserve"> </v>
      </c>
      <c r="GI536" s="302" t="str">
        <f t="shared" si="23"/>
        <v xml:space="preserve"> </v>
      </c>
      <c r="GJ536" s="302" t="str">
        <f t="shared" si="23"/>
        <v xml:space="preserve"> </v>
      </c>
      <c r="GK536" s="302" t="str">
        <f t="shared" si="23"/>
        <v xml:space="preserve"> </v>
      </c>
      <c r="GL536" s="302" t="str">
        <f t="shared" si="23"/>
        <v xml:space="preserve"> </v>
      </c>
      <c r="GM536" s="302" t="str">
        <f t="shared" si="23"/>
        <v xml:space="preserve"> </v>
      </c>
      <c r="GN536" s="302" t="str">
        <f t="shared" si="23"/>
        <v xml:space="preserve"> </v>
      </c>
      <c r="GO536" s="302" t="str">
        <f t="shared" si="23"/>
        <v xml:space="preserve"> </v>
      </c>
      <c r="GP536" s="302" t="str">
        <f t="shared" si="23"/>
        <v xml:space="preserve"> </v>
      </c>
      <c r="GQ536" s="302" t="str">
        <f t="shared" si="23"/>
        <v xml:space="preserve"> </v>
      </c>
      <c r="GR536" s="302" t="str">
        <f t="shared" si="23"/>
        <v xml:space="preserve"> </v>
      </c>
      <c r="GS536" s="302" t="str">
        <f t="shared" si="23"/>
        <v xml:space="preserve"> </v>
      </c>
      <c r="GT536" s="302" t="str">
        <f t="shared" si="23"/>
        <v xml:space="preserve"> </v>
      </c>
      <c r="GU536" s="302" t="str">
        <f t="shared" si="23"/>
        <v xml:space="preserve"> </v>
      </c>
      <c r="GV536" s="302" t="str">
        <f t="shared" si="23"/>
        <v xml:space="preserve"> </v>
      </c>
      <c r="GW536" s="302" t="str">
        <f t="shared" si="23"/>
        <v xml:space="preserve"> </v>
      </c>
      <c r="GX536" s="302" t="str">
        <f t="shared" si="23"/>
        <v xml:space="preserve"> </v>
      </c>
      <c r="GY536" s="302" t="str">
        <f t="shared" si="23"/>
        <v xml:space="preserve"> </v>
      </c>
      <c r="GZ536" s="302" t="str">
        <f t="shared" si="23"/>
        <v xml:space="preserve"> </v>
      </c>
    </row>
    <row r="537" spans="184:208" ht="15.75" customHeight="1" x14ac:dyDescent="0.25">
      <c r="GB537" s="302" t="str">
        <f t="shared" ref="GB537:GZ537" si="24">IF(FA533=""," ",FA533)</f>
        <v xml:space="preserve"> </v>
      </c>
      <c r="GC537" s="302" t="str">
        <f t="shared" si="24"/>
        <v xml:space="preserve"> </v>
      </c>
      <c r="GD537" s="302" t="str">
        <f t="shared" si="24"/>
        <v xml:space="preserve"> </v>
      </c>
      <c r="GE537" s="302" t="str">
        <f t="shared" si="24"/>
        <v xml:space="preserve"> </v>
      </c>
      <c r="GF537" s="302" t="str">
        <f t="shared" si="24"/>
        <v xml:space="preserve"> </v>
      </c>
      <c r="GG537" s="302" t="str">
        <f t="shared" si="24"/>
        <v xml:space="preserve"> </v>
      </c>
      <c r="GH537" s="302" t="str">
        <f t="shared" si="24"/>
        <v xml:space="preserve"> </v>
      </c>
      <c r="GI537" s="302" t="str">
        <f t="shared" si="24"/>
        <v xml:space="preserve"> </v>
      </c>
      <c r="GJ537" s="302" t="str">
        <f t="shared" si="24"/>
        <v xml:space="preserve"> </v>
      </c>
      <c r="GK537" s="302" t="str">
        <f t="shared" si="24"/>
        <v xml:space="preserve"> </v>
      </c>
      <c r="GL537" s="302" t="str">
        <f t="shared" si="24"/>
        <v xml:space="preserve"> </v>
      </c>
      <c r="GM537" s="302" t="str">
        <f t="shared" si="24"/>
        <v xml:space="preserve"> </v>
      </c>
      <c r="GN537" s="302" t="str">
        <f t="shared" si="24"/>
        <v xml:space="preserve"> </v>
      </c>
      <c r="GO537" s="302" t="str">
        <f t="shared" si="24"/>
        <v xml:space="preserve"> </v>
      </c>
      <c r="GP537" s="302" t="str">
        <f t="shared" si="24"/>
        <v xml:space="preserve"> </v>
      </c>
      <c r="GQ537" s="302" t="str">
        <f t="shared" si="24"/>
        <v xml:space="preserve"> </v>
      </c>
      <c r="GR537" s="302" t="str">
        <f t="shared" si="24"/>
        <v xml:space="preserve"> </v>
      </c>
      <c r="GS537" s="302" t="str">
        <f t="shared" si="24"/>
        <v xml:space="preserve"> </v>
      </c>
      <c r="GT537" s="302" t="str">
        <f t="shared" si="24"/>
        <v xml:space="preserve"> </v>
      </c>
      <c r="GU537" s="302" t="str">
        <f t="shared" si="24"/>
        <v xml:space="preserve"> </v>
      </c>
      <c r="GV537" s="302" t="str">
        <f t="shared" si="24"/>
        <v xml:space="preserve"> </v>
      </c>
      <c r="GW537" s="302" t="str">
        <f t="shared" si="24"/>
        <v xml:space="preserve"> </v>
      </c>
      <c r="GX537" s="302" t="str">
        <f t="shared" si="24"/>
        <v xml:space="preserve"> </v>
      </c>
      <c r="GY537" s="302" t="str">
        <f t="shared" si="24"/>
        <v xml:space="preserve"> </v>
      </c>
      <c r="GZ537" s="302" t="str">
        <f t="shared" si="24"/>
        <v xml:space="preserve"> </v>
      </c>
    </row>
    <row r="538" spans="184:208" ht="15.75" customHeight="1" x14ac:dyDescent="0.25">
      <c r="GB538" s="302" t="str">
        <f t="shared" ref="GB538:GZ538" si="25">IF(FA534=""," ",FA534)</f>
        <v xml:space="preserve"> </v>
      </c>
      <c r="GC538" s="302" t="str">
        <f t="shared" si="25"/>
        <v xml:space="preserve"> </v>
      </c>
      <c r="GD538" s="302" t="str">
        <f t="shared" si="25"/>
        <v xml:space="preserve"> </v>
      </c>
      <c r="GE538" s="302" t="str">
        <f t="shared" si="25"/>
        <v xml:space="preserve"> </v>
      </c>
      <c r="GF538" s="302" t="str">
        <f t="shared" si="25"/>
        <v xml:space="preserve"> </v>
      </c>
      <c r="GG538" s="302" t="str">
        <f t="shared" si="25"/>
        <v xml:space="preserve"> </v>
      </c>
      <c r="GH538" s="302" t="str">
        <f t="shared" si="25"/>
        <v xml:space="preserve"> </v>
      </c>
      <c r="GI538" s="302" t="str">
        <f t="shared" si="25"/>
        <v xml:space="preserve"> </v>
      </c>
      <c r="GJ538" s="302" t="str">
        <f t="shared" si="25"/>
        <v xml:space="preserve"> </v>
      </c>
      <c r="GK538" s="302" t="str">
        <f t="shared" si="25"/>
        <v xml:space="preserve"> </v>
      </c>
      <c r="GL538" s="302" t="str">
        <f t="shared" si="25"/>
        <v xml:space="preserve"> </v>
      </c>
      <c r="GM538" s="302" t="str">
        <f t="shared" si="25"/>
        <v xml:space="preserve"> </v>
      </c>
      <c r="GN538" s="302" t="str">
        <f t="shared" si="25"/>
        <v xml:space="preserve"> </v>
      </c>
      <c r="GO538" s="302" t="str">
        <f t="shared" si="25"/>
        <v xml:space="preserve"> </v>
      </c>
      <c r="GP538" s="302" t="str">
        <f t="shared" si="25"/>
        <v xml:space="preserve"> </v>
      </c>
      <c r="GQ538" s="302" t="str">
        <f t="shared" si="25"/>
        <v xml:space="preserve"> </v>
      </c>
      <c r="GR538" s="302" t="str">
        <f t="shared" si="25"/>
        <v xml:space="preserve"> </v>
      </c>
      <c r="GS538" s="302" t="str">
        <f t="shared" si="25"/>
        <v xml:space="preserve"> </v>
      </c>
      <c r="GT538" s="302" t="str">
        <f t="shared" si="25"/>
        <v xml:space="preserve"> </v>
      </c>
      <c r="GU538" s="302" t="str">
        <f t="shared" si="25"/>
        <v xml:space="preserve"> </v>
      </c>
      <c r="GV538" s="302" t="str">
        <f t="shared" si="25"/>
        <v xml:space="preserve"> </v>
      </c>
      <c r="GW538" s="302" t="str">
        <f t="shared" si="25"/>
        <v xml:space="preserve"> </v>
      </c>
      <c r="GX538" s="302" t="str">
        <f t="shared" si="25"/>
        <v xml:space="preserve"> </v>
      </c>
      <c r="GY538" s="302" t="str">
        <f t="shared" si="25"/>
        <v xml:space="preserve"> </v>
      </c>
      <c r="GZ538" s="302" t="str">
        <f t="shared" si="25"/>
        <v xml:space="preserve"> </v>
      </c>
    </row>
    <row r="539" spans="184:208" ht="15.75" customHeight="1" x14ac:dyDescent="0.25">
      <c r="GB539" s="302" t="str">
        <f t="shared" ref="GB539:GZ539" si="26">IF(FA535=""," ",FA535)</f>
        <v xml:space="preserve"> </v>
      </c>
      <c r="GC539" s="302" t="str">
        <f t="shared" si="26"/>
        <v xml:space="preserve"> </v>
      </c>
      <c r="GD539" s="302" t="str">
        <f t="shared" si="26"/>
        <v xml:space="preserve"> </v>
      </c>
      <c r="GE539" s="302" t="str">
        <f t="shared" si="26"/>
        <v xml:space="preserve"> </v>
      </c>
      <c r="GF539" s="302" t="str">
        <f t="shared" si="26"/>
        <v xml:space="preserve"> </v>
      </c>
      <c r="GG539" s="302" t="str">
        <f t="shared" si="26"/>
        <v xml:space="preserve"> </v>
      </c>
      <c r="GH539" s="302" t="str">
        <f t="shared" si="26"/>
        <v xml:space="preserve"> </v>
      </c>
      <c r="GI539" s="302" t="str">
        <f t="shared" si="26"/>
        <v xml:space="preserve"> </v>
      </c>
      <c r="GJ539" s="302" t="str">
        <f t="shared" si="26"/>
        <v xml:space="preserve"> </v>
      </c>
      <c r="GK539" s="302" t="str">
        <f t="shared" si="26"/>
        <v xml:space="preserve"> </v>
      </c>
      <c r="GL539" s="302" t="str">
        <f t="shared" si="26"/>
        <v xml:space="preserve"> </v>
      </c>
      <c r="GM539" s="302" t="str">
        <f t="shared" si="26"/>
        <v xml:space="preserve"> </v>
      </c>
      <c r="GN539" s="302" t="str">
        <f t="shared" si="26"/>
        <v xml:space="preserve"> </v>
      </c>
      <c r="GO539" s="302" t="str">
        <f t="shared" si="26"/>
        <v xml:space="preserve"> </v>
      </c>
      <c r="GP539" s="302" t="str">
        <f t="shared" si="26"/>
        <v xml:space="preserve"> </v>
      </c>
      <c r="GQ539" s="302" t="str">
        <f t="shared" si="26"/>
        <v xml:space="preserve"> </v>
      </c>
      <c r="GR539" s="302" t="str">
        <f t="shared" si="26"/>
        <v xml:space="preserve"> </v>
      </c>
      <c r="GS539" s="302" t="str">
        <f t="shared" si="26"/>
        <v xml:space="preserve"> </v>
      </c>
      <c r="GT539" s="302" t="str">
        <f t="shared" si="26"/>
        <v xml:space="preserve"> </v>
      </c>
      <c r="GU539" s="302" t="str">
        <f t="shared" si="26"/>
        <v xml:space="preserve"> </v>
      </c>
      <c r="GV539" s="302" t="str">
        <f t="shared" si="26"/>
        <v xml:space="preserve"> </v>
      </c>
      <c r="GW539" s="302" t="str">
        <f t="shared" si="26"/>
        <v xml:space="preserve"> </v>
      </c>
      <c r="GX539" s="302" t="str">
        <f t="shared" si="26"/>
        <v xml:space="preserve"> </v>
      </c>
      <c r="GY539" s="302" t="str">
        <f t="shared" si="26"/>
        <v xml:space="preserve"> </v>
      </c>
      <c r="GZ539" s="302" t="str">
        <f t="shared" si="26"/>
        <v xml:space="preserve"> </v>
      </c>
    </row>
    <row r="540" spans="184:208" ht="15.75" customHeight="1" x14ac:dyDescent="0.25">
      <c r="GB540" s="302" t="str">
        <f t="shared" ref="GB540:GZ540" si="27">IF(FA536=""," ",FA536)</f>
        <v xml:space="preserve"> </v>
      </c>
      <c r="GC540" s="302" t="str">
        <f t="shared" si="27"/>
        <v xml:space="preserve"> </v>
      </c>
      <c r="GD540" s="302" t="str">
        <f t="shared" si="27"/>
        <v xml:space="preserve"> </v>
      </c>
      <c r="GE540" s="302" t="str">
        <f t="shared" si="27"/>
        <v xml:space="preserve"> </v>
      </c>
      <c r="GF540" s="302" t="str">
        <f t="shared" si="27"/>
        <v xml:space="preserve"> </v>
      </c>
      <c r="GG540" s="302" t="str">
        <f t="shared" si="27"/>
        <v xml:space="preserve"> </v>
      </c>
      <c r="GH540" s="302" t="str">
        <f t="shared" si="27"/>
        <v xml:space="preserve"> </v>
      </c>
      <c r="GI540" s="302" t="str">
        <f t="shared" si="27"/>
        <v xml:space="preserve"> </v>
      </c>
      <c r="GJ540" s="302" t="str">
        <f t="shared" si="27"/>
        <v xml:space="preserve"> </v>
      </c>
      <c r="GK540" s="302" t="str">
        <f t="shared" si="27"/>
        <v xml:space="preserve"> </v>
      </c>
      <c r="GL540" s="302" t="str">
        <f t="shared" si="27"/>
        <v xml:space="preserve"> </v>
      </c>
      <c r="GM540" s="302" t="str">
        <f t="shared" si="27"/>
        <v xml:space="preserve"> </v>
      </c>
      <c r="GN540" s="302" t="str">
        <f t="shared" si="27"/>
        <v xml:space="preserve"> </v>
      </c>
      <c r="GO540" s="302" t="str">
        <f t="shared" si="27"/>
        <v xml:space="preserve"> </v>
      </c>
      <c r="GP540" s="302" t="str">
        <f t="shared" si="27"/>
        <v xml:space="preserve"> </v>
      </c>
      <c r="GQ540" s="302" t="str">
        <f t="shared" si="27"/>
        <v xml:space="preserve"> </v>
      </c>
      <c r="GR540" s="302" t="str">
        <f t="shared" si="27"/>
        <v xml:space="preserve"> </v>
      </c>
      <c r="GS540" s="302" t="str">
        <f t="shared" si="27"/>
        <v xml:space="preserve"> </v>
      </c>
      <c r="GT540" s="302" t="str">
        <f t="shared" si="27"/>
        <v xml:space="preserve"> </v>
      </c>
      <c r="GU540" s="302" t="str">
        <f t="shared" si="27"/>
        <v xml:space="preserve"> </v>
      </c>
      <c r="GV540" s="302" t="str">
        <f t="shared" si="27"/>
        <v xml:space="preserve"> </v>
      </c>
      <c r="GW540" s="302" t="str">
        <f t="shared" si="27"/>
        <v xml:space="preserve"> </v>
      </c>
      <c r="GX540" s="302" t="str">
        <f t="shared" si="27"/>
        <v xml:space="preserve"> </v>
      </c>
      <c r="GY540" s="302" t="str">
        <f t="shared" si="27"/>
        <v xml:space="preserve"> </v>
      </c>
      <c r="GZ540" s="302" t="str">
        <f t="shared" si="27"/>
        <v xml:space="preserve"> </v>
      </c>
    </row>
    <row r="541" spans="184:208" ht="15.75" customHeight="1" x14ac:dyDescent="0.25">
      <c r="GB541" s="302" t="str">
        <f t="shared" ref="GB541:GZ541" si="28">IF(FA537=""," ",FA537)</f>
        <v xml:space="preserve"> </v>
      </c>
      <c r="GC541" s="302" t="str">
        <f t="shared" si="28"/>
        <v xml:space="preserve"> </v>
      </c>
      <c r="GD541" s="302" t="str">
        <f t="shared" si="28"/>
        <v xml:space="preserve"> </v>
      </c>
      <c r="GE541" s="302" t="str">
        <f t="shared" si="28"/>
        <v xml:space="preserve"> </v>
      </c>
      <c r="GF541" s="302" t="str">
        <f t="shared" si="28"/>
        <v xml:space="preserve"> </v>
      </c>
      <c r="GG541" s="302" t="str">
        <f t="shared" si="28"/>
        <v xml:space="preserve"> </v>
      </c>
      <c r="GH541" s="302" t="str">
        <f t="shared" si="28"/>
        <v xml:space="preserve"> </v>
      </c>
      <c r="GI541" s="302" t="str">
        <f t="shared" si="28"/>
        <v xml:space="preserve"> </v>
      </c>
      <c r="GJ541" s="302" t="str">
        <f t="shared" si="28"/>
        <v xml:space="preserve"> </v>
      </c>
      <c r="GK541" s="302" t="str">
        <f t="shared" si="28"/>
        <v xml:space="preserve"> </v>
      </c>
      <c r="GL541" s="302" t="str">
        <f t="shared" si="28"/>
        <v xml:space="preserve"> </v>
      </c>
      <c r="GM541" s="302" t="str">
        <f t="shared" si="28"/>
        <v xml:space="preserve"> </v>
      </c>
      <c r="GN541" s="302" t="str">
        <f t="shared" si="28"/>
        <v xml:space="preserve"> </v>
      </c>
      <c r="GO541" s="302" t="str">
        <f t="shared" si="28"/>
        <v xml:space="preserve"> </v>
      </c>
      <c r="GP541" s="302" t="str">
        <f t="shared" si="28"/>
        <v xml:space="preserve"> </v>
      </c>
      <c r="GQ541" s="302" t="str">
        <f t="shared" si="28"/>
        <v xml:space="preserve"> </v>
      </c>
      <c r="GR541" s="302" t="str">
        <f t="shared" si="28"/>
        <v xml:space="preserve"> </v>
      </c>
      <c r="GS541" s="302" t="str">
        <f t="shared" si="28"/>
        <v xml:space="preserve"> </v>
      </c>
      <c r="GT541" s="302" t="str">
        <f t="shared" si="28"/>
        <v xml:space="preserve"> </v>
      </c>
      <c r="GU541" s="302" t="str">
        <f t="shared" si="28"/>
        <v xml:space="preserve"> </v>
      </c>
      <c r="GV541" s="302" t="str">
        <f t="shared" si="28"/>
        <v xml:space="preserve"> </v>
      </c>
      <c r="GW541" s="302" t="str">
        <f t="shared" si="28"/>
        <v xml:space="preserve"> </v>
      </c>
      <c r="GX541" s="302" t="str">
        <f t="shared" si="28"/>
        <v xml:space="preserve"> </v>
      </c>
      <c r="GY541" s="302" t="str">
        <f t="shared" si="28"/>
        <v xml:space="preserve"> </v>
      </c>
      <c r="GZ541" s="302" t="str">
        <f t="shared" si="28"/>
        <v xml:space="preserve"> </v>
      </c>
    </row>
    <row r="542" spans="184:208" ht="15.75" customHeight="1" x14ac:dyDescent="0.25">
      <c r="GB542" s="302" t="str">
        <f t="shared" ref="GB542:GZ542" si="29">IF(FA538=""," ",FA538)</f>
        <v xml:space="preserve"> </v>
      </c>
      <c r="GC542" s="302" t="str">
        <f t="shared" si="29"/>
        <v xml:space="preserve"> </v>
      </c>
      <c r="GD542" s="302" t="str">
        <f t="shared" si="29"/>
        <v xml:space="preserve"> </v>
      </c>
      <c r="GE542" s="302" t="str">
        <f t="shared" si="29"/>
        <v xml:space="preserve"> </v>
      </c>
      <c r="GF542" s="302" t="str">
        <f t="shared" si="29"/>
        <v xml:space="preserve"> </v>
      </c>
      <c r="GG542" s="302" t="str">
        <f t="shared" si="29"/>
        <v xml:space="preserve"> </v>
      </c>
      <c r="GH542" s="302" t="str">
        <f t="shared" si="29"/>
        <v xml:space="preserve"> </v>
      </c>
      <c r="GI542" s="302" t="str">
        <f t="shared" si="29"/>
        <v xml:space="preserve"> </v>
      </c>
      <c r="GJ542" s="302" t="str">
        <f t="shared" si="29"/>
        <v xml:space="preserve"> </v>
      </c>
      <c r="GK542" s="302" t="str">
        <f t="shared" si="29"/>
        <v xml:space="preserve"> </v>
      </c>
      <c r="GL542" s="302" t="str">
        <f t="shared" si="29"/>
        <v xml:space="preserve"> </v>
      </c>
      <c r="GM542" s="302" t="str">
        <f t="shared" si="29"/>
        <v xml:space="preserve"> </v>
      </c>
      <c r="GN542" s="302" t="str">
        <f t="shared" si="29"/>
        <v xml:space="preserve"> </v>
      </c>
      <c r="GO542" s="302" t="str">
        <f t="shared" si="29"/>
        <v xml:space="preserve"> </v>
      </c>
      <c r="GP542" s="302" t="str">
        <f t="shared" si="29"/>
        <v xml:space="preserve"> </v>
      </c>
      <c r="GQ542" s="302" t="str">
        <f t="shared" si="29"/>
        <v xml:space="preserve"> </v>
      </c>
      <c r="GR542" s="302" t="str">
        <f t="shared" si="29"/>
        <v xml:space="preserve"> </v>
      </c>
      <c r="GS542" s="302" t="str">
        <f t="shared" si="29"/>
        <v xml:space="preserve"> </v>
      </c>
      <c r="GT542" s="302" t="str">
        <f t="shared" si="29"/>
        <v xml:space="preserve"> </v>
      </c>
      <c r="GU542" s="302" t="str">
        <f t="shared" si="29"/>
        <v xml:space="preserve"> </v>
      </c>
      <c r="GV542" s="302" t="str">
        <f t="shared" si="29"/>
        <v xml:space="preserve"> </v>
      </c>
      <c r="GW542" s="302" t="str">
        <f t="shared" si="29"/>
        <v xml:space="preserve"> </v>
      </c>
      <c r="GX542" s="302" t="str">
        <f t="shared" si="29"/>
        <v xml:space="preserve"> </v>
      </c>
      <c r="GY542" s="302" t="str">
        <f t="shared" si="29"/>
        <v xml:space="preserve"> </v>
      </c>
      <c r="GZ542" s="302" t="str">
        <f t="shared" si="29"/>
        <v xml:space="preserve"> </v>
      </c>
    </row>
    <row r="543" spans="184:208" ht="15.75" customHeight="1" x14ac:dyDescent="0.25">
      <c r="GB543" s="302" t="str">
        <f t="shared" ref="GB543:GZ543" si="30">IF(FA539=""," ",FA539)</f>
        <v xml:space="preserve"> </v>
      </c>
      <c r="GC543" s="302" t="str">
        <f t="shared" si="30"/>
        <v xml:space="preserve"> </v>
      </c>
      <c r="GD543" s="302" t="str">
        <f t="shared" si="30"/>
        <v xml:space="preserve"> </v>
      </c>
      <c r="GE543" s="302" t="str">
        <f t="shared" si="30"/>
        <v xml:space="preserve"> </v>
      </c>
      <c r="GF543" s="302" t="str">
        <f t="shared" si="30"/>
        <v xml:space="preserve"> </v>
      </c>
      <c r="GG543" s="302" t="str">
        <f t="shared" si="30"/>
        <v xml:space="preserve"> </v>
      </c>
      <c r="GH543" s="302" t="str">
        <f t="shared" si="30"/>
        <v xml:space="preserve"> </v>
      </c>
      <c r="GI543" s="302" t="str">
        <f t="shared" si="30"/>
        <v xml:space="preserve"> </v>
      </c>
      <c r="GJ543" s="302" t="str">
        <f t="shared" si="30"/>
        <v xml:space="preserve"> </v>
      </c>
      <c r="GK543" s="302" t="str">
        <f t="shared" si="30"/>
        <v xml:space="preserve"> </v>
      </c>
      <c r="GL543" s="302" t="str">
        <f t="shared" si="30"/>
        <v xml:space="preserve"> </v>
      </c>
      <c r="GM543" s="302" t="str">
        <f t="shared" si="30"/>
        <v xml:space="preserve"> </v>
      </c>
      <c r="GN543" s="302" t="str">
        <f t="shared" si="30"/>
        <v xml:space="preserve"> </v>
      </c>
      <c r="GO543" s="302" t="str">
        <f t="shared" si="30"/>
        <v xml:space="preserve"> </v>
      </c>
      <c r="GP543" s="302" t="str">
        <f t="shared" si="30"/>
        <v xml:space="preserve"> </v>
      </c>
      <c r="GQ543" s="302" t="str">
        <f t="shared" si="30"/>
        <v xml:space="preserve"> </v>
      </c>
      <c r="GR543" s="302" t="str">
        <f t="shared" si="30"/>
        <v xml:space="preserve"> </v>
      </c>
      <c r="GS543" s="302" t="str">
        <f t="shared" si="30"/>
        <v xml:space="preserve"> </v>
      </c>
      <c r="GT543" s="302" t="str">
        <f t="shared" si="30"/>
        <v xml:space="preserve"> </v>
      </c>
      <c r="GU543" s="302" t="str">
        <f t="shared" si="30"/>
        <v xml:space="preserve"> </v>
      </c>
      <c r="GV543" s="302" t="str">
        <f t="shared" si="30"/>
        <v xml:space="preserve"> </v>
      </c>
      <c r="GW543" s="302" t="str">
        <f t="shared" si="30"/>
        <v xml:space="preserve"> </v>
      </c>
      <c r="GX543" s="302" t="str">
        <f t="shared" si="30"/>
        <v xml:space="preserve"> </v>
      </c>
      <c r="GY543" s="302" t="str">
        <f t="shared" si="30"/>
        <v xml:space="preserve"> </v>
      </c>
      <c r="GZ543" s="302" t="str">
        <f t="shared" si="30"/>
        <v xml:space="preserve"> </v>
      </c>
    </row>
    <row r="544" spans="184:208" ht="15.75" customHeight="1" x14ac:dyDescent="0.25">
      <c r="GB544" s="302" t="str">
        <f t="shared" ref="GB544:GZ544" si="31">IF(FA540=""," ",FA540)</f>
        <v xml:space="preserve"> </v>
      </c>
      <c r="GC544" s="302" t="str">
        <f t="shared" si="31"/>
        <v xml:space="preserve"> </v>
      </c>
      <c r="GD544" s="302" t="str">
        <f t="shared" si="31"/>
        <v xml:space="preserve"> </v>
      </c>
      <c r="GE544" s="302" t="str">
        <f t="shared" si="31"/>
        <v xml:space="preserve"> </v>
      </c>
      <c r="GF544" s="302" t="str">
        <f t="shared" si="31"/>
        <v xml:space="preserve"> </v>
      </c>
      <c r="GG544" s="302" t="str">
        <f t="shared" si="31"/>
        <v xml:space="preserve"> </v>
      </c>
      <c r="GH544" s="302" t="str">
        <f t="shared" si="31"/>
        <v xml:space="preserve"> </v>
      </c>
      <c r="GI544" s="302" t="str">
        <f t="shared" si="31"/>
        <v xml:space="preserve"> </v>
      </c>
      <c r="GJ544" s="302" t="str">
        <f t="shared" si="31"/>
        <v xml:space="preserve"> </v>
      </c>
      <c r="GK544" s="302" t="str">
        <f t="shared" si="31"/>
        <v xml:space="preserve"> </v>
      </c>
      <c r="GL544" s="302" t="str">
        <f t="shared" si="31"/>
        <v xml:space="preserve"> </v>
      </c>
      <c r="GM544" s="302" t="str">
        <f t="shared" si="31"/>
        <v xml:space="preserve"> </v>
      </c>
      <c r="GN544" s="302" t="str">
        <f t="shared" si="31"/>
        <v xml:space="preserve"> </v>
      </c>
      <c r="GO544" s="302" t="str">
        <f t="shared" si="31"/>
        <v xml:space="preserve"> </v>
      </c>
      <c r="GP544" s="302" t="str">
        <f t="shared" si="31"/>
        <v xml:space="preserve"> </v>
      </c>
      <c r="GQ544" s="302" t="str">
        <f t="shared" si="31"/>
        <v xml:space="preserve"> </v>
      </c>
      <c r="GR544" s="302" t="str">
        <f t="shared" si="31"/>
        <v xml:space="preserve"> </v>
      </c>
      <c r="GS544" s="302" t="str">
        <f t="shared" si="31"/>
        <v xml:space="preserve"> </v>
      </c>
      <c r="GT544" s="302" t="str">
        <f t="shared" si="31"/>
        <v xml:space="preserve"> </v>
      </c>
      <c r="GU544" s="302" t="str">
        <f t="shared" si="31"/>
        <v xml:space="preserve"> </v>
      </c>
      <c r="GV544" s="302" t="str">
        <f t="shared" si="31"/>
        <v xml:space="preserve"> </v>
      </c>
      <c r="GW544" s="302" t="str">
        <f t="shared" si="31"/>
        <v xml:space="preserve"> </v>
      </c>
      <c r="GX544" s="302" t="str">
        <f t="shared" si="31"/>
        <v xml:space="preserve"> </v>
      </c>
      <c r="GY544" s="302" t="str">
        <f t="shared" si="31"/>
        <v xml:space="preserve"> </v>
      </c>
      <c r="GZ544" s="302" t="str">
        <f t="shared" si="31"/>
        <v xml:space="preserve"> </v>
      </c>
    </row>
    <row r="545" spans="184:208" ht="15.75" customHeight="1" x14ac:dyDescent="0.25">
      <c r="GB545" s="302" t="str">
        <f t="shared" ref="GB545:GZ545" si="32">IF(FA541=""," ",FA541)</f>
        <v xml:space="preserve"> </v>
      </c>
      <c r="GC545" s="302" t="str">
        <f t="shared" si="32"/>
        <v xml:space="preserve"> </v>
      </c>
      <c r="GD545" s="302" t="str">
        <f t="shared" si="32"/>
        <v xml:space="preserve"> </v>
      </c>
      <c r="GE545" s="302" t="str">
        <f t="shared" si="32"/>
        <v xml:space="preserve"> </v>
      </c>
      <c r="GF545" s="302" t="str">
        <f t="shared" si="32"/>
        <v xml:space="preserve"> </v>
      </c>
      <c r="GG545" s="302" t="str">
        <f t="shared" si="32"/>
        <v xml:space="preserve"> </v>
      </c>
      <c r="GH545" s="302" t="str">
        <f t="shared" si="32"/>
        <v xml:space="preserve"> </v>
      </c>
      <c r="GI545" s="302" t="str">
        <f t="shared" si="32"/>
        <v xml:space="preserve"> </v>
      </c>
      <c r="GJ545" s="302" t="str">
        <f t="shared" si="32"/>
        <v xml:space="preserve"> </v>
      </c>
      <c r="GK545" s="302" t="str">
        <f t="shared" si="32"/>
        <v xml:space="preserve"> </v>
      </c>
      <c r="GL545" s="302" t="str">
        <f t="shared" si="32"/>
        <v xml:space="preserve"> </v>
      </c>
      <c r="GM545" s="302" t="str">
        <f t="shared" si="32"/>
        <v xml:space="preserve"> </v>
      </c>
      <c r="GN545" s="302" t="str">
        <f t="shared" si="32"/>
        <v xml:space="preserve"> </v>
      </c>
      <c r="GO545" s="302" t="str">
        <f t="shared" si="32"/>
        <v xml:space="preserve"> </v>
      </c>
      <c r="GP545" s="302" t="str">
        <f t="shared" si="32"/>
        <v xml:space="preserve"> </v>
      </c>
      <c r="GQ545" s="302" t="str">
        <f t="shared" si="32"/>
        <v xml:space="preserve"> </v>
      </c>
      <c r="GR545" s="302" t="str">
        <f t="shared" si="32"/>
        <v xml:space="preserve"> </v>
      </c>
      <c r="GS545" s="302" t="str">
        <f t="shared" si="32"/>
        <v xml:space="preserve"> </v>
      </c>
      <c r="GT545" s="302" t="str">
        <f t="shared" si="32"/>
        <v xml:space="preserve"> </v>
      </c>
      <c r="GU545" s="302" t="str">
        <f t="shared" si="32"/>
        <v xml:space="preserve"> </v>
      </c>
      <c r="GV545" s="302" t="str">
        <f t="shared" si="32"/>
        <v xml:space="preserve"> </v>
      </c>
      <c r="GW545" s="302" t="str">
        <f t="shared" si="32"/>
        <v xml:space="preserve"> </v>
      </c>
      <c r="GX545" s="302" t="str">
        <f t="shared" si="32"/>
        <v xml:space="preserve"> </v>
      </c>
      <c r="GY545" s="302" t="str">
        <f t="shared" si="32"/>
        <v xml:space="preserve"> </v>
      </c>
      <c r="GZ545" s="302" t="str">
        <f t="shared" si="32"/>
        <v xml:space="preserve"> </v>
      </c>
    </row>
    <row r="546" spans="184:208" ht="15.75" customHeight="1" x14ac:dyDescent="0.25">
      <c r="GB546" s="302" t="str">
        <f t="shared" ref="GB546:GZ546" si="33">IF(FA542=""," ",FA542)</f>
        <v xml:space="preserve"> </v>
      </c>
      <c r="GC546" s="302" t="str">
        <f t="shared" si="33"/>
        <v xml:space="preserve"> </v>
      </c>
      <c r="GD546" s="302" t="str">
        <f t="shared" si="33"/>
        <v xml:space="preserve"> </v>
      </c>
      <c r="GE546" s="302" t="str">
        <f t="shared" si="33"/>
        <v xml:space="preserve"> </v>
      </c>
      <c r="GF546" s="302" t="str">
        <f t="shared" si="33"/>
        <v xml:space="preserve"> </v>
      </c>
      <c r="GG546" s="302" t="str">
        <f t="shared" si="33"/>
        <v xml:space="preserve"> </v>
      </c>
      <c r="GH546" s="302" t="str">
        <f t="shared" si="33"/>
        <v xml:space="preserve"> </v>
      </c>
      <c r="GI546" s="302" t="str">
        <f t="shared" si="33"/>
        <v xml:space="preserve"> </v>
      </c>
      <c r="GJ546" s="302" t="str">
        <f t="shared" si="33"/>
        <v xml:space="preserve"> </v>
      </c>
      <c r="GK546" s="302" t="str">
        <f t="shared" si="33"/>
        <v xml:space="preserve"> </v>
      </c>
      <c r="GL546" s="302" t="str">
        <f t="shared" si="33"/>
        <v xml:space="preserve"> </v>
      </c>
      <c r="GM546" s="302" t="str">
        <f t="shared" si="33"/>
        <v xml:space="preserve"> </v>
      </c>
      <c r="GN546" s="302" t="str">
        <f t="shared" si="33"/>
        <v xml:space="preserve"> </v>
      </c>
      <c r="GO546" s="302" t="str">
        <f t="shared" si="33"/>
        <v xml:space="preserve"> </v>
      </c>
      <c r="GP546" s="302" t="str">
        <f t="shared" si="33"/>
        <v xml:space="preserve"> </v>
      </c>
      <c r="GQ546" s="302" t="str">
        <f t="shared" si="33"/>
        <v xml:space="preserve"> </v>
      </c>
      <c r="GR546" s="302" t="str">
        <f t="shared" si="33"/>
        <v xml:space="preserve"> </v>
      </c>
      <c r="GS546" s="302" t="str">
        <f t="shared" si="33"/>
        <v xml:space="preserve"> </v>
      </c>
      <c r="GT546" s="302" t="str">
        <f t="shared" si="33"/>
        <v xml:space="preserve"> </v>
      </c>
      <c r="GU546" s="302" t="str">
        <f t="shared" si="33"/>
        <v xml:space="preserve"> </v>
      </c>
      <c r="GV546" s="302" t="str">
        <f t="shared" si="33"/>
        <v xml:space="preserve"> </v>
      </c>
      <c r="GW546" s="302" t="str">
        <f t="shared" si="33"/>
        <v xml:space="preserve"> </v>
      </c>
      <c r="GX546" s="302" t="str">
        <f t="shared" si="33"/>
        <v xml:space="preserve"> </v>
      </c>
      <c r="GY546" s="302" t="str">
        <f t="shared" si="33"/>
        <v xml:space="preserve"> </v>
      </c>
      <c r="GZ546" s="302" t="str">
        <f t="shared" si="33"/>
        <v xml:space="preserve"> </v>
      </c>
    </row>
    <row r="547" spans="184:208" ht="15.75" customHeight="1" x14ac:dyDescent="0.25">
      <c r="GB547" s="302" t="str">
        <f t="shared" ref="GB547:GZ547" si="34">IF(FA543=""," ",FA543)</f>
        <v xml:space="preserve"> </v>
      </c>
      <c r="GC547" s="302" t="str">
        <f t="shared" si="34"/>
        <v xml:space="preserve"> </v>
      </c>
      <c r="GD547" s="302" t="str">
        <f t="shared" si="34"/>
        <v xml:space="preserve"> </v>
      </c>
      <c r="GE547" s="302" t="str">
        <f t="shared" si="34"/>
        <v xml:space="preserve"> </v>
      </c>
      <c r="GF547" s="302" t="str">
        <f t="shared" si="34"/>
        <v xml:space="preserve"> </v>
      </c>
      <c r="GG547" s="302" t="str">
        <f t="shared" si="34"/>
        <v xml:space="preserve"> </v>
      </c>
      <c r="GH547" s="302" t="str">
        <f t="shared" si="34"/>
        <v xml:space="preserve"> </v>
      </c>
      <c r="GI547" s="302" t="str">
        <f t="shared" si="34"/>
        <v xml:space="preserve"> </v>
      </c>
      <c r="GJ547" s="302" t="str">
        <f t="shared" si="34"/>
        <v xml:space="preserve"> </v>
      </c>
      <c r="GK547" s="302" t="str">
        <f t="shared" si="34"/>
        <v xml:space="preserve"> </v>
      </c>
      <c r="GL547" s="302" t="str">
        <f t="shared" si="34"/>
        <v xml:space="preserve"> </v>
      </c>
      <c r="GM547" s="302" t="str">
        <f t="shared" si="34"/>
        <v xml:space="preserve"> </v>
      </c>
      <c r="GN547" s="302" t="str">
        <f t="shared" si="34"/>
        <v xml:space="preserve"> </v>
      </c>
      <c r="GO547" s="302" t="str">
        <f t="shared" si="34"/>
        <v xml:space="preserve"> </v>
      </c>
      <c r="GP547" s="302" t="str">
        <f t="shared" si="34"/>
        <v xml:space="preserve"> </v>
      </c>
      <c r="GQ547" s="302" t="str">
        <f t="shared" si="34"/>
        <v xml:space="preserve"> </v>
      </c>
      <c r="GR547" s="302" t="str">
        <f t="shared" si="34"/>
        <v xml:space="preserve"> </v>
      </c>
      <c r="GS547" s="302" t="str">
        <f t="shared" si="34"/>
        <v xml:space="preserve"> </v>
      </c>
      <c r="GT547" s="302" t="str">
        <f t="shared" si="34"/>
        <v xml:space="preserve"> </v>
      </c>
      <c r="GU547" s="302" t="str">
        <f t="shared" si="34"/>
        <v xml:space="preserve"> </v>
      </c>
      <c r="GV547" s="302" t="str">
        <f t="shared" si="34"/>
        <v xml:space="preserve"> </v>
      </c>
      <c r="GW547" s="302" t="str">
        <f t="shared" si="34"/>
        <v xml:space="preserve"> </v>
      </c>
      <c r="GX547" s="302" t="str">
        <f t="shared" si="34"/>
        <v xml:space="preserve"> </v>
      </c>
      <c r="GY547" s="302" t="str">
        <f t="shared" si="34"/>
        <v xml:space="preserve"> </v>
      </c>
      <c r="GZ547" s="302" t="str">
        <f t="shared" si="34"/>
        <v xml:space="preserve"> </v>
      </c>
    </row>
    <row r="548" spans="184:208" ht="15.75" customHeight="1" x14ac:dyDescent="0.25">
      <c r="GB548" s="302" t="str">
        <f t="shared" ref="GB548:GZ548" si="35">IF(FA544=""," ",FA544)</f>
        <v xml:space="preserve"> </v>
      </c>
      <c r="GC548" s="302" t="str">
        <f t="shared" si="35"/>
        <v xml:space="preserve"> </v>
      </c>
      <c r="GD548" s="302" t="str">
        <f t="shared" si="35"/>
        <v xml:space="preserve"> </v>
      </c>
      <c r="GE548" s="302" t="str">
        <f t="shared" si="35"/>
        <v xml:space="preserve"> </v>
      </c>
      <c r="GF548" s="302" t="str">
        <f t="shared" si="35"/>
        <v xml:space="preserve"> </v>
      </c>
      <c r="GG548" s="302" t="str">
        <f t="shared" si="35"/>
        <v xml:space="preserve"> </v>
      </c>
      <c r="GH548" s="302" t="str">
        <f t="shared" si="35"/>
        <v xml:space="preserve"> </v>
      </c>
      <c r="GI548" s="302" t="str">
        <f t="shared" si="35"/>
        <v xml:space="preserve"> </v>
      </c>
      <c r="GJ548" s="302" t="str">
        <f t="shared" si="35"/>
        <v xml:space="preserve"> </v>
      </c>
      <c r="GK548" s="302" t="str">
        <f t="shared" si="35"/>
        <v xml:space="preserve"> </v>
      </c>
      <c r="GL548" s="302" t="str">
        <f t="shared" si="35"/>
        <v xml:space="preserve"> </v>
      </c>
      <c r="GM548" s="302" t="str">
        <f t="shared" si="35"/>
        <v xml:space="preserve"> </v>
      </c>
      <c r="GN548" s="302" t="str">
        <f t="shared" si="35"/>
        <v xml:space="preserve"> </v>
      </c>
      <c r="GO548" s="302" t="str">
        <f t="shared" si="35"/>
        <v xml:space="preserve"> </v>
      </c>
      <c r="GP548" s="302" t="str">
        <f t="shared" si="35"/>
        <v xml:space="preserve"> </v>
      </c>
      <c r="GQ548" s="302" t="str">
        <f t="shared" si="35"/>
        <v xml:space="preserve"> </v>
      </c>
      <c r="GR548" s="302" t="str">
        <f t="shared" si="35"/>
        <v xml:space="preserve"> </v>
      </c>
      <c r="GS548" s="302" t="str">
        <f t="shared" si="35"/>
        <v xml:space="preserve"> </v>
      </c>
      <c r="GT548" s="302" t="str">
        <f t="shared" si="35"/>
        <v xml:space="preserve"> </v>
      </c>
      <c r="GU548" s="302" t="str">
        <f t="shared" si="35"/>
        <v xml:space="preserve"> </v>
      </c>
      <c r="GV548" s="302" t="str">
        <f t="shared" si="35"/>
        <v xml:space="preserve"> </v>
      </c>
      <c r="GW548" s="302" t="str">
        <f t="shared" si="35"/>
        <v xml:space="preserve"> </v>
      </c>
      <c r="GX548" s="302" t="str">
        <f t="shared" si="35"/>
        <v xml:space="preserve"> </v>
      </c>
      <c r="GY548" s="302" t="str">
        <f t="shared" si="35"/>
        <v xml:space="preserve"> </v>
      </c>
      <c r="GZ548" s="302" t="str">
        <f t="shared" si="35"/>
        <v xml:space="preserve"> </v>
      </c>
    </row>
    <row r="549" spans="184:208" ht="15.75" customHeight="1" x14ac:dyDescent="0.25">
      <c r="GB549" s="302" t="str">
        <f t="shared" ref="GB549:GZ549" si="36">IF(FA545="","",FA545)</f>
        <v/>
      </c>
      <c r="GC549" s="302" t="str">
        <f t="shared" si="36"/>
        <v/>
      </c>
      <c r="GD549" s="302" t="str">
        <f t="shared" si="36"/>
        <v/>
      </c>
      <c r="GE549" s="302" t="str">
        <f t="shared" si="36"/>
        <v/>
      </c>
      <c r="GF549" s="302" t="str">
        <f t="shared" si="36"/>
        <v/>
      </c>
      <c r="GG549" s="302" t="str">
        <f t="shared" si="36"/>
        <v/>
      </c>
      <c r="GH549" s="302" t="str">
        <f t="shared" si="36"/>
        <v/>
      </c>
      <c r="GI549" s="302" t="str">
        <f t="shared" si="36"/>
        <v/>
      </c>
      <c r="GJ549" s="302" t="str">
        <f t="shared" si="36"/>
        <v/>
      </c>
      <c r="GK549" s="302" t="str">
        <f t="shared" si="36"/>
        <v/>
      </c>
      <c r="GL549" s="302" t="str">
        <f t="shared" si="36"/>
        <v/>
      </c>
      <c r="GM549" s="302" t="str">
        <f t="shared" si="36"/>
        <v/>
      </c>
      <c r="GN549" s="302" t="str">
        <f t="shared" si="36"/>
        <v/>
      </c>
      <c r="GO549" s="302" t="str">
        <f t="shared" si="36"/>
        <v/>
      </c>
      <c r="GP549" s="302" t="str">
        <f t="shared" si="36"/>
        <v/>
      </c>
      <c r="GQ549" s="302" t="str">
        <f t="shared" si="36"/>
        <v/>
      </c>
      <c r="GR549" s="302" t="str">
        <f t="shared" si="36"/>
        <v/>
      </c>
      <c r="GS549" s="302" t="str">
        <f t="shared" si="36"/>
        <v/>
      </c>
      <c r="GT549" s="302" t="str">
        <f t="shared" si="36"/>
        <v/>
      </c>
      <c r="GU549" s="302" t="str">
        <f t="shared" si="36"/>
        <v/>
      </c>
      <c r="GV549" s="302" t="str">
        <f t="shared" si="36"/>
        <v/>
      </c>
      <c r="GW549" s="302" t="str">
        <f t="shared" si="36"/>
        <v/>
      </c>
      <c r="GX549" s="302" t="str">
        <f t="shared" si="36"/>
        <v/>
      </c>
      <c r="GY549" s="302" t="str">
        <f t="shared" si="36"/>
        <v/>
      </c>
      <c r="GZ549" s="302" t="str">
        <f t="shared" si="36"/>
        <v/>
      </c>
    </row>
    <row r="550" spans="184:208" ht="15.75" customHeight="1" x14ac:dyDescent="0.25">
      <c r="GB550" s="302" t="str">
        <f t="shared" ref="GB550:GZ550" si="37">IF(FA546="","",FA546)</f>
        <v/>
      </c>
      <c r="GC550" s="302" t="str">
        <f t="shared" si="37"/>
        <v/>
      </c>
      <c r="GD550" s="302" t="str">
        <f t="shared" si="37"/>
        <v/>
      </c>
      <c r="GE550" s="302" t="str">
        <f t="shared" si="37"/>
        <v/>
      </c>
      <c r="GF550" s="302" t="str">
        <f t="shared" si="37"/>
        <v/>
      </c>
      <c r="GG550" s="302" t="str">
        <f t="shared" si="37"/>
        <v/>
      </c>
      <c r="GH550" s="302" t="str">
        <f t="shared" si="37"/>
        <v/>
      </c>
      <c r="GI550" s="302" t="str">
        <f t="shared" si="37"/>
        <v/>
      </c>
      <c r="GJ550" s="302" t="str">
        <f t="shared" si="37"/>
        <v/>
      </c>
      <c r="GK550" s="302" t="str">
        <f t="shared" si="37"/>
        <v/>
      </c>
      <c r="GL550" s="302" t="str">
        <f t="shared" si="37"/>
        <v/>
      </c>
      <c r="GM550" s="302" t="str">
        <f t="shared" si="37"/>
        <v/>
      </c>
      <c r="GN550" s="302" t="str">
        <f t="shared" si="37"/>
        <v/>
      </c>
      <c r="GO550" s="302" t="str">
        <f t="shared" si="37"/>
        <v/>
      </c>
      <c r="GP550" s="302" t="str">
        <f t="shared" si="37"/>
        <v/>
      </c>
      <c r="GQ550" s="302" t="str">
        <f t="shared" si="37"/>
        <v/>
      </c>
      <c r="GR550" s="302" t="str">
        <f t="shared" si="37"/>
        <v/>
      </c>
      <c r="GS550" s="302" t="str">
        <f t="shared" si="37"/>
        <v/>
      </c>
      <c r="GT550" s="302" t="str">
        <f t="shared" si="37"/>
        <v/>
      </c>
      <c r="GU550" s="302" t="str">
        <f t="shared" si="37"/>
        <v/>
      </c>
      <c r="GV550" s="302" t="str">
        <f t="shared" si="37"/>
        <v/>
      </c>
      <c r="GW550" s="302" t="str">
        <f t="shared" si="37"/>
        <v/>
      </c>
      <c r="GX550" s="302" t="str">
        <f t="shared" si="37"/>
        <v/>
      </c>
      <c r="GY550" s="302" t="str">
        <f t="shared" si="37"/>
        <v/>
      </c>
      <c r="GZ550" s="302" t="str">
        <f t="shared" si="37"/>
        <v/>
      </c>
    </row>
    <row r="551" spans="184:208" ht="15.75" customHeight="1" x14ac:dyDescent="0.25">
      <c r="GB551" s="302" t="str">
        <f t="shared" ref="GB551:GZ551" si="38">IF(FA547="","",FA547)</f>
        <v/>
      </c>
      <c r="GC551" s="302" t="str">
        <f t="shared" si="38"/>
        <v/>
      </c>
      <c r="GD551" s="302" t="str">
        <f t="shared" si="38"/>
        <v/>
      </c>
      <c r="GE551" s="302" t="str">
        <f t="shared" si="38"/>
        <v/>
      </c>
      <c r="GF551" s="302" t="str">
        <f t="shared" si="38"/>
        <v/>
      </c>
      <c r="GG551" s="302" t="str">
        <f t="shared" si="38"/>
        <v/>
      </c>
      <c r="GH551" s="302" t="str">
        <f t="shared" si="38"/>
        <v/>
      </c>
      <c r="GI551" s="302" t="str">
        <f t="shared" si="38"/>
        <v/>
      </c>
      <c r="GJ551" s="302" t="str">
        <f t="shared" si="38"/>
        <v/>
      </c>
      <c r="GK551" s="302" t="str">
        <f t="shared" si="38"/>
        <v/>
      </c>
      <c r="GL551" s="302" t="str">
        <f t="shared" si="38"/>
        <v/>
      </c>
      <c r="GM551" s="302" t="str">
        <f t="shared" si="38"/>
        <v/>
      </c>
      <c r="GN551" s="302" t="str">
        <f t="shared" si="38"/>
        <v/>
      </c>
      <c r="GO551" s="302" t="str">
        <f t="shared" si="38"/>
        <v/>
      </c>
      <c r="GP551" s="302" t="str">
        <f t="shared" si="38"/>
        <v/>
      </c>
      <c r="GQ551" s="302" t="str">
        <f t="shared" si="38"/>
        <v/>
      </c>
      <c r="GR551" s="302" t="str">
        <f t="shared" si="38"/>
        <v/>
      </c>
      <c r="GS551" s="302" t="str">
        <f t="shared" si="38"/>
        <v/>
      </c>
      <c r="GT551" s="302" t="str">
        <f t="shared" si="38"/>
        <v/>
      </c>
      <c r="GU551" s="302" t="str">
        <f t="shared" si="38"/>
        <v/>
      </c>
      <c r="GV551" s="302" t="str">
        <f t="shared" si="38"/>
        <v/>
      </c>
      <c r="GW551" s="302" t="str">
        <f t="shared" si="38"/>
        <v/>
      </c>
      <c r="GX551" s="302" t="str">
        <f t="shared" si="38"/>
        <v/>
      </c>
      <c r="GY551" s="302" t="str">
        <f t="shared" si="38"/>
        <v/>
      </c>
      <c r="GZ551" s="302" t="str">
        <f t="shared" si="38"/>
        <v/>
      </c>
    </row>
    <row r="552" spans="184:208" ht="15.75" customHeight="1" x14ac:dyDescent="0.25">
      <c r="GB552" s="302" t="str">
        <f t="shared" ref="GB552:GZ552" si="39">IF(FA548="","",FA548)</f>
        <v/>
      </c>
      <c r="GC552" s="302" t="str">
        <f t="shared" si="39"/>
        <v/>
      </c>
      <c r="GD552" s="302" t="str">
        <f t="shared" si="39"/>
        <v/>
      </c>
      <c r="GE552" s="302" t="str">
        <f t="shared" si="39"/>
        <v/>
      </c>
      <c r="GF552" s="302" t="str">
        <f t="shared" si="39"/>
        <v/>
      </c>
      <c r="GG552" s="302" t="str">
        <f t="shared" si="39"/>
        <v/>
      </c>
      <c r="GH552" s="302" t="str">
        <f t="shared" si="39"/>
        <v/>
      </c>
      <c r="GI552" s="302" t="str">
        <f t="shared" si="39"/>
        <v/>
      </c>
      <c r="GJ552" s="302" t="str">
        <f t="shared" si="39"/>
        <v/>
      </c>
      <c r="GK552" s="302" t="str">
        <f t="shared" si="39"/>
        <v/>
      </c>
      <c r="GL552" s="302" t="str">
        <f t="shared" si="39"/>
        <v/>
      </c>
      <c r="GM552" s="302" t="str">
        <f t="shared" si="39"/>
        <v/>
      </c>
      <c r="GN552" s="302" t="str">
        <f t="shared" si="39"/>
        <v/>
      </c>
      <c r="GO552" s="302" t="str">
        <f t="shared" si="39"/>
        <v/>
      </c>
      <c r="GP552" s="302" t="str">
        <f t="shared" si="39"/>
        <v/>
      </c>
      <c r="GQ552" s="302" t="str">
        <f t="shared" si="39"/>
        <v/>
      </c>
      <c r="GR552" s="302" t="str">
        <f t="shared" si="39"/>
        <v/>
      </c>
      <c r="GS552" s="302" t="str">
        <f t="shared" si="39"/>
        <v/>
      </c>
      <c r="GT552" s="302" t="str">
        <f t="shared" si="39"/>
        <v/>
      </c>
      <c r="GU552" s="302" t="str">
        <f t="shared" si="39"/>
        <v/>
      </c>
      <c r="GV552" s="302" t="str">
        <f t="shared" si="39"/>
        <v/>
      </c>
      <c r="GW552" s="302" t="str">
        <f t="shared" si="39"/>
        <v/>
      </c>
      <c r="GX552" s="302" t="str">
        <f t="shared" si="39"/>
        <v/>
      </c>
      <c r="GY552" s="302" t="str">
        <f t="shared" si="39"/>
        <v/>
      </c>
      <c r="GZ552" s="302" t="str">
        <f t="shared" si="39"/>
        <v/>
      </c>
    </row>
    <row r="553" spans="184:208" ht="15.75" customHeight="1" x14ac:dyDescent="0.25">
      <c r="GB553" s="302" t="str">
        <f t="shared" ref="GB553:GZ553" si="40">IF(FA549="","",FA549)</f>
        <v/>
      </c>
      <c r="GC553" s="302" t="str">
        <f t="shared" si="40"/>
        <v/>
      </c>
      <c r="GD553" s="302" t="str">
        <f t="shared" si="40"/>
        <v/>
      </c>
      <c r="GE553" s="302" t="str">
        <f t="shared" si="40"/>
        <v/>
      </c>
      <c r="GF553" s="302" t="str">
        <f t="shared" si="40"/>
        <v/>
      </c>
      <c r="GG553" s="302" t="str">
        <f t="shared" si="40"/>
        <v/>
      </c>
      <c r="GH553" s="302" t="str">
        <f t="shared" si="40"/>
        <v/>
      </c>
      <c r="GI553" s="302" t="str">
        <f t="shared" si="40"/>
        <v/>
      </c>
      <c r="GJ553" s="302" t="str">
        <f t="shared" si="40"/>
        <v/>
      </c>
      <c r="GK553" s="302" t="str">
        <f t="shared" si="40"/>
        <v/>
      </c>
      <c r="GL553" s="302" t="str">
        <f t="shared" si="40"/>
        <v/>
      </c>
      <c r="GM553" s="302" t="str">
        <f t="shared" si="40"/>
        <v/>
      </c>
      <c r="GN553" s="302" t="str">
        <f t="shared" si="40"/>
        <v/>
      </c>
      <c r="GO553" s="302" t="str">
        <f t="shared" si="40"/>
        <v/>
      </c>
      <c r="GP553" s="302" t="str">
        <f t="shared" si="40"/>
        <v/>
      </c>
      <c r="GQ553" s="302" t="str">
        <f t="shared" si="40"/>
        <v/>
      </c>
      <c r="GR553" s="302" t="str">
        <f t="shared" si="40"/>
        <v/>
      </c>
      <c r="GS553" s="302" t="str">
        <f t="shared" si="40"/>
        <v/>
      </c>
      <c r="GT553" s="302" t="str">
        <f t="shared" si="40"/>
        <v/>
      </c>
      <c r="GU553" s="302" t="str">
        <f t="shared" si="40"/>
        <v/>
      </c>
      <c r="GV553" s="302" t="str">
        <f t="shared" si="40"/>
        <v/>
      </c>
      <c r="GW553" s="302" t="str">
        <f t="shared" si="40"/>
        <v/>
      </c>
      <c r="GX553" s="302" t="str">
        <f t="shared" si="40"/>
        <v/>
      </c>
      <c r="GY553" s="302" t="str">
        <f t="shared" si="40"/>
        <v/>
      </c>
      <c r="GZ553" s="302" t="str">
        <f t="shared" si="40"/>
        <v/>
      </c>
    </row>
    <row r="554" spans="184:208" ht="15.75" customHeight="1" x14ac:dyDescent="0.25">
      <c r="GB554" s="302" t="str">
        <f t="shared" ref="GB554:GZ554" si="41">IF(FA550="","",FA550)</f>
        <v/>
      </c>
      <c r="GC554" s="302" t="str">
        <f t="shared" si="41"/>
        <v/>
      </c>
      <c r="GD554" s="302" t="str">
        <f t="shared" si="41"/>
        <v/>
      </c>
      <c r="GE554" s="302" t="str">
        <f t="shared" si="41"/>
        <v/>
      </c>
      <c r="GF554" s="302" t="str">
        <f t="shared" si="41"/>
        <v/>
      </c>
      <c r="GG554" s="302" t="str">
        <f t="shared" si="41"/>
        <v/>
      </c>
      <c r="GH554" s="302" t="str">
        <f t="shared" si="41"/>
        <v/>
      </c>
      <c r="GI554" s="302" t="str">
        <f t="shared" si="41"/>
        <v/>
      </c>
      <c r="GJ554" s="302" t="str">
        <f t="shared" si="41"/>
        <v/>
      </c>
      <c r="GK554" s="302" t="str">
        <f t="shared" si="41"/>
        <v/>
      </c>
      <c r="GL554" s="302" t="str">
        <f t="shared" si="41"/>
        <v/>
      </c>
      <c r="GM554" s="302" t="str">
        <f t="shared" si="41"/>
        <v/>
      </c>
      <c r="GN554" s="302" t="str">
        <f t="shared" si="41"/>
        <v/>
      </c>
      <c r="GO554" s="302" t="str">
        <f t="shared" si="41"/>
        <v/>
      </c>
      <c r="GP554" s="302" t="str">
        <f t="shared" si="41"/>
        <v/>
      </c>
      <c r="GQ554" s="302" t="str">
        <f t="shared" si="41"/>
        <v/>
      </c>
      <c r="GR554" s="302" t="str">
        <f t="shared" si="41"/>
        <v/>
      </c>
      <c r="GS554" s="302" t="str">
        <f t="shared" si="41"/>
        <v/>
      </c>
      <c r="GT554" s="302" t="str">
        <f t="shared" si="41"/>
        <v/>
      </c>
      <c r="GU554" s="302" t="str">
        <f t="shared" si="41"/>
        <v/>
      </c>
      <c r="GV554" s="302" t="str">
        <f t="shared" si="41"/>
        <v/>
      </c>
      <c r="GW554" s="302" t="str">
        <f t="shared" si="41"/>
        <v/>
      </c>
      <c r="GX554" s="302" t="str">
        <f t="shared" si="41"/>
        <v/>
      </c>
      <c r="GY554" s="302" t="str">
        <f t="shared" si="41"/>
        <v/>
      </c>
      <c r="GZ554" s="302" t="str">
        <f t="shared" si="41"/>
        <v/>
      </c>
    </row>
    <row r="555" spans="184:208" ht="15.75" customHeight="1" x14ac:dyDescent="0.25">
      <c r="GB555" s="302" t="str">
        <f t="shared" ref="GB555:GZ555" si="42">IF(FA551="","",FA551)</f>
        <v/>
      </c>
      <c r="GC555" s="302" t="str">
        <f t="shared" si="42"/>
        <v/>
      </c>
      <c r="GD555" s="302" t="str">
        <f t="shared" si="42"/>
        <v/>
      </c>
      <c r="GE555" s="302" t="str">
        <f t="shared" si="42"/>
        <v/>
      </c>
      <c r="GF555" s="302" t="str">
        <f t="shared" si="42"/>
        <v/>
      </c>
      <c r="GG555" s="302" t="str">
        <f t="shared" si="42"/>
        <v/>
      </c>
      <c r="GH555" s="302" t="str">
        <f t="shared" si="42"/>
        <v/>
      </c>
      <c r="GI555" s="302" t="str">
        <f t="shared" si="42"/>
        <v/>
      </c>
      <c r="GJ555" s="302" t="str">
        <f t="shared" si="42"/>
        <v/>
      </c>
      <c r="GK555" s="302" t="str">
        <f t="shared" si="42"/>
        <v/>
      </c>
      <c r="GL555" s="302" t="str">
        <f t="shared" si="42"/>
        <v/>
      </c>
      <c r="GM555" s="302" t="str">
        <f t="shared" si="42"/>
        <v/>
      </c>
      <c r="GN555" s="302" t="str">
        <f t="shared" si="42"/>
        <v/>
      </c>
      <c r="GO555" s="302" t="str">
        <f t="shared" si="42"/>
        <v/>
      </c>
      <c r="GP555" s="302" t="str">
        <f t="shared" si="42"/>
        <v/>
      </c>
      <c r="GQ555" s="302" t="str">
        <f t="shared" si="42"/>
        <v/>
      </c>
      <c r="GR555" s="302" t="str">
        <f t="shared" si="42"/>
        <v/>
      </c>
      <c r="GS555" s="302" t="str">
        <f t="shared" si="42"/>
        <v/>
      </c>
      <c r="GT555" s="302" t="str">
        <f t="shared" si="42"/>
        <v/>
      </c>
      <c r="GU555" s="302" t="str">
        <f t="shared" si="42"/>
        <v/>
      </c>
      <c r="GV555" s="302" t="str">
        <f t="shared" si="42"/>
        <v/>
      </c>
      <c r="GW555" s="302" t="str">
        <f t="shared" si="42"/>
        <v/>
      </c>
      <c r="GX555" s="302" t="str">
        <f t="shared" si="42"/>
        <v/>
      </c>
      <c r="GY555" s="302" t="str">
        <f t="shared" si="42"/>
        <v/>
      </c>
      <c r="GZ555" s="302" t="str">
        <f t="shared" si="42"/>
        <v/>
      </c>
    </row>
    <row r="556" spans="184:208" ht="15.75" customHeight="1" x14ac:dyDescent="0.25">
      <c r="GB556" s="302" t="str">
        <f t="shared" ref="GB556:GZ556" si="43">IF(FA552="","",FA552)</f>
        <v/>
      </c>
      <c r="GC556" s="302" t="str">
        <f t="shared" si="43"/>
        <v/>
      </c>
      <c r="GD556" s="302" t="str">
        <f t="shared" si="43"/>
        <v/>
      </c>
      <c r="GE556" s="302" t="str">
        <f t="shared" si="43"/>
        <v/>
      </c>
      <c r="GF556" s="302" t="str">
        <f t="shared" si="43"/>
        <v/>
      </c>
      <c r="GG556" s="302" t="str">
        <f t="shared" si="43"/>
        <v/>
      </c>
      <c r="GH556" s="302" t="str">
        <f t="shared" si="43"/>
        <v/>
      </c>
      <c r="GI556" s="302" t="str">
        <f t="shared" si="43"/>
        <v/>
      </c>
      <c r="GJ556" s="302" t="str">
        <f t="shared" si="43"/>
        <v/>
      </c>
      <c r="GK556" s="302" t="str">
        <f t="shared" si="43"/>
        <v/>
      </c>
      <c r="GL556" s="302" t="str">
        <f t="shared" si="43"/>
        <v/>
      </c>
      <c r="GM556" s="302" t="str">
        <f t="shared" si="43"/>
        <v/>
      </c>
      <c r="GN556" s="302" t="str">
        <f t="shared" si="43"/>
        <v/>
      </c>
      <c r="GO556" s="302" t="str">
        <f t="shared" si="43"/>
        <v/>
      </c>
      <c r="GP556" s="302" t="str">
        <f t="shared" si="43"/>
        <v/>
      </c>
      <c r="GQ556" s="302" t="str">
        <f t="shared" si="43"/>
        <v/>
      </c>
      <c r="GR556" s="302" t="str">
        <f t="shared" si="43"/>
        <v/>
      </c>
      <c r="GS556" s="302" t="str">
        <f t="shared" si="43"/>
        <v/>
      </c>
      <c r="GT556" s="302" t="str">
        <f t="shared" si="43"/>
        <v/>
      </c>
      <c r="GU556" s="302" t="str">
        <f t="shared" si="43"/>
        <v/>
      </c>
      <c r="GV556" s="302" t="str">
        <f t="shared" si="43"/>
        <v/>
      </c>
      <c r="GW556" s="302" t="str">
        <f t="shared" si="43"/>
        <v/>
      </c>
      <c r="GX556" s="302" t="str">
        <f t="shared" si="43"/>
        <v/>
      </c>
      <c r="GY556" s="302" t="str">
        <f t="shared" si="43"/>
        <v/>
      </c>
      <c r="GZ556" s="302" t="str">
        <f t="shared" si="43"/>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303"/>
      <c r="B1" s="304"/>
      <c r="C1" s="304"/>
      <c r="D1" s="304"/>
      <c r="E1" s="304"/>
      <c r="F1" s="305"/>
      <c r="G1" s="305"/>
      <c r="H1" s="305"/>
      <c r="I1" s="305"/>
      <c r="J1" s="305"/>
      <c r="K1" s="306"/>
      <c r="L1" s="306"/>
      <c r="M1" s="306"/>
      <c r="N1" s="306"/>
      <c r="O1" s="306"/>
      <c r="P1" s="306"/>
      <c r="Q1" s="306"/>
      <c r="R1" s="306"/>
      <c r="S1" s="306"/>
      <c r="T1" s="306"/>
      <c r="U1" s="306"/>
      <c r="V1" s="306"/>
      <c r="W1" s="306"/>
      <c r="X1" s="306"/>
      <c r="Y1" s="306"/>
      <c r="Z1" s="306"/>
    </row>
    <row r="2" spans="1:26" ht="12.75" customHeight="1" x14ac:dyDescent="0.25">
      <c r="A2" s="307"/>
      <c r="B2" s="304"/>
      <c r="C2" s="304"/>
      <c r="D2" s="304"/>
      <c r="E2" s="304"/>
      <c r="F2" s="305"/>
      <c r="G2" s="305"/>
      <c r="H2" s="305"/>
      <c r="I2" s="305"/>
      <c r="J2" s="305"/>
      <c r="K2" s="306"/>
      <c r="L2" s="306"/>
      <c r="M2" s="306"/>
      <c r="N2" s="306"/>
      <c r="O2" s="306"/>
      <c r="P2" s="306"/>
      <c r="Q2" s="306"/>
      <c r="R2" s="306"/>
      <c r="S2" s="306"/>
      <c r="T2" s="306"/>
      <c r="U2" s="306"/>
      <c r="V2" s="306"/>
      <c r="W2" s="306"/>
      <c r="X2" s="306"/>
      <c r="Y2" s="306"/>
      <c r="Z2" s="306"/>
    </row>
    <row r="3" spans="1:26" ht="12.75" customHeight="1" x14ac:dyDescent="0.25">
      <c r="A3" s="308"/>
      <c r="B3" s="309"/>
      <c r="C3" s="309"/>
      <c r="D3" s="309"/>
      <c r="E3" s="309"/>
      <c r="F3" s="310"/>
      <c r="G3" s="310"/>
      <c r="H3" s="310"/>
      <c r="I3" s="310"/>
      <c r="J3" s="311"/>
      <c r="K3" s="306"/>
      <c r="L3" s="306"/>
      <c r="M3" s="306"/>
      <c r="N3" s="306"/>
      <c r="O3" s="306"/>
      <c r="P3" s="306"/>
      <c r="Q3" s="306"/>
      <c r="R3" s="306"/>
      <c r="S3" s="306"/>
      <c r="T3" s="306"/>
      <c r="U3" s="306"/>
      <c r="V3" s="306"/>
      <c r="W3" s="306"/>
      <c r="X3" s="306"/>
      <c r="Y3" s="306"/>
      <c r="Z3" s="306"/>
    </row>
    <row r="4" spans="1:26" ht="12.75" customHeight="1" x14ac:dyDescent="0.25">
      <c r="A4" s="312"/>
      <c r="B4" s="313"/>
      <c r="C4" s="313"/>
      <c r="D4" s="313"/>
      <c r="E4" s="313"/>
      <c r="F4" s="314"/>
      <c r="G4" s="314"/>
      <c r="H4" s="314"/>
      <c r="I4" s="314"/>
      <c r="J4" s="315"/>
      <c r="K4" s="306"/>
      <c r="L4" s="306"/>
      <c r="M4" s="306"/>
      <c r="N4" s="306"/>
      <c r="O4" s="306"/>
      <c r="P4" s="306"/>
      <c r="Q4" s="306"/>
      <c r="R4" s="306"/>
      <c r="S4" s="306"/>
      <c r="T4" s="306"/>
      <c r="U4" s="306"/>
      <c r="V4" s="306"/>
      <c r="W4" s="306"/>
      <c r="X4" s="306"/>
      <c r="Y4" s="306"/>
      <c r="Z4" s="306"/>
    </row>
    <row r="5" spans="1:26" ht="12.75" customHeight="1" x14ac:dyDescent="0.25">
      <c r="A5" s="306"/>
      <c r="B5" s="304"/>
      <c r="C5" s="304"/>
      <c r="D5" s="304"/>
      <c r="E5" s="304"/>
      <c r="F5" s="305"/>
      <c r="G5" s="305"/>
      <c r="H5" s="305"/>
      <c r="I5" s="305"/>
      <c r="J5" s="305"/>
      <c r="K5" s="306"/>
      <c r="L5" s="306"/>
      <c r="M5" s="306"/>
      <c r="N5" s="306"/>
      <c r="O5" s="306"/>
      <c r="P5" s="306"/>
      <c r="Q5" s="306"/>
      <c r="R5" s="306"/>
      <c r="S5" s="306"/>
      <c r="T5" s="306"/>
      <c r="U5" s="306"/>
      <c r="V5" s="306"/>
      <c r="W5" s="306"/>
      <c r="X5" s="306"/>
      <c r="Y5" s="306"/>
      <c r="Z5" s="306"/>
    </row>
    <row r="6" spans="1:26" ht="12.75" customHeight="1" x14ac:dyDescent="0.25">
      <c r="A6" s="306"/>
      <c r="B6" s="304"/>
      <c r="C6" s="304"/>
      <c r="D6" s="304"/>
      <c r="E6" s="304" t="s">
        <v>1141</v>
      </c>
      <c r="F6" s="305"/>
      <c r="G6" s="305"/>
      <c r="H6" s="305"/>
      <c r="I6" s="305"/>
      <c r="J6" s="305"/>
      <c r="K6" s="306"/>
      <c r="L6" s="306"/>
      <c r="M6" s="306"/>
      <c r="N6" s="306"/>
      <c r="O6" s="306"/>
      <c r="P6" s="306"/>
      <c r="Q6" s="306"/>
      <c r="R6" s="306"/>
      <c r="S6" s="306"/>
      <c r="T6" s="306"/>
      <c r="U6" s="306"/>
      <c r="V6" s="306"/>
      <c r="W6" s="306"/>
      <c r="X6" s="306"/>
      <c r="Y6" s="306"/>
      <c r="Z6" s="306"/>
    </row>
    <row r="7" spans="1:26" ht="12.75" customHeight="1" x14ac:dyDescent="0.25">
      <c r="A7" s="306"/>
      <c r="B7" s="316" t="s">
        <v>1142</v>
      </c>
      <c r="C7" s="316" t="s">
        <v>1143</v>
      </c>
      <c r="D7" s="316" t="s">
        <v>1144</v>
      </c>
      <c r="E7" s="316" t="s">
        <v>1145</v>
      </c>
      <c r="F7" s="317" t="s">
        <v>1146</v>
      </c>
      <c r="G7" s="316" t="s">
        <v>1147</v>
      </c>
      <c r="H7" s="316" t="s">
        <v>1148</v>
      </c>
      <c r="I7" s="305"/>
      <c r="J7" s="305"/>
      <c r="K7" s="306"/>
      <c r="L7" s="306"/>
      <c r="M7" s="306"/>
      <c r="N7" s="306"/>
      <c r="O7" s="306"/>
      <c r="P7" s="306"/>
      <c r="Q7" s="306"/>
      <c r="R7" s="306"/>
      <c r="S7" s="306"/>
      <c r="T7" s="306"/>
      <c r="U7" s="306"/>
      <c r="V7" s="306"/>
      <c r="W7" s="306"/>
      <c r="X7" s="306"/>
      <c r="Y7" s="306"/>
      <c r="Z7" s="306"/>
    </row>
    <row r="8" spans="1:26" ht="12.75" customHeight="1" x14ac:dyDescent="0.25">
      <c r="A8" s="306"/>
      <c r="B8" s="318">
        <v>1</v>
      </c>
      <c r="C8" s="318">
        <v>1</v>
      </c>
      <c r="D8" s="318">
        <f t="shared" ref="D8:D32" si="0">+B8*C8</f>
        <v>1</v>
      </c>
      <c r="E8" s="318" t="str">
        <f t="shared" ref="E8:E32" si="1">B8&amp;C8</f>
        <v>11</v>
      </c>
      <c r="F8" s="319" t="s">
        <v>241</v>
      </c>
      <c r="G8" s="318" t="s">
        <v>1149</v>
      </c>
      <c r="H8" s="320" t="s">
        <v>1150</v>
      </c>
      <c r="I8" s="305"/>
      <c r="J8" s="305"/>
      <c r="K8" s="306"/>
      <c r="L8" s="306"/>
      <c r="M8" s="306"/>
      <c r="N8" s="306"/>
      <c r="O8" s="306"/>
      <c r="P8" s="306"/>
      <c r="Q8" s="306"/>
      <c r="R8" s="306"/>
      <c r="S8" s="306"/>
      <c r="T8" s="306"/>
      <c r="U8" s="306"/>
      <c r="V8" s="306"/>
      <c r="W8" s="306"/>
      <c r="X8" s="306"/>
      <c r="Y8" s="306"/>
      <c r="Z8" s="306"/>
    </row>
    <row r="9" spans="1:26" ht="12.75" customHeight="1" x14ac:dyDescent="0.25">
      <c r="A9" s="306"/>
      <c r="B9" s="318">
        <v>1</v>
      </c>
      <c r="C9" s="318">
        <v>2</v>
      </c>
      <c r="D9" s="318">
        <f t="shared" si="0"/>
        <v>2</v>
      </c>
      <c r="E9" s="318" t="str">
        <f t="shared" si="1"/>
        <v>12</v>
      </c>
      <c r="F9" s="319" t="s">
        <v>241</v>
      </c>
      <c r="G9" s="318" t="s">
        <v>1149</v>
      </c>
      <c r="H9" s="320" t="s">
        <v>1150</v>
      </c>
      <c r="I9" s="305"/>
      <c r="J9" s="305"/>
      <c r="K9" s="306"/>
      <c r="L9" s="306"/>
      <c r="M9" s="306"/>
      <c r="N9" s="306"/>
      <c r="O9" s="306"/>
      <c r="P9" s="306"/>
      <c r="Q9" s="306"/>
      <c r="R9" s="306"/>
      <c r="S9" s="306"/>
      <c r="T9" s="306"/>
      <c r="U9" s="306"/>
      <c r="V9" s="306"/>
      <c r="W9" s="306"/>
      <c r="X9" s="306"/>
      <c r="Y9" s="306"/>
      <c r="Z9" s="306"/>
    </row>
    <row r="10" spans="1:26" ht="12.75" customHeight="1" x14ac:dyDescent="0.25">
      <c r="A10" s="306"/>
      <c r="B10" s="318">
        <v>1</v>
      </c>
      <c r="C10" s="318">
        <v>3</v>
      </c>
      <c r="D10" s="318">
        <f t="shared" si="0"/>
        <v>3</v>
      </c>
      <c r="E10" s="318" t="str">
        <f t="shared" si="1"/>
        <v>13</v>
      </c>
      <c r="F10" s="319" t="s">
        <v>174</v>
      </c>
      <c r="G10" s="318" t="s">
        <v>78</v>
      </c>
      <c r="H10" s="320" t="s">
        <v>1151</v>
      </c>
      <c r="I10" s="305"/>
      <c r="J10" s="305"/>
      <c r="K10" s="306"/>
      <c r="L10" s="306"/>
      <c r="M10" s="306"/>
      <c r="N10" s="306"/>
      <c r="O10" s="306"/>
      <c r="P10" s="306"/>
      <c r="Q10" s="306"/>
      <c r="R10" s="306"/>
      <c r="S10" s="306"/>
      <c r="T10" s="306"/>
      <c r="U10" s="306"/>
      <c r="V10" s="306"/>
      <c r="W10" s="306"/>
      <c r="X10" s="306"/>
      <c r="Y10" s="306"/>
      <c r="Z10" s="306"/>
    </row>
    <row r="11" spans="1:26" ht="12.75" customHeight="1" x14ac:dyDescent="0.25">
      <c r="A11" s="306"/>
      <c r="B11" s="318">
        <v>1</v>
      </c>
      <c r="C11" s="318">
        <v>4</v>
      </c>
      <c r="D11" s="318">
        <f t="shared" si="0"/>
        <v>4</v>
      </c>
      <c r="E11" s="318" t="str">
        <f t="shared" si="1"/>
        <v>14</v>
      </c>
      <c r="F11" s="319" t="s">
        <v>1152</v>
      </c>
      <c r="G11" s="318" t="s">
        <v>144</v>
      </c>
      <c r="H11" s="321" t="s">
        <v>1153</v>
      </c>
      <c r="I11" s="305"/>
      <c r="J11" s="305"/>
      <c r="K11" s="306"/>
      <c r="L11" s="306"/>
      <c r="M11" s="306"/>
      <c r="N11" s="306"/>
      <c r="O11" s="306"/>
      <c r="P11" s="306"/>
      <c r="Q11" s="306"/>
      <c r="R11" s="306"/>
      <c r="S11" s="306"/>
      <c r="T11" s="306"/>
      <c r="U11" s="306"/>
      <c r="V11" s="306"/>
      <c r="W11" s="306"/>
      <c r="X11" s="306"/>
      <c r="Y11" s="306"/>
      <c r="Z11" s="306"/>
    </row>
    <row r="12" spans="1:26" ht="12.75" customHeight="1" x14ac:dyDescent="0.25">
      <c r="A12" s="306"/>
      <c r="B12" s="318">
        <v>1</v>
      </c>
      <c r="C12" s="318">
        <v>5</v>
      </c>
      <c r="D12" s="318">
        <f t="shared" si="0"/>
        <v>5</v>
      </c>
      <c r="E12" s="318" t="str">
        <f t="shared" si="1"/>
        <v>15</v>
      </c>
      <c r="F12" s="319" t="s">
        <v>1154</v>
      </c>
      <c r="G12" s="318" t="s">
        <v>1155</v>
      </c>
      <c r="H12" s="321" t="s">
        <v>1156</v>
      </c>
      <c r="I12" s="305"/>
      <c r="J12" s="305"/>
      <c r="K12" s="306"/>
      <c r="L12" s="306"/>
      <c r="M12" s="306"/>
      <c r="N12" s="306"/>
      <c r="O12" s="306"/>
      <c r="P12" s="306"/>
      <c r="Q12" s="306"/>
      <c r="R12" s="306"/>
      <c r="S12" s="306"/>
      <c r="T12" s="306"/>
      <c r="U12" s="306"/>
      <c r="V12" s="306"/>
      <c r="W12" s="306"/>
      <c r="X12" s="306"/>
      <c r="Y12" s="306"/>
      <c r="Z12" s="306"/>
    </row>
    <row r="13" spans="1:26" ht="12.75" customHeight="1" x14ac:dyDescent="0.25">
      <c r="A13" s="306"/>
      <c r="B13" s="318">
        <v>2</v>
      </c>
      <c r="C13" s="318">
        <v>1</v>
      </c>
      <c r="D13" s="318">
        <f t="shared" si="0"/>
        <v>2</v>
      </c>
      <c r="E13" s="318" t="str">
        <f t="shared" si="1"/>
        <v>21</v>
      </c>
      <c r="F13" s="319" t="s">
        <v>241</v>
      </c>
      <c r="G13" s="318" t="s">
        <v>1149</v>
      </c>
      <c r="H13" s="320" t="s">
        <v>1150</v>
      </c>
      <c r="I13" s="305"/>
      <c r="J13" s="305"/>
      <c r="K13" s="306"/>
      <c r="L13" s="306"/>
      <c r="M13" s="306"/>
      <c r="N13" s="306"/>
      <c r="O13" s="306"/>
      <c r="P13" s="306"/>
      <c r="Q13" s="306"/>
      <c r="R13" s="306"/>
      <c r="S13" s="306"/>
      <c r="T13" s="306"/>
      <c r="U13" s="306"/>
      <c r="V13" s="306"/>
      <c r="W13" s="306"/>
      <c r="X13" s="306"/>
      <c r="Y13" s="306"/>
      <c r="Z13" s="306"/>
    </row>
    <row r="14" spans="1:26" ht="12.75" customHeight="1" x14ac:dyDescent="0.25">
      <c r="A14" s="306"/>
      <c r="B14" s="318">
        <v>2</v>
      </c>
      <c r="C14" s="318">
        <v>2</v>
      </c>
      <c r="D14" s="318">
        <f t="shared" si="0"/>
        <v>4</v>
      </c>
      <c r="E14" s="318" t="str">
        <f t="shared" si="1"/>
        <v>22</v>
      </c>
      <c r="F14" s="319" t="s">
        <v>241</v>
      </c>
      <c r="G14" s="318" t="s">
        <v>99</v>
      </c>
      <c r="H14" s="320" t="s">
        <v>1150</v>
      </c>
      <c r="I14" s="305"/>
      <c r="J14" s="305"/>
      <c r="K14" s="306"/>
      <c r="L14" s="306"/>
      <c r="M14" s="306"/>
      <c r="N14" s="306"/>
      <c r="O14" s="306"/>
      <c r="P14" s="306"/>
      <c r="Q14" s="306"/>
      <c r="R14" s="306"/>
      <c r="S14" s="306"/>
      <c r="T14" s="306"/>
      <c r="U14" s="306"/>
      <c r="V14" s="306"/>
      <c r="W14" s="306"/>
      <c r="X14" s="306"/>
      <c r="Y14" s="306"/>
      <c r="Z14" s="306"/>
    </row>
    <row r="15" spans="1:26" ht="12.75" customHeight="1" x14ac:dyDescent="0.25">
      <c r="A15" s="306"/>
      <c r="B15" s="318">
        <v>2</v>
      </c>
      <c r="C15" s="318">
        <v>3</v>
      </c>
      <c r="D15" s="318">
        <f t="shared" si="0"/>
        <v>6</v>
      </c>
      <c r="E15" s="318" t="str">
        <f t="shared" si="1"/>
        <v>23</v>
      </c>
      <c r="F15" s="319" t="s">
        <v>174</v>
      </c>
      <c r="G15" s="318" t="s">
        <v>78</v>
      </c>
      <c r="H15" s="320" t="s">
        <v>1157</v>
      </c>
      <c r="I15" s="305"/>
      <c r="J15" s="305"/>
      <c r="K15" s="306"/>
      <c r="L15" s="306"/>
      <c r="M15" s="306"/>
      <c r="N15" s="306"/>
      <c r="O15" s="306"/>
      <c r="P15" s="306"/>
      <c r="Q15" s="306"/>
      <c r="R15" s="306"/>
      <c r="S15" s="306"/>
      <c r="T15" s="306"/>
      <c r="U15" s="306"/>
      <c r="V15" s="306"/>
      <c r="W15" s="306"/>
      <c r="X15" s="306"/>
      <c r="Y15" s="306"/>
      <c r="Z15" s="306"/>
    </row>
    <row r="16" spans="1:26" ht="12.75" customHeight="1" x14ac:dyDescent="0.25">
      <c r="A16" s="306"/>
      <c r="B16" s="318">
        <v>2</v>
      </c>
      <c r="C16" s="318">
        <v>4</v>
      </c>
      <c r="D16" s="318">
        <f t="shared" si="0"/>
        <v>8</v>
      </c>
      <c r="E16" s="318" t="str">
        <f t="shared" si="1"/>
        <v>24</v>
      </c>
      <c r="F16" s="319" t="s">
        <v>1152</v>
      </c>
      <c r="G16" s="318" t="s">
        <v>144</v>
      </c>
      <c r="H16" s="321" t="s">
        <v>1158</v>
      </c>
      <c r="I16" s="305"/>
      <c r="J16" s="305"/>
      <c r="K16" s="306"/>
      <c r="L16" s="306"/>
      <c r="M16" s="306"/>
      <c r="N16" s="306"/>
      <c r="O16" s="306"/>
      <c r="P16" s="306"/>
      <c r="Q16" s="306"/>
      <c r="R16" s="306"/>
      <c r="S16" s="306"/>
      <c r="T16" s="306"/>
      <c r="U16" s="306"/>
      <c r="V16" s="306"/>
      <c r="W16" s="306"/>
      <c r="X16" s="306"/>
      <c r="Y16" s="306"/>
      <c r="Z16" s="306"/>
    </row>
    <row r="17" spans="1:26" ht="12.75" customHeight="1" x14ac:dyDescent="0.25">
      <c r="A17" s="305"/>
      <c r="B17" s="318">
        <v>2</v>
      </c>
      <c r="C17" s="318">
        <v>5</v>
      </c>
      <c r="D17" s="318">
        <f t="shared" si="0"/>
        <v>10</v>
      </c>
      <c r="E17" s="318" t="str">
        <f t="shared" si="1"/>
        <v>25</v>
      </c>
      <c r="F17" s="319" t="s">
        <v>1154</v>
      </c>
      <c r="G17" s="318" t="s">
        <v>1155</v>
      </c>
      <c r="H17" s="321" t="s">
        <v>1159</v>
      </c>
      <c r="I17" s="305"/>
      <c r="J17" s="305"/>
      <c r="K17" s="305"/>
      <c r="L17" s="305"/>
      <c r="M17" s="305"/>
      <c r="N17" s="305"/>
      <c r="O17" s="305"/>
      <c r="P17" s="305"/>
      <c r="Q17" s="305"/>
      <c r="R17" s="305"/>
      <c r="S17" s="305"/>
      <c r="T17" s="305"/>
      <c r="U17" s="305"/>
      <c r="V17" s="305"/>
      <c r="W17" s="305"/>
      <c r="X17" s="305"/>
      <c r="Y17" s="305"/>
      <c r="Z17" s="305"/>
    </row>
    <row r="18" spans="1:26" ht="12.75" customHeight="1" x14ac:dyDescent="0.25">
      <c r="A18" s="305"/>
      <c r="B18" s="318">
        <v>3</v>
      </c>
      <c r="C18" s="318">
        <v>1</v>
      </c>
      <c r="D18" s="318">
        <f t="shared" si="0"/>
        <v>3</v>
      </c>
      <c r="E18" s="318" t="str">
        <f t="shared" si="1"/>
        <v>31</v>
      </c>
      <c r="F18" s="319" t="s">
        <v>241</v>
      </c>
      <c r="G18" s="318" t="s">
        <v>99</v>
      </c>
      <c r="H18" s="320" t="s">
        <v>1150</v>
      </c>
      <c r="I18" s="305"/>
      <c r="J18" s="305"/>
      <c r="K18" s="305"/>
      <c r="L18" s="305"/>
      <c r="M18" s="305"/>
      <c r="N18" s="305"/>
      <c r="O18" s="305"/>
      <c r="P18" s="305"/>
      <c r="Q18" s="305"/>
      <c r="R18" s="305"/>
      <c r="S18" s="305"/>
      <c r="T18" s="305"/>
      <c r="U18" s="305"/>
      <c r="V18" s="305"/>
      <c r="W18" s="305"/>
      <c r="X18" s="305"/>
      <c r="Y18" s="305"/>
      <c r="Z18" s="305"/>
    </row>
    <row r="19" spans="1:26" ht="12.75" customHeight="1" x14ac:dyDescent="0.25">
      <c r="A19" s="305"/>
      <c r="B19" s="318">
        <v>3</v>
      </c>
      <c r="C19" s="318">
        <v>2</v>
      </c>
      <c r="D19" s="318">
        <f t="shared" si="0"/>
        <v>6</v>
      </c>
      <c r="E19" s="318" t="str">
        <f t="shared" si="1"/>
        <v>32</v>
      </c>
      <c r="F19" s="319" t="s">
        <v>174</v>
      </c>
      <c r="G19" s="318" t="s">
        <v>78</v>
      </c>
      <c r="H19" s="320" t="s">
        <v>1160</v>
      </c>
      <c r="I19" s="305"/>
      <c r="J19" s="305"/>
      <c r="K19" s="305"/>
      <c r="L19" s="305"/>
      <c r="M19" s="305"/>
      <c r="N19" s="305"/>
      <c r="O19" s="305"/>
      <c r="P19" s="305"/>
      <c r="Q19" s="305"/>
      <c r="R19" s="305"/>
      <c r="S19" s="305"/>
      <c r="T19" s="305"/>
      <c r="U19" s="305"/>
      <c r="V19" s="305"/>
      <c r="W19" s="305"/>
      <c r="X19" s="305"/>
      <c r="Y19" s="305"/>
      <c r="Z19" s="305"/>
    </row>
    <row r="20" spans="1:26" ht="12.75" customHeight="1" x14ac:dyDescent="0.25">
      <c r="A20" s="305"/>
      <c r="B20" s="318">
        <v>3</v>
      </c>
      <c r="C20" s="318">
        <v>3</v>
      </c>
      <c r="D20" s="318">
        <f t="shared" si="0"/>
        <v>9</v>
      </c>
      <c r="E20" s="318" t="str">
        <f t="shared" si="1"/>
        <v>33</v>
      </c>
      <c r="F20" s="319" t="s">
        <v>174</v>
      </c>
      <c r="G20" s="318" t="s">
        <v>78</v>
      </c>
      <c r="H20" s="320" t="s">
        <v>1161</v>
      </c>
      <c r="I20" s="305"/>
      <c r="J20" s="305"/>
      <c r="K20" s="305"/>
      <c r="L20" s="305"/>
      <c r="M20" s="305"/>
      <c r="N20" s="305"/>
      <c r="O20" s="305"/>
      <c r="P20" s="305"/>
      <c r="Q20" s="305"/>
      <c r="R20" s="305"/>
      <c r="S20" s="305"/>
      <c r="T20" s="305"/>
      <c r="U20" s="305"/>
      <c r="V20" s="305"/>
      <c r="W20" s="305"/>
      <c r="X20" s="305"/>
      <c r="Y20" s="305"/>
      <c r="Z20" s="305"/>
    </row>
    <row r="21" spans="1:26" ht="12.75" customHeight="1" x14ac:dyDescent="0.25">
      <c r="A21" s="305"/>
      <c r="B21" s="318">
        <v>3</v>
      </c>
      <c r="C21" s="318">
        <v>4</v>
      </c>
      <c r="D21" s="318">
        <f t="shared" si="0"/>
        <v>12</v>
      </c>
      <c r="E21" s="318" t="str">
        <f t="shared" si="1"/>
        <v>34</v>
      </c>
      <c r="F21" s="319" t="s">
        <v>1152</v>
      </c>
      <c r="G21" s="318" t="s">
        <v>144</v>
      </c>
      <c r="H21" s="321" t="s">
        <v>1162</v>
      </c>
      <c r="I21" s="305"/>
      <c r="J21" s="305"/>
      <c r="K21" s="305"/>
      <c r="L21" s="305"/>
      <c r="M21" s="305"/>
      <c r="N21" s="305"/>
      <c r="O21" s="305"/>
      <c r="P21" s="305"/>
      <c r="Q21" s="305"/>
      <c r="R21" s="305"/>
      <c r="S21" s="305"/>
      <c r="T21" s="305"/>
      <c r="U21" s="305"/>
      <c r="V21" s="305"/>
      <c r="W21" s="305"/>
      <c r="X21" s="305"/>
      <c r="Y21" s="305"/>
      <c r="Z21" s="305"/>
    </row>
    <row r="22" spans="1:26" ht="12.75" customHeight="1" x14ac:dyDescent="0.25">
      <c r="A22" s="305"/>
      <c r="B22" s="318">
        <v>3</v>
      </c>
      <c r="C22" s="318">
        <v>5</v>
      </c>
      <c r="D22" s="318">
        <f t="shared" si="0"/>
        <v>15</v>
      </c>
      <c r="E22" s="318" t="str">
        <f t="shared" si="1"/>
        <v>35</v>
      </c>
      <c r="F22" s="319" t="s">
        <v>1154</v>
      </c>
      <c r="G22" s="318" t="s">
        <v>1155</v>
      </c>
      <c r="H22" s="321" t="s">
        <v>1163</v>
      </c>
      <c r="I22" s="305"/>
      <c r="J22" s="305"/>
      <c r="K22" s="305"/>
      <c r="L22" s="305"/>
      <c r="M22" s="305"/>
      <c r="N22" s="305"/>
      <c r="O22" s="305"/>
      <c r="P22" s="305"/>
      <c r="Q22" s="305"/>
      <c r="R22" s="305"/>
      <c r="S22" s="305"/>
      <c r="T22" s="305"/>
      <c r="U22" s="305"/>
      <c r="V22" s="305"/>
      <c r="W22" s="305"/>
      <c r="X22" s="305"/>
      <c r="Y22" s="305"/>
      <c r="Z22" s="305"/>
    </row>
    <row r="23" spans="1:26" ht="12.75" customHeight="1" x14ac:dyDescent="0.25">
      <c r="A23" s="305"/>
      <c r="B23" s="318">
        <v>4</v>
      </c>
      <c r="C23" s="318">
        <v>1</v>
      </c>
      <c r="D23" s="318">
        <f t="shared" si="0"/>
        <v>4</v>
      </c>
      <c r="E23" s="318" t="str">
        <f t="shared" si="1"/>
        <v>41</v>
      </c>
      <c r="F23" s="319" t="s">
        <v>241</v>
      </c>
      <c r="G23" s="318" t="s">
        <v>99</v>
      </c>
      <c r="H23" s="320" t="s">
        <v>1164</v>
      </c>
      <c r="I23" s="305"/>
      <c r="J23" s="305"/>
      <c r="K23" s="305"/>
      <c r="L23" s="305"/>
      <c r="M23" s="305"/>
      <c r="N23" s="305"/>
      <c r="O23" s="305"/>
      <c r="P23" s="305"/>
      <c r="Q23" s="305"/>
      <c r="R23" s="305"/>
      <c r="S23" s="305"/>
      <c r="T23" s="305"/>
      <c r="U23" s="305"/>
      <c r="V23" s="305"/>
      <c r="W23" s="305"/>
      <c r="X23" s="305"/>
      <c r="Y23" s="305"/>
      <c r="Z23" s="305"/>
    </row>
    <row r="24" spans="1:26" ht="12.75" customHeight="1" x14ac:dyDescent="0.25">
      <c r="A24" s="305"/>
      <c r="B24" s="318">
        <v>4</v>
      </c>
      <c r="C24" s="318">
        <v>2</v>
      </c>
      <c r="D24" s="318">
        <f t="shared" si="0"/>
        <v>8</v>
      </c>
      <c r="E24" s="318" t="str">
        <f t="shared" si="1"/>
        <v>42</v>
      </c>
      <c r="F24" s="319" t="s">
        <v>174</v>
      </c>
      <c r="G24" s="318" t="s">
        <v>78</v>
      </c>
      <c r="H24" s="320" t="s">
        <v>1161</v>
      </c>
      <c r="I24" s="305"/>
      <c r="J24" s="305"/>
      <c r="K24" s="305"/>
      <c r="L24" s="305"/>
      <c r="M24" s="305"/>
      <c r="N24" s="305"/>
      <c r="O24" s="305"/>
      <c r="P24" s="305"/>
      <c r="Q24" s="305"/>
      <c r="R24" s="305"/>
      <c r="S24" s="305"/>
      <c r="T24" s="305"/>
      <c r="U24" s="305"/>
      <c r="V24" s="305"/>
      <c r="W24" s="305"/>
      <c r="X24" s="305"/>
      <c r="Y24" s="305"/>
      <c r="Z24" s="305"/>
    </row>
    <row r="25" spans="1:26" ht="12.75" customHeight="1" x14ac:dyDescent="0.25">
      <c r="A25" s="305"/>
      <c r="B25" s="318">
        <v>4</v>
      </c>
      <c r="C25" s="318">
        <v>3</v>
      </c>
      <c r="D25" s="318">
        <f t="shared" si="0"/>
        <v>12</v>
      </c>
      <c r="E25" s="318" t="str">
        <f t="shared" si="1"/>
        <v>43</v>
      </c>
      <c r="F25" s="319" t="s">
        <v>1152</v>
      </c>
      <c r="G25" s="318" t="s">
        <v>144</v>
      </c>
      <c r="H25" s="321" t="s">
        <v>1165</v>
      </c>
      <c r="I25" s="305"/>
      <c r="J25" s="305"/>
      <c r="K25" s="305"/>
      <c r="L25" s="305"/>
      <c r="M25" s="305"/>
      <c r="N25" s="305"/>
      <c r="O25" s="305"/>
      <c r="P25" s="305"/>
      <c r="Q25" s="305"/>
      <c r="R25" s="305"/>
      <c r="S25" s="305"/>
      <c r="T25" s="305"/>
      <c r="U25" s="305"/>
      <c r="V25" s="305"/>
      <c r="W25" s="305"/>
      <c r="X25" s="305"/>
      <c r="Y25" s="305"/>
      <c r="Z25" s="305"/>
    </row>
    <row r="26" spans="1:26" ht="12.75" customHeight="1" x14ac:dyDescent="0.25">
      <c r="A26" s="305"/>
      <c r="B26" s="318">
        <v>4</v>
      </c>
      <c r="C26" s="318">
        <v>4</v>
      </c>
      <c r="D26" s="318">
        <f t="shared" si="0"/>
        <v>16</v>
      </c>
      <c r="E26" s="318" t="str">
        <f t="shared" si="1"/>
        <v>44</v>
      </c>
      <c r="F26" s="319" t="s">
        <v>1154</v>
      </c>
      <c r="G26" s="318" t="s">
        <v>1155</v>
      </c>
      <c r="H26" s="321" t="s">
        <v>1166</v>
      </c>
      <c r="I26" s="305"/>
      <c r="J26" s="305"/>
      <c r="K26" s="305"/>
      <c r="L26" s="305"/>
      <c r="M26" s="305"/>
      <c r="N26" s="305"/>
      <c r="O26" s="305"/>
      <c r="P26" s="305"/>
      <c r="Q26" s="305"/>
      <c r="R26" s="305"/>
      <c r="S26" s="305"/>
      <c r="T26" s="305"/>
      <c r="U26" s="305"/>
      <c r="V26" s="305"/>
      <c r="W26" s="305"/>
      <c r="X26" s="305"/>
      <c r="Y26" s="305"/>
      <c r="Z26" s="305"/>
    </row>
    <row r="27" spans="1:26" ht="12.75" customHeight="1" x14ac:dyDescent="0.25">
      <c r="A27" s="305"/>
      <c r="B27" s="318">
        <v>4</v>
      </c>
      <c r="C27" s="318">
        <v>5</v>
      </c>
      <c r="D27" s="318">
        <f t="shared" si="0"/>
        <v>20</v>
      </c>
      <c r="E27" s="318" t="str">
        <f t="shared" si="1"/>
        <v>45</v>
      </c>
      <c r="F27" s="319" t="s">
        <v>1154</v>
      </c>
      <c r="G27" s="318" t="s">
        <v>1155</v>
      </c>
      <c r="H27" s="321" t="s">
        <v>1167</v>
      </c>
      <c r="I27" s="305"/>
      <c r="J27" s="305"/>
      <c r="K27" s="305"/>
      <c r="L27" s="305"/>
      <c r="M27" s="305"/>
      <c r="N27" s="305"/>
      <c r="O27" s="305"/>
      <c r="P27" s="305"/>
      <c r="Q27" s="305"/>
      <c r="R27" s="305"/>
      <c r="S27" s="305"/>
      <c r="T27" s="305"/>
      <c r="U27" s="305"/>
      <c r="V27" s="305"/>
      <c r="W27" s="305"/>
      <c r="X27" s="305"/>
      <c r="Y27" s="305"/>
      <c r="Z27" s="305"/>
    </row>
    <row r="28" spans="1:26" ht="12.75" customHeight="1" x14ac:dyDescent="0.25">
      <c r="A28" s="305"/>
      <c r="B28" s="318">
        <v>5</v>
      </c>
      <c r="C28" s="318">
        <v>1</v>
      </c>
      <c r="D28" s="318">
        <f t="shared" si="0"/>
        <v>5</v>
      </c>
      <c r="E28" s="318" t="str">
        <f t="shared" si="1"/>
        <v>51</v>
      </c>
      <c r="F28" s="319" t="s">
        <v>174</v>
      </c>
      <c r="G28" s="318" t="s">
        <v>78</v>
      </c>
      <c r="H28" s="320" t="s">
        <v>1168</v>
      </c>
      <c r="I28" s="305"/>
      <c r="J28" s="305"/>
      <c r="K28" s="305"/>
      <c r="L28" s="305"/>
      <c r="M28" s="305"/>
      <c r="N28" s="305"/>
      <c r="O28" s="305"/>
      <c r="P28" s="305"/>
      <c r="Q28" s="305"/>
      <c r="R28" s="305"/>
      <c r="S28" s="305"/>
      <c r="T28" s="305"/>
      <c r="U28" s="305"/>
      <c r="V28" s="305"/>
      <c r="W28" s="305"/>
      <c r="X28" s="305"/>
      <c r="Y28" s="305"/>
      <c r="Z28" s="305"/>
    </row>
    <row r="29" spans="1:26" ht="12.75" customHeight="1" x14ac:dyDescent="0.25">
      <c r="A29" s="305"/>
      <c r="B29" s="318">
        <v>5</v>
      </c>
      <c r="C29" s="318">
        <v>2</v>
      </c>
      <c r="D29" s="318">
        <f t="shared" si="0"/>
        <v>10</v>
      </c>
      <c r="E29" s="318" t="str">
        <f t="shared" si="1"/>
        <v>52</v>
      </c>
      <c r="F29" s="319" t="s">
        <v>174</v>
      </c>
      <c r="G29" s="318" t="s">
        <v>78</v>
      </c>
      <c r="H29" s="320" t="s">
        <v>1161</v>
      </c>
      <c r="I29" s="305"/>
      <c r="J29" s="305"/>
      <c r="K29" s="305"/>
      <c r="L29" s="305"/>
      <c r="M29" s="305"/>
      <c r="N29" s="305"/>
      <c r="O29" s="305"/>
      <c r="P29" s="305"/>
      <c r="Q29" s="305"/>
      <c r="R29" s="305"/>
      <c r="S29" s="305"/>
      <c r="T29" s="305"/>
      <c r="U29" s="305"/>
      <c r="V29" s="305"/>
      <c r="W29" s="305"/>
      <c r="X29" s="305"/>
      <c r="Y29" s="305"/>
      <c r="Z29" s="305"/>
    </row>
    <row r="30" spans="1:26" ht="12.75" customHeight="1" x14ac:dyDescent="0.25">
      <c r="A30" s="305"/>
      <c r="B30" s="318">
        <v>5</v>
      </c>
      <c r="C30" s="318">
        <v>3</v>
      </c>
      <c r="D30" s="318">
        <f t="shared" si="0"/>
        <v>15</v>
      </c>
      <c r="E30" s="318" t="str">
        <f t="shared" si="1"/>
        <v>53</v>
      </c>
      <c r="F30" s="319" t="s">
        <v>1152</v>
      </c>
      <c r="G30" s="318" t="s">
        <v>144</v>
      </c>
      <c r="H30" s="321" t="s">
        <v>1169</v>
      </c>
      <c r="I30" s="305"/>
      <c r="J30" s="305"/>
      <c r="K30" s="305"/>
      <c r="L30" s="305"/>
      <c r="M30" s="305"/>
      <c r="N30" s="305"/>
      <c r="O30" s="305"/>
      <c r="P30" s="305"/>
      <c r="Q30" s="305"/>
      <c r="R30" s="305"/>
      <c r="S30" s="305"/>
      <c r="T30" s="305"/>
      <c r="U30" s="305"/>
      <c r="V30" s="305"/>
      <c r="W30" s="305"/>
      <c r="X30" s="305"/>
      <c r="Y30" s="305"/>
      <c r="Z30" s="305"/>
    </row>
    <row r="31" spans="1:26" ht="12.75" customHeight="1" x14ac:dyDescent="0.25">
      <c r="A31" s="305"/>
      <c r="B31" s="318">
        <v>5</v>
      </c>
      <c r="C31" s="318">
        <v>4</v>
      </c>
      <c r="D31" s="318">
        <f t="shared" si="0"/>
        <v>20</v>
      </c>
      <c r="E31" s="318" t="str">
        <f t="shared" si="1"/>
        <v>54</v>
      </c>
      <c r="F31" s="319" t="s">
        <v>1154</v>
      </c>
      <c r="G31" s="318" t="s">
        <v>1155</v>
      </c>
      <c r="H31" s="321" t="s">
        <v>1170</v>
      </c>
      <c r="I31" s="305"/>
      <c r="J31" s="305"/>
      <c r="K31" s="305"/>
      <c r="L31" s="305"/>
      <c r="M31" s="305"/>
      <c r="N31" s="305"/>
      <c r="O31" s="305"/>
      <c r="P31" s="305"/>
      <c r="Q31" s="305"/>
      <c r="R31" s="305"/>
      <c r="S31" s="305"/>
      <c r="T31" s="305"/>
      <c r="U31" s="305"/>
      <c r="V31" s="305"/>
      <c r="W31" s="305"/>
      <c r="X31" s="305"/>
      <c r="Y31" s="305"/>
      <c r="Z31" s="305"/>
    </row>
    <row r="32" spans="1:26" ht="12.75" customHeight="1" x14ac:dyDescent="0.25">
      <c r="A32" s="305"/>
      <c r="B32" s="318">
        <v>5</v>
      </c>
      <c r="C32" s="318">
        <v>5</v>
      </c>
      <c r="D32" s="318">
        <f t="shared" si="0"/>
        <v>25</v>
      </c>
      <c r="E32" s="318" t="str">
        <f t="shared" si="1"/>
        <v>55</v>
      </c>
      <c r="F32" s="319" t="s">
        <v>1154</v>
      </c>
      <c r="G32" s="318" t="s">
        <v>1155</v>
      </c>
      <c r="H32" s="321" t="s">
        <v>1171</v>
      </c>
      <c r="I32" s="305"/>
      <c r="J32" s="305"/>
      <c r="K32" s="305"/>
      <c r="L32" s="305"/>
      <c r="M32" s="305"/>
      <c r="N32" s="305"/>
      <c r="O32" s="305"/>
      <c r="P32" s="305"/>
      <c r="Q32" s="305"/>
      <c r="R32" s="305"/>
      <c r="S32" s="305"/>
      <c r="T32" s="305"/>
      <c r="U32" s="305"/>
      <c r="V32" s="305"/>
      <c r="W32" s="305"/>
      <c r="X32" s="305"/>
      <c r="Y32" s="305"/>
      <c r="Z32" s="305"/>
    </row>
    <row r="33" spans="1:26" ht="12.75" customHeight="1" x14ac:dyDescent="0.25">
      <c r="A33" s="306"/>
      <c r="B33" s="304"/>
      <c r="C33" s="304"/>
      <c r="D33" s="304"/>
      <c r="E33" s="304"/>
      <c r="F33" s="305"/>
      <c r="G33" s="305"/>
      <c r="H33" s="305"/>
      <c r="I33" s="305"/>
      <c r="J33" s="305"/>
      <c r="K33" s="306"/>
      <c r="L33" s="306"/>
      <c r="M33" s="306"/>
      <c r="N33" s="306"/>
      <c r="O33" s="306"/>
      <c r="P33" s="306"/>
      <c r="Q33" s="306"/>
      <c r="R33" s="306"/>
      <c r="S33" s="306"/>
      <c r="T33" s="306"/>
      <c r="U33" s="306"/>
      <c r="V33" s="306"/>
      <c r="W33" s="306"/>
      <c r="X33" s="306"/>
      <c r="Y33" s="306"/>
      <c r="Z33" s="306"/>
    </row>
    <row r="34" spans="1:26" ht="12.75" customHeight="1" x14ac:dyDescent="0.25">
      <c r="A34" s="306"/>
      <c r="B34" s="304"/>
      <c r="C34" s="304"/>
      <c r="D34" s="304"/>
      <c r="E34" s="304"/>
      <c r="F34" s="305"/>
      <c r="G34" s="305"/>
      <c r="H34" s="305"/>
      <c r="I34" s="305"/>
      <c r="J34" s="305"/>
      <c r="K34" s="306"/>
      <c r="L34" s="306"/>
      <c r="M34" s="306"/>
      <c r="N34" s="306"/>
      <c r="O34" s="306"/>
      <c r="P34" s="306"/>
      <c r="Q34" s="306"/>
      <c r="R34" s="306"/>
      <c r="S34" s="306"/>
      <c r="T34" s="306"/>
      <c r="U34" s="306"/>
      <c r="V34" s="306"/>
      <c r="W34" s="306"/>
      <c r="X34" s="306"/>
      <c r="Y34" s="306"/>
      <c r="Z34" s="306"/>
    </row>
    <row r="35" spans="1:26" ht="12.75" customHeight="1" x14ac:dyDescent="0.25">
      <c r="A35" s="306"/>
      <c r="B35" s="304"/>
      <c r="C35" s="304"/>
      <c r="D35" s="304"/>
      <c r="E35" s="304"/>
      <c r="F35" s="305"/>
      <c r="G35" s="305"/>
      <c r="H35" s="305"/>
      <c r="I35" s="305"/>
      <c r="J35" s="305"/>
      <c r="K35" s="306"/>
      <c r="L35" s="306"/>
      <c r="M35" s="306"/>
      <c r="N35" s="306"/>
      <c r="O35" s="306"/>
      <c r="P35" s="306"/>
      <c r="Q35" s="306"/>
      <c r="R35" s="306"/>
      <c r="S35" s="306"/>
      <c r="T35" s="306"/>
      <c r="U35" s="306"/>
      <c r="V35" s="306"/>
      <c r="W35" s="306"/>
      <c r="X35" s="306"/>
      <c r="Y35" s="306"/>
      <c r="Z35" s="306"/>
    </row>
    <row r="36" spans="1:26" ht="12.75" customHeight="1" x14ac:dyDescent="0.25">
      <c r="A36" s="306"/>
      <c r="B36" s="304"/>
      <c r="C36" s="304"/>
      <c r="D36" s="304"/>
      <c r="E36" s="304"/>
      <c r="F36" s="305"/>
      <c r="G36" s="305"/>
      <c r="H36" s="305"/>
      <c r="I36" s="305"/>
      <c r="J36" s="305"/>
      <c r="K36" s="306"/>
      <c r="L36" s="306"/>
      <c r="M36" s="306"/>
      <c r="N36" s="306"/>
      <c r="O36" s="306"/>
      <c r="P36" s="306"/>
      <c r="Q36" s="306"/>
      <c r="R36" s="306"/>
      <c r="S36" s="306"/>
      <c r="T36" s="306"/>
      <c r="U36" s="306"/>
      <c r="V36" s="306"/>
      <c r="W36" s="306"/>
      <c r="X36" s="306"/>
      <c r="Y36" s="306"/>
      <c r="Z36" s="306"/>
    </row>
    <row r="37" spans="1:26" ht="12.75" customHeight="1" x14ac:dyDescent="0.25">
      <c r="A37" s="306"/>
      <c r="B37" s="304"/>
      <c r="C37" s="304"/>
      <c r="D37" s="304"/>
      <c r="E37" s="304"/>
      <c r="F37" s="305"/>
      <c r="G37" s="305"/>
      <c r="H37" s="305"/>
      <c r="I37" s="305"/>
      <c r="J37" s="305"/>
      <c r="K37" s="306"/>
      <c r="L37" s="306"/>
      <c r="M37" s="306"/>
      <c r="N37" s="306"/>
      <c r="O37" s="306"/>
      <c r="P37" s="306"/>
      <c r="Q37" s="306"/>
      <c r="R37" s="306"/>
      <c r="S37" s="306"/>
      <c r="T37" s="306"/>
      <c r="U37" s="306"/>
      <c r="V37" s="306"/>
      <c r="W37" s="306"/>
      <c r="X37" s="306"/>
      <c r="Y37" s="306"/>
      <c r="Z37" s="306"/>
    </row>
    <row r="38" spans="1:26" ht="12.75" customHeight="1" x14ac:dyDescent="0.25">
      <c r="A38" s="306"/>
      <c r="B38" s="304"/>
      <c r="C38" s="304"/>
      <c r="D38" s="304"/>
      <c r="E38" s="304"/>
      <c r="F38" s="305"/>
      <c r="G38" s="305"/>
      <c r="H38" s="305"/>
      <c r="I38" s="305"/>
      <c r="J38" s="305"/>
      <c r="K38" s="306"/>
      <c r="L38" s="306"/>
      <c r="M38" s="306"/>
      <c r="N38" s="306"/>
      <c r="O38" s="306"/>
      <c r="P38" s="306"/>
      <c r="Q38" s="306"/>
      <c r="R38" s="306"/>
      <c r="S38" s="306"/>
      <c r="T38" s="306"/>
      <c r="U38" s="306"/>
      <c r="V38" s="306"/>
      <c r="W38" s="306"/>
      <c r="X38" s="306"/>
      <c r="Y38" s="306"/>
      <c r="Z38" s="306"/>
    </row>
    <row r="39" spans="1:26" ht="12.75" customHeight="1" x14ac:dyDescent="0.25">
      <c r="A39" s="306"/>
      <c r="B39" s="304"/>
      <c r="C39" s="304"/>
      <c r="D39" s="304"/>
      <c r="E39" s="304"/>
      <c r="F39" s="305"/>
      <c r="G39" s="305"/>
      <c r="H39" s="305"/>
      <c r="I39" s="305"/>
      <c r="J39" s="305"/>
      <c r="K39" s="306"/>
      <c r="L39" s="306"/>
      <c r="M39" s="306"/>
      <c r="N39" s="306"/>
      <c r="O39" s="306"/>
      <c r="P39" s="306"/>
      <c r="Q39" s="306"/>
      <c r="R39" s="306"/>
      <c r="S39" s="306"/>
      <c r="T39" s="306"/>
      <c r="U39" s="306"/>
      <c r="V39" s="306"/>
      <c r="W39" s="306"/>
      <c r="X39" s="306"/>
      <c r="Y39" s="306"/>
      <c r="Z39" s="306"/>
    </row>
    <row r="40" spans="1:26" ht="12.75" customHeight="1" x14ac:dyDescent="0.25">
      <c r="A40" s="306"/>
      <c r="B40" s="304"/>
      <c r="C40" s="304"/>
      <c r="D40" s="304"/>
      <c r="E40" s="304"/>
      <c r="F40" s="305"/>
      <c r="G40" s="305"/>
      <c r="H40" s="305"/>
      <c r="I40" s="305"/>
      <c r="J40" s="305"/>
      <c r="K40" s="306"/>
      <c r="L40" s="306"/>
      <c r="M40" s="306"/>
      <c r="N40" s="306"/>
      <c r="O40" s="306"/>
      <c r="P40" s="306"/>
      <c r="Q40" s="306"/>
      <c r="R40" s="306"/>
      <c r="S40" s="306"/>
      <c r="T40" s="306"/>
      <c r="U40" s="306"/>
      <c r="V40" s="306"/>
      <c r="W40" s="306"/>
      <c r="X40" s="306"/>
      <c r="Y40" s="306"/>
      <c r="Z40" s="306"/>
    </row>
    <row r="41" spans="1:26" ht="12.75" customHeight="1" x14ac:dyDescent="0.25">
      <c r="A41" s="306"/>
      <c r="B41" s="304"/>
      <c r="C41" s="304"/>
      <c r="D41" s="304"/>
      <c r="E41" s="304"/>
      <c r="F41" s="305"/>
      <c r="G41" s="305"/>
      <c r="H41" s="305"/>
      <c r="I41" s="305"/>
      <c r="J41" s="305"/>
      <c r="K41" s="306"/>
      <c r="L41" s="306"/>
      <c r="M41" s="306"/>
      <c r="N41" s="306"/>
      <c r="O41" s="306"/>
      <c r="P41" s="306"/>
      <c r="Q41" s="306"/>
      <c r="R41" s="306"/>
      <c r="S41" s="306"/>
      <c r="T41" s="306"/>
      <c r="U41" s="306"/>
      <c r="V41" s="306"/>
      <c r="W41" s="306"/>
      <c r="X41" s="306"/>
      <c r="Y41" s="306"/>
      <c r="Z41" s="306"/>
    </row>
    <row r="42" spans="1:26" ht="12.75" customHeight="1" x14ac:dyDescent="0.25">
      <c r="A42" s="306"/>
      <c r="B42" s="304"/>
      <c r="C42" s="304"/>
      <c r="D42" s="304"/>
      <c r="E42" s="304"/>
      <c r="F42" s="305"/>
      <c r="G42" s="305"/>
      <c r="H42" s="305"/>
      <c r="I42" s="305"/>
      <c r="J42" s="305"/>
      <c r="K42" s="306"/>
      <c r="L42" s="306"/>
      <c r="M42" s="306"/>
      <c r="N42" s="306"/>
      <c r="O42" s="306"/>
      <c r="P42" s="306"/>
      <c r="Q42" s="306"/>
      <c r="R42" s="306"/>
      <c r="S42" s="306"/>
      <c r="T42" s="306"/>
      <c r="U42" s="306"/>
      <c r="V42" s="306"/>
      <c r="W42" s="306"/>
      <c r="X42" s="306"/>
      <c r="Y42" s="306"/>
      <c r="Z42" s="306"/>
    </row>
    <row r="43" spans="1:26" ht="12.75" customHeight="1" x14ac:dyDescent="0.25">
      <c r="A43" s="306"/>
      <c r="B43" s="304"/>
      <c r="C43" s="304"/>
      <c r="D43" s="304"/>
      <c r="E43" s="304"/>
      <c r="F43" s="305"/>
      <c r="G43" s="305"/>
      <c r="H43" s="305"/>
      <c r="I43" s="305"/>
      <c r="J43" s="305"/>
      <c r="K43" s="306"/>
      <c r="L43" s="306"/>
      <c r="M43" s="306"/>
      <c r="N43" s="306"/>
      <c r="O43" s="306"/>
      <c r="P43" s="306"/>
      <c r="Q43" s="306"/>
      <c r="R43" s="306"/>
      <c r="S43" s="306"/>
      <c r="T43" s="306"/>
      <c r="U43" s="306"/>
      <c r="V43" s="306"/>
      <c r="W43" s="306"/>
      <c r="X43" s="306"/>
      <c r="Y43" s="306"/>
      <c r="Z43" s="306"/>
    </row>
    <row r="44" spans="1:26" ht="12.75" customHeight="1" x14ac:dyDescent="0.25">
      <c r="A44" s="306"/>
      <c r="B44" s="304"/>
      <c r="C44" s="304"/>
      <c r="D44" s="304"/>
      <c r="E44" s="304"/>
      <c r="F44" s="305"/>
      <c r="G44" s="305"/>
      <c r="H44" s="305"/>
      <c r="I44" s="305"/>
      <c r="J44" s="305"/>
      <c r="K44" s="306"/>
      <c r="L44" s="306"/>
      <c r="M44" s="306"/>
      <c r="N44" s="306"/>
      <c r="O44" s="306"/>
      <c r="P44" s="306"/>
      <c r="Q44" s="306"/>
      <c r="R44" s="306"/>
      <c r="S44" s="306"/>
      <c r="T44" s="306"/>
      <c r="U44" s="306"/>
      <c r="V44" s="306"/>
      <c r="W44" s="306"/>
      <c r="X44" s="306"/>
      <c r="Y44" s="306"/>
      <c r="Z44" s="306"/>
    </row>
    <row r="45" spans="1:26" ht="12.75" customHeight="1" x14ac:dyDescent="0.25">
      <c r="A45" s="306"/>
      <c r="B45" s="304"/>
      <c r="C45" s="304"/>
      <c r="D45" s="304"/>
      <c r="E45" s="304"/>
      <c r="F45" s="305"/>
      <c r="G45" s="305"/>
      <c r="H45" s="305"/>
      <c r="I45" s="305"/>
      <c r="J45" s="305"/>
      <c r="K45" s="306"/>
      <c r="L45" s="306"/>
      <c r="M45" s="306"/>
      <c r="N45" s="306"/>
      <c r="O45" s="306"/>
      <c r="P45" s="306"/>
      <c r="Q45" s="306"/>
      <c r="R45" s="306"/>
      <c r="S45" s="306"/>
      <c r="T45" s="306"/>
      <c r="U45" s="306"/>
      <c r="V45" s="306"/>
      <c r="W45" s="306"/>
      <c r="X45" s="306"/>
      <c r="Y45" s="306"/>
      <c r="Z45" s="306"/>
    </row>
    <row r="46" spans="1:26" ht="12.75" customHeight="1" x14ac:dyDescent="0.25">
      <c r="A46" s="306"/>
      <c r="B46" s="304"/>
      <c r="C46" s="304"/>
      <c r="D46" s="304"/>
      <c r="E46" s="304"/>
      <c r="F46" s="305"/>
      <c r="G46" s="305"/>
      <c r="H46" s="305"/>
      <c r="I46" s="305"/>
      <c r="J46" s="305"/>
      <c r="K46" s="306"/>
      <c r="L46" s="306"/>
      <c r="M46" s="306"/>
      <c r="N46" s="306"/>
      <c r="O46" s="306"/>
      <c r="P46" s="306"/>
      <c r="Q46" s="306"/>
      <c r="R46" s="306"/>
      <c r="S46" s="306"/>
      <c r="T46" s="306"/>
      <c r="U46" s="306"/>
      <c r="V46" s="306"/>
      <c r="W46" s="306"/>
      <c r="X46" s="306"/>
      <c r="Y46" s="306"/>
      <c r="Z46" s="306"/>
    </row>
    <row r="47" spans="1:26" ht="12.75" customHeight="1" x14ac:dyDescent="0.25">
      <c r="A47" s="306"/>
      <c r="B47" s="304"/>
      <c r="C47" s="304"/>
      <c r="D47" s="304"/>
      <c r="E47" s="304"/>
      <c r="F47" s="305"/>
      <c r="G47" s="305"/>
      <c r="H47" s="305"/>
      <c r="I47" s="305"/>
      <c r="J47" s="305"/>
      <c r="K47" s="306"/>
      <c r="L47" s="306"/>
      <c r="M47" s="306"/>
      <c r="N47" s="306"/>
      <c r="O47" s="306"/>
      <c r="P47" s="306"/>
      <c r="Q47" s="306"/>
      <c r="R47" s="306"/>
      <c r="S47" s="306"/>
      <c r="T47" s="306"/>
      <c r="U47" s="306"/>
      <c r="V47" s="306"/>
      <c r="W47" s="306"/>
      <c r="X47" s="306"/>
      <c r="Y47" s="306"/>
      <c r="Z47" s="306"/>
    </row>
    <row r="48" spans="1:26" ht="12.75" customHeight="1" x14ac:dyDescent="0.25">
      <c r="A48" s="306"/>
      <c r="B48" s="304"/>
      <c r="C48" s="304"/>
      <c r="D48" s="304"/>
      <c r="E48" s="304"/>
      <c r="F48" s="305"/>
      <c r="G48" s="305"/>
      <c r="H48" s="305"/>
      <c r="I48" s="305"/>
      <c r="J48" s="305"/>
      <c r="K48" s="306"/>
      <c r="L48" s="306"/>
      <c r="M48" s="306"/>
      <c r="N48" s="306"/>
      <c r="O48" s="306"/>
      <c r="P48" s="306"/>
      <c r="Q48" s="306"/>
      <c r="R48" s="306"/>
      <c r="S48" s="306"/>
      <c r="T48" s="306"/>
      <c r="U48" s="306"/>
      <c r="V48" s="306"/>
      <c r="W48" s="306"/>
      <c r="X48" s="306"/>
      <c r="Y48" s="306"/>
      <c r="Z48" s="306"/>
    </row>
    <row r="49" spans="1:26" ht="12.75" customHeight="1" x14ac:dyDescent="0.25">
      <c r="A49" s="306"/>
      <c r="B49" s="304"/>
      <c r="C49" s="304"/>
      <c r="D49" s="304"/>
      <c r="E49" s="304"/>
      <c r="F49" s="305"/>
      <c r="G49" s="305"/>
      <c r="H49" s="305"/>
      <c r="I49" s="305"/>
      <c r="J49" s="305"/>
      <c r="K49" s="306"/>
      <c r="L49" s="306"/>
      <c r="M49" s="306"/>
      <c r="N49" s="306"/>
      <c r="O49" s="306"/>
      <c r="P49" s="306"/>
      <c r="Q49" s="306"/>
      <c r="R49" s="306"/>
      <c r="S49" s="306"/>
      <c r="T49" s="306"/>
      <c r="U49" s="306"/>
      <c r="V49" s="306"/>
      <c r="W49" s="306"/>
      <c r="X49" s="306"/>
      <c r="Y49" s="306"/>
      <c r="Z49" s="306"/>
    </row>
    <row r="50" spans="1:26" ht="12.75" customHeight="1" x14ac:dyDescent="0.25">
      <c r="A50" s="306"/>
      <c r="B50" s="304"/>
      <c r="C50" s="304"/>
      <c r="D50" s="304"/>
      <c r="E50" s="304"/>
      <c r="F50" s="305"/>
      <c r="G50" s="305"/>
      <c r="H50" s="305"/>
      <c r="I50" s="305"/>
      <c r="J50" s="305"/>
      <c r="K50" s="306"/>
      <c r="L50" s="306"/>
      <c r="M50" s="306"/>
      <c r="N50" s="306"/>
      <c r="O50" s="306"/>
      <c r="P50" s="306"/>
      <c r="Q50" s="306"/>
      <c r="R50" s="306"/>
      <c r="S50" s="306"/>
      <c r="T50" s="306"/>
      <c r="U50" s="306"/>
      <c r="V50" s="306"/>
      <c r="W50" s="306"/>
      <c r="X50" s="306"/>
      <c r="Y50" s="306"/>
      <c r="Z50" s="306"/>
    </row>
    <row r="51" spans="1:26" ht="12.75" customHeight="1" x14ac:dyDescent="0.25">
      <c r="A51" s="306"/>
      <c r="B51" s="304"/>
      <c r="C51" s="304"/>
      <c r="D51" s="304"/>
      <c r="E51" s="304"/>
      <c r="F51" s="305"/>
      <c r="G51" s="305"/>
      <c r="H51" s="305"/>
      <c r="I51" s="305"/>
      <c r="J51" s="305"/>
      <c r="K51" s="306"/>
      <c r="L51" s="306"/>
      <c r="M51" s="306"/>
      <c r="N51" s="306"/>
      <c r="O51" s="306"/>
      <c r="P51" s="306"/>
      <c r="Q51" s="306"/>
      <c r="R51" s="306"/>
      <c r="S51" s="306"/>
      <c r="T51" s="306"/>
      <c r="U51" s="306"/>
      <c r="V51" s="306"/>
      <c r="W51" s="306"/>
      <c r="X51" s="306"/>
      <c r="Y51" s="306"/>
      <c r="Z51" s="306"/>
    </row>
    <row r="52" spans="1:26" ht="12.75" customHeight="1" x14ac:dyDescent="0.25">
      <c r="A52" s="306"/>
      <c r="B52" s="304"/>
      <c r="C52" s="304"/>
      <c r="D52" s="304"/>
      <c r="E52" s="304"/>
      <c r="F52" s="305"/>
      <c r="G52" s="305"/>
      <c r="H52" s="305"/>
      <c r="I52" s="305"/>
      <c r="J52" s="305"/>
      <c r="K52" s="306"/>
      <c r="L52" s="306"/>
      <c r="M52" s="306"/>
      <c r="N52" s="306"/>
      <c r="O52" s="306"/>
      <c r="P52" s="306"/>
      <c r="Q52" s="306"/>
      <c r="R52" s="306"/>
      <c r="S52" s="306"/>
      <c r="T52" s="306"/>
      <c r="U52" s="306"/>
      <c r="V52" s="306"/>
      <c r="W52" s="306"/>
      <c r="X52" s="306"/>
      <c r="Y52" s="306"/>
      <c r="Z52" s="306"/>
    </row>
    <row r="53" spans="1:26" ht="12.75" customHeight="1" x14ac:dyDescent="0.25">
      <c r="A53" s="306"/>
      <c r="B53" s="304"/>
      <c r="C53" s="304"/>
      <c r="D53" s="304"/>
      <c r="E53" s="304"/>
      <c r="F53" s="305"/>
      <c r="G53" s="305"/>
      <c r="H53" s="305"/>
      <c r="I53" s="305"/>
      <c r="J53" s="305"/>
      <c r="K53" s="306"/>
      <c r="L53" s="306"/>
      <c r="M53" s="306"/>
      <c r="N53" s="306"/>
      <c r="O53" s="306"/>
      <c r="P53" s="306"/>
      <c r="Q53" s="306"/>
      <c r="R53" s="306"/>
      <c r="S53" s="306"/>
      <c r="T53" s="306"/>
      <c r="U53" s="306"/>
      <c r="V53" s="306"/>
      <c r="W53" s="306"/>
      <c r="X53" s="306"/>
      <c r="Y53" s="306"/>
      <c r="Z53" s="306"/>
    </row>
    <row r="54" spans="1:26" ht="12.75" customHeight="1" x14ac:dyDescent="0.25">
      <c r="A54" s="306"/>
      <c r="B54" s="304"/>
      <c r="C54" s="304"/>
      <c r="D54" s="304"/>
      <c r="E54" s="304"/>
      <c r="F54" s="305"/>
      <c r="G54" s="305"/>
      <c r="H54" s="305"/>
      <c r="I54" s="305"/>
      <c r="J54" s="305"/>
      <c r="K54" s="306"/>
      <c r="L54" s="306"/>
      <c r="M54" s="306"/>
      <c r="N54" s="306"/>
      <c r="O54" s="306"/>
      <c r="P54" s="306"/>
      <c r="Q54" s="306"/>
      <c r="R54" s="306"/>
      <c r="S54" s="306"/>
      <c r="T54" s="306"/>
      <c r="U54" s="306"/>
      <c r="V54" s="306"/>
      <c r="W54" s="306"/>
      <c r="X54" s="306"/>
      <c r="Y54" s="306"/>
      <c r="Z54" s="306"/>
    </row>
    <row r="55" spans="1:26" ht="12.75" customHeight="1" x14ac:dyDescent="0.25">
      <c r="A55" s="306"/>
      <c r="B55" s="304"/>
      <c r="C55" s="304"/>
      <c r="D55" s="304"/>
      <c r="E55" s="304"/>
      <c r="F55" s="305"/>
      <c r="G55" s="305"/>
      <c r="H55" s="305"/>
      <c r="I55" s="305"/>
      <c r="J55" s="305"/>
      <c r="K55" s="306"/>
      <c r="L55" s="306"/>
      <c r="M55" s="306"/>
      <c r="N55" s="306"/>
      <c r="O55" s="306"/>
      <c r="P55" s="306"/>
      <c r="Q55" s="306"/>
      <c r="R55" s="306"/>
      <c r="S55" s="306"/>
      <c r="T55" s="306"/>
      <c r="U55" s="306"/>
      <c r="V55" s="306"/>
      <c r="W55" s="306"/>
      <c r="X55" s="306"/>
      <c r="Y55" s="306"/>
      <c r="Z55" s="306"/>
    </row>
    <row r="56" spans="1:26" ht="12.75" customHeight="1" x14ac:dyDescent="0.25">
      <c r="A56" s="306"/>
      <c r="B56" s="304"/>
      <c r="C56" s="304"/>
      <c r="D56" s="304"/>
      <c r="E56" s="304"/>
      <c r="F56" s="305"/>
      <c r="G56" s="305"/>
      <c r="H56" s="305"/>
      <c r="I56" s="305"/>
      <c r="J56" s="305"/>
      <c r="K56" s="306"/>
      <c r="L56" s="306"/>
      <c r="M56" s="306"/>
      <c r="N56" s="306"/>
      <c r="O56" s="306"/>
      <c r="P56" s="306"/>
      <c r="Q56" s="306"/>
      <c r="R56" s="306"/>
      <c r="S56" s="306"/>
      <c r="T56" s="306"/>
      <c r="U56" s="306"/>
      <c r="V56" s="306"/>
      <c r="W56" s="306"/>
      <c r="X56" s="306"/>
      <c r="Y56" s="306"/>
      <c r="Z56" s="306"/>
    </row>
    <row r="57" spans="1:26" ht="12.75" customHeight="1" x14ac:dyDescent="0.25">
      <c r="A57" s="306"/>
      <c r="B57" s="304"/>
      <c r="C57" s="304"/>
      <c r="D57" s="304"/>
      <c r="E57" s="304"/>
      <c r="F57" s="305"/>
      <c r="G57" s="305"/>
      <c r="H57" s="305"/>
      <c r="I57" s="305"/>
      <c r="J57" s="305"/>
      <c r="K57" s="306"/>
      <c r="L57" s="306"/>
      <c r="M57" s="306"/>
      <c r="N57" s="306"/>
      <c r="O57" s="306"/>
      <c r="P57" s="306"/>
      <c r="Q57" s="306"/>
      <c r="R57" s="306"/>
      <c r="S57" s="306"/>
      <c r="T57" s="306"/>
      <c r="U57" s="306"/>
      <c r="V57" s="306"/>
      <c r="W57" s="306"/>
      <c r="X57" s="306"/>
      <c r="Y57" s="306"/>
      <c r="Z57" s="306"/>
    </row>
    <row r="58" spans="1:26" ht="12.75" customHeight="1" x14ac:dyDescent="0.25">
      <c r="A58" s="306"/>
      <c r="B58" s="304"/>
      <c r="C58" s="304"/>
      <c r="D58" s="304"/>
      <c r="E58" s="304"/>
      <c r="F58" s="305"/>
      <c r="G58" s="305"/>
      <c r="H58" s="305"/>
      <c r="I58" s="305"/>
      <c r="J58" s="305"/>
      <c r="K58" s="306"/>
      <c r="L58" s="306"/>
      <c r="M58" s="306"/>
      <c r="N58" s="306"/>
      <c r="O58" s="306"/>
      <c r="P58" s="306"/>
      <c r="Q58" s="306"/>
      <c r="R58" s="306"/>
      <c r="S58" s="306"/>
      <c r="T58" s="306"/>
      <c r="U58" s="306"/>
      <c r="V58" s="306"/>
      <c r="W58" s="306"/>
      <c r="X58" s="306"/>
      <c r="Y58" s="306"/>
      <c r="Z58" s="306"/>
    </row>
    <row r="59" spans="1:26" ht="12.75" customHeight="1" x14ac:dyDescent="0.25">
      <c r="A59" s="306"/>
      <c r="B59" s="304"/>
      <c r="C59" s="304"/>
      <c r="D59" s="304"/>
      <c r="E59" s="304"/>
      <c r="F59" s="305"/>
      <c r="G59" s="305"/>
      <c r="H59" s="305"/>
      <c r="I59" s="305"/>
      <c r="J59" s="305"/>
      <c r="K59" s="306"/>
      <c r="L59" s="306"/>
      <c r="M59" s="306"/>
      <c r="N59" s="306"/>
      <c r="O59" s="306"/>
      <c r="P59" s="306"/>
      <c r="Q59" s="306"/>
      <c r="R59" s="306"/>
      <c r="S59" s="306"/>
      <c r="T59" s="306"/>
      <c r="U59" s="306"/>
      <c r="V59" s="306"/>
      <c r="W59" s="306"/>
      <c r="X59" s="306"/>
      <c r="Y59" s="306"/>
      <c r="Z59" s="306"/>
    </row>
    <row r="60" spans="1:26" ht="12.75" customHeight="1" x14ac:dyDescent="0.25">
      <c r="A60" s="306"/>
      <c r="B60" s="304"/>
      <c r="C60" s="304"/>
      <c r="D60" s="304"/>
      <c r="E60" s="304"/>
      <c r="F60" s="305"/>
      <c r="G60" s="305"/>
      <c r="H60" s="305"/>
      <c r="I60" s="305"/>
      <c r="J60" s="305"/>
      <c r="K60" s="306"/>
      <c r="L60" s="306"/>
      <c r="M60" s="306"/>
      <c r="N60" s="306"/>
      <c r="O60" s="306"/>
      <c r="P60" s="306"/>
      <c r="Q60" s="306"/>
      <c r="R60" s="306"/>
      <c r="S60" s="306"/>
      <c r="T60" s="306"/>
      <c r="U60" s="306"/>
      <c r="V60" s="306"/>
      <c r="W60" s="306"/>
      <c r="X60" s="306"/>
      <c r="Y60" s="306"/>
      <c r="Z60" s="306"/>
    </row>
    <row r="61" spans="1:26" ht="12.75" customHeight="1" x14ac:dyDescent="0.25">
      <c r="A61" s="306"/>
      <c r="B61" s="304"/>
      <c r="C61" s="304"/>
      <c r="D61" s="304"/>
      <c r="E61" s="304"/>
      <c r="F61" s="305"/>
      <c r="G61" s="305"/>
      <c r="H61" s="305"/>
      <c r="I61" s="305"/>
      <c r="J61" s="305"/>
      <c r="K61" s="306"/>
      <c r="L61" s="306"/>
      <c r="M61" s="306"/>
      <c r="N61" s="306"/>
      <c r="O61" s="306"/>
      <c r="P61" s="306"/>
      <c r="Q61" s="306"/>
      <c r="R61" s="306"/>
      <c r="S61" s="306"/>
      <c r="T61" s="306"/>
      <c r="U61" s="306"/>
      <c r="V61" s="306"/>
      <c r="W61" s="306"/>
      <c r="X61" s="306"/>
      <c r="Y61" s="306"/>
      <c r="Z61" s="306"/>
    </row>
    <row r="62" spans="1:26" ht="12.75" customHeight="1" x14ac:dyDescent="0.25">
      <c r="A62" s="306"/>
      <c r="B62" s="304"/>
      <c r="C62" s="304"/>
      <c r="D62" s="304"/>
      <c r="E62" s="304"/>
      <c r="F62" s="305"/>
      <c r="G62" s="305"/>
      <c r="H62" s="305"/>
      <c r="I62" s="305"/>
      <c r="J62" s="305"/>
      <c r="K62" s="306"/>
      <c r="L62" s="306"/>
      <c r="M62" s="306"/>
      <c r="N62" s="306"/>
      <c r="O62" s="306"/>
      <c r="P62" s="306"/>
      <c r="Q62" s="306"/>
      <c r="R62" s="306"/>
      <c r="S62" s="306"/>
      <c r="T62" s="306"/>
      <c r="U62" s="306"/>
      <c r="V62" s="306"/>
      <c r="W62" s="306"/>
      <c r="X62" s="306"/>
      <c r="Y62" s="306"/>
      <c r="Z62" s="306"/>
    </row>
    <row r="63" spans="1:26" ht="12.75" customHeight="1" x14ac:dyDescent="0.25">
      <c r="A63" s="306"/>
      <c r="B63" s="304"/>
      <c r="C63" s="304"/>
      <c r="D63" s="304"/>
      <c r="E63" s="304"/>
      <c r="F63" s="305"/>
      <c r="G63" s="305"/>
      <c r="H63" s="305"/>
      <c r="I63" s="305"/>
      <c r="J63" s="305"/>
      <c r="K63" s="306"/>
      <c r="L63" s="306"/>
      <c r="M63" s="306"/>
      <c r="N63" s="306"/>
      <c r="O63" s="306"/>
      <c r="P63" s="306"/>
      <c r="Q63" s="306"/>
      <c r="R63" s="306"/>
      <c r="S63" s="306"/>
      <c r="T63" s="306"/>
      <c r="U63" s="306"/>
      <c r="V63" s="306"/>
      <c r="W63" s="306"/>
      <c r="X63" s="306"/>
      <c r="Y63" s="306"/>
      <c r="Z63" s="306"/>
    </row>
    <row r="64" spans="1:26" ht="12.75" customHeight="1" x14ac:dyDescent="0.25">
      <c r="A64" s="306"/>
      <c r="B64" s="304"/>
      <c r="C64" s="304"/>
      <c r="D64" s="304"/>
      <c r="E64" s="304"/>
      <c r="F64" s="305"/>
      <c r="G64" s="305"/>
      <c r="H64" s="305"/>
      <c r="I64" s="305"/>
      <c r="J64" s="305"/>
      <c r="K64" s="306"/>
      <c r="L64" s="306"/>
      <c r="M64" s="306"/>
      <c r="N64" s="306"/>
      <c r="O64" s="306"/>
      <c r="P64" s="306"/>
      <c r="Q64" s="306"/>
      <c r="R64" s="306"/>
      <c r="S64" s="306"/>
      <c r="T64" s="306"/>
      <c r="U64" s="306"/>
      <c r="V64" s="306"/>
      <c r="W64" s="306"/>
      <c r="X64" s="306"/>
      <c r="Y64" s="306"/>
      <c r="Z64" s="306"/>
    </row>
    <row r="65" spans="1:26" ht="12.75" customHeight="1" x14ac:dyDescent="0.25">
      <c r="A65" s="306"/>
      <c r="B65" s="304"/>
      <c r="C65" s="304"/>
      <c r="D65" s="304"/>
      <c r="E65" s="304"/>
      <c r="F65" s="305"/>
      <c r="G65" s="305"/>
      <c r="H65" s="305"/>
      <c r="I65" s="305"/>
      <c r="J65" s="305"/>
      <c r="K65" s="306"/>
      <c r="L65" s="306"/>
      <c r="M65" s="306"/>
      <c r="N65" s="306"/>
      <c r="O65" s="306"/>
      <c r="P65" s="306"/>
      <c r="Q65" s="306"/>
      <c r="R65" s="306"/>
      <c r="S65" s="306"/>
      <c r="T65" s="306"/>
      <c r="U65" s="306"/>
      <c r="V65" s="306"/>
      <c r="W65" s="306"/>
      <c r="X65" s="306"/>
      <c r="Y65" s="306"/>
      <c r="Z65" s="306"/>
    </row>
    <row r="66" spans="1:26" ht="12.75" customHeight="1" x14ac:dyDescent="0.25">
      <c r="A66" s="306"/>
      <c r="B66" s="304"/>
      <c r="C66" s="304"/>
      <c r="D66" s="304"/>
      <c r="E66" s="304"/>
      <c r="F66" s="305"/>
      <c r="G66" s="305"/>
      <c r="H66" s="305"/>
      <c r="I66" s="305"/>
      <c r="J66" s="305"/>
      <c r="K66" s="306"/>
      <c r="L66" s="306"/>
      <c r="M66" s="306"/>
      <c r="N66" s="306"/>
      <c r="O66" s="306"/>
      <c r="P66" s="306"/>
      <c r="Q66" s="306"/>
      <c r="R66" s="306"/>
      <c r="S66" s="306"/>
      <c r="T66" s="306"/>
      <c r="U66" s="306"/>
      <c r="V66" s="306"/>
      <c r="W66" s="306"/>
      <c r="X66" s="306"/>
      <c r="Y66" s="306"/>
      <c r="Z66" s="306"/>
    </row>
    <row r="67" spans="1:26" ht="12.75" customHeight="1" x14ac:dyDescent="0.25">
      <c r="A67" s="306"/>
      <c r="B67" s="304"/>
      <c r="C67" s="304"/>
      <c r="D67" s="304"/>
      <c r="E67" s="304"/>
      <c r="F67" s="305"/>
      <c r="G67" s="305"/>
      <c r="H67" s="305"/>
      <c r="I67" s="305"/>
      <c r="J67" s="305"/>
      <c r="K67" s="306"/>
      <c r="L67" s="306"/>
      <c r="M67" s="306"/>
      <c r="N67" s="306"/>
      <c r="O67" s="306"/>
      <c r="P67" s="306"/>
      <c r="Q67" s="306"/>
      <c r="R67" s="306"/>
      <c r="S67" s="306"/>
      <c r="T67" s="306"/>
      <c r="U67" s="306"/>
      <c r="V67" s="306"/>
      <c r="W67" s="306"/>
      <c r="X67" s="306"/>
      <c r="Y67" s="306"/>
      <c r="Z67" s="306"/>
    </row>
    <row r="68" spans="1:26" ht="12.75" customHeight="1" x14ac:dyDescent="0.25">
      <c r="A68" s="306"/>
      <c r="B68" s="304"/>
      <c r="C68" s="304"/>
      <c r="D68" s="304"/>
      <c r="E68" s="304"/>
      <c r="F68" s="305"/>
      <c r="G68" s="305"/>
      <c r="H68" s="305"/>
      <c r="I68" s="305"/>
      <c r="J68" s="305"/>
      <c r="K68" s="306"/>
      <c r="L68" s="306"/>
      <c r="M68" s="306"/>
      <c r="N68" s="306"/>
      <c r="O68" s="306"/>
      <c r="P68" s="306"/>
      <c r="Q68" s="306"/>
      <c r="R68" s="306"/>
      <c r="S68" s="306"/>
      <c r="T68" s="306"/>
      <c r="U68" s="306"/>
      <c r="V68" s="306"/>
      <c r="W68" s="306"/>
      <c r="X68" s="306"/>
      <c r="Y68" s="306"/>
      <c r="Z68" s="306"/>
    </row>
    <row r="69" spans="1:26" ht="12.75" customHeight="1" x14ac:dyDescent="0.25">
      <c r="A69" s="306"/>
      <c r="B69" s="304"/>
      <c r="C69" s="304"/>
      <c r="D69" s="304"/>
      <c r="E69" s="304"/>
      <c r="F69" s="305"/>
      <c r="G69" s="305"/>
      <c r="H69" s="305"/>
      <c r="I69" s="305"/>
      <c r="J69" s="305"/>
      <c r="K69" s="306"/>
      <c r="L69" s="306"/>
      <c r="M69" s="306"/>
      <c r="N69" s="306"/>
      <c r="O69" s="306"/>
      <c r="P69" s="306"/>
      <c r="Q69" s="306"/>
      <c r="R69" s="306"/>
      <c r="S69" s="306"/>
      <c r="T69" s="306"/>
      <c r="U69" s="306"/>
      <c r="V69" s="306"/>
      <c r="W69" s="306"/>
      <c r="X69" s="306"/>
      <c r="Y69" s="306"/>
      <c r="Z69" s="306"/>
    </row>
    <row r="70" spans="1:26" ht="12.75" customHeight="1" x14ac:dyDescent="0.25">
      <c r="A70" s="306"/>
      <c r="B70" s="304"/>
      <c r="C70" s="304"/>
      <c r="D70" s="304"/>
      <c r="E70" s="304"/>
      <c r="F70" s="305"/>
      <c r="G70" s="305"/>
      <c r="H70" s="305"/>
      <c r="I70" s="305"/>
      <c r="J70" s="305"/>
      <c r="K70" s="306"/>
      <c r="L70" s="306"/>
      <c r="M70" s="306"/>
      <c r="N70" s="306"/>
      <c r="O70" s="306"/>
      <c r="P70" s="306"/>
      <c r="Q70" s="306"/>
      <c r="R70" s="306"/>
      <c r="S70" s="306"/>
      <c r="T70" s="306"/>
      <c r="U70" s="306"/>
      <c r="V70" s="306"/>
      <c r="W70" s="306"/>
      <c r="X70" s="306"/>
      <c r="Y70" s="306"/>
      <c r="Z70" s="306"/>
    </row>
    <row r="71" spans="1:26" ht="12.75" customHeight="1" x14ac:dyDescent="0.25">
      <c r="A71" s="306"/>
      <c r="B71" s="304"/>
      <c r="C71" s="304"/>
      <c r="D71" s="304"/>
      <c r="E71" s="304"/>
      <c r="F71" s="305"/>
      <c r="G71" s="305"/>
      <c r="H71" s="305"/>
      <c r="I71" s="305"/>
      <c r="J71" s="305"/>
      <c r="K71" s="306"/>
      <c r="L71" s="306"/>
      <c r="M71" s="306"/>
      <c r="N71" s="306"/>
      <c r="O71" s="306"/>
      <c r="P71" s="306"/>
      <c r="Q71" s="306"/>
      <c r="R71" s="306"/>
      <c r="S71" s="306"/>
      <c r="T71" s="306"/>
      <c r="U71" s="306"/>
      <c r="V71" s="306"/>
      <c r="W71" s="306"/>
      <c r="X71" s="306"/>
      <c r="Y71" s="306"/>
      <c r="Z71" s="306"/>
    </row>
    <row r="72" spans="1:26" ht="12.75" customHeight="1" x14ac:dyDescent="0.25">
      <c r="A72" s="306"/>
      <c r="B72" s="304"/>
      <c r="C72" s="304"/>
      <c r="D72" s="304"/>
      <c r="E72" s="304"/>
      <c r="F72" s="305"/>
      <c r="G72" s="305"/>
      <c r="H72" s="305"/>
      <c r="I72" s="305"/>
      <c r="J72" s="305"/>
      <c r="K72" s="306"/>
      <c r="L72" s="306"/>
      <c r="M72" s="306"/>
      <c r="N72" s="306"/>
      <c r="O72" s="306"/>
      <c r="P72" s="306"/>
      <c r="Q72" s="306"/>
      <c r="R72" s="306"/>
      <c r="S72" s="306"/>
      <c r="T72" s="306"/>
      <c r="U72" s="306"/>
      <c r="V72" s="306"/>
      <c r="W72" s="306"/>
      <c r="X72" s="306"/>
      <c r="Y72" s="306"/>
      <c r="Z72" s="306"/>
    </row>
    <row r="73" spans="1:26" ht="12.75" customHeight="1" x14ac:dyDescent="0.25">
      <c r="A73" s="306"/>
      <c r="B73" s="304"/>
      <c r="C73" s="304"/>
      <c r="D73" s="304"/>
      <c r="E73" s="304"/>
      <c r="F73" s="305"/>
      <c r="G73" s="305"/>
      <c r="H73" s="305"/>
      <c r="I73" s="305"/>
      <c r="J73" s="305"/>
      <c r="K73" s="306"/>
      <c r="L73" s="306"/>
      <c r="M73" s="306"/>
      <c r="N73" s="306"/>
      <c r="O73" s="306"/>
      <c r="P73" s="306"/>
      <c r="Q73" s="306"/>
      <c r="R73" s="306"/>
      <c r="S73" s="306"/>
      <c r="T73" s="306"/>
      <c r="U73" s="306"/>
      <c r="V73" s="306"/>
      <c r="W73" s="306"/>
      <c r="X73" s="306"/>
      <c r="Y73" s="306"/>
      <c r="Z73" s="306"/>
    </row>
    <row r="74" spans="1:26" ht="12.75" customHeight="1" x14ac:dyDescent="0.25">
      <c r="A74" s="306"/>
      <c r="B74" s="304"/>
      <c r="C74" s="304"/>
      <c r="D74" s="304"/>
      <c r="E74" s="304"/>
      <c r="F74" s="305"/>
      <c r="G74" s="305"/>
      <c r="H74" s="305"/>
      <c r="I74" s="305"/>
      <c r="J74" s="305"/>
      <c r="K74" s="306"/>
      <c r="L74" s="306"/>
      <c r="M74" s="306"/>
      <c r="N74" s="306"/>
      <c r="O74" s="306"/>
      <c r="P74" s="306"/>
      <c r="Q74" s="306"/>
      <c r="R74" s="306"/>
      <c r="S74" s="306"/>
      <c r="T74" s="306"/>
      <c r="U74" s="306"/>
      <c r="V74" s="306"/>
      <c r="W74" s="306"/>
      <c r="X74" s="306"/>
      <c r="Y74" s="306"/>
      <c r="Z74" s="306"/>
    </row>
    <row r="75" spans="1:26" ht="12.75" customHeight="1" x14ac:dyDescent="0.25">
      <c r="A75" s="306"/>
      <c r="B75" s="304"/>
      <c r="C75" s="304"/>
      <c r="D75" s="304"/>
      <c r="E75" s="304"/>
      <c r="F75" s="305"/>
      <c r="G75" s="305"/>
      <c r="H75" s="305"/>
      <c r="I75" s="305"/>
      <c r="J75" s="305"/>
      <c r="K75" s="306"/>
      <c r="L75" s="306"/>
      <c r="M75" s="306"/>
      <c r="N75" s="306"/>
      <c r="O75" s="306"/>
      <c r="P75" s="306"/>
      <c r="Q75" s="306"/>
      <c r="R75" s="306"/>
      <c r="S75" s="306"/>
      <c r="T75" s="306"/>
      <c r="U75" s="306"/>
      <c r="V75" s="306"/>
      <c r="W75" s="306"/>
      <c r="X75" s="306"/>
      <c r="Y75" s="306"/>
      <c r="Z75" s="306"/>
    </row>
    <row r="76" spans="1:26" ht="12.75" customHeight="1" x14ac:dyDescent="0.25">
      <c r="A76" s="306"/>
      <c r="B76" s="304"/>
      <c r="C76" s="304"/>
      <c r="D76" s="304"/>
      <c r="E76" s="304"/>
      <c r="F76" s="305"/>
      <c r="G76" s="305"/>
      <c r="H76" s="305"/>
      <c r="I76" s="305"/>
      <c r="J76" s="305"/>
      <c r="K76" s="306"/>
      <c r="L76" s="306"/>
      <c r="M76" s="306"/>
      <c r="N76" s="306"/>
      <c r="O76" s="306"/>
      <c r="P76" s="306"/>
      <c r="Q76" s="306"/>
      <c r="R76" s="306"/>
      <c r="S76" s="306"/>
      <c r="T76" s="306"/>
      <c r="U76" s="306"/>
      <c r="V76" s="306"/>
      <c r="W76" s="306"/>
      <c r="X76" s="306"/>
      <c r="Y76" s="306"/>
      <c r="Z76" s="306"/>
    </row>
    <row r="77" spans="1:26" ht="12.75" customHeight="1" x14ac:dyDescent="0.25">
      <c r="A77" s="306"/>
      <c r="B77" s="304"/>
      <c r="C77" s="304"/>
      <c r="D77" s="304"/>
      <c r="E77" s="304"/>
      <c r="F77" s="305"/>
      <c r="G77" s="305"/>
      <c r="H77" s="305"/>
      <c r="I77" s="305"/>
      <c r="J77" s="305"/>
      <c r="K77" s="306"/>
      <c r="L77" s="306"/>
      <c r="M77" s="306"/>
      <c r="N77" s="306"/>
      <c r="O77" s="306"/>
      <c r="P77" s="306"/>
      <c r="Q77" s="306"/>
      <c r="R77" s="306"/>
      <c r="S77" s="306"/>
      <c r="T77" s="306"/>
      <c r="U77" s="306"/>
      <c r="V77" s="306"/>
      <c r="W77" s="306"/>
      <c r="X77" s="306"/>
      <c r="Y77" s="306"/>
      <c r="Z77" s="306"/>
    </row>
    <row r="78" spans="1:26" ht="12.75" customHeight="1" x14ac:dyDescent="0.25">
      <c r="A78" s="306"/>
      <c r="B78" s="304"/>
      <c r="C78" s="304"/>
      <c r="D78" s="304"/>
      <c r="E78" s="304"/>
      <c r="F78" s="305"/>
      <c r="G78" s="305"/>
      <c r="H78" s="305"/>
      <c r="I78" s="305"/>
      <c r="J78" s="305"/>
      <c r="K78" s="306"/>
      <c r="L78" s="306"/>
      <c r="M78" s="306"/>
      <c r="N78" s="306"/>
      <c r="O78" s="306"/>
      <c r="P78" s="306"/>
      <c r="Q78" s="306"/>
      <c r="R78" s="306"/>
      <c r="S78" s="306"/>
      <c r="T78" s="306"/>
      <c r="U78" s="306"/>
      <c r="V78" s="306"/>
      <c r="W78" s="306"/>
      <c r="X78" s="306"/>
      <c r="Y78" s="306"/>
      <c r="Z78" s="306"/>
    </row>
    <row r="79" spans="1:26" ht="12.75" customHeight="1" x14ac:dyDescent="0.25">
      <c r="A79" s="306"/>
      <c r="B79" s="304"/>
      <c r="C79" s="304"/>
      <c r="D79" s="304"/>
      <c r="E79" s="304"/>
      <c r="F79" s="305"/>
      <c r="G79" s="305"/>
      <c r="H79" s="305"/>
      <c r="I79" s="305"/>
      <c r="J79" s="305"/>
      <c r="K79" s="306"/>
      <c r="L79" s="306"/>
      <c r="M79" s="306"/>
      <c r="N79" s="306"/>
      <c r="O79" s="306"/>
      <c r="P79" s="306"/>
      <c r="Q79" s="306"/>
      <c r="R79" s="306"/>
      <c r="S79" s="306"/>
      <c r="T79" s="306"/>
      <c r="U79" s="306"/>
      <c r="V79" s="306"/>
      <c r="W79" s="306"/>
      <c r="X79" s="306"/>
      <c r="Y79" s="306"/>
      <c r="Z79" s="306"/>
    </row>
    <row r="80" spans="1:26" ht="12.75" customHeight="1" x14ac:dyDescent="0.25">
      <c r="A80" s="306"/>
      <c r="B80" s="304"/>
      <c r="C80" s="304"/>
      <c r="D80" s="304"/>
      <c r="E80" s="304"/>
      <c r="F80" s="305"/>
      <c r="G80" s="305"/>
      <c r="H80" s="305"/>
      <c r="I80" s="305"/>
      <c r="J80" s="305"/>
      <c r="K80" s="306"/>
      <c r="L80" s="306"/>
      <c r="M80" s="306"/>
      <c r="N80" s="306"/>
      <c r="O80" s="306"/>
      <c r="P80" s="306"/>
      <c r="Q80" s="306"/>
      <c r="R80" s="306"/>
      <c r="S80" s="306"/>
      <c r="T80" s="306"/>
      <c r="U80" s="306"/>
      <c r="V80" s="306"/>
      <c r="W80" s="306"/>
      <c r="X80" s="306"/>
      <c r="Y80" s="306"/>
      <c r="Z80" s="306"/>
    </row>
    <row r="81" spans="1:26" ht="12.75" customHeight="1" x14ac:dyDescent="0.25">
      <c r="A81" s="306"/>
      <c r="B81" s="304"/>
      <c r="C81" s="304"/>
      <c r="D81" s="304"/>
      <c r="E81" s="304"/>
      <c r="F81" s="305"/>
      <c r="G81" s="305"/>
      <c r="H81" s="305"/>
      <c r="I81" s="305"/>
      <c r="J81" s="305"/>
      <c r="K81" s="306"/>
      <c r="L81" s="306"/>
      <c r="M81" s="306"/>
      <c r="N81" s="306"/>
      <c r="O81" s="306"/>
      <c r="P81" s="306"/>
      <c r="Q81" s="306"/>
      <c r="R81" s="306"/>
      <c r="S81" s="306"/>
      <c r="T81" s="306"/>
      <c r="U81" s="306"/>
      <c r="V81" s="306"/>
      <c r="W81" s="306"/>
      <c r="X81" s="306"/>
      <c r="Y81" s="306"/>
      <c r="Z81" s="306"/>
    </row>
    <row r="82" spans="1:26" ht="12.75" customHeight="1" x14ac:dyDescent="0.25">
      <c r="A82" s="306"/>
      <c r="B82" s="304"/>
      <c r="C82" s="304"/>
      <c r="D82" s="304"/>
      <c r="E82" s="304"/>
      <c r="F82" s="305"/>
      <c r="G82" s="305"/>
      <c r="H82" s="305"/>
      <c r="I82" s="305"/>
      <c r="J82" s="305"/>
      <c r="K82" s="306"/>
      <c r="L82" s="306"/>
      <c r="M82" s="306"/>
      <c r="N82" s="306"/>
      <c r="O82" s="306"/>
      <c r="P82" s="306"/>
      <c r="Q82" s="306"/>
      <c r="R82" s="306"/>
      <c r="S82" s="306"/>
      <c r="T82" s="306"/>
      <c r="U82" s="306"/>
      <c r="V82" s="306"/>
      <c r="W82" s="306"/>
      <c r="X82" s="306"/>
      <c r="Y82" s="306"/>
      <c r="Z82" s="306"/>
    </row>
    <row r="83" spans="1:26" ht="12.75" customHeight="1" x14ac:dyDescent="0.25">
      <c r="A83" s="306"/>
      <c r="B83" s="304"/>
      <c r="C83" s="304"/>
      <c r="D83" s="304"/>
      <c r="E83" s="304"/>
      <c r="F83" s="305"/>
      <c r="G83" s="305"/>
      <c r="H83" s="305"/>
      <c r="I83" s="305"/>
      <c r="J83" s="305"/>
      <c r="K83" s="306"/>
      <c r="L83" s="306"/>
      <c r="M83" s="306"/>
      <c r="N83" s="306"/>
      <c r="O83" s="306"/>
      <c r="P83" s="306"/>
      <c r="Q83" s="306"/>
      <c r="R83" s="306"/>
      <c r="S83" s="306"/>
      <c r="T83" s="306"/>
      <c r="U83" s="306"/>
      <c r="V83" s="306"/>
      <c r="W83" s="306"/>
      <c r="X83" s="306"/>
      <c r="Y83" s="306"/>
      <c r="Z83" s="306"/>
    </row>
    <row r="84" spans="1:26" ht="12.75" customHeight="1" x14ac:dyDescent="0.25">
      <c r="A84" s="306"/>
      <c r="B84" s="304"/>
      <c r="C84" s="304"/>
      <c r="D84" s="304"/>
      <c r="E84" s="304"/>
      <c r="F84" s="305"/>
      <c r="G84" s="305"/>
      <c r="H84" s="305"/>
      <c r="I84" s="305"/>
      <c r="J84" s="305"/>
      <c r="K84" s="306"/>
      <c r="L84" s="306"/>
      <c r="M84" s="306"/>
      <c r="N84" s="306"/>
      <c r="O84" s="306"/>
      <c r="P84" s="306"/>
      <c r="Q84" s="306"/>
      <c r="R84" s="306"/>
      <c r="S84" s="306"/>
      <c r="T84" s="306"/>
      <c r="U84" s="306"/>
      <c r="V84" s="306"/>
      <c r="W84" s="306"/>
      <c r="X84" s="306"/>
      <c r="Y84" s="306"/>
      <c r="Z84" s="306"/>
    </row>
    <row r="85" spans="1:26" ht="12.75" customHeight="1" x14ac:dyDescent="0.25">
      <c r="A85" s="306"/>
      <c r="B85" s="304"/>
      <c r="C85" s="304"/>
      <c r="D85" s="304"/>
      <c r="E85" s="304"/>
      <c r="F85" s="305"/>
      <c r="G85" s="305"/>
      <c r="H85" s="305"/>
      <c r="I85" s="305"/>
      <c r="J85" s="305"/>
      <c r="K85" s="306"/>
      <c r="L85" s="306"/>
      <c r="M85" s="306"/>
      <c r="N85" s="306"/>
      <c r="O85" s="306"/>
      <c r="P85" s="306"/>
      <c r="Q85" s="306"/>
      <c r="R85" s="306"/>
      <c r="S85" s="306"/>
      <c r="T85" s="306"/>
      <c r="U85" s="306"/>
      <c r="V85" s="306"/>
      <c r="W85" s="306"/>
      <c r="X85" s="306"/>
      <c r="Y85" s="306"/>
      <c r="Z85" s="306"/>
    </row>
    <row r="86" spans="1:26" ht="12.75" customHeight="1" x14ac:dyDescent="0.25">
      <c r="A86" s="306"/>
      <c r="B86" s="304"/>
      <c r="C86" s="304"/>
      <c r="D86" s="304"/>
      <c r="E86" s="304"/>
      <c r="F86" s="305"/>
      <c r="G86" s="305"/>
      <c r="H86" s="305"/>
      <c r="I86" s="305"/>
      <c r="J86" s="305"/>
      <c r="K86" s="306"/>
      <c r="L86" s="306"/>
      <c r="M86" s="306"/>
      <c r="N86" s="306"/>
      <c r="O86" s="306"/>
      <c r="P86" s="306"/>
      <c r="Q86" s="306"/>
      <c r="R86" s="306"/>
      <c r="S86" s="306"/>
      <c r="T86" s="306"/>
      <c r="U86" s="306"/>
      <c r="V86" s="306"/>
      <c r="W86" s="306"/>
      <c r="X86" s="306"/>
      <c r="Y86" s="306"/>
      <c r="Z86" s="306"/>
    </row>
    <row r="87" spans="1:26" ht="12.75" customHeight="1" x14ac:dyDescent="0.25">
      <c r="A87" s="306"/>
      <c r="B87" s="304"/>
      <c r="C87" s="304"/>
      <c r="D87" s="304"/>
      <c r="E87" s="304"/>
      <c r="F87" s="305"/>
      <c r="G87" s="305"/>
      <c r="H87" s="305"/>
      <c r="I87" s="305"/>
      <c r="J87" s="305"/>
      <c r="K87" s="306"/>
      <c r="L87" s="306"/>
      <c r="M87" s="306"/>
      <c r="N87" s="306"/>
      <c r="O87" s="306"/>
      <c r="P87" s="306"/>
      <c r="Q87" s="306"/>
      <c r="R87" s="306"/>
      <c r="S87" s="306"/>
      <c r="T87" s="306"/>
      <c r="U87" s="306"/>
      <c r="V87" s="306"/>
      <c r="W87" s="306"/>
      <c r="X87" s="306"/>
      <c r="Y87" s="306"/>
      <c r="Z87" s="306"/>
    </row>
    <row r="88" spans="1:26" ht="12.75" customHeight="1" x14ac:dyDescent="0.25">
      <c r="A88" s="306"/>
      <c r="B88" s="304"/>
      <c r="C88" s="304"/>
      <c r="D88" s="304"/>
      <c r="E88" s="304"/>
      <c r="F88" s="305"/>
      <c r="G88" s="305"/>
      <c r="H88" s="305"/>
      <c r="I88" s="305"/>
      <c r="J88" s="305"/>
      <c r="K88" s="306"/>
      <c r="L88" s="306"/>
      <c r="M88" s="306"/>
      <c r="N88" s="306"/>
      <c r="O88" s="306"/>
      <c r="P88" s="306"/>
      <c r="Q88" s="306"/>
      <c r="R88" s="306"/>
      <c r="S88" s="306"/>
      <c r="T88" s="306"/>
      <c r="U88" s="306"/>
      <c r="V88" s="306"/>
      <c r="W88" s="306"/>
      <c r="X88" s="306"/>
      <c r="Y88" s="306"/>
      <c r="Z88" s="306"/>
    </row>
    <row r="89" spans="1:26" ht="12.75" customHeight="1" x14ac:dyDescent="0.25">
      <c r="A89" s="306"/>
      <c r="B89" s="304"/>
      <c r="C89" s="304"/>
      <c r="D89" s="304"/>
      <c r="E89" s="304"/>
      <c r="F89" s="305"/>
      <c r="G89" s="305"/>
      <c r="H89" s="305"/>
      <c r="I89" s="305"/>
      <c r="J89" s="305"/>
      <c r="K89" s="306"/>
      <c r="L89" s="306"/>
      <c r="M89" s="306"/>
      <c r="N89" s="306"/>
      <c r="O89" s="306"/>
      <c r="P89" s="306"/>
      <c r="Q89" s="306"/>
      <c r="R89" s="306"/>
      <c r="S89" s="306"/>
      <c r="T89" s="306"/>
      <c r="U89" s="306"/>
      <c r="V89" s="306"/>
      <c r="W89" s="306"/>
      <c r="X89" s="306"/>
      <c r="Y89" s="306"/>
      <c r="Z89" s="306"/>
    </row>
    <row r="90" spans="1:26" ht="12.75" customHeight="1" x14ac:dyDescent="0.25">
      <c r="A90" s="306"/>
      <c r="B90" s="304"/>
      <c r="C90" s="304"/>
      <c r="D90" s="304"/>
      <c r="E90" s="304"/>
      <c r="F90" s="305"/>
      <c r="G90" s="305"/>
      <c r="H90" s="305"/>
      <c r="I90" s="305"/>
      <c r="J90" s="305"/>
      <c r="K90" s="306"/>
      <c r="L90" s="306"/>
      <c r="M90" s="306"/>
      <c r="N90" s="306"/>
      <c r="O90" s="306"/>
      <c r="P90" s="306"/>
      <c r="Q90" s="306"/>
      <c r="R90" s="306"/>
      <c r="S90" s="306"/>
      <c r="T90" s="306"/>
      <c r="U90" s="306"/>
      <c r="V90" s="306"/>
      <c r="W90" s="306"/>
      <c r="X90" s="306"/>
      <c r="Y90" s="306"/>
      <c r="Z90" s="306"/>
    </row>
    <row r="91" spans="1:26" ht="12.75" customHeight="1" x14ac:dyDescent="0.25">
      <c r="A91" s="306"/>
      <c r="B91" s="304"/>
      <c r="C91" s="304"/>
      <c r="D91" s="304"/>
      <c r="E91" s="304"/>
      <c r="F91" s="305"/>
      <c r="G91" s="305"/>
      <c r="H91" s="305"/>
      <c r="I91" s="305"/>
      <c r="J91" s="305"/>
      <c r="K91" s="306"/>
      <c r="L91" s="306"/>
      <c r="M91" s="306"/>
      <c r="N91" s="306"/>
      <c r="O91" s="306"/>
      <c r="P91" s="306"/>
      <c r="Q91" s="306"/>
      <c r="R91" s="306"/>
      <c r="S91" s="306"/>
      <c r="T91" s="306"/>
      <c r="U91" s="306"/>
      <c r="V91" s="306"/>
      <c r="W91" s="306"/>
      <c r="X91" s="306"/>
      <c r="Y91" s="306"/>
      <c r="Z91" s="306"/>
    </row>
    <row r="92" spans="1:26" ht="12.75" customHeight="1" x14ac:dyDescent="0.25">
      <c r="A92" s="306"/>
      <c r="B92" s="304"/>
      <c r="C92" s="304"/>
      <c r="D92" s="304"/>
      <c r="E92" s="304"/>
      <c r="F92" s="305"/>
      <c r="G92" s="305"/>
      <c r="H92" s="305"/>
      <c r="I92" s="305"/>
      <c r="J92" s="305"/>
      <c r="K92" s="306"/>
      <c r="L92" s="306"/>
      <c r="M92" s="306"/>
      <c r="N92" s="306"/>
      <c r="O92" s="306"/>
      <c r="P92" s="306"/>
      <c r="Q92" s="306"/>
      <c r="R92" s="306"/>
      <c r="S92" s="306"/>
      <c r="T92" s="306"/>
      <c r="U92" s="306"/>
      <c r="V92" s="306"/>
      <c r="W92" s="306"/>
      <c r="X92" s="306"/>
      <c r="Y92" s="306"/>
      <c r="Z92" s="306"/>
    </row>
    <row r="93" spans="1:26" ht="12.75" customHeight="1" x14ac:dyDescent="0.25">
      <c r="A93" s="306"/>
      <c r="B93" s="304"/>
      <c r="C93" s="304"/>
      <c r="D93" s="304"/>
      <c r="E93" s="304"/>
      <c r="F93" s="305"/>
      <c r="G93" s="305"/>
      <c r="H93" s="305"/>
      <c r="I93" s="305"/>
      <c r="J93" s="305"/>
      <c r="K93" s="306"/>
      <c r="L93" s="306"/>
      <c r="M93" s="306"/>
      <c r="N93" s="306"/>
      <c r="O93" s="306"/>
      <c r="P93" s="306"/>
      <c r="Q93" s="306"/>
      <c r="R93" s="306"/>
      <c r="S93" s="306"/>
      <c r="T93" s="306"/>
      <c r="U93" s="306"/>
      <c r="V93" s="306"/>
      <c r="W93" s="306"/>
      <c r="X93" s="306"/>
      <c r="Y93" s="306"/>
      <c r="Z93" s="306"/>
    </row>
    <row r="94" spans="1:26" ht="12.75" customHeight="1" x14ac:dyDescent="0.25">
      <c r="A94" s="306"/>
      <c r="B94" s="304"/>
      <c r="C94" s="304"/>
      <c r="D94" s="304"/>
      <c r="E94" s="304"/>
      <c r="F94" s="305"/>
      <c r="G94" s="305"/>
      <c r="H94" s="305"/>
      <c r="I94" s="305"/>
      <c r="J94" s="305"/>
      <c r="K94" s="306"/>
      <c r="L94" s="306"/>
      <c r="M94" s="306"/>
      <c r="N94" s="306"/>
      <c r="O94" s="306"/>
      <c r="P94" s="306"/>
      <c r="Q94" s="306"/>
      <c r="R94" s="306"/>
      <c r="S94" s="306"/>
      <c r="T94" s="306"/>
      <c r="U94" s="306"/>
      <c r="V94" s="306"/>
      <c r="W94" s="306"/>
      <c r="X94" s="306"/>
      <c r="Y94" s="306"/>
      <c r="Z94" s="306"/>
    </row>
    <row r="95" spans="1:26" ht="12.75" customHeight="1" x14ac:dyDescent="0.25">
      <c r="A95" s="306"/>
      <c r="B95" s="304"/>
      <c r="C95" s="304"/>
      <c r="D95" s="304"/>
      <c r="E95" s="304"/>
      <c r="F95" s="305"/>
      <c r="G95" s="305"/>
      <c r="H95" s="305"/>
      <c r="I95" s="305"/>
      <c r="J95" s="305"/>
      <c r="K95" s="306"/>
      <c r="L95" s="306"/>
      <c r="M95" s="306"/>
      <c r="N95" s="306"/>
      <c r="O95" s="306"/>
      <c r="P95" s="306"/>
      <c r="Q95" s="306"/>
      <c r="R95" s="306"/>
      <c r="S95" s="306"/>
      <c r="T95" s="306"/>
      <c r="U95" s="306"/>
      <c r="V95" s="306"/>
      <c r="W95" s="306"/>
      <c r="X95" s="306"/>
      <c r="Y95" s="306"/>
      <c r="Z95" s="306"/>
    </row>
    <row r="96" spans="1:26" ht="12.75" customHeight="1" x14ac:dyDescent="0.25">
      <c r="A96" s="306"/>
      <c r="B96" s="304"/>
      <c r="C96" s="304"/>
      <c r="D96" s="304"/>
      <c r="E96" s="304"/>
      <c r="F96" s="305"/>
      <c r="G96" s="305"/>
      <c r="H96" s="305"/>
      <c r="I96" s="305"/>
      <c r="J96" s="305"/>
      <c r="K96" s="306"/>
      <c r="L96" s="306"/>
      <c r="M96" s="306"/>
      <c r="N96" s="306"/>
      <c r="O96" s="306"/>
      <c r="P96" s="306"/>
      <c r="Q96" s="306"/>
      <c r="R96" s="306"/>
      <c r="S96" s="306"/>
      <c r="T96" s="306"/>
      <c r="U96" s="306"/>
      <c r="V96" s="306"/>
      <c r="W96" s="306"/>
      <c r="X96" s="306"/>
      <c r="Y96" s="306"/>
      <c r="Z96" s="306"/>
    </row>
    <row r="97" spans="1:26" ht="12.75" customHeight="1" x14ac:dyDescent="0.25">
      <c r="A97" s="306"/>
      <c r="B97" s="304"/>
      <c r="C97" s="304"/>
      <c r="D97" s="304"/>
      <c r="E97" s="304"/>
      <c r="F97" s="305"/>
      <c r="G97" s="305"/>
      <c r="H97" s="305"/>
      <c r="I97" s="305"/>
      <c r="J97" s="305"/>
      <c r="K97" s="306"/>
      <c r="L97" s="306"/>
      <c r="M97" s="306"/>
      <c r="N97" s="306"/>
      <c r="O97" s="306"/>
      <c r="P97" s="306"/>
      <c r="Q97" s="306"/>
      <c r="R97" s="306"/>
      <c r="S97" s="306"/>
      <c r="T97" s="306"/>
      <c r="U97" s="306"/>
      <c r="V97" s="306"/>
      <c r="W97" s="306"/>
      <c r="X97" s="306"/>
      <c r="Y97" s="306"/>
      <c r="Z97" s="306"/>
    </row>
    <row r="98" spans="1:26" ht="12.75" customHeight="1" x14ac:dyDescent="0.25">
      <c r="A98" s="306"/>
      <c r="B98" s="304"/>
      <c r="C98" s="304"/>
      <c r="D98" s="304"/>
      <c r="E98" s="304"/>
      <c r="F98" s="305"/>
      <c r="G98" s="305"/>
      <c r="H98" s="305"/>
      <c r="I98" s="305"/>
      <c r="J98" s="305"/>
      <c r="K98" s="306"/>
      <c r="L98" s="306"/>
      <c r="M98" s="306"/>
      <c r="N98" s="306"/>
      <c r="O98" s="306"/>
      <c r="P98" s="306"/>
      <c r="Q98" s="306"/>
      <c r="R98" s="306"/>
      <c r="S98" s="306"/>
      <c r="T98" s="306"/>
      <c r="U98" s="306"/>
      <c r="V98" s="306"/>
      <c r="W98" s="306"/>
      <c r="X98" s="306"/>
      <c r="Y98" s="306"/>
      <c r="Z98" s="306"/>
    </row>
    <row r="99" spans="1:26" ht="12.75" customHeight="1" x14ac:dyDescent="0.25">
      <c r="A99" s="306"/>
      <c r="B99" s="304"/>
      <c r="C99" s="304"/>
      <c r="D99" s="304"/>
      <c r="E99" s="304"/>
      <c r="F99" s="305"/>
      <c r="G99" s="305"/>
      <c r="H99" s="305"/>
      <c r="I99" s="305"/>
      <c r="J99" s="305"/>
      <c r="K99" s="306"/>
      <c r="L99" s="306"/>
      <c r="M99" s="306"/>
      <c r="N99" s="306"/>
      <c r="O99" s="306"/>
      <c r="P99" s="306"/>
      <c r="Q99" s="306"/>
      <c r="R99" s="306"/>
      <c r="S99" s="306"/>
      <c r="T99" s="306"/>
      <c r="U99" s="306"/>
      <c r="V99" s="306"/>
      <c r="W99" s="306"/>
      <c r="X99" s="306"/>
      <c r="Y99" s="306"/>
      <c r="Z99" s="306"/>
    </row>
    <row r="100" spans="1:26" ht="12.75" customHeight="1" x14ac:dyDescent="0.25">
      <c r="A100" s="306"/>
      <c r="B100" s="304"/>
      <c r="C100" s="304"/>
      <c r="D100" s="304"/>
      <c r="E100" s="304"/>
      <c r="F100" s="305"/>
      <c r="G100" s="305"/>
      <c r="H100" s="305"/>
      <c r="I100" s="305"/>
      <c r="J100" s="305"/>
      <c r="K100" s="306"/>
      <c r="L100" s="306"/>
      <c r="M100" s="306"/>
      <c r="N100" s="306"/>
      <c r="O100" s="306"/>
      <c r="P100" s="306"/>
      <c r="Q100" s="306"/>
      <c r="R100" s="306"/>
      <c r="S100" s="306"/>
      <c r="T100" s="306"/>
      <c r="U100" s="306"/>
      <c r="V100" s="306"/>
      <c r="W100" s="306"/>
      <c r="X100" s="306"/>
      <c r="Y100" s="306"/>
      <c r="Z100" s="306"/>
    </row>
    <row r="101" spans="1:26" ht="12.75" customHeight="1" x14ac:dyDescent="0.25">
      <c r="A101" s="306"/>
      <c r="B101" s="304"/>
      <c r="C101" s="304"/>
      <c r="D101" s="304"/>
      <c r="E101" s="304"/>
      <c r="F101" s="305"/>
      <c r="G101" s="305"/>
      <c r="H101" s="305"/>
      <c r="I101" s="305"/>
      <c r="J101" s="305"/>
      <c r="K101" s="306"/>
      <c r="L101" s="306"/>
      <c r="M101" s="306"/>
      <c r="N101" s="306"/>
      <c r="O101" s="306"/>
      <c r="P101" s="306"/>
      <c r="Q101" s="306"/>
      <c r="R101" s="306"/>
      <c r="S101" s="306"/>
      <c r="T101" s="306"/>
      <c r="U101" s="306"/>
      <c r="V101" s="306"/>
      <c r="W101" s="306"/>
      <c r="X101" s="306"/>
      <c r="Y101" s="306"/>
      <c r="Z101" s="306"/>
    </row>
    <row r="102" spans="1:26" ht="12.75" customHeight="1" x14ac:dyDescent="0.25">
      <c r="A102" s="306"/>
      <c r="B102" s="304"/>
      <c r="C102" s="304"/>
      <c r="D102" s="304"/>
      <c r="E102" s="304"/>
      <c r="F102" s="305"/>
      <c r="G102" s="305"/>
      <c r="H102" s="305"/>
      <c r="I102" s="305"/>
      <c r="J102" s="305"/>
      <c r="K102" s="306"/>
      <c r="L102" s="306"/>
      <c r="M102" s="306"/>
      <c r="N102" s="306"/>
      <c r="O102" s="306"/>
      <c r="P102" s="306"/>
      <c r="Q102" s="306"/>
      <c r="R102" s="306"/>
      <c r="S102" s="306"/>
      <c r="T102" s="306"/>
      <c r="U102" s="306"/>
      <c r="V102" s="306"/>
      <c r="W102" s="306"/>
      <c r="X102" s="306"/>
      <c r="Y102" s="306"/>
      <c r="Z102" s="306"/>
    </row>
    <row r="103" spans="1:26" ht="12.75" customHeight="1" x14ac:dyDescent="0.25">
      <c r="A103" s="306"/>
      <c r="B103" s="304"/>
      <c r="C103" s="304"/>
      <c r="D103" s="304"/>
      <c r="E103" s="304"/>
      <c r="F103" s="305"/>
      <c r="G103" s="305"/>
      <c r="H103" s="305"/>
      <c r="I103" s="305"/>
      <c r="J103" s="305"/>
      <c r="K103" s="306"/>
      <c r="L103" s="306"/>
      <c r="M103" s="306"/>
      <c r="N103" s="306"/>
      <c r="O103" s="306"/>
      <c r="P103" s="306"/>
      <c r="Q103" s="306"/>
      <c r="R103" s="306"/>
      <c r="S103" s="306"/>
      <c r="T103" s="306"/>
      <c r="U103" s="306"/>
      <c r="V103" s="306"/>
      <c r="W103" s="306"/>
      <c r="X103" s="306"/>
      <c r="Y103" s="306"/>
      <c r="Z103" s="306"/>
    </row>
    <row r="104" spans="1:26" ht="12.75" customHeight="1" x14ac:dyDescent="0.25">
      <c r="A104" s="306"/>
      <c r="B104" s="304"/>
      <c r="C104" s="304"/>
      <c r="D104" s="304"/>
      <c r="E104" s="304"/>
      <c r="F104" s="305"/>
      <c r="G104" s="305"/>
      <c r="H104" s="305"/>
      <c r="I104" s="305"/>
      <c r="J104" s="305"/>
      <c r="K104" s="306"/>
      <c r="L104" s="306"/>
      <c r="M104" s="306"/>
      <c r="N104" s="306"/>
      <c r="O104" s="306"/>
      <c r="P104" s="306"/>
      <c r="Q104" s="306"/>
      <c r="R104" s="306"/>
      <c r="S104" s="306"/>
      <c r="T104" s="306"/>
      <c r="U104" s="306"/>
      <c r="V104" s="306"/>
      <c r="W104" s="306"/>
      <c r="X104" s="306"/>
      <c r="Y104" s="306"/>
      <c r="Z104" s="306"/>
    </row>
    <row r="105" spans="1:26" ht="12.75" customHeight="1" x14ac:dyDescent="0.25">
      <c r="A105" s="306"/>
      <c r="B105" s="304"/>
      <c r="C105" s="304"/>
      <c r="D105" s="304"/>
      <c r="E105" s="304"/>
      <c r="F105" s="305"/>
      <c r="G105" s="305"/>
      <c r="H105" s="305"/>
      <c r="I105" s="305"/>
      <c r="J105" s="305"/>
      <c r="K105" s="306"/>
      <c r="L105" s="306"/>
      <c r="M105" s="306"/>
      <c r="N105" s="306"/>
      <c r="O105" s="306"/>
      <c r="P105" s="306"/>
      <c r="Q105" s="306"/>
      <c r="R105" s="306"/>
      <c r="S105" s="306"/>
      <c r="T105" s="306"/>
      <c r="U105" s="306"/>
      <c r="V105" s="306"/>
      <c r="W105" s="306"/>
      <c r="X105" s="306"/>
      <c r="Y105" s="306"/>
      <c r="Z105" s="306"/>
    </row>
    <row r="106" spans="1:26" ht="12.75" customHeight="1" x14ac:dyDescent="0.25">
      <c r="A106" s="306"/>
      <c r="B106" s="304"/>
      <c r="C106" s="304"/>
      <c r="D106" s="304"/>
      <c r="E106" s="304"/>
      <c r="F106" s="305"/>
      <c r="G106" s="305"/>
      <c r="H106" s="305"/>
      <c r="I106" s="305"/>
      <c r="J106" s="305"/>
      <c r="K106" s="306"/>
      <c r="L106" s="306"/>
      <c r="M106" s="306"/>
      <c r="N106" s="306"/>
      <c r="O106" s="306"/>
      <c r="P106" s="306"/>
      <c r="Q106" s="306"/>
      <c r="R106" s="306"/>
      <c r="S106" s="306"/>
      <c r="T106" s="306"/>
      <c r="U106" s="306"/>
      <c r="V106" s="306"/>
      <c r="W106" s="306"/>
      <c r="X106" s="306"/>
      <c r="Y106" s="306"/>
      <c r="Z106" s="306"/>
    </row>
    <row r="107" spans="1:26" ht="12.75" customHeight="1" x14ac:dyDescent="0.25">
      <c r="A107" s="306"/>
      <c r="B107" s="304"/>
      <c r="C107" s="304"/>
      <c r="D107" s="304"/>
      <c r="E107" s="304"/>
      <c r="F107" s="305"/>
      <c r="G107" s="305"/>
      <c r="H107" s="305"/>
      <c r="I107" s="305"/>
      <c r="J107" s="305"/>
      <c r="K107" s="306"/>
      <c r="L107" s="306"/>
      <c r="M107" s="306"/>
      <c r="N107" s="306"/>
      <c r="O107" s="306"/>
      <c r="P107" s="306"/>
      <c r="Q107" s="306"/>
      <c r="R107" s="306"/>
      <c r="S107" s="306"/>
      <c r="T107" s="306"/>
      <c r="U107" s="306"/>
      <c r="V107" s="306"/>
      <c r="W107" s="306"/>
      <c r="X107" s="306"/>
      <c r="Y107" s="306"/>
      <c r="Z107" s="306"/>
    </row>
    <row r="108" spans="1:26" ht="12.75" customHeight="1" x14ac:dyDescent="0.25">
      <c r="A108" s="306"/>
      <c r="B108" s="304"/>
      <c r="C108" s="304"/>
      <c r="D108" s="304"/>
      <c r="E108" s="304"/>
      <c r="F108" s="305"/>
      <c r="G108" s="305"/>
      <c r="H108" s="305"/>
      <c r="I108" s="305"/>
      <c r="J108" s="305"/>
      <c r="K108" s="306"/>
      <c r="L108" s="306"/>
      <c r="M108" s="306"/>
      <c r="N108" s="306"/>
      <c r="O108" s="306"/>
      <c r="P108" s="306"/>
      <c r="Q108" s="306"/>
      <c r="R108" s="306"/>
      <c r="S108" s="306"/>
      <c r="T108" s="306"/>
      <c r="U108" s="306"/>
      <c r="V108" s="306"/>
      <c r="W108" s="306"/>
      <c r="X108" s="306"/>
      <c r="Y108" s="306"/>
      <c r="Z108" s="306"/>
    </row>
    <row r="109" spans="1:26" ht="12.75" customHeight="1" x14ac:dyDescent="0.25">
      <c r="A109" s="306"/>
      <c r="B109" s="304"/>
      <c r="C109" s="304"/>
      <c r="D109" s="304"/>
      <c r="E109" s="304"/>
      <c r="F109" s="305"/>
      <c r="G109" s="305"/>
      <c r="H109" s="305"/>
      <c r="I109" s="305"/>
      <c r="J109" s="305"/>
      <c r="K109" s="306"/>
      <c r="L109" s="306"/>
      <c r="M109" s="306"/>
      <c r="N109" s="306"/>
      <c r="O109" s="306"/>
      <c r="P109" s="306"/>
      <c r="Q109" s="306"/>
      <c r="R109" s="306"/>
      <c r="S109" s="306"/>
      <c r="T109" s="306"/>
      <c r="U109" s="306"/>
      <c r="V109" s="306"/>
      <c r="W109" s="306"/>
      <c r="X109" s="306"/>
      <c r="Y109" s="306"/>
      <c r="Z109" s="306"/>
    </row>
    <row r="110" spans="1:26" ht="12.75" customHeight="1" x14ac:dyDescent="0.25">
      <c r="A110" s="306"/>
      <c r="B110" s="304"/>
      <c r="C110" s="304"/>
      <c r="D110" s="304"/>
      <c r="E110" s="304"/>
      <c r="F110" s="305"/>
      <c r="G110" s="305"/>
      <c r="H110" s="305"/>
      <c r="I110" s="305"/>
      <c r="J110" s="305"/>
      <c r="K110" s="306"/>
      <c r="L110" s="306"/>
      <c r="M110" s="306"/>
      <c r="N110" s="306"/>
      <c r="O110" s="306"/>
      <c r="P110" s="306"/>
      <c r="Q110" s="306"/>
      <c r="R110" s="306"/>
      <c r="S110" s="306"/>
      <c r="T110" s="306"/>
      <c r="U110" s="306"/>
      <c r="V110" s="306"/>
      <c r="W110" s="306"/>
      <c r="X110" s="306"/>
      <c r="Y110" s="306"/>
      <c r="Z110" s="306"/>
    </row>
    <row r="111" spans="1:26" ht="12.75" customHeight="1" x14ac:dyDescent="0.25">
      <c r="A111" s="306"/>
      <c r="B111" s="304"/>
      <c r="C111" s="304"/>
      <c r="D111" s="304"/>
      <c r="E111" s="304"/>
      <c r="F111" s="305"/>
      <c r="G111" s="305"/>
      <c r="H111" s="305"/>
      <c r="I111" s="305"/>
      <c r="J111" s="305"/>
      <c r="K111" s="306"/>
      <c r="L111" s="306"/>
      <c r="M111" s="306"/>
      <c r="N111" s="306"/>
      <c r="O111" s="306"/>
      <c r="P111" s="306"/>
      <c r="Q111" s="306"/>
      <c r="R111" s="306"/>
      <c r="S111" s="306"/>
      <c r="T111" s="306"/>
      <c r="U111" s="306"/>
      <c r="V111" s="306"/>
      <c r="W111" s="306"/>
      <c r="X111" s="306"/>
      <c r="Y111" s="306"/>
      <c r="Z111" s="306"/>
    </row>
    <row r="112" spans="1:26" ht="12.75" customHeight="1" x14ac:dyDescent="0.25">
      <c r="A112" s="306"/>
      <c r="B112" s="304"/>
      <c r="C112" s="304"/>
      <c r="D112" s="304"/>
      <c r="E112" s="304"/>
      <c r="F112" s="305"/>
      <c r="G112" s="305"/>
      <c r="H112" s="305"/>
      <c r="I112" s="305"/>
      <c r="J112" s="305"/>
      <c r="K112" s="306"/>
      <c r="L112" s="306"/>
      <c r="M112" s="306"/>
      <c r="N112" s="306"/>
      <c r="O112" s="306"/>
      <c r="P112" s="306"/>
      <c r="Q112" s="306"/>
      <c r="R112" s="306"/>
      <c r="S112" s="306"/>
      <c r="T112" s="306"/>
      <c r="U112" s="306"/>
      <c r="V112" s="306"/>
      <c r="W112" s="306"/>
      <c r="X112" s="306"/>
      <c r="Y112" s="306"/>
      <c r="Z112" s="306"/>
    </row>
    <row r="113" spans="1:26" ht="12.75" customHeight="1" x14ac:dyDescent="0.25">
      <c r="A113" s="306"/>
      <c r="B113" s="304"/>
      <c r="C113" s="304"/>
      <c r="D113" s="304"/>
      <c r="E113" s="304"/>
      <c r="F113" s="305"/>
      <c r="G113" s="305"/>
      <c r="H113" s="305"/>
      <c r="I113" s="305"/>
      <c r="J113" s="305"/>
      <c r="K113" s="306"/>
      <c r="L113" s="306"/>
      <c r="M113" s="306"/>
      <c r="N113" s="306"/>
      <c r="O113" s="306"/>
      <c r="P113" s="306"/>
      <c r="Q113" s="306"/>
      <c r="R113" s="306"/>
      <c r="S113" s="306"/>
      <c r="T113" s="306"/>
      <c r="U113" s="306"/>
      <c r="V113" s="306"/>
      <c r="W113" s="306"/>
      <c r="X113" s="306"/>
      <c r="Y113" s="306"/>
      <c r="Z113" s="306"/>
    </row>
    <row r="114" spans="1:26" ht="12.75" customHeight="1" x14ac:dyDescent="0.25">
      <c r="A114" s="306"/>
      <c r="B114" s="304"/>
      <c r="C114" s="304"/>
      <c r="D114" s="304"/>
      <c r="E114" s="304"/>
      <c r="F114" s="305"/>
      <c r="G114" s="305"/>
      <c r="H114" s="305"/>
      <c r="I114" s="305"/>
      <c r="J114" s="305"/>
      <c r="K114" s="306"/>
      <c r="L114" s="306"/>
      <c r="M114" s="306"/>
      <c r="N114" s="306"/>
      <c r="O114" s="306"/>
      <c r="P114" s="306"/>
      <c r="Q114" s="306"/>
      <c r="R114" s="306"/>
      <c r="S114" s="306"/>
      <c r="T114" s="306"/>
      <c r="U114" s="306"/>
      <c r="V114" s="306"/>
      <c r="W114" s="306"/>
      <c r="X114" s="306"/>
      <c r="Y114" s="306"/>
      <c r="Z114" s="306"/>
    </row>
    <row r="115" spans="1:26" ht="12.75" customHeight="1" x14ac:dyDescent="0.25">
      <c r="A115" s="306"/>
      <c r="B115" s="304"/>
      <c r="C115" s="304"/>
      <c r="D115" s="304"/>
      <c r="E115" s="304"/>
      <c r="F115" s="305"/>
      <c r="G115" s="305"/>
      <c r="H115" s="305"/>
      <c r="I115" s="305"/>
      <c r="J115" s="305"/>
      <c r="K115" s="306"/>
      <c r="L115" s="306"/>
      <c r="M115" s="306"/>
      <c r="N115" s="306"/>
      <c r="O115" s="306"/>
      <c r="P115" s="306"/>
      <c r="Q115" s="306"/>
      <c r="R115" s="306"/>
      <c r="S115" s="306"/>
      <c r="T115" s="306"/>
      <c r="U115" s="306"/>
      <c r="V115" s="306"/>
      <c r="W115" s="306"/>
      <c r="X115" s="306"/>
      <c r="Y115" s="306"/>
      <c r="Z115" s="306"/>
    </row>
    <row r="116" spans="1:26" ht="12.75" customHeight="1" x14ac:dyDescent="0.25">
      <c r="A116" s="306"/>
      <c r="B116" s="304"/>
      <c r="C116" s="304"/>
      <c r="D116" s="304"/>
      <c r="E116" s="304"/>
      <c r="F116" s="305"/>
      <c r="G116" s="305"/>
      <c r="H116" s="305"/>
      <c r="I116" s="305"/>
      <c r="J116" s="305"/>
      <c r="K116" s="306"/>
      <c r="L116" s="306"/>
      <c r="M116" s="306"/>
      <c r="N116" s="306"/>
      <c r="O116" s="306"/>
      <c r="P116" s="306"/>
      <c r="Q116" s="306"/>
      <c r="R116" s="306"/>
      <c r="S116" s="306"/>
      <c r="T116" s="306"/>
      <c r="U116" s="306"/>
      <c r="V116" s="306"/>
      <c r="W116" s="306"/>
      <c r="X116" s="306"/>
      <c r="Y116" s="306"/>
      <c r="Z116" s="306"/>
    </row>
    <row r="117" spans="1:26" ht="12.75" customHeight="1" x14ac:dyDescent="0.25">
      <c r="A117" s="306"/>
      <c r="B117" s="304"/>
      <c r="C117" s="304"/>
      <c r="D117" s="304"/>
      <c r="E117" s="304"/>
      <c r="F117" s="305"/>
      <c r="G117" s="305"/>
      <c r="H117" s="305"/>
      <c r="I117" s="305"/>
      <c r="J117" s="305"/>
      <c r="K117" s="306"/>
      <c r="L117" s="306"/>
      <c r="M117" s="306"/>
      <c r="N117" s="306"/>
      <c r="O117" s="306"/>
      <c r="P117" s="306"/>
      <c r="Q117" s="306"/>
      <c r="R117" s="306"/>
      <c r="S117" s="306"/>
      <c r="T117" s="306"/>
      <c r="U117" s="306"/>
      <c r="V117" s="306"/>
      <c r="W117" s="306"/>
      <c r="X117" s="306"/>
      <c r="Y117" s="306"/>
      <c r="Z117" s="306"/>
    </row>
    <row r="118" spans="1:26" ht="12.75" customHeight="1" x14ac:dyDescent="0.25">
      <c r="A118" s="306"/>
      <c r="B118" s="304"/>
      <c r="C118" s="304"/>
      <c r="D118" s="304"/>
      <c r="E118" s="304"/>
      <c r="F118" s="305"/>
      <c r="G118" s="305"/>
      <c r="H118" s="305"/>
      <c r="I118" s="305"/>
      <c r="J118" s="305"/>
      <c r="K118" s="306"/>
      <c r="L118" s="306"/>
      <c r="M118" s="306"/>
      <c r="N118" s="306"/>
      <c r="O118" s="306"/>
      <c r="P118" s="306"/>
      <c r="Q118" s="306"/>
      <c r="R118" s="306"/>
      <c r="S118" s="306"/>
      <c r="T118" s="306"/>
      <c r="U118" s="306"/>
      <c r="V118" s="306"/>
      <c r="W118" s="306"/>
      <c r="X118" s="306"/>
      <c r="Y118" s="306"/>
      <c r="Z118" s="306"/>
    </row>
    <row r="119" spans="1:26" ht="12.75" customHeight="1" x14ac:dyDescent="0.25">
      <c r="A119" s="306"/>
      <c r="B119" s="304"/>
      <c r="C119" s="304"/>
      <c r="D119" s="304"/>
      <c r="E119" s="304"/>
      <c r="F119" s="305"/>
      <c r="G119" s="305"/>
      <c r="H119" s="305"/>
      <c r="I119" s="305"/>
      <c r="J119" s="305"/>
      <c r="K119" s="306"/>
      <c r="L119" s="306"/>
      <c r="M119" s="306"/>
      <c r="N119" s="306"/>
      <c r="O119" s="306"/>
      <c r="P119" s="306"/>
      <c r="Q119" s="306"/>
      <c r="R119" s="306"/>
      <c r="S119" s="306"/>
      <c r="T119" s="306"/>
      <c r="U119" s="306"/>
      <c r="V119" s="306"/>
      <c r="W119" s="306"/>
      <c r="X119" s="306"/>
      <c r="Y119" s="306"/>
      <c r="Z119" s="306"/>
    </row>
    <row r="120" spans="1:26" ht="12.75" customHeight="1" x14ac:dyDescent="0.25">
      <c r="A120" s="306"/>
      <c r="B120" s="304"/>
      <c r="C120" s="304"/>
      <c r="D120" s="304"/>
      <c r="E120" s="304"/>
      <c r="F120" s="305"/>
      <c r="G120" s="305"/>
      <c r="H120" s="305"/>
      <c r="I120" s="305"/>
      <c r="J120" s="305"/>
      <c r="K120" s="306"/>
      <c r="L120" s="306"/>
      <c r="M120" s="306"/>
      <c r="N120" s="306"/>
      <c r="O120" s="306"/>
      <c r="P120" s="306"/>
      <c r="Q120" s="306"/>
      <c r="R120" s="306"/>
      <c r="S120" s="306"/>
      <c r="T120" s="306"/>
      <c r="U120" s="306"/>
      <c r="V120" s="306"/>
      <c r="W120" s="306"/>
      <c r="X120" s="306"/>
      <c r="Y120" s="306"/>
      <c r="Z120" s="306"/>
    </row>
    <row r="121" spans="1:26" ht="12.75" customHeight="1" x14ac:dyDescent="0.25">
      <c r="A121" s="306"/>
      <c r="B121" s="304"/>
      <c r="C121" s="304"/>
      <c r="D121" s="304"/>
      <c r="E121" s="304"/>
      <c r="F121" s="305"/>
      <c r="G121" s="305"/>
      <c r="H121" s="305"/>
      <c r="I121" s="305"/>
      <c r="J121" s="305"/>
      <c r="K121" s="306"/>
      <c r="L121" s="306"/>
      <c r="M121" s="306"/>
      <c r="N121" s="306"/>
      <c r="O121" s="306"/>
      <c r="P121" s="306"/>
      <c r="Q121" s="306"/>
      <c r="R121" s="306"/>
      <c r="S121" s="306"/>
      <c r="T121" s="306"/>
      <c r="U121" s="306"/>
      <c r="V121" s="306"/>
      <c r="W121" s="306"/>
      <c r="X121" s="306"/>
      <c r="Y121" s="306"/>
      <c r="Z121" s="306"/>
    </row>
    <row r="122" spans="1:26" ht="12.75" customHeight="1" x14ac:dyDescent="0.25">
      <c r="A122" s="306"/>
      <c r="B122" s="304"/>
      <c r="C122" s="304"/>
      <c r="D122" s="304"/>
      <c r="E122" s="304"/>
      <c r="F122" s="305"/>
      <c r="G122" s="305"/>
      <c r="H122" s="305"/>
      <c r="I122" s="305"/>
      <c r="J122" s="305"/>
      <c r="K122" s="306"/>
      <c r="L122" s="306"/>
      <c r="M122" s="306"/>
      <c r="N122" s="306"/>
      <c r="O122" s="306"/>
      <c r="P122" s="306"/>
      <c r="Q122" s="306"/>
      <c r="R122" s="306"/>
      <c r="S122" s="306"/>
      <c r="T122" s="306"/>
      <c r="U122" s="306"/>
      <c r="V122" s="306"/>
      <c r="W122" s="306"/>
      <c r="X122" s="306"/>
      <c r="Y122" s="306"/>
      <c r="Z122" s="306"/>
    </row>
    <row r="123" spans="1:26" ht="12.75" customHeight="1" x14ac:dyDescent="0.25">
      <c r="A123" s="306"/>
      <c r="B123" s="304"/>
      <c r="C123" s="304"/>
      <c r="D123" s="304"/>
      <c r="E123" s="304"/>
      <c r="F123" s="305"/>
      <c r="G123" s="305"/>
      <c r="H123" s="305"/>
      <c r="I123" s="305"/>
      <c r="J123" s="305"/>
      <c r="K123" s="306"/>
      <c r="L123" s="306"/>
      <c r="M123" s="306"/>
      <c r="N123" s="306"/>
      <c r="O123" s="306"/>
      <c r="P123" s="306"/>
      <c r="Q123" s="306"/>
      <c r="R123" s="306"/>
      <c r="S123" s="306"/>
      <c r="T123" s="306"/>
      <c r="U123" s="306"/>
      <c r="V123" s="306"/>
      <c r="W123" s="306"/>
      <c r="X123" s="306"/>
      <c r="Y123" s="306"/>
      <c r="Z123" s="306"/>
    </row>
    <row r="124" spans="1:26" ht="12.75" customHeight="1" x14ac:dyDescent="0.25">
      <c r="A124" s="306"/>
      <c r="B124" s="304"/>
      <c r="C124" s="304"/>
      <c r="D124" s="304"/>
      <c r="E124" s="304"/>
      <c r="F124" s="305"/>
      <c r="G124" s="305"/>
      <c r="H124" s="305"/>
      <c r="I124" s="305"/>
      <c r="J124" s="305"/>
      <c r="K124" s="306"/>
      <c r="L124" s="306"/>
      <c r="M124" s="306"/>
      <c r="N124" s="306"/>
      <c r="O124" s="306"/>
      <c r="P124" s="306"/>
      <c r="Q124" s="306"/>
      <c r="R124" s="306"/>
      <c r="S124" s="306"/>
      <c r="T124" s="306"/>
      <c r="U124" s="306"/>
      <c r="V124" s="306"/>
      <c r="W124" s="306"/>
      <c r="X124" s="306"/>
      <c r="Y124" s="306"/>
      <c r="Z124" s="306"/>
    </row>
    <row r="125" spans="1:26" ht="12.75" customHeight="1" x14ac:dyDescent="0.25">
      <c r="A125" s="306"/>
      <c r="B125" s="304"/>
      <c r="C125" s="304"/>
      <c r="D125" s="304"/>
      <c r="E125" s="304"/>
      <c r="F125" s="305"/>
      <c r="G125" s="305"/>
      <c r="H125" s="305"/>
      <c r="I125" s="305"/>
      <c r="J125" s="305"/>
      <c r="K125" s="306"/>
      <c r="L125" s="306"/>
      <c r="M125" s="306"/>
      <c r="N125" s="306"/>
      <c r="O125" s="306"/>
      <c r="P125" s="306"/>
      <c r="Q125" s="306"/>
      <c r="R125" s="306"/>
      <c r="S125" s="306"/>
      <c r="T125" s="306"/>
      <c r="U125" s="306"/>
      <c r="V125" s="306"/>
      <c r="W125" s="306"/>
      <c r="X125" s="306"/>
      <c r="Y125" s="306"/>
      <c r="Z125" s="306"/>
    </row>
    <row r="126" spans="1:26" ht="12.75" customHeight="1" x14ac:dyDescent="0.25">
      <c r="A126" s="306"/>
      <c r="B126" s="304"/>
      <c r="C126" s="304"/>
      <c r="D126" s="304"/>
      <c r="E126" s="304"/>
      <c r="F126" s="305"/>
      <c r="G126" s="305"/>
      <c r="H126" s="305"/>
      <c r="I126" s="305"/>
      <c r="J126" s="305"/>
      <c r="K126" s="306"/>
      <c r="L126" s="306"/>
      <c r="M126" s="306"/>
      <c r="N126" s="306"/>
      <c r="O126" s="306"/>
      <c r="P126" s="306"/>
      <c r="Q126" s="306"/>
      <c r="R126" s="306"/>
      <c r="S126" s="306"/>
      <c r="T126" s="306"/>
      <c r="U126" s="306"/>
      <c r="V126" s="306"/>
      <c r="W126" s="306"/>
      <c r="X126" s="306"/>
      <c r="Y126" s="306"/>
      <c r="Z126" s="306"/>
    </row>
    <row r="127" spans="1:26" ht="12.75" customHeight="1" x14ac:dyDescent="0.25">
      <c r="A127" s="306"/>
      <c r="B127" s="304"/>
      <c r="C127" s="304"/>
      <c r="D127" s="304"/>
      <c r="E127" s="304"/>
      <c r="F127" s="305"/>
      <c r="G127" s="305"/>
      <c r="H127" s="305"/>
      <c r="I127" s="305"/>
      <c r="J127" s="305"/>
      <c r="K127" s="306"/>
      <c r="L127" s="306"/>
      <c r="M127" s="306"/>
      <c r="N127" s="306"/>
      <c r="O127" s="306"/>
      <c r="P127" s="306"/>
      <c r="Q127" s="306"/>
      <c r="R127" s="306"/>
      <c r="S127" s="306"/>
      <c r="T127" s="306"/>
      <c r="U127" s="306"/>
      <c r="V127" s="306"/>
      <c r="W127" s="306"/>
      <c r="X127" s="306"/>
      <c r="Y127" s="306"/>
      <c r="Z127" s="306"/>
    </row>
    <row r="128" spans="1:26" ht="12.75" customHeight="1" x14ac:dyDescent="0.25">
      <c r="A128" s="306"/>
      <c r="B128" s="304"/>
      <c r="C128" s="304"/>
      <c r="D128" s="304"/>
      <c r="E128" s="304"/>
      <c r="F128" s="305"/>
      <c r="G128" s="305"/>
      <c r="H128" s="305"/>
      <c r="I128" s="305"/>
      <c r="J128" s="305"/>
      <c r="K128" s="306"/>
      <c r="L128" s="306"/>
      <c r="M128" s="306"/>
      <c r="N128" s="306"/>
      <c r="O128" s="306"/>
      <c r="P128" s="306"/>
      <c r="Q128" s="306"/>
      <c r="R128" s="306"/>
      <c r="S128" s="306"/>
      <c r="T128" s="306"/>
      <c r="U128" s="306"/>
      <c r="V128" s="306"/>
      <c r="W128" s="306"/>
      <c r="X128" s="306"/>
      <c r="Y128" s="306"/>
      <c r="Z128" s="306"/>
    </row>
    <row r="129" spans="1:26" ht="12.75" customHeight="1" x14ac:dyDescent="0.25">
      <c r="A129" s="306"/>
      <c r="B129" s="304"/>
      <c r="C129" s="304"/>
      <c r="D129" s="304"/>
      <c r="E129" s="304"/>
      <c r="F129" s="305"/>
      <c r="G129" s="305"/>
      <c r="H129" s="305"/>
      <c r="I129" s="305"/>
      <c r="J129" s="305"/>
      <c r="K129" s="306"/>
      <c r="L129" s="306"/>
      <c r="M129" s="306"/>
      <c r="N129" s="306"/>
      <c r="O129" s="306"/>
      <c r="P129" s="306"/>
      <c r="Q129" s="306"/>
      <c r="R129" s="306"/>
      <c r="S129" s="306"/>
      <c r="T129" s="306"/>
      <c r="U129" s="306"/>
      <c r="V129" s="306"/>
      <c r="W129" s="306"/>
      <c r="X129" s="306"/>
      <c r="Y129" s="306"/>
      <c r="Z129" s="306"/>
    </row>
    <row r="130" spans="1:26" ht="12.75" customHeight="1" x14ac:dyDescent="0.25">
      <c r="A130" s="306"/>
      <c r="B130" s="304"/>
      <c r="C130" s="304"/>
      <c r="D130" s="304"/>
      <c r="E130" s="304"/>
      <c r="F130" s="305"/>
      <c r="G130" s="305"/>
      <c r="H130" s="305"/>
      <c r="I130" s="305"/>
      <c r="J130" s="305"/>
      <c r="K130" s="306"/>
      <c r="L130" s="306"/>
      <c r="M130" s="306"/>
      <c r="N130" s="306"/>
      <c r="O130" s="306"/>
      <c r="P130" s="306"/>
      <c r="Q130" s="306"/>
      <c r="R130" s="306"/>
      <c r="S130" s="306"/>
      <c r="T130" s="306"/>
      <c r="U130" s="306"/>
      <c r="V130" s="306"/>
      <c r="W130" s="306"/>
      <c r="X130" s="306"/>
      <c r="Y130" s="306"/>
      <c r="Z130" s="306"/>
    </row>
    <row r="131" spans="1:26" ht="12.75" customHeight="1" x14ac:dyDescent="0.25">
      <c r="A131" s="306"/>
      <c r="B131" s="304"/>
      <c r="C131" s="304"/>
      <c r="D131" s="304"/>
      <c r="E131" s="304"/>
      <c r="F131" s="305"/>
      <c r="G131" s="305"/>
      <c r="H131" s="305"/>
      <c r="I131" s="305"/>
      <c r="J131" s="305"/>
      <c r="K131" s="306"/>
      <c r="L131" s="306"/>
      <c r="M131" s="306"/>
      <c r="N131" s="306"/>
      <c r="O131" s="306"/>
      <c r="P131" s="306"/>
      <c r="Q131" s="306"/>
      <c r="R131" s="306"/>
      <c r="S131" s="306"/>
      <c r="T131" s="306"/>
      <c r="U131" s="306"/>
      <c r="V131" s="306"/>
      <c r="W131" s="306"/>
      <c r="X131" s="306"/>
      <c r="Y131" s="306"/>
      <c r="Z131" s="306"/>
    </row>
    <row r="132" spans="1:26" ht="12.75" customHeight="1" x14ac:dyDescent="0.25">
      <c r="A132" s="306"/>
      <c r="B132" s="304"/>
      <c r="C132" s="304"/>
      <c r="D132" s="304"/>
      <c r="E132" s="304"/>
      <c r="F132" s="305"/>
      <c r="G132" s="305"/>
      <c r="H132" s="305"/>
      <c r="I132" s="305"/>
      <c r="J132" s="305"/>
      <c r="K132" s="306"/>
      <c r="L132" s="306"/>
      <c r="M132" s="306"/>
      <c r="N132" s="306"/>
      <c r="O132" s="306"/>
      <c r="P132" s="306"/>
      <c r="Q132" s="306"/>
      <c r="R132" s="306"/>
      <c r="S132" s="306"/>
      <c r="T132" s="306"/>
      <c r="U132" s="306"/>
      <c r="V132" s="306"/>
      <c r="W132" s="306"/>
      <c r="X132" s="306"/>
      <c r="Y132" s="306"/>
      <c r="Z132" s="306"/>
    </row>
    <row r="133" spans="1:26" ht="12.75" customHeight="1" x14ac:dyDescent="0.25">
      <c r="A133" s="306"/>
      <c r="B133" s="304"/>
      <c r="C133" s="304"/>
      <c r="D133" s="304"/>
      <c r="E133" s="304"/>
      <c r="F133" s="305"/>
      <c r="G133" s="305"/>
      <c r="H133" s="305"/>
      <c r="I133" s="305"/>
      <c r="J133" s="305"/>
      <c r="K133" s="306"/>
      <c r="L133" s="306"/>
      <c r="M133" s="306"/>
      <c r="N133" s="306"/>
      <c r="O133" s="306"/>
      <c r="P133" s="306"/>
      <c r="Q133" s="306"/>
      <c r="R133" s="306"/>
      <c r="S133" s="306"/>
      <c r="T133" s="306"/>
      <c r="U133" s="306"/>
      <c r="V133" s="306"/>
      <c r="W133" s="306"/>
      <c r="X133" s="306"/>
      <c r="Y133" s="306"/>
      <c r="Z133" s="306"/>
    </row>
    <row r="134" spans="1:26" ht="12.75" customHeight="1" x14ac:dyDescent="0.25">
      <c r="A134" s="306"/>
      <c r="B134" s="304"/>
      <c r="C134" s="304"/>
      <c r="D134" s="304"/>
      <c r="E134" s="304"/>
      <c r="F134" s="305"/>
      <c r="G134" s="305"/>
      <c r="H134" s="305"/>
      <c r="I134" s="305"/>
      <c r="J134" s="305"/>
      <c r="K134" s="306"/>
      <c r="L134" s="306"/>
      <c r="M134" s="306"/>
      <c r="N134" s="306"/>
      <c r="O134" s="306"/>
      <c r="P134" s="306"/>
      <c r="Q134" s="306"/>
      <c r="R134" s="306"/>
      <c r="S134" s="306"/>
      <c r="T134" s="306"/>
      <c r="U134" s="306"/>
      <c r="V134" s="306"/>
      <c r="W134" s="306"/>
      <c r="X134" s="306"/>
      <c r="Y134" s="306"/>
      <c r="Z134" s="306"/>
    </row>
    <row r="135" spans="1:26" ht="12.75" customHeight="1" x14ac:dyDescent="0.25">
      <c r="A135" s="306"/>
      <c r="B135" s="304"/>
      <c r="C135" s="304"/>
      <c r="D135" s="304"/>
      <c r="E135" s="304"/>
      <c r="F135" s="305"/>
      <c r="G135" s="305"/>
      <c r="H135" s="305"/>
      <c r="I135" s="305"/>
      <c r="J135" s="305"/>
      <c r="K135" s="306"/>
      <c r="L135" s="306"/>
      <c r="M135" s="306"/>
      <c r="N135" s="306"/>
      <c r="O135" s="306"/>
      <c r="P135" s="306"/>
      <c r="Q135" s="306"/>
      <c r="R135" s="306"/>
      <c r="S135" s="306"/>
      <c r="T135" s="306"/>
      <c r="U135" s="306"/>
      <c r="V135" s="306"/>
      <c r="W135" s="306"/>
      <c r="X135" s="306"/>
      <c r="Y135" s="306"/>
      <c r="Z135" s="306"/>
    </row>
    <row r="136" spans="1:26" ht="12.75" customHeight="1" x14ac:dyDescent="0.25">
      <c r="A136" s="306"/>
      <c r="B136" s="304"/>
      <c r="C136" s="304"/>
      <c r="D136" s="304"/>
      <c r="E136" s="304"/>
      <c r="F136" s="305"/>
      <c r="G136" s="305"/>
      <c r="H136" s="305"/>
      <c r="I136" s="305"/>
      <c r="J136" s="305"/>
      <c r="K136" s="306"/>
      <c r="L136" s="306"/>
      <c r="M136" s="306"/>
      <c r="N136" s="306"/>
      <c r="O136" s="306"/>
      <c r="P136" s="306"/>
      <c r="Q136" s="306"/>
      <c r="R136" s="306"/>
      <c r="S136" s="306"/>
      <c r="T136" s="306"/>
      <c r="U136" s="306"/>
      <c r="V136" s="306"/>
      <c r="W136" s="306"/>
      <c r="X136" s="306"/>
      <c r="Y136" s="306"/>
      <c r="Z136" s="306"/>
    </row>
    <row r="137" spans="1:26" ht="12.75" customHeight="1" x14ac:dyDescent="0.25">
      <c r="A137" s="306"/>
      <c r="B137" s="304"/>
      <c r="C137" s="304"/>
      <c r="D137" s="304"/>
      <c r="E137" s="304"/>
      <c r="F137" s="305"/>
      <c r="G137" s="305"/>
      <c r="H137" s="305"/>
      <c r="I137" s="305"/>
      <c r="J137" s="305"/>
      <c r="K137" s="306"/>
      <c r="L137" s="306"/>
      <c r="M137" s="306"/>
      <c r="N137" s="306"/>
      <c r="O137" s="306"/>
      <c r="P137" s="306"/>
      <c r="Q137" s="306"/>
      <c r="R137" s="306"/>
      <c r="S137" s="306"/>
      <c r="T137" s="306"/>
      <c r="U137" s="306"/>
      <c r="V137" s="306"/>
      <c r="W137" s="306"/>
      <c r="X137" s="306"/>
      <c r="Y137" s="306"/>
      <c r="Z137" s="306"/>
    </row>
    <row r="138" spans="1:26" ht="12.75" customHeight="1" x14ac:dyDescent="0.25">
      <c r="A138" s="306"/>
      <c r="B138" s="304"/>
      <c r="C138" s="304"/>
      <c r="D138" s="304"/>
      <c r="E138" s="304"/>
      <c r="F138" s="305"/>
      <c r="G138" s="305"/>
      <c r="H138" s="305"/>
      <c r="I138" s="305"/>
      <c r="J138" s="305"/>
      <c r="K138" s="306"/>
      <c r="L138" s="306"/>
      <c r="M138" s="306"/>
      <c r="N138" s="306"/>
      <c r="O138" s="306"/>
      <c r="P138" s="306"/>
      <c r="Q138" s="306"/>
      <c r="R138" s="306"/>
      <c r="S138" s="306"/>
      <c r="T138" s="306"/>
      <c r="U138" s="306"/>
      <c r="V138" s="306"/>
      <c r="W138" s="306"/>
      <c r="X138" s="306"/>
      <c r="Y138" s="306"/>
      <c r="Z138" s="306"/>
    </row>
    <row r="139" spans="1:26" ht="12.75" customHeight="1" x14ac:dyDescent="0.25">
      <c r="A139" s="306"/>
      <c r="B139" s="304"/>
      <c r="C139" s="304"/>
      <c r="D139" s="304"/>
      <c r="E139" s="304"/>
      <c r="F139" s="305"/>
      <c r="G139" s="305"/>
      <c r="H139" s="305"/>
      <c r="I139" s="305"/>
      <c r="J139" s="305"/>
      <c r="K139" s="306"/>
      <c r="L139" s="306"/>
      <c r="M139" s="306"/>
      <c r="N139" s="306"/>
      <c r="O139" s="306"/>
      <c r="P139" s="306"/>
      <c r="Q139" s="306"/>
      <c r="R139" s="306"/>
      <c r="S139" s="306"/>
      <c r="T139" s="306"/>
      <c r="U139" s="306"/>
      <c r="V139" s="306"/>
      <c r="W139" s="306"/>
      <c r="X139" s="306"/>
      <c r="Y139" s="306"/>
      <c r="Z139" s="306"/>
    </row>
    <row r="140" spans="1:26" ht="12.75" customHeight="1" x14ac:dyDescent="0.25">
      <c r="A140" s="306"/>
      <c r="B140" s="304"/>
      <c r="C140" s="304"/>
      <c r="D140" s="304"/>
      <c r="E140" s="304"/>
      <c r="F140" s="305"/>
      <c r="G140" s="305"/>
      <c r="H140" s="305"/>
      <c r="I140" s="305"/>
      <c r="J140" s="305"/>
      <c r="K140" s="306"/>
      <c r="L140" s="306"/>
      <c r="M140" s="306"/>
      <c r="N140" s="306"/>
      <c r="O140" s="306"/>
      <c r="P140" s="306"/>
      <c r="Q140" s="306"/>
      <c r="R140" s="306"/>
      <c r="S140" s="306"/>
      <c r="T140" s="306"/>
      <c r="U140" s="306"/>
      <c r="V140" s="306"/>
      <c r="W140" s="306"/>
      <c r="X140" s="306"/>
      <c r="Y140" s="306"/>
      <c r="Z140" s="306"/>
    </row>
    <row r="141" spans="1:26" ht="12.75" customHeight="1" x14ac:dyDescent="0.25">
      <c r="A141" s="306"/>
      <c r="B141" s="304"/>
      <c r="C141" s="304"/>
      <c r="D141" s="304"/>
      <c r="E141" s="304"/>
      <c r="F141" s="305"/>
      <c r="G141" s="305"/>
      <c r="H141" s="305"/>
      <c r="I141" s="305"/>
      <c r="J141" s="305"/>
      <c r="K141" s="306"/>
      <c r="L141" s="306"/>
      <c r="M141" s="306"/>
      <c r="N141" s="306"/>
      <c r="O141" s="306"/>
      <c r="P141" s="306"/>
      <c r="Q141" s="306"/>
      <c r="R141" s="306"/>
      <c r="S141" s="306"/>
      <c r="T141" s="306"/>
      <c r="U141" s="306"/>
      <c r="V141" s="306"/>
      <c r="W141" s="306"/>
      <c r="X141" s="306"/>
      <c r="Y141" s="306"/>
      <c r="Z141" s="306"/>
    </row>
    <row r="142" spans="1:26" ht="12.75" customHeight="1" x14ac:dyDescent="0.25">
      <c r="A142" s="306"/>
      <c r="B142" s="304"/>
      <c r="C142" s="304"/>
      <c r="D142" s="304"/>
      <c r="E142" s="304"/>
      <c r="F142" s="305"/>
      <c r="G142" s="305"/>
      <c r="H142" s="305"/>
      <c r="I142" s="305"/>
      <c r="J142" s="305"/>
      <c r="K142" s="306"/>
      <c r="L142" s="306"/>
      <c r="M142" s="306"/>
      <c r="N142" s="306"/>
      <c r="O142" s="306"/>
      <c r="P142" s="306"/>
      <c r="Q142" s="306"/>
      <c r="R142" s="306"/>
      <c r="S142" s="306"/>
      <c r="T142" s="306"/>
      <c r="U142" s="306"/>
      <c r="V142" s="306"/>
      <c r="W142" s="306"/>
      <c r="X142" s="306"/>
      <c r="Y142" s="306"/>
      <c r="Z142" s="306"/>
    </row>
    <row r="143" spans="1:26" ht="12.75" customHeight="1" x14ac:dyDescent="0.25">
      <c r="A143" s="306"/>
      <c r="B143" s="304"/>
      <c r="C143" s="304"/>
      <c r="D143" s="304"/>
      <c r="E143" s="304"/>
      <c r="F143" s="305"/>
      <c r="G143" s="305"/>
      <c r="H143" s="305"/>
      <c r="I143" s="305"/>
      <c r="J143" s="305"/>
      <c r="K143" s="306"/>
      <c r="L143" s="306"/>
      <c r="M143" s="306"/>
      <c r="N143" s="306"/>
      <c r="O143" s="306"/>
      <c r="P143" s="306"/>
      <c r="Q143" s="306"/>
      <c r="R143" s="306"/>
      <c r="S143" s="306"/>
      <c r="T143" s="306"/>
      <c r="U143" s="306"/>
      <c r="V143" s="306"/>
      <c r="W143" s="306"/>
      <c r="X143" s="306"/>
      <c r="Y143" s="306"/>
      <c r="Z143" s="306"/>
    </row>
    <row r="144" spans="1:26" ht="12.75" customHeight="1" x14ac:dyDescent="0.25">
      <c r="A144" s="306"/>
      <c r="B144" s="304"/>
      <c r="C144" s="304"/>
      <c r="D144" s="304"/>
      <c r="E144" s="304"/>
      <c r="F144" s="305"/>
      <c r="G144" s="305"/>
      <c r="H144" s="305"/>
      <c r="I144" s="305"/>
      <c r="J144" s="305"/>
      <c r="K144" s="306"/>
      <c r="L144" s="306"/>
      <c r="M144" s="306"/>
      <c r="N144" s="306"/>
      <c r="O144" s="306"/>
      <c r="P144" s="306"/>
      <c r="Q144" s="306"/>
      <c r="R144" s="306"/>
      <c r="S144" s="306"/>
      <c r="T144" s="306"/>
      <c r="U144" s="306"/>
      <c r="V144" s="306"/>
      <c r="W144" s="306"/>
      <c r="X144" s="306"/>
      <c r="Y144" s="306"/>
      <c r="Z144" s="306"/>
    </row>
    <row r="145" spans="1:26" ht="12.75" customHeight="1" x14ac:dyDescent="0.25">
      <c r="A145" s="306"/>
      <c r="B145" s="304"/>
      <c r="C145" s="304"/>
      <c r="D145" s="304"/>
      <c r="E145" s="304"/>
      <c r="F145" s="305"/>
      <c r="G145" s="305"/>
      <c r="H145" s="305"/>
      <c r="I145" s="305"/>
      <c r="J145" s="305"/>
      <c r="K145" s="306"/>
      <c r="L145" s="306"/>
      <c r="M145" s="306"/>
      <c r="N145" s="306"/>
      <c r="O145" s="306"/>
      <c r="P145" s="306"/>
      <c r="Q145" s="306"/>
      <c r="R145" s="306"/>
      <c r="S145" s="306"/>
      <c r="T145" s="306"/>
      <c r="U145" s="306"/>
      <c r="V145" s="306"/>
      <c r="W145" s="306"/>
      <c r="X145" s="306"/>
      <c r="Y145" s="306"/>
      <c r="Z145" s="306"/>
    </row>
    <row r="146" spans="1:26" ht="12.75" customHeight="1" x14ac:dyDescent="0.25">
      <c r="A146" s="306"/>
      <c r="B146" s="304"/>
      <c r="C146" s="304"/>
      <c r="D146" s="304"/>
      <c r="E146" s="304"/>
      <c r="F146" s="305"/>
      <c r="G146" s="305"/>
      <c r="H146" s="305"/>
      <c r="I146" s="305"/>
      <c r="J146" s="305"/>
      <c r="K146" s="306"/>
      <c r="L146" s="306"/>
      <c r="M146" s="306"/>
      <c r="N146" s="306"/>
      <c r="O146" s="306"/>
      <c r="P146" s="306"/>
      <c r="Q146" s="306"/>
      <c r="R146" s="306"/>
      <c r="S146" s="306"/>
      <c r="T146" s="306"/>
      <c r="U146" s="306"/>
      <c r="V146" s="306"/>
      <c r="W146" s="306"/>
      <c r="X146" s="306"/>
      <c r="Y146" s="306"/>
      <c r="Z146" s="306"/>
    </row>
    <row r="147" spans="1:26" ht="12.75" customHeight="1" x14ac:dyDescent="0.25">
      <c r="A147" s="306"/>
      <c r="B147" s="304"/>
      <c r="C147" s="304"/>
      <c r="D147" s="304"/>
      <c r="E147" s="304"/>
      <c r="F147" s="305"/>
      <c r="G147" s="305"/>
      <c r="H147" s="305"/>
      <c r="I147" s="305"/>
      <c r="J147" s="305"/>
      <c r="K147" s="306"/>
      <c r="L147" s="306"/>
      <c r="M147" s="306"/>
      <c r="N147" s="306"/>
      <c r="O147" s="306"/>
      <c r="P147" s="306"/>
      <c r="Q147" s="306"/>
      <c r="R147" s="306"/>
      <c r="S147" s="306"/>
      <c r="T147" s="306"/>
      <c r="U147" s="306"/>
      <c r="V147" s="306"/>
      <c r="W147" s="306"/>
      <c r="X147" s="306"/>
      <c r="Y147" s="306"/>
      <c r="Z147" s="306"/>
    </row>
    <row r="148" spans="1:26" ht="12.75" customHeight="1" x14ac:dyDescent="0.25">
      <c r="A148" s="306"/>
      <c r="B148" s="304"/>
      <c r="C148" s="304"/>
      <c r="D148" s="304"/>
      <c r="E148" s="304"/>
      <c r="F148" s="305"/>
      <c r="G148" s="305"/>
      <c r="H148" s="305"/>
      <c r="I148" s="305"/>
      <c r="J148" s="305"/>
      <c r="K148" s="306"/>
      <c r="L148" s="306"/>
      <c r="M148" s="306"/>
      <c r="N148" s="306"/>
      <c r="O148" s="306"/>
      <c r="P148" s="306"/>
      <c r="Q148" s="306"/>
      <c r="R148" s="306"/>
      <c r="S148" s="306"/>
      <c r="T148" s="306"/>
      <c r="U148" s="306"/>
      <c r="V148" s="306"/>
      <c r="W148" s="306"/>
      <c r="X148" s="306"/>
      <c r="Y148" s="306"/>
      <c r="Z148" s="306"/>
    </row>
    <row r="149" spans="1:26" ht="12.75" customHeight="1" x14ac:dyDescent="0.25">
      <c r="A149" s="306"/>
      <c r="B149" s="304"/>
      <c r="C149" s="304"/>
      <c r="D149" s="304"/>
      <c r="E149" s="304"/>
      <c r="F149" s="305"/>
      <c r="G149" s="305"/>
      <c r="H149" s="305"/>
      <c r="I149" s="305"/>
      <c r="J149" s="305"/>
      <c r="K149" s="306"/>
      <c r="L149" s="306"/>
      <c r="M149" s="306"/>
      <c r="N149" s="306"/>
      <c r="O149" s="306"/>
      <c r="P149" s="306"/>
      <c r="Q149" s="306"/>
      <c r="R149" s="306"/>
      <c r="S149" s="306"/>
      <c r="T149" s="306"/>
      <c r="U149" s="306"/>
      <c r="V149" s="306"/>
      <c r="W149" s="306"/>
      <c r="X149" s="306"/>
      <c r="Y149" s="306"/>
      <c r="Z149" s="306"/>
    </row>
    <row r="150" spans="1:26" ht="12.75" customHeight="1" x14ac:dyDescent="0.25">
      <c r="A150" s="306"/>
      <c r="B150" s="304"/>
      <c r="C150" s="304"/>
      <c r="D150" s="304"/>
      <c r="E150" s="304"/>
      <c r="F150" s="305"/>
      <c r="G150" s="305"/>
      <c r="H150" s="305"/>
      <c r="I150" s="305"/>
      <c r="J150" s="305"/>
      <c r="K150" s="306"/>
      <c r="L150" s="306"/>
      <c r="M150" s="306"/>
      <c r="N150" s="306"/>
      <c r="O150" s="306"/>
      <c r="P150" s="306"/>
      <c r="Q150" s="306"/>
      <c r="R150" s="306"/>
      <c r="S150" s="306"/>
      <c r="T150" s="306"/>
      <c r="U150" s="306"/>
      <c r="V150" s="306"/>
      <c r="W150" s="306"/>
      <c r="X150" s="306"/>
      <c r="Y150" s="306"/>
      <c r="Z150" s="306"/>
    </row>
    <row r="151" spans="1:26" ht="12.75" customHeight="1" x14ac:dyDescent="0.25">
      <c r="A151" s="306"/>
      <c r="B151" s="304"/>
      <c r="C151" s="304"/>
      <c r="D151" s="304"/>
      <c r="E151" s="304"/>
      <c r="F151" s="305"/>
      <c r="G151" s="305"/>
      <c r="H151" s="305"/>
      <c r="I151" s="305"/>
      <c r="J151" s="305"/>
      <c r="K151" s="306"/>
      <c r="L151" s="306"/>
      <c r="M151" s="306"/>
      <c r="N151" s="306"/>
      <c r="O151" s="306"/>
      <c r="P151" s="306"/>
      <c r="Q151" s="306"/>
      <c r="R151" s="306"/>
      <c r="S151" s="306"/>
      <c r="T151" s="306"/>
      <c r="U151" s="306"/>
      <c r="V151" s="306"/>
      <c r="W151" s="306"/>
      <c r="X151" s="306"/>
      <c r="Y151" s="306"/>
      <c r="Z151" s="306"/>
    </row>
    <row r="152" spans="1:26" ht="12.75" customHeight="1" x14ac:dyDescent="0.25">
      <c r="A152" s="306"/>
      <c r="B152" s="304"/>
      <c r="C152" s="304"/>
      <c r="D152" s="304"/>
      <c r="E152" s="304"/>
      <c r="F152" s="305"/>
      <c r="G152" s="305"/>
      <c r="H152" s="305"/>
      <c r="I152" s="305"/>
      <c r="J152" s="305"/>
      <c r="K152" s="306"/>
      <c r="L152" s="306"/>
      <c r="M152" s="306"/>
      <c r="N152" s="306"/>
      <c r="O152" s="306"/>
      <c r="P152" s="306"/>
      <c r="Q152" s="306"/>
      <c r="R152" s="306"/>
      <c r="S152" s="306"/>
      <c r="T152" s="306"/>
      <c r="U152" s="306"/>
      <c r="V152" s="306"/>
      <c r="W152" s="306"/>
      <c r="X152" s="306"/>
      <c r="Y152" s="306"/>
      <c r="Z152" s="306"/>
    </row>
    <row r="153" spans="1:26" ht="12.75" customHeight="1" x14ac:dyDescent="0.25">
      <c r="A153" s="306"/>
      <c r="B153" s="304"/>
      <c r="C153" s="304"/>
      <c r="D153" s="304"/>
      <c r="E153" s="304"/>
      <c r="F153" s="305"/>
      <c r="G153" s="305"/>
      <c r="H153" s="305"/>
      <c r="I153" s="305"/>
      <c r="J153" s="305"/>
      <c r="K153" s="306"/>
      <c r="L153" s="306"/>
      <c r="M153" s="306"/>
      <c r="N153" s="306"/>
      <c r="O153" s="306"/>
      <c r="P153" s="306"/>
      <c r="Q153" s="306"/>
      <c r="R153" s="306"/>
      <c r="S153" s="306"/>
      <c r="T153" s="306"/>
      <c r="U153" s="306"/>
      <c r="V153" s="306"/>
      <c r="W153" s="306"/>
      <c r="X153" s="306"/>
      <c r="Y153" s="306"/>
      <c r="Z153" s="306"/>
    </row>
    <row r="154" spans="1:26" ht="12.75" customHeight="1" x14ac:dyDescent="0.25">
      <c r="A154" s="306"/>
      <c r="B154" s="304"/>
      <c r="C154" s="304"/>
      <c r="D154" s="304"/>
      <c r="E154" s="304"/>
      <c r="F154" s="305"/>
      <c r="G154" s="305"/>
      <c r="H154" s="305"/>
      <c r="I154" s="305"/>
      <c r="J154" s="305"/>
      <c r="K154" s="306"/>
      <c r="L154" s="306"/>
      <c r="M154" s="306"/>
      <c r="N154" s="306"/>
      <c r="O154" s="306"/>
      <c r="P154" s="306"/>
      <c r="Q154" s="306"/>
      <c r="R154" s="306"/>
      <c r="S154" s="306"/>
      <c r="T154" s="306"/>
      <c r="U154" s="306"/>
      <c r="V154" s="306"/>
      <c r="W154" s="306"/>
      <c r="X154" s="306"/>
      <c r="Y154" s="306"/>
      <c r="Z154" s="306"/>
    </row>
    <row r="155" spans="1:26" ht="12.75" customHeight="1" x14ac:dyDescent="0.25">
      <c r="A155" s="306"/>
      <c r="B155" s="304"/>
      <c r="C155" s="304"/>
      <c r="D155" s="304"/>
      <c r="E155" s="304"/>
      <c r="F155" s="305"/>
      <c r="G155" s="305"/>
      <c r="H155" s="305"/>
      <c r="I155" s="305"/>
      <c r="J155" s="305"/>
      <c r="K155" s="306"/>
      <c r="L155" s="306"/>
      <c r="M155" s="306"/>
      <c r="N155" s="306"/>
      <c r="O155" s="306"/>
      <c r="P155" s="306"/>
      <c r="Q155" s="306"/>
      <c r="R155" s="306"/>
      <c r="S155" s="306"/>
      <c r="T155" s="306"/>
      <c r="U155" s="306"/>
      <c r="V155" s="306"/>
      <c r="W155" s="306"/>
      <c r="X155" s="306"/>
      <c r="Y155" s="306"/>
      <c r="Z155" s="306"/>
    </row>
    <row r="156" spans="1:26" ht="12.75" customHeight="1" x14ac:dyDescent="0.25">
      <c r="A156" s="306"/>
      <c r="B156" s="304"/>
      <c r="C156" s="304"/>
      <c r="D156" s="304"/>
      <c r="E156" s="304"/>
      <c r="F156" s="305"/>
      <c r="G156" s="305"/>
      <c r="H156" s="305"/>
      <c r="I156" s="305"/>
      <c r="J156" s="305"/>
      <c r="K156" s="306"/>
      <c r="L156" s="306"/>
      <c r="M156" s="306"/>
      <c r="N156" s="306"/>
      <c r="O156" s="306"/>
      <c r="P156" s="306"/>
      <c r="Q156" s="306"/>
      <c r="R156" s="306"/>
      <c r="S156" s="306"/>
      <c r="T156" s="306"/>
      <c r="U156" s="306"/>
      <c r="V156" s="306"/>
      <c r="W156" s="306"/>
      <c r="X156" s="306"/>
      <c r="Y156" s="306"/>
      <c r="Z156" s="306"/>
    </row>
    <row r="157" spans="1:26" ht="12.75" customHeight="1" x14ac:dyDescent="0.25">
      <c r="A157" s="306"/>
      <c r="B157" s="304"/>
      <c r="C157" s="304"/>
      <c r="D157" s="304"/>
      <c r="E157" s="304"/>
      <c r="F157" s="305"/>
      <c r="G157" s="305"/>
      <c r="H157" s="305"/>
      <c r="I157" s="305"/>
      <c r="J157" s="305"/>
      <c r="K157" s="306"/>
      <c r="L157" s="306"/>
      <c r="M157" s="306"/>
      <c r="N157" s="306"/>
      <c r="O157" s="306"/>
      <c r="P157" s="306"/>
      <c r="Q157" s="306"/>
      <c r="R157" s="306"/>
      <c r="S157" s="306"/>
      <c r="T157" s="306"/>
      <c r="U157" s="306"/>
      <c r="V157" s="306"/>
      <c r="W157" s="306"/>
      <c r="X157" s="306"/>
      <c r="Y157" s="306"/>
      <c r="Z157" s="306"/>
    </row>
    <row r="158" spans="1:26" ht="12.75" customHeight="1" x14ac:dyDescent="0.25">
      <c r="A158" s="306"/>
      <c r="B158" s="304"/>
      <c r="C158" s="304"/>
      <c r="D158" s="304"/>
      <c r="E158" s="304"/>
      <c r="F158" s="305"/>
      <c r="G158" s="305"/>
      <c r="H158" s="305"/>
      <c r="I158" s="305"/>
      <c r="J158" s="305"/>
      <c r="K158" s="306"/>
      <c r="L158" s="306"/>
      <c r="M158" s="306"/>
      <c r="N158" s="306"/>
      <c r="O158" s="306"/>
      <c r="P158" s="306"/>
      <c r="Q158" s="306"/>
      <c r="R158" s="306"/>
      <c r="S158" s="306"/>
      <c r="T158" s="306"/>
      <c r="U158" s="306"/>
      <c r="V158" s="306"/>
      <c r="W158" s="306"/>
      <c r="X158" s="306"/>
      <c r="Y158" s="306"/>
      <c r="Z158" s="306"/>
    </row>
    <row r="159" spans="1:26" ht="12.75" customHeight="1" x14ac:dyDescent="0.25">
      <c r="A159" s="306"/>
      <c r="B159" s="304"/>
      <c r="C159" s="304"/>
      <c r="D159" s="304"/>
      <c r="E159" s="304"/>
      <c r="F159" s="305"/>
      <c r="G159" s="305"/>
      <c r="H159" s="305"/>
      <c r="I159" s="305"/>
      <c r="J159" s="305"/>
      <c r="K159" s="306"/>
      <c r="L159" s="306"/>
      <c r="M159" s="306"/>
      <c r="N159" s="306"/>
      <c r="O159" s="306"/>
      <c r="P159" s="306"/>
      <c r="Q159" s="306"/>
      <c r="R159" s="306"/>
      <c r="S159" s="306"/>
      <c r="T159" s="306"/>
      <c r="U159" s="306"/>
      <c r="V159" s="306"/>
      <c r="W159" s="306"/>
      <c r="X159" s="306"/>
      <c r="Y159" s="306"/>
      <c r="Z159" s="306"/>
    </row>
    <row r="160" spans="1:26" ht="12.75" customHeight="1" x14ac:dyDescent="0.25">
      <c r="A160" s="306"/>
      <c r="B160" s="304"/>
      <c r="C160" s="304"/>
      <c r="D160" s="304"/>
      <c r="E160" s="304"/>
      <c r="F160" s="305"/>
      <c r="G160" s="305"/>
      <c r="H160" s="305"/>
      <c r="I160" s="305"/>
      <c r="J160" s="305"/>
      <c r="K160" s="306"/>
      <c r="L160" s="306"/>
      <c r="M160" s="306"/>
      <c r="N160" s="306"/>
      <c r="O160" s="306"/>
      <c r="P160" s="306"/>
      <c r="Q160" s="306"/>
      <c r="R160" s="306"/>
      <c r="S160" s="306"/>
      <c r="T160" s="306"/>
      <c r="U160" s="306"/>
      <c r="V160" s="306"/>
      <c r="W160" s="306"/>
      <c r="X160" s="306"/>
      <c r="Y160" s="306"/>
      <c r="Z160" s="306"/>
    </row>
    <row r="161" spans="1:26" ht="12.75" customHeight="1" x14ac:dyDescent="0.25">
      <c r="A161" s="306"/>
      <c r="B161" s="304"/>
      <c r="C161" s="304"/>
      <c r="D161" s="304"/>
      <c r="E161" s="304"/>
      <c r="F161" s="305"/>
      <c r="G161" s="305"/>
      <c r="H161" s="305"/>
      <c r="I161" s="305"/>
      <c r="J161" s="305"/>
      <c r="K161" s="306"/>
      <c r="L161" s="306"/>
      <c r="M161" s="306"/>
      <c r="N161" s="306"/>
      <c r="O161" s="306"/>
      <c r="P161" s="306"/>
      <c r="Q161" s="306"/>
      <c r="R161" s="306"/>
      <c r="S161" s="306"/>
      <c r="T161" s="306"/>
      <c r="U161" s="306"/>
      <c r="V161" s="306"/>
      <c r="W161" s="306"/>
      <c r="X161" s="306"/>
      <c r="Y161" s="306"/>
      <c r="Z161" s="306"/>
    </row>
    <row r="162" spans="1:26" ht="12.75" customHeight="1" x14ac:dyDescent="0.25">
      <c r="A162" s="306"/>
      <c r="B162" s="304"/>
      <c r="C162" s="304"/>
      <c r="D162" s="304"/>
      <c r="E162" s="304"/>
      <c r="F162" s="305"/>
      <c r="G162" s="305"/>
      <c r="H162" s="305"/>
      <c r="I162" s="305"/>
      <c r="J162" s="305"/>
      <c r="K162" s="306"/>
      <c r="L162" s="306"/>
      <c r="M162" s="306"/>
      <c r="N162" s="306"/>
      <c r="O162" s="306"/>
      <c r="P162" s="306"/>
      <c r="Q162" s="306"/>
      <c r="R162" s="306"/>
      <c r="S162" s="306"/>
      <c r="T162" s="306"/>
      <c r="U162" s="306"/>
      <c r="V162" s="306"/>
      <c r="W162" s="306"/>
      <c r="X162" s="306"/>
      <c r="Y162" s="306"/>
      <c r="Z162" s="306"/>
    </row>
    <row r="163" spans="1:26" ht="12.75" customHeight="1" x14ac:dyDescent="0.25">
      <c r="A163" s="306"/>
      <c r="B163" s="304"/>
      <c r="C163" s="304"/>
      <c r="D163" s="304"/>
      <c r="E163" s="304"/>
      <c r="F163" s="305"/>
      <c r="G163" s="305"/>
      <c r="H163" s="305"/>
      <c r="I163" s="305"/>
      <c r="J163" s="305"/>
      <c r="K163" s="306"/>
      <c r="L163" s="306"/>
      <c r="M163" s="306"/>
      <c r="N163" s="306"/>
      <c r="O163" s="306"/>
      <c r="P163" s="306"/>
      <c r="Q163" s="306"/>
      <c r="R163" s="306"/>
      <c r="S163" s="306"/>
      <c r="T163" s="306"/>
      <c r="U163" s="306"/>
      <c r="V163" s="306"/>
      <c r="W163" s="306"/>
      <c r="X163" s="306"/>
      <c r="Y163" s="306"/>
      <c r="Z163" s="306"/>
    </row>
    <row r="164" spans="1:26" ht="12.75" customHeight="1" x14ac:dyDescent="0.25">
      <c r="A164" s="306"/>
      <c r="B164" s="304"/>
      <c r="C164" s="304"/>
      <c r="D164" s="304"/>
      <c r="E164" s="304"/>
      <c r="F164" s="305"/>
      <c r="G164" s="305"/>
      <c r="H164" s="305"/>
      <c r="I164" s="305"/>
      <c r="J164" s="305"/>
      <c r="K164" s="306"/>
      <c r="L164" s="306"/>
      <c r="M164" s="306"/>
      <c r="N164" s="306"/>
      <c r="O164" s="306"/>
      <c r="P164" s="306"/>
      <c r="Q164" s="306"/>
      <c r="R164" s="306"/>
      <c r="S164" s="306"/>
      <c r="T164" s="306"/>
      <c r="U164" s="306"/>
      <c r="V164" s="306"/>
      <c r="W164" s="306"/>
      <c r="X164" s="306"/>
      <c r="Y164" s="306"/>
      <c r="Z164" s="306"/>
    </row>
    <row r="165" spans="1:26" ht="12.75" customHeight="1" x14ac:dyDescent="0.25">
      <c r="A165" s="306"/>
      <c r="B165" s="304"/>
      <c r="C165" s="304"/>
      <c r="D165" s="304"/>
      <c r="E165" s="304"/>
      <c r="F165" s="305"/>
      <c r="G165" s="305"/>
      <c r="H165" s="305"/>
      <c r="I165" s="305"/>
      <c r="J165" s="305"/>
      <c r="K165" s="306"/>
      <c r="L165" s="306"/>
      <c r="M165" s="306"/>
      <c r="N165" s="306"/>
      <c r="O165" s="306"/>
      <c r="P165" s="306"/>
      <c r="Q165" s="306"/>
      <c r="R165" s="306"/>
      <c r="S165" s="306"/>
      <c r="T165" s="306"/>
      <c r="U165" s="306"/>
      <c r="V165" s="306"/>
      <c r="W165" s="306"/>
      <c r="X165" s="306"/>
      <c r="Y165" s="306"/>
      <c r="Z165" s="306"/>
    </row>
    <row r="166" spans="1:26" ht="12.75" customHeight="1" x14ac:dyDescent="0.25">
      <c r="A166" s="306"/>
      <c r="B166" s="304"/>
      <c r="C166" s="304"/>
      <c r="D166" s="304"/>
      <c r="E166" s="304"/>
      <c r="F166" s="305"/>
      <c r="G166" s="305"/>
      <c r="H166" s="305"/>
      <c r="I166" s="305"/>
      <c r="J166" s="305"/>
      <c r="K166" s="306"/>
      <c r="L166" s="306"/>
      <c r="M166" s="306"/>
      <c r="N166" s="306"/>
      <c r="O166" s="306"/>
      <c r="P166" s="306"/>
      <c r="Q166" s="306"/>
      <c r="R166" s="306"/>
      <c r="S166" s="306"/>
      <c r="T166" s="306"/>
      <c r="U166" s="306"/>
      <c r="V166" s="306"/>
      <c r="W166" s="306"/>
      <c r="X166" s="306"/>
      <c r="Y166" s="306"/>
      <c r="Z166" s="306"/>
    </row>
    <row r="167" spans="1:26" ht="12.75" customHeight="1" x14ac:dyDescent="0.25">
      <c r="A167" s="306"/>
      <c r="B167" s="304"/>
      <c r="C167" s="304"/>
      <c r="D167" s="304"/>
      <c r="E167" s="304"/>
      <c r="F167" s="305"/>
      <c r="G167" s="305"/>
      <c r="H167" s="305"/>
      <c r="I167" s="305"/>
      <c r="J167" s="305"/>
      <c r="K167" s="306"/>
      <c r="L167" s="306"/>
      <c r="M167" s="306"/>
      <c r="N167" s="306"/>
      <c r="O167" s="306"/>
      <c r="P167" s="306"/>
      <c r="Q167" s="306"/>
      <c r="R167" s="306"/>
      <c r="S167" s="306"/>
      <c r="T167" s="306"/>
      <c r="U167" s="306"/>
      <c r="V167" s="306"/>
      <c r="W167" s="306"/>
      <c r="X167" s="306"/>
      <c r="Y167" s="306"/>
      <c r="Z167" s="306"/>
    </row>
    <row r="168" spans="1:26" ht="12.75" customHeight="1" x14ac:dyDescent="0.25">
      <c r="A168" s="306"/>
      <c r="B168" s="304"/>
      <c r="C168" s="304"/>
      <c r="D168" s="304"/>
      <c r="E168" s="304"/>
      <c r="F168" s="305"/>
      <c r="G168" s="305"/>
      <c r="H168" s="305"/>
      <c r="I168" s="305"/>
      <c r="J168" s="305"/>
      <c r="K168" s="306"/>
      <c r="L168" s="306"/>
      <c r="M168" s="306"/>
      <c r="N168" s="306"/>
      <c r="O168" s="306"/>
      <c r="P168" s="306"/>
      <c r="Q168" s="306"/>
      <c r="R168" s="306"/>
      <c r="S168" s="306"/>
      <c r="T168" s="306"/>
      <c r="U168" s="306"/>
      <c r="V168" s="306"/>
      <c r="W168" s="306"/>
      <c r="X168" s="306"/>
      <c r="Y168" s="306"/>
      <c r="Z168" s="306"/>
    </row>
    <row r="169" spans="1:26" ht="12.75" customHeight="1" x14ac:dyDescent="0.25">
      <c r="A169" s="306"/>
      <c r="B169" s="304"/>
      <c r="C169" s="304"/>
      <c r="D169" s="304"/>
      <c r="E169" s="304"/>
      <c r="F169" s="305"/>
      <c r="G169" s="305"/>
      <c r="H169" s="305"/>
      <c r="I169" s="305"/>
      <c r="J169" s="305"/>
      <c r="K169" s="306"/>
      <c r="L169" s="306"/>
      <c r="M169" s="306"/>
      <c r="N169" s="306"/>
      <c r="O169" s="306"/>
      <c r="P169" s="306"/>
      <c r="Q169" s="306"/>
      <c r="R169" s="306"/>
      <c r="S169" s="306"/>
      <c r="T169" s="306"/>
      <c r="U169" s="306"/>
      <c r="V169" s="306"/>
      <c r="W169" s="306"/>
      <c r="X169" s="306"/>
      <c r="Y169" s="306"/>
      <c r="Z169" s="306"/>
    </row>
    <row r="170" spans="1:26" ht="12.75" customHeight="1" x14ac:dyDescent="0.25">
      <c r="A170" s="306"/>
      <c r="B170" s="304"/>
      <c r="C170" s="304"/>
      <c r="D170" s="304"/>
      <c r="E170" s="304"/>
      <c r="F170" s="305"/>
      <c r="G170" s="305"/>
      <c r="H170" s="305"/>
      <c r="I170" s="305"/>
      <c r="J170" s="305"/>
      <c r="K170" s="306"/>
      <c r="L170" s="306"/>
      <c r="M170" s="306"/>
      <c r="N170" s="306"/>
      <c r="O170" s="306"/>
      <c r="P170" s="306"/>
      <c r="Q170" s="306"/>
      <c r="R170" s="306"/>
      <c r="S170" s="306"/>
      <c r="T170" s="306"/>
      <c r="U170" s="306"/>
      <c r="V170" s="306"/>
      <c r="W170" s="306"/>
      <c r="X170" s="306"/>
      <c r="Y170" s="306"/>
      <c r="Z170" s="306"/>
    </row>
    <row r="171" spans="1:26" ht="12.75" customHeight="1" x14ac:dyDescent="0.25">
      <c r="A171" s="306"/>
      <c r="B171" s="304"/>
      <c r="C171" s="304"/>
      <c r="D171" s="304"/>
      <c r="E171" s="304"/>
      <c r="F171" s="305"/>
      <c r="G171" s="305"/>
      <c r="H171" s="305"/>
      <c r="I171" s="305"/>
      <c r="J171" s="305"/>
      <c r="K171" s="306"/>
      <c r="L171" s="306"/>
      <c r="M171" s="306"/>
      <c r="N171" s="306"/>
      <c r="O171" s="306"/>
      <c r="P171" s="306"/>
      <c r="Q171" s="306"/>
      <c r="R171" s="306"/>
      <c r="S171" s="306"/>
      <c r="T171" s="306"/>
      <c r="U171" s="306"/>
      <c r="V171" s="306"/>
      <c r="W171" s="306"/>
      <c r="X171" s="306"/>
      <c r="Y171" s="306"/>
      <c r="Z171" s="306"/>
    </row>
    <row r="172" spans="1:26" ht="12.75" customHeight="1" x14ac:dyDescent="0.25">
      <c r="A172" s="306"/>
      <c r="B172" s="304"/>
      <c r="C172" s="304"/>
      <c r="D172" s="304"/>
      <c r="E172" s="304"/>
      <c r="F172" s="305"/>
      <c r="G172" s="305"/>
      <c r="H172" s="305"/>
      <c r="I172" s="305"/>
      <c r="J172" s="305"/>
      <c r="K172" s="306"/>
      <c r="L172" s="306"/>
      <c r="M172" s="306"/>
      <c r="N172" s="306"/>
      <c r="O172" s="306"/>
      <c r="P172" s="306"/>
      <c r="Q172" s="306"/>
      <c r="R172" s="306"/>
      <c r="S172" s="306"/>
      <c r="T172" s="306"/>
      <c r="U172" s="306"/>
      <c r="V172" s="306"/>
      <c r="W172" s="306"/>
      <c r="X172" s="306"/>
      <c r="Y172" s="306"/>
      <c r="Z172" s="306"/>
    </row>
    <row r="173" spans="1:26" ht="12.75" customHeight="1" x14ac:dyDescent="0.25">
      <c r="A173" s="306"/>
      <c r="B173" s="304"/>
      <c r="C173" s="304"/>
      <c r="D173" s="304"/>
      <c r="E173" s="304"/>
      <c r="F173" s="305"/>
      <c r="G173" s="305"/>
      <c r="H173" s="305"/>
      <c r="I173" s="305"/>
      <c r="J173" s="305"/>
      <c r="K173" s="306"/>
      <c r="L173" s="306"/>
      <c r="M173" s="306"/>
      <c r="N173" s="306"/>
      <c r="O173" s="306"/>
      <c r="P173" s="306"/>
      <c r="Q173" s="306"/>
      <c r="R173" s="306"/>
      <c r="S173" s="306"/>
      <c r="T173" s="306"/>
      <c r="U173" s="306"/>
      <c r="V173" s="306"/>
      <c r="W173" s="306"/>
      <c r="X173" s="306"/>
      <c r="Y173" s="306"/>
      <c r="Z173" s="306"/>
    </row>
    <row r="174" spans="1:26" ht="12.75" customHeight="1" x14ac:dyDescent="0.25">
      <c r="A174" s="306"/>
      <c r="B174" s="304"/>
      <c r="C174" s="304"/>
      <c r="D174" s="304"/>
      <c r="E174" s="304"/>
      <c r="F174" s="305"/>
      <c r="G174" s="305"/>
      <c r="H174" s="305"/>
      <c r="I174" s="305"/>
      <c r="J174" s="305"/>
      <c r="K174" s="306"/>
      <c r="L174" s="306"/>
      <c r="M174" s="306"/>
      <c r="N174" s="306"/>
      <c r="O174" s="306"/>
      <c r="P174" s="306"/>
      <c r="Q174" s="306"/>
      <c r="R174" s="306"/>
      <c r="S174" s="306"/>
      <c r="T174" s="306"/>
      <c r="U174" s="306"/>
      <c r="V174" s="306"/>
      <c r="W174" s="306"/>
      <c r="X174" s="306"/>
      <c r="Y174" s="306"/>
      <c r="Z174" s="306"/>
    </row>
    <row r="175" spans="1:26" ht="12.75" customHeight="1" x14ac:dyDescent="0.25">
      <c r="A175" s="306"/>
      <c r="B175" s="304"/>
      <c r="C175" s="304"/>
      <c r="D175" s="304"/>
      <c r="E175" s="304"/>
      <c r="F175" s="305"/>
      <c r="G175" s="305"/>
      <c r="H175" s="305"/>
      <c r="I175" s="305"/>
      <c r="J175" s="305"/>
      <c r="K175" s="306"/>
      <c r="L175" s="306"/>
      <c r="M175" s="306"/>
      <c r="N175" s="306"/>
      <c r="O175" s="306"/>
      <c r="P175" s="306"/>
      <c r="Q175" s="306"/>
      <c r="R175" s="306"/>
      <c r="S175" s="306"/>
      <c r="T175" s="306"/>
      <c r="U175" s="306"/>
      <c r="V175" s="306"/>
      <c r="W175" s="306"/>
      <c r="X175" s="306"/>
      <c r="Y175" s="306"/>
      <c r="Z175" s="306"/>
    </row>
    <row r="176" spans="1:26" ht="12.75" customHeight="1" x14ac:dyDescent="0.25">
      <c r="A176" s="306"/>
      <c r="B176" s="304"/>
      <c r="C176" s="304"/>
      <c r="D176" s="304"/>
      <c r="E176" s="304"/>
      <c r="F176" s="305"/>
      <c r="G176" s="305"/>
      <c r="H176" s="305"/>
      <c r="I176" s="305"/>
      <c r="J176" s="305"/>
      <c r="K176" s="306"/>
      <c r="L176" s="306"/>
      <c r="M176" s="306"/>
      <c r="N176" s="306"/>
      <c r="O176" s="306"/>
      <c r="P176" s="306"/>
      <c r="Q176" s="306"/>
      <c r="R176" s="306"/>
      <c r="S176" s="306"/>
      <c r="T176" s="306"/>
      <c r="U176" s="306"/>
      <c r="V176" s="306"/>
      <c r="W176" s="306"/>
      <c r="X176" s="306"/>
      <c r="Y176" s="306"/>
      <c r="Z176" s="306"/>
    </row>
    <row r="177" spans="1:26" ht="12.75" customHeight="1" x14ac:dyDescent="0.25">
      <c r="A177" s="306"/>
      <c r="B177" s="304"/>
      <c r="C177" s="304"/>
      <c r="D177" s="304"/>
      <c r="E177" s="304"/>
      <c r="F177" s="305"/>
      <c r="G177" s="305"/>
      <c r="H177" s="305"/>
      <c r="I177" s="305"/>
      <c r="J177" s="305"/>
      <c r="K177" s="306"/>
      <c r="L177" s="306"/>
      <c r="M177" s="306"/>
      <c r="N177" s="306"/>
      <c r="O177" s="306"/>
      <c r="P177" s="306"/>
      <c r="Q177" s="306"/>
      <c r="R177" s="306"/>
      <c r="S177" s="306"/>
      <c r="T177" s="306"/>
      <c r="U177" s="306"/>
      <c r="V177" s="306"/>
      <c r="W177" s="306"/>
      <c r="X177" s="306"/>
      <c r="Y177" s="306"/>
      <c r="Z177" s="306"/>
    </row>
    <row r="178" spans="1:26" ht="12.75" customHeight="1" x14ac:dyDescent="0.25">
      <c r="A178" s="306"/>
      <c r="B178" s="304"/>
      <c r="C178" s="304"/>
      <c r="D178" s="304"/>
      <c r="E178" s="304"/>
      <c r="F178" s="305"/>
      <c r="G178" s="305"/>
      <c r="H178" s="305"/>
      <c r="I178" s="305"/>
      <c r="J178" s="305"/>
      <c r="K178" s="306"/>
      <c r="L178" s="306"/>
      <c r="M178" s="306"/>
      <c r="N178" s="306"/>
      <c r="O178" s="306"/>
      <c r="P178" s="306"/>
      <c r="Q178" s="306"/>
      <c r="R178" s="306"/>
      <c r="S178" s="306"/>
      <c r="T178" s="306"/>
      <c r="U178" s="306"/>
      <c r="V178" s="306"/>
      <c r="W178" s="306"/>
      <c r="X178" s="306"/>
      <c r="Y178" s="306"/>
      <c r="Z178" s="306"/>
    </row>
    <row r="179" spans="1:26" ht="12.75" customHeight="1" x14ac:dyDescent="0.25">
      <c r="A179" s="306"/>
      <c r="B179" s="304"/>
      <c r="C179" s="304"/>
      <c r="D179" s="304"/>
      <c r="E179" s="304"/>
      <c r="F179" s="305"/>
      <c r="G179" s="305"/>
      <c r="H179" s="305"/>
      <c r="I179" s="305"/>
      <c r="J179" s="305"/>
      <c r="K179" s="306"/>
      <c r="L179" s="306"/>
      <c r="M179" s="306"/>
      <c r="N179" s="306"/>
      <c r="O179" s="306"/>
      <c r="P179" s="306"/>
      <c r="Q179" s="306"/>
      <c r="R179" s="306"/>
      <c r="S179" s="306"/>
      <c r="T179" s="306"/>
      <c r="U179" s="306"/>
      <c r="V179" s="306"/>
      <c r="W179" s="306"/>
      <c r="X179" s="306"/>
      <c r="Y179" s="306"/>
      <c r="Z179" s="306"/>
    </row>
    <row r="180" spans="1:26" ht="12.75" customHeight="1" x14ac:dyDescent="0.25">
      <c r="A180" s="306"/>
      <c r="B180" s="304"/>
      <c r="C180" s="304"/>
      <c r="D180" s="304"/>
      <c r="E180" s="304"/>
      <c r="F180" s="305"/>
      <c r="G180" s="305"/>
      <c r="H180" s="305"/>
      <c r="I180" s="305"/>
      <c r="J180" s="305"/>
      <c r="K180" s="306"/>
      <c r="L180" s="306"/>
      <c r="M180" s="306"/>
      <c r="N180" s="306"/>
      <c r="O180" s="306"/>
      <c r="P180" s="306"/>
      <c r="Q180" s="306"/>
      <c r="R180" s="306"/>
      <c r="S180" s="306"/>
      <c r="T180" s="306"/>
      <c r="U180" s="306"/>
      <c r="V180" s="306"/>
      <c r="W180" s="306"/>
      <c r="X180" s="306"/>
      <c r="Y180" s="306"/>
      <c r="Z180" s="306"/>
    </row>
    <row r="181" spans="1:26" ht="12.75" customHeight="1" x14ac:dyDescent="0.25">
      <c r="A181" s="306"/>
      <c r="B181" s="304"/>
      <c r="C181" s="304"/>
      <c r="D181" s="304"/>
      <c r="E181" s="304"/>
      <c r="F181" s="305"/>
      <c r="G181" s="305"/>
      <c r="H181" s="305"/>
      <c r="I181" s="305"/>
      <c r="J181" s="305"/>
      <c r="K181" s="306"/>
      <c r="L181" s="306"/>
      <c r="M181" s="306"/>
      <c r="N181" s="306"/>
      <c r="O181" s="306"/>
      <c r="P181" s="306"/>
      <c r="Q181" s="306"/>
      <c r="R181" s="306"/>
      <c r="S181" s="306"/>
      <c r="T181" s="306"/>
      <c r="U181" s="306"/>
      <c r="V181" s="306"/>
      <c r="W181" s="306"/>
      <c r="X181" s="306"/>
      <c r="Y181" s="306"/>
      <c r="Z181" s="306"/>
    </row>
    <row r="182" spans="1:26" ht="12.75" customHeight="1" x14ac:dyDescent="0.25">
      <c r="A182" s="306"/>
      <c r="B182" s="304"/>
      <c r="C182" s="304"/>
      <c r="D182" s="304"/>
      <c r="E182" s="304"/>
      <c r="F182" s="305"/>
      <c r="G182" s="305"/>
      <c r="H182" s="305"/>
      <c r="I182" s="305"/>
      <c r="J182" s="305"/>
      <c r="K182" s="306"/>
      <c r="L182" s="306"/>
      <c r="M182" s="306"/>
      <c r="N182" s="306"/>
      <c r="O182" s="306"/>
      <c r="P182" s="306"/>
      <c r="Q182" s="306"/>
      <c r="R182" s="306"/>
      <c r="S182" s="306"/>
      <c r="T182" s="306"/>
      <c r="U182" s="306"/>
      <c r="V182" s="306"/>
      <c r="W182" s="306"/>
      <c r="X182" s="306"/>
      <c r="Y182" s="306"/>
      <c r="Z182" s="306"/>
    </row>
    <row r="183" spans="1:26" ht="12.75" customHeight="1" x14ac:dyDescent="0.25">
      <c r="A183" s="306"/>
      <c r="B183" s="304"/>
      <c r="C183" s="304"/>
      <c r="D183" s="304"/>
      <c r="E183" s="304"/>
      <c r="F183" s="305"/>
      <c r="G183" s="305"/>
      <c r="H183" s="305"/>
      <c r="I183" s="305"/>
      <c r="J183" s="305"/>
      <c r="K183" s="306"/>
      <c r="L183" s="306"/>
      <c r="M183" s="306"/>
      <c r="N183" s="306"/>
      <c r="O183" s="306"/>
      <c r="P183" s="306"/>
      <c r="Q183" s="306"/>
      <c r="R183" s="306"/>
      <c r="S183" s="306"/>
      <c r="T183" s="306"/>
      <c r="U183" s="306"/>
      <c r="V183" s="306"/>
      <c r="W183" s="306"/>
      <c r="X183" s="306"/>
      <c r="Y183" s="306"/>
      <c r="Z183" s="306"/>
    </row>
    <row r="184" spans="1:26" ht="12.75" customHeight="1" x14ac:dyDescent="0.25">
      <c r="A184" s="306"/>
      <c r="B184" s="304"/>
      <c r="C184" s="304"/>
      <c r="D184" s="304"/>
      <c r="E184" s="304"/>
      <c r="F184" s="305"/>
      <c r="G184" s="305"/>
      <c r="H184" s="305"/>
      <c r="I184" s="305"/>
      <c r="J184" s="305"/>
      <c r="K184" s="306"/>
      <c r="L184" s="306"/>
      <c r="M184" s="306"/>
      <c r="N184" s="306"/>
      <c r="O184" s="306"/>
      <c r="P184" s="306"/>
      <c r="Q184" s="306"/>
      <c r="R184" s="306"/>
      <c r="S184" s="306"/>
      <c r="T184" s="306"/>
      <c r="U184" s="306"/>
      <c r="V184" s="306"/>
      <c r="W184" s="306"/>
      <c r="X184" s="306"/>
      <c r="Y184" s="306"/>
      <c r="Z184" s="306"/>
    </row>
    <row r="185" spans="1:26" ht="12.75" customHeight="1" x14ac:dyDescent="0.25">
      <c r="A185" s="306"/>
      <c r="B185" s="304"/>
      <c r="C185" s="304"/>
      <c r="D185" s="304"/>
      <c r="E185" s="304"/>
      <c r="F185" s="305"/>
      <c r="G185" s="305"/>
      <c r="H185" s="305"/>
      <c r="I185" s="305"/>
      <c r="J185" s="305"/>
      <c r="K185" s="306"/>
      <c r="L185" s="306"/>
      <c r="M185" s="306"/>
      <c r="N185" s="306"/>
      <c r="O185" s="306"/>
      <c r="P185" s="306"/>
      <c r="Q185" s="306"/>
      <c r="R185" s="306"/>
      <c r="S185" s="306"/>
      <c r="T185" s="306"/>
      <c r="U185" s="306"/>
      <c r="V185" s="306"/>
      <c r="W185" s="306"/>
      <c r="X185" s="306"/>
      <c r="Y185" s="306"/>
      <c r="Z185" s="306"/>
    </row>
    <row r="186" spans="1:26" ht="12.75" customHeight="1" x14ac:dyDescent="0.25">
      <c r="A186" s="306"/>
      <c r="B186" s="304"/>
      <c r="C186" s="304"/>
      <c r="D186" s="304"/>
      <c r="E186" s="304"/>
      <c r="F186" s="305"/>
      <c r="G186" s="305"/>
      <c r="H186" s="305"/>
      <c r="I186" s="305"/>
      <c r="J186" s="305"/>
      <c r="K186" s="306"/>
      <c r="L186" s="306"/>
      <c r="M186" s="306"/>
      <c r="N186" s="306"/>
      <c r="O186" s="306"/>
      <c r="P186" s="306"/>
      <c r="Q186" s="306"/>
      <c r="R186" s="306"/>
      <c r="S186" s="306"/>
      <c r="T186" s="306"/>
      <c r="U186" s="306"/>
      <c r="V186" s="306"/>
      <c r="W186" s="306"/>
      <c r="X186" s="306"/>
      <c r="Y186" s="306"/>
      <c r="Z186" s="306"/>
    </row>
    <row r="187" spans="1:26" ht="12.75" customHeight="1" x14ac:dyDescent="0.25">
      <c r="A187" s="306"/>
      <c r="B187" s="304"/>
      <c r="C187" s="304"/>
      <c r="D187" s="304"/>
      <c r="E187" s="304"/>
      <c r="F187" s="305"/>
      <c r="G187" s="305"/>
      <c r="H187" s="305"/>
      <c r="I187" s="305"/>
      <c r="J187" s="305"/>
      <c r="K187" s="306"/>
      <c r="L187" s="306"/>
      <c r="M187" s="306"/>
      <c r="N187" s="306"/>
      <c r="O187" s="306"/>
      <c r="P187" s="306"/>
      <c r="Q187" s="306"/>
      <c r="R187" s="306"/>
      <c r="S187" s="306"/>
      <c r="T187" s="306"/>
      <c r="U187" s="306"/>
      <c r="V187" s="306"/>
      <c r="W187" s="306"/>
      <c r="X187" s="306"/>
      <c r="Y187" s="306"/>
      <c r="Z187" s="306"/>
    </row>
    <row r="188" spans="1:26" ht="12.75" customHeight="1" x14ac:dyDescent="0.25">
      <c r="A188" s="306"/>
      <c r="B188" s="304"/>
      <c r="C188" s="304"/>
      <c r="D188" s="304"/>
      <c r="E188" s="304"/>
      <c r="F188" s="305"/>
      <c r="G188" s="305"/>
      <c r="H188" s="305"/>
      <c r="I188" s="305"/>
      <c r="J188" s="305"/>
      <c r="K188" s="306"/>
      <c r="L188" s="306"/>
      <c r="M188" s="306"/>
      <c r="N188" s="306"/>
      <c r="O188" s="306"/>
      <c r="P188" s="306"/>
      <c r="Q188" s="306"/>
      <c r="R188" s="306"/>
      <c r="S188" s="306"/>
      <c r="T188" s="306"/>
      <c r="U188" s="306"/>
      <c r="V188" s="306"/>
      <c r="W188" s="306"/>
      <c r="X188" s="306"/>
      <c r="Y188" s="306"/>
      <c r="Z188" s="306"/>
    </row>
    <row r="189" spans="1:26" ht="12.75" customHeight="1" x14ac:dyDescent="0.25">
      <c r="A189" s="306"/>
      <c r="B189" s="304"/>
      <c r="C189" s="304"/>
      <c r="D189" s="304"/>
      <c r="E189" s="304"/>
      <c r="F189" s="305"/>
      <c r="G189" s="305"/>
      <c r="H189" s="305"/>
      <c r="I189" s="305"/>
      <c r="J189" s="305"/>
      <c r="K189" s="306"/>
      <c r="L189" s="306"/>
      <c r="M189" s="306"/>
      <c r="N189" s="306"/>
      <c r="O189" s="306"/>
      <c r="P189" s="306"/>
      <c r="Q189" s="306"/>
      <c r="R189" s="306"/>
      <c r="S189" s="306"/>
      <c r="T189" s="306"/>
      <c r="U189" s="306"/>
      <c r="V189" s="306"/>
      <c r="W189" s="306"/>
      <c r="X189" s="306"/>
      <c r="Y189" s="306"/>
      <c r="Z189" s="306"/>
    </row>
    <row r="190" spans="1:26" ht="12.75" customHeight="1" x14ac:dyDescent="0.25">
      <c r="A190" s="306"/>
      <c r="B190" s="304"/>
      <c r="C190" s="304"/>
      <c r="D190" s="304"/>
      <c r="E190" s="304"/>
      <c r="F190" s="305"/>
      <c r="G190" s="305"/>
      <c r="H190" s="305"/>
      <c r="I190" s="305"/>
      <c r="J190" s="305"/>
      <c r="K190" s="306"/>
      <c r="L190" s="306"/>
      <c r="M190" s="306"/>
      <c r="N190" s="306"/>
      <c r="O190" s="306"/>
      <c r="P190" s="306"/>
      <c r="Q190" s="306"/>
      <c r="R190" s="306"/>
      <c r="S190" s="306"/>
      <c r="T190" s="306"/>
      <c r="U190" s="306"/>
      <c r="V190" s="306"/>
      <c r="W190" s="306"/>
      <c r="X190" s="306"/>
      <c r="Y190" s="306"/>
      <c r="Z190" s="306"/>
    </row>
    <row r="191" spans="1:26" ht="12.75" customHeight="1" x14ac:dyDescent="0.25">
      <c r="A191" s="306"/>
      <c r="B191" s="304"/>
      <c r="C191" s="304"/>
      <c r="D191" s="304"/>
      <c r="E191" s="304"/>
      <c r="F191" s="305"/>
      <c r="G191" s="305"/>
      <c r="H191" s="305"/>
      <c r="I191" s="305"/>
      <c r="J191" s="305"/>
      <c r="K191" s="306"/>
      <c r="L191" s="306"/>
      <c r="M191" s="306"/>
      <c r="N191" s="306"/>
      <c r="O191" s="306"/>
      <c r="P191" s="306"/>
      <c r="Q191" s="306"/>
      <c r="R191" s="306"/>
      <c r="S191" s="306"/>
      <c r="T191" s="306"/>
      <c r="U191" s="306"/>
      <c r="V191" s="306"/>
      <c r="W191" s="306"/>
      <c r="X191" s="306"/>
      <c r="Y191" s="306"/>
      <c r="Z191" s="306"/>
    </row>
    <row r="192" spans="1:26" ht="12.75" customHeight="1" x14ac:dyDescent="0.25">
      <c r="A192" s="306"/>
      <c r="B192" s="304"/>
      <c r="C192" s="304"/>
      <c r="D192" s="304"/>
      <c r="E192" s="304"/>
      <c r="F192" s="305"/>
      <c r="G192" s="305"/>
      <c r="H192" s="305"/>
      <c r="I192" s="305"/>
      <c r="J192" s="305"/>
      <c r="K192" s="306"/>
      <c r="L192" s="306"/>
      <c r="M192" s="306"/>
      <c r="N192" s="306"/>
      <c r="O192" s="306"/>
      <c r="P192" s="306"/>
      <c r="Q192" s="306"/>
      <c r="R192" s="306"/>
      <c r="S192" s="306"/>
      <c r="T192" s="306"/>
      <c r="U192" s="306"/>
      <c r="V192" s="306"/>
      <c r="W192" s="306"/>
      <c r="X192" s="306"/>
      <c r="Y192" s="306"/>
      <c r="Z192" s="306"/>
    </row>
    <row r="193" spans="1:26" ht="12.75" customHeight="1" x14ac:dyDescent="0.25">
      <c r="A193" s="306"/>
      <c r="B193" s="304"/>
      <c r="C193" s="304"/>
      <c r="D193" s="304"/>
      <c r="E193" s="304"/>
      <c r="F193" s="305"/>
      <c r="G193" s="305"/>
      <c r="H193" s="305"/>
      <c r="I193" s="305"/>
      <c r="J193" s="305"/>
      <c r="K193" s="306"/>
      <c r="L193" s="306"/>
      <c r="M193" s="306"/>
      <c r="N193" s="306"/>
      <c r="O193" s="306"/>
      <c r="P193" s="306"/>
      <c r="Q193" s="306"/>
      <c r="R193" s="306"/>
      <c r="S193" s="306"/>
      <c r="T193" s="306"/>
      <c r="U193" s="306"/>
      <c r="V193" s="306"/>
      <c r="W193" s="306"/>
      <c r="X193" s="306"/>
      <c r="Y193" s="306"/>
      <c r="Z193" s="306"/>
    </row>
    <row r="194" spans="1:26" ht="12.75" customHeight="1" x14ac:dyDescent="0.25">
      <c r="A194" s="306"/>
      <c r="B194" s="304"/>
      <c r="C194" s="304"/>
      <c r="D194" s="304"/>
      <c r="E194" s="304"/>
      <c r="F194" s="305"/>
      <c r="G194" s="305"/>
      <c r="H194" s="305"/>
      <c r="I194" s="305"/>
      <c r="J194" s="305"/>
      <c r="K194" s="306"/>
      <c r="L194" s="306"/>
      <c r="M194" s="306"/>
      <c r="N194" s="306"/>
      <c r="O194" s="306"/>
      <c r="P194" s="306"/>
      <c r="Q194" s="306"/>
      <c r="R194" s="306"/>
      <c r="S194" s="306"/>
      <c r="T194" s="306"/>
      <c r="U194" s="306"/>
      <c r="V194" s="306"/>
      <c r="W194" s="306"/>
      <c r="X194" s="306"/>
      <c r="Y194" s="306"/>
      <c r="Z194" s="306"/>
    </row>
    <row r="195" spans="1:26" ht="12.75" customHeight="1" x14ac:dyDescent="0.25">
      <c r="A195" s="306"/>
      <c r="B195" s="304"/>
      <c r="C195" s="304"/>
      <c r="D195" s="304"/>
      <c r="E195" s="304"/>
      <c r="F195" s="305"/>
      <c r="G195" s="305"/>
      <c r="H195" s="305"/>
      <c r="I195" s="305"/>
      <c r="J195" s="305"/>
      <c r="K195" s="306"/>
      <c r="L195" s="306"/>
      <c r="M195" s="306"/>
      <c r="N195" s="306"/>
      <c r="O195" s="306"/>
      <c r="P195" s="306"/>
      <c r="Q195" s="306"/>
      <c r="R195" s="306"/>
      <c r="S195" s="306"/>
      <c r="T195" s="306"/>
      <c r="U195" s="306"/>
      <c r="V195" s="306"/>
      <c r="W195" s="306"/>
      <c r="X195" s="306"/>
      <c r="Y195" s="306"/>
      <c r="Z195" s="306"/>
    </row>
    <row r="196" spans="1:26" ht="12.75" customHeight="1" x14ac:dyDescent="0.25">
      <c r="A196" s="306"/>
      <c r="B196" s="304"/>
      <c r="C196" s="304"/>
      <c r="D196" s="304"/>
      <c r="E196" s="304"/>
      <c r="F196" s="305"/>
      <c r="G196" s="305"/>
      <c r="H196" s="305"/>
      <c r="I196" s="305"/>
      <c r="J196" s="305"/>
      <c r="K196" s="306"/>
      <c r="L196" s="306"/>
      <c r="M196" s="306"/>
      <c r="N196" s="306"/>
      <c r="O196" s="306"/>
      <c r="P196" s="306"/>
      <c r="Q196" s="306"/>
      <c r="R196" s="306"/>
      <c r="S196" s="306"/>
      <c r="T196" s="306"/>
      <c r="U196" s="306"/>
      <c r="V196" s="306"/>
      <c r="W196" s="306"/>
      <c r="X196" s="306"/>
      <c r="Y196" s="306"/>
      <c r="Z196" s="306"/>
    </row>
    <row r="197" spans="1:26" ht="12.75" customHeight="1" x14ac:dyDescent="0.25">
      <c r="A197" s="306"/>
      <c r="B197" s="304"/>
      <c r="C197" s="304"/>
      <c r="D197" s="304"/>
      <c r="E197" s="304"/>
      <c r="F197" s="305"/>
      <c r="G197" s="305"/>
      <c r="H197" s="305"/>
      <c r="I197" s="305"/>
      <c r="J197" s="305"/>
      <c r="K197" s="306"/>
      <c r="L197" s="306"/>
      <c r="M197" s="306"/>
      <c r="N197" s="306"/>
      <c r="O197" s="306"/>
      <c r="P197" s="306"/>
      <c r="Q197" s="306"/>
      <c r="R197" s="306"/>
      <c r="S197" s="306"/>
      <c r="T197" s="306"/>
      <c r="U197" s="306"/>
      <c r="V197" s="306"/>
      <c r="W197" s="306"/>
      <c r="X197" s="306"/>
      <c r="Y197" s="306"/>
      <c r="Z197" s="306"/>
    </row>
    <row r="198" spans="1:26" ht="12.75" customHeight="1" x14ac:dyDescent="0.25">
      <c r="A198" s="306"/>
      <c r="B198" s="304"/>
      <c r="C198" s="304"/>
      <c r="D198" s="304"/>
      <c r="E198" s="304"/>
      <c r="F198" s="305"/>
      <c r="G198" s="305"/>
      <c r="H198" s="305"/>
      <c r="I198" s="305"/>
      <c r="J198" s="305"/>
      <c r="K198" s="306"/>
      <c r="L198" s="306"/>
      <c r="M198" s="306"/>
      <c r="N198" s="306"/>
      <c r="O198" s="306"/>
      <c r="P198" s="306"/>
      <c r="Q198" s="306"/>
      <c r="R198" s="306"/>
      <c r="S198" s="306"/>
      <c r="T198" s="306"/>
      <c r="U198" s="306"/>
      <c r="V198" s="306"/>
      <c r="W198" s="306"/>
      <c r="X198" s="306"/>
      <c r="Y198" s="306"/>
      <c r="Z198" s="306"/>
    </row>
    <row r="199" spans="1:26" ht="12.75" customHeight="1" x14ac:dyDescent="0.25">
      <c r="A199" s="306"/>
      <c r="B199" s="304"/>
      <c r="C199" s="304"/>
      <c r="D199" s="304"/>
      <c r="E199" s="304"/>
      <c r="F199" s="305"/>
      <c r="G199" s="305"/>
      <c r="H199" s="305"/>
      <c r="I199" s="305"/>
      <c r="J199" s="305"/>
      <c r="K199" s="306"/>
      <c r="L199" s="306"/>
      <c r="M199" s="306"/>
      <c r="N199" s="306"/>
      <c r="O199" s="306"/>
      <c r="P199" s="306"/>
      <c r="Q199" s="306"/>
      <c r="R199" s="306"/>
      <c r="S199" s="306"/>
      <c r="T199" s="306"/>
      <c r="U199" s="306"/>
      <c r="V199" s="306"/>
      <c r="W199" s="306"/>
      <c r="X199" s="306"/>
      <c r="Y199" s="306"/>
      <c r="Z199" s="306"/>
    </row>
    <row r="200" spans="1:26" ht="12.75" customHeight="1" x14ac:dyDescent="0.25">
      <c r="A200" s="306"/>
      <c r="B200" s="304"/>
      <c r="C200" s="304"/>
      <c r="D200" s="304"/>
      <c r="E200" s="304"/>
      <c r="F200" s="305"/>
      <c r="G200" s="305"/>
      <c r="H200" s="305"/>
      <c r="I200" s="305"/>
      <c r="J200" s="305"/>
      <c r="K200" s="306"/>
      <c r="L200" s="306"/>
      <c r="M200" s="306"/>
      <c r="N200" s="306"/>
      <c r="O200" s="306"/>
      <c r="P200" s="306"/>
      <c r="Q200" s="306"/>
      <c r="R200" s="306"/>
      <c r="S200" s="306"/>
      <c r="T200" s="306"/>
      <c r="U200" s="306"/>
      <c r="V200" s="306"/>
      <c r="W200" s="306"/>
      <c r="X200" s="306"/>
      <c r="Y200" s="306"/>
      <c r="Z200" s="306"/>
    </row>
    <row r="201" spans="1:26" ht="12.75" customHeight="1" x14ac:dyDescent="0.25">
      <c r="A201" s="306"/>
      <c r="B201" s="304"/>
      <c r="C201" s="304"/>
      <c r="D201" s="304"/>
      <c r="E201" s="304"/>
      <c r="F201" s="305"/>
      <c r="G201" s="305"/>
      <c r="H201" s="305"/>
      <c r="I201" s="305"/>
      <c r="J201" s="305"/>
      <c r="K201" s="306"/>
      <c r="L201" s="306"/>
      <c r="M201" s="306"/>
      <c r="N201" s="306"/>
      <c r="O201" s="306"/>
      <c r="P201" s="306"/>
      <c r="Q201" s="306"/>
      <c r="R201" s="306"/>
      <c r="S201" s="306"/>
      <c r="T201" s="306"/>
      <c r="U201" s="306"/>
      <c r="V201" s="306"/>
      <c r="W201" s="306"/>
      <c r="X201" s="306"/>
      <c r="Y201" s="306"/>
      <c r="Z201" s="306"/>
    </row>
    <row r="202" spans="1:26" ht="12.75" customHeight="1" x14ac:dyDescent="0.25">
      <c r="A202" s="306"/>
      <c r="B202" s="304"/>
      <c r="C202" s="304"/>
      <c r="D202" s="304"/>
      <c r="E202" s="304"/>
      <c r="F202" s="305"/>
      <c r="G202" s="305"/>
      <c r="H202" s="305"/>
      <c r="I202" s="305"/>
      <c r="J202" s="305"/>
      <c r="K202" s="306"/>
      <c r="L202" s="306"/>
      <c r="M202" s="306"/>
      <c r="N202" s="306"/>
      <c r="O202" s="306"/>
      <c r="P202" s="306"/>
      <c r="Q202" s="306"/>
      <c r="R202" s="306"/>
      <c r="S202" s="306"/>
      <c r="T202" s="306"/>
      <c r="U202" s="306"/>
      <c r="V202" s="306"/>
      <c r="W202" s="306"/>
      <c r="X202" s="306"/>
      <c r="Y202" s="306"/>
      <c r="Z202" s="306"/>
    </row>
    <row r="203" spans="1:26" ht="12.75" customHeight="1" x14ac:dyDescent="0.25">
      <c r="A203" s="306"/>
      <c r="B203" s="304"/>
      <c r="C203" s="304"/>
      <c r="D203" s="304"/>
      <c r="E203" s="304"/>
      <c r="F203" s="305"/>
      <c r="G203" s="305"/>
      <c r="H203" s="305"/>
      <c r="I203" s="305"/>
      <c r="J203" s="305"/>
      <c r="K203" s="306"/>
      <c r="L203" s="306"/>
      <c r="M203" s="306"/>
      <c r="N203" s="306"/>
      <c r="O203" s="306"/>
      <c r="P203" s="306"/>
      <c r="Q203" s="306"/>
      <c r="R203" s="306"/>
      <c r="S203" s="306"/>
      <c r="T203" s="306"/>
      <c r="U203" s="306"/>
      <c r="V203" s="306"/>
      <c r="W203" s="306"/>
      <c r="X203" s="306"/>
      <c r="Y203" s="306"/>
      <c r="Z203" s="306"/>
    </row>
    <row r="204" spans="1:26" ht="12.75" customHeight="1" x14ac:dyDescent="0.25">
      <c r="A204" s="306"/>
      <c r="B204" s="304"/>
      <c r="C204" s="304"/>
      <c r="D204" s="304"/>
      <c r="E204" s="304"/>
      <c r="F204" s="305"/>
      <c r="G204" s="305"/>
      <c r="H204" s="305"/>
      <c r="I204" s="305"/>
      <c r="J204" s="305"/>
      <c r="K204" s="306"/>
      <c r="L204" s="306"/>
      <c r="M204" s="306"/>
      <c r="N204" s="306"/>
      <c r="O204" s="306"/>
      <c r="P204" s="306"/>
      <c r="Q204" s="306"/>
      <c r="R204" s="306"/>
      <c r="S204" s="306"/>
      <c r="T204" s="306"/>
      <c r="U204" s="306"/>
      <c r="V204" s="306"/>
      <c r="W204" s="306"/>
      <c r="X204" s="306"/>
      <c r="Y204" s="306"/>
      <c r="Z204" s="306"/>
    </row>
    <row r="205" spans="1:26" ht="12.75" customHeight="1" x14ac:dyDescent="0.25">
      <c r="A205" s="306"/>
      <c r="B205" s="304"/>
      <c r="C205" s="304"/>
      <c r="D205" s="304"/>
      <c r="E205" s="304"/>
      <c r="F205" s="305"/>
      <c r="G205" s="305"/>
      <c r="H205" s="305"/>
      <c r="I205" s="305"/>
      <c r="J205" s="305"/>
      <c r="K205" s="306"/>
      <c r="L205" s="306"/>
      <c r="M205" s="306"/>
      <c r="N205" s="306"/>
      <c r="O205" s="306"/>
      <c r="P205" s="306"/>
      <c r="Q205" s="306"/>
      <c r="R205" s="306"/>
      <c r="S205" s="306"/>
      <c r="T205" s="306"/>
      <c r="U205" s="306"/>
      <c r="V205" s="306"/>
      <c r="W205" s="306"/>
      <c r="X205" s="306"/>
      <c r="Y205" s="306"/>
      <c r="Z205" s="306"/>
    </row>
    <row r="206" spans="1:26" ht="12.75" customHeight="1" x14ac:dyDescent="0.25">
      <c r="A206" s="306"/>
      <c r="B206" s="304"/>
      <c r="C206" s="304"/>
      <c r="D206" s="304"/>
      <c r="E206" s="304"/>
      <c r="F206" s="305"/>
      <c r="G206" s="305"/>
      <c r="H206" s="305"/>
      <c r="I206" s="305"/>
      <c r="J206" s="305"/>
      <c r="K206" s="306"/>
      <c r="L206" s="306"/>
      <c r="M206" s="306"/>
      <c r="N206" s="306"/>
      <c r="O206" s="306"/>
      <c r="P206" s="306"/>
      <c r="Q206" s="306"/>
      <c r="R206" s="306"/>
      <c r="S206" s="306"/>
      <c r="T206" s="306"/>
      <c r="U206" s="306"/>
      <c r="V206" s="306"/>
      <c r="W206" s="306"/>
      <c r="X206" s="306"/>
      <c r="Y206" s="306"/>
      <c r="Z206" s="306"/>
    </row>
    <row r="207" spans="1:26" ht="12.75" customHeight="1" x14ac:dyDescent="0.25">
      <c r="A207" s="306"/>
      <c r="B207" s="304"/>
      <c r="C207" s="304"/>
      <c r="D207" s="304"/>
      <c r="E207" s="304"/>
      <c r="F207" s="305"/>
      <c r="G207" s="305"/>
      <c r="H207" s="305"/>
      <c r="I207" s="305"/>
      <c r="J207" s="305"/>
      <c r="K207" s="306"/>
      <c r="L207" s="306"/>
      <c r="M207" s="306"/>
      <c r="N207" s="306"/>
      <c r="O207" s="306"/>
      <c r="P207" s="306"/>
      <c r="Q207" s="306"/>
      <c r="R207" s="306"/>
      <c r="S207" s="306"/>
      <c r="T207" s="306"/>
      <c r="U207" s="306"/>
      <c r="V207" s="306"/>
      <c r="W207" s="306"/>
      <c r="X207" s="306"/>
      <c r="Y207" s="306"/>
      <c r="Z207" s="306"/>
    </row>
    <row r="208" spans="1:26" ht="12.75" customHeight="1" x14ac:dyDescent="0.25">
      <c r="A208" s="306"/>
      <c r="B208" s="304"/>
      <c r="C208" s="304"/>
      <c r="D208" s="304"/>
      <c r="E208" s="304"/>
      <c r="F208" s="305"/>
      <c r="G208" s="305"/>
      <c r="H208" s="305"/>
      <c r="I208" s="305"/>
      <c r="J208" s="305"/>
      <c r="K208" s="306"/>
      <c r="L208" s="306"/>
      <c r="M208" s="306"/>
      <c r="N208" s="306"/>
      <c r="O208" s="306"/>
      <c r="P208" s="306"/>
      <c r="Q208" s="306"/>
      <c r="R208" s="306"/>
      <c r="S208" s="306"/>
      <c r="T208" s="306"/>
      <c r="U208" s="306"/>
      <c r="V208" s="306"/>
      <c r="W208" s="306"/>
      <c r="X208" s="306"/>
      <c r="Y208" s="306"/>
      <c r="Z208" s="306"/>
    </row>
    <row r="209" spans="1:26" ht="12.75" customHeight="1" x14ac:dyDescent="0.25">
      <c r="A209" s="306"/>
      <c r="B209" s="304"/>
      <c r="C209" s="304"/>
      <c r="D209" s="304"/>
      <c r="E209" s="304"/>
      <c r="F209" s="305"/>
      <c r="G209" s="305"/>
      <c r="H209" s="305"/>
      <c r="I209" s="305"/>
      <c r="J209" s="305"/>
      <c r="K209" s="306"/>
      <c r="L209" s="306"/>
      <c r="M209" s="306"/>
      <c r="N209" s="306"/>
      <c r="O209" s="306"/>
      <c r="P209" s="306"/>
      <c r="Q209" s="306"/>
      <c r="R209" s="306"/>
      <c r="S209" s="306"/>
      <c r="T209" s="306"/>
      <c r="U209" s="306"/>
      <c r="V209" s="306"/>
      <c r="W209" s="306"/>
      <c r="X209" s="306"/>
      <c r="Y209" s="306"/>
      <c r="Z209" s="306"/>
    </row>
    <row r="210" spans="1:26" ht="12.75" customHeight="1" x14ac:dyDescent="0.25">
      <c r="A210" s="306"/>
      <c r="B210" s="304"/>
      <c r="C210" s="304"/>
      <c r="D210" s="304"/>
      <c r="E210" s="304"/>
      <c r="F210" s="305"/>
      <c r="G210" s="305"/>
      <c r="H210" s="305"/>
      <c r="I210" s="305"/>
      <c r="J210" s="305"/>
      <c r="K210" s="306"/>
      <c r="L210" s="306"/>
      <c r="M210" s="306"/>
      <c r="N210" s="306"/>
      <c r="O210" s="306"/>
      <c r="P210" s="306"/>
      <c r="Q210" s="306"/>
      <c r="R210" s="306"/>
      <c r="S210" s="306"/>
      <c r="T210" s="306"/>
      <c r="U210" s="306"/>
      <c r="V210" s="306"/>
      <c r="W210" s="306"/>
      <c r="X210" s="306"/>
      <c r="Y210" s="306"/>
      <c r="Z210" s="306"/>
    </row>
    <row r="211" spans="1:26" ht="12.75" customHeight="1" x14ac:dyDescent="0.25">
      <c r="A211" s="306"/>
      <c r="B211" s="304"/>
      <c r="C211" s="304"/>
      <c r="D211" s="304"/>
      <c r="E211" s="304"/>
      <c r="F211" s="305"/>
      <c r="G211" s="305"/>
      <c r="H211" s="305"/>
      <c r="I211" s="305"/>
      <c r="J211" s="305"/>
      <c r="K211" s="306"/>
      <c r="L211" s="306"/>
      <c r="M211" s="306"/>
      <c r="N211" s="306"/>
      <c r="O211" s="306"/>
      <c r="P211" s="306"/>
      <c r="Q211" s="306"/>
      <c r="R211" s="306"/>
      <c r="S211" s="306"/>
      <c r="T211" s="306"/>
      <c r="U211" s="306"/>
      <c r="V211" s="306"/>
      <c r="W211" s="306"/>
      <c r="X211" s="306"/>
      <c r="Y211" s="306"/>
      <c r="Z211" s="306"/>
    </row>
    <row r="212" spans="1:26" ht="12.75" customHeight="1" x14ac:dyDescent="0.25">
      <c r="A212" s="306"/>
      <c r="B212" s="304"/>
      <c r="C212" s="304"/>
      <c r="D212" s="304"/>
      <c r="E212" s="304"/>
      <c r="F212" s="305"/>
      <c r="G212" s="305"/>
      <c r="H212" s="305"/>
      <c r="I212" s="305"/>
      <c r="J212" s="305"/>
      <c r="K212" s="306"/>
      <c r="L212" s="306"/>
      <c r="M212" s="306"/>
      <c r="N212" s="306"/>
      <c r="O212" s="306"/>
      <c r="P212" s="306"/>
      <c r="Q212" s="306"/>
      <c r="R212" s="306"/>
      <c r="S212" s="306"/>
      <c r="T212" s="306"/>
      <c r="U212" s="306"/>
      <c r="V212" s="306"/>
      <c r="W212" s="306"/>
      <c r="X212" s="306"/>
      <c r="Y212" s="306"/>
      <c r="Z212" s="306"/>
    </row>
    <row r="213" spans="1:26" ht="12.75" customHeight="1" x14ac:dyDescent="0.25">
      <c r="A213" s="306"/>
      <c r="B213" s="304"/>
      <c r="C213" s="304"/>
      <c r="D213" s="304"/>
      <c r="E213" s="304"/>
      <c r="F213" s="305"/>
      <c r="G213" s="305"/>
      <c r="H213" s="305"/>
      <c r="I213" s="305"/>
      <c r="J213" s="305"/>
      <c r="K213" s="306"/>
      <c r="L213" s="306"/>
      <c r="M213" s="306"/>
      <c r="N213" s="306"/>
      <c r="O213" s="306"/>
      <c r="P213" s="306"/>
      <c r="Q213" s="306"/>
      <c r="R213" s="306"/>
      <c r="S213" s="306"/>
      <c r="T213" s="306"/>
      <c r="U213" s="306"/>
      <c r="V213" s="306"/>
      <c r="W213" s="306"/>
      <c r="X213" s="306"/>
      <c r="Y213" s="306"/>
      <c r="Z213" s="306"/>
    </row>
    <row r="214" spans="1:26" ht="12.75" customHeight="1" x14ac:dyDescent="0.25">
      <c r="A214" s="306"/>
      <c r="B214" s="304"/>
      <c r="C214" s="304"/>
      <c r="D214" s="304"/>
      <c r="E214" s="304"/>
      <c r="F214" s="305"/>
      <c r="G214" s="305"/>
      <c r="H214" s="305"/>
      <c r="I214" s="305"/>
      <c r="J214" s="305"/>
      <c r="K214" s="306"/>
      <c r="L214" s="306"/>
      <c r="M214" s="306"/>
      <c r="N214" s="306"/>
      <c r="O214" s="306"/>
      <c r="P214" s="306"/>
      <c r="Q214" s="306"/>
      <c r="R214" s="306"/>
      <c r="S214" s="306"/>
      <c r="T214" s="306"/>
      <c r="U214" s="306"/>
      <c r="V214" s="306"/>
      <c r="W214" s="306"/>
      <c r="X214" s="306"/>
      <c r="Y214" s="306"/>
      <c r="Z214" s="306"/>
    </row>
    <row r="215" spans="1:26" ht="12.75" customHeight="1" x14ac:dyDescent="0.25">
      <c r="A215" s="306"/>
      <c r="B215" s="304"/>
      <c r="C215" s="304"/>
      <c r="D215" s="304"/>
      <c r="E215" s="304"/>
      <c r="F215" s="305"/>
      <c r="G215" s="305"/>
      <c r="H215" s="305"/>
      <c r="I215" s="305"/>
      <c r="J215" s="305"/>
      <c r="K215" s="306"/>
      <c r="L215" s="306"/>
      <c r="M215" s="306"/>
      <c r="N215" s="306"/>
      <c r="O215" s="306"/>
      <c r="P215" s="306"/>
      <c r="Q215" s="306"/>
      <c r="R215" s="306"/>
      <c r="S215" s="306"/>
      <c r="T215" s="306"/>
      <c r="U215" s="306"/>
      <c r="V215" s="306"/>
      <c r="W215" s="306"/>
      <c r="X215" s="306"/>
      <c r="Y215" s="306"/>
      <c r="Z215" s="306"/>
    </row>
    <row r="216" spans="1:26" ht="12.75" customHeight="1" x14ac:dyDescent="0.25">
      <c r="A216" s="306"/>
      <c r="B216" s="304"/>
      <c r="C216" s="304"/>
      <c r="D216" s="304"/>
      <c r="E216" s="304"/>
      <c r="F216" s="305"/>
      <c r="G216" s="305"/>
      <c r="H216" s="305"/>
      <c r="I216" s="305"/>
      <c r="J216" s="305"/>
      <c r="K216" s="306"/>
      <c r="L216" s="306"/>
      <c r="M216" s="306"/>
      <c r="N216" s="306"/>
      <c r="O216" s="306"/>
      <c r="P216" s="306"/>
      <c r="Q216" s="306"/>
      <c r="R216" s="306"/>
      <c r="S216" s="306"/>
      <c r="T216" s="306"/>
      <c r="U216" s="306"/>
      <c r="V216" s="306"/>
      <c r="W216" s="306"/>
      <c r="X216" s="306"/>
      <c r="Y216" s="306"/>
      <c r="Z216" s="306"/>
    </row>
    <row r="217" spans="1:26" ht="12.75" customHeight="1" x14ac:dyDescent="0.25">
      <c r="A217" s="306"/>
      <c r="B217" s="304"/>
      <c r="C217" s="304"/>
      <c r="D217" s="304"/>
      <c r="E217" s="304"/>
      <c r="F217" s="305"/>
      <c r="G217" s="305"/>
      <c r="H217" s="305"/>
      <c r="I217" s="305"/>
      <c r="J217" s="305"/>
      <c r="K217" s="306"/>
      <c r="L217" s="306"/>
      <c r="M217" s="306"/>
      <c r="N217" s="306"/>
      <c r="O217" s="306"/>
      <c r="P217" s="306"/>
      <c r="Q217" s="306"/>
      <c r="R217" s="306"/>
      <c r="S217" s="306"/>
      <c r="T217" s="306"/>
      <c r="U217" s="306"/>
      <c r="V217" s="306"/>
      <c r="W217" s="306"/>
      <c r="X217" s="306"/>
      <c r="Y217" s="306"/>
      <c r="Z217" s="306"/>
    </row>
    <row r="218" spans="1:26" ht="12.75" customHeight="1" x14ac:dyDescent="0.25">
      <c r="A218" s="306"/>
      <c r="B218" s="304"/>
      <c r="C218" s="304"/>
      <c r="D218" s="304"/>
      <c r="E218" s="304"/>
      <c r="F218" s="305"/>
      <c r="G218" s="305"/>
      <c r="H218" s="305"/>
      <c r="I218" s="305"/>
      <c r="J218" s="305"/>
      <c r="K218" s="306"/>
      <c r="L218" s="306"/>
      <c r="M218" s="306"/>
      <c r="N218" s="306"/>
      <c r="O218" s="306"/>
      <c r="P218" s="306"/>
      <c r="Q218" s="306"/>
      <c r="R218" s="306"/>
      <c r="S218" s="306"/>
      <c r="T218" s="306"/>
      <c r="U218" s="306"/>
      <c r="V218" s="306"/>
      <c r="W218" s="306"/>
      <c r="X218" s="306"/>
      <c r="Y218" s="306"/>
      <c r="Z218" s="306"/>
    </row>
    <row r="219" spans="1:26" ht="12.75" customHeight="1" x14ac:dyDescent="0.25">
      <c r="A219" s="306"/>
      <c r="B219" s="304"/>
      <c r="C219" s="304"/>
      <c r="D219" s="304"/>
      <c r="E219" s="304"/>
      <c r="F219" s="305"/>
      <c r="G219" s="305"/>
      <c r="H219" s="305"/>
      <c r="I219" s="305"/>
      <c r="J219" s="305"/>
      <c r="K219" s="306"/>
      <c r="L219" s="306"/>
      <c r="M219" s="306"/>
      <c r="N219" s="306"/>
      <c r="O219" s="306"/>
      <c r="P219" s="306"/>
      <c r="Q219" s="306"/>
      <c r="R219" s="306"/>
      <c r="S219" s="306"/>
      <c r="T219" s="306"/>
      <c r="U219" s="306"/>
      <c r="V219" s="306"/>
      <c r="W219" s="306"/>
      <c r="X219" s="306"/>
      <c r="Y219" s="306"/>
      <c r="Z219" s="306"/>
    </row>
    <row r="220" spans="1:26" ht="12.75" customHeight="1" x14ac:dyDescent="0.25">
      <c r="A220" s="306"/>
      <c r="B220" s="304"/>
      <c r="C220" s="304"/>
      <c r="D220" s="304"/>
      <c r="E220" s="304"/>
      <c r="F220" s="305"/>
      <c r="G220" s="305"/>
      <c r="H220" s="305"/>
      <c r="I220" s="305"/>
      <c r="J220" s="305"/>
      <c r="K220" s="306"/>
      <c r="L220" s="306"/>
      <c r="M220" s="306"/>
      <c r="N220" s="306"/>
      <c r="O220" s="306"/>
      <c r="P220" s="306"/>
      <c r="Q220" s="306"/>
      <c r="R220" s="306"/>
      <c r="S220" s="306"/>
      <c r="T220" s="306"/>
      <c r="U220" s="306"/>
      <c r="V220" s="306"/>
      <c r="W220" s="306"/>
      <c r="X220" s="306"/>
      <c r="Y220" s="306"/>
      <c r="Z220" s="306"/>
    </row>
    <row r="221" spans="1:26" ht="12.75" customHeight="1" x14ac:dyDescent="0.25">
      <c r="A221" s="306"/>
      <c r="B221" s="304"/>
      <c r="C221" s="304"/>
      <c r="D221" s="304"/>
      <c r="E221" s="304"/>
      <c r="F221" s="305"/>
      <c r="G221" s="305"/>
      <c r="H221" s="305"/>
      <c r="I221" s="305"/>
      <c r="J221" s="305"/>
      <c r="K221" s="306"/>
      <c r="L221" s="306"/>
      <c r="M221" s="306"/>
      <c r="N221" s="306"/>
      <c r="O221" s="306"/>
      <c r="P221" s="306"/>
      <c r="Q221" s="306"/>
      <c r="R221" s="306"/>
      <c r="S221" s="306"/>
      <c r="T221" s="306"/>
      <c r="U221" s="306"/>
      <c r="V221" s="306"/>
      <c r="W221" s="306"/>
      <c r="X221" s="306"/>
      <c r="Y221" s="306"/>
      <c r="Z221" s="306"/>
    </row>
    <row r="222" spans="1:26" ht="12.75" customHeight="1" x14ac:dyDescent="0.25">
      <c r="A222" s="306"/>
      <c r="B222" s="304"/>
      <c r="C222" s="304"/>
      <c r="D222" s="304"/>
      <c r="E222" s="304"/>
      <c r="F222" s="305"/>
      <c r="G222" s="305"/>
      <c r="H222" s="305"/>
      <c r="I222" s="305"/>
      <c r="J222" s="305"/>
      <c r="K222" s="306"/>
      <c r="L222" s="306"/>
      <c r="M222" s="306"/>
      <c r="N222" s="306"/>
      <c r="O222" s="306"/>
      <c r="P222" s="306"/>
      <c r="Q222" s="306"/>
      <c r="R222" s="306"/>
      <c r="S222" s="306"/>
      <c r="T222" s="306"/>
      <c r="U222" s="306"/>
      <c r="V222" s="306"/>
      <c r="W222" s="306"/>
      <c r="X222" s="306"/>
      <c r="Y222" s="306"/>
      <c r="Z222" s="306"/>
    </row>
    <row r="223" spans="1:26" ht="12.75" customHeight="1" x14ac:dyDescent="0.25">
      <c r="A223" s="306"/>
      <c r="B223" s="304"/>
      <c r="C223" s="304"/>
      <c r="D223" s="304"/>
      <c r="E223" s="304"/>
      <c r="F223" s="305"/>
      <c r="G223" s="305"/>
      <c r="H223" s="305"/>
      <c r="I223" s="305"/>
      <c r="J223" s="305"/>
      <c r="K223" s="306"/>
      <c r="L223" s="306"/>
      <c r="M223" s="306"/>
      <c r="N223" s="306"/>
      <c r="O223" s="306"/>
      <c r="P223" s="306"/>
      <c r="Q223" s="306"/>
      <c r="R223" s="306"/>
      <c r="S223" s="306"/>
      <c r="T223" s="306"/>
      <c r="U223" s="306"/>
      <c r="V223" s="306"/>
      <c r="W223" s="306"/>
      <c r="X223" s="306"/>
      <c r="Y223" s="306"/>
      <c r="Z223" s="306"/>
    </row>
    <row r="224" spans="1:26" ht="12.75" customHeight="1" x14ac:dyDescent="0.25">
      <c r="A224" s="306"/>
      <c r="B224" s="304"/>
      <c r="C224" s="304"/>
      <c r="D224" s="304"/>
      <c r="E224" s="304"/>
      <c r="F224" s="305"/>
      <c r="G224" s="305"/>
      <c r="H224" s="305"/>
      <c r="I224" s="305"/>
      <c r="J224" s="305"/>
      <c r="K224" s="306"/>
      <c r="L224" s="306"/>
      <c r="M224" s="306"/>
      <c r="N224" s="306"/>
      <c r="O224" s="306"/>
      <c r="P224" s="306"/>
      <c r="Q224" s="306"/>
      <c r="R224" s="306"/>
      <c r="S224" s="306"/>
      <c r="T224" s="306"/>
      <c r="U224" s="306"/>
      <c r="V224" s="306"/>
      <c r="W224" s="306"/>
      <c r="X224" s="306"/>
      <c r="Y224" s="306"/>
      <c r="Z224" s="306"/>
    </row>
    <row r="225" spans="1:26" ht="12.75" customHeight="1" x14ac:dyDescent="0.25">
      <c r="A225" s="306"/>
      <c r="B225" s="304"/>
      <c r="C225" s="304"/>
      <c r="D225" s="304"/>
      <c r="E225" s="304"/>
      <c r="F225" s="305"/>
      <c r="G225" s="305"/>
      <c r="H225" s="305"/>
      <c r="I225" s="305"/>
      <c r="J225" s="305"/>
      <c r="K225" s="306"/>
      <c r="L225" s="306"/>
      <c r="M225" s="306"/>
      <c r="N225" s="306"/>
      <c r="O225" s="306"/>
      <c r="P225" s="306"/>
      <c r="Q225" s="306"/>
      <c r="R225" s="306"/>
      <c r="S225" s="306"/>
      <c r="T225" s="306"/>
      <c r="U225" s="306"/>
      <c r="V225" s="306"/>
      <c r="W225" s="306"/>
      <c r="X225" s="306"/>
      <c r="Y225" s="306"/>
      <c r="Z225" s="306"/>
    </row>
    <row r="226" spans="1:26" ht="12.75" customHeight="1" x14ac:dyDescent="0.25">
      <c r="A226" s="306"/>
      <c r="B226" s="304"/>
      <c r="C226" s="304"/>
      <c r="D226" s="304"/>
      <c r="E226" s="304"/>
      <c r="F226" s="305"/>
      <c r="G226" s="305"/>
      <c r="H226" s="305"/>
      <c r="I226" s="305"/>
      <c r="J226" s="305"/>
      <c r="K226" s="306"/>
      <c r="L226" s="306"/>
      <c r="M226" s="306"/>
      <c r="N226" s="306"/>
      <c r="O226" s="306"/>
      <c r="P226" s="306"/>
      <c r="Q226" s="306"/>
      <c r="R226" s="306"/>
      <c r="S226" s="306"/>
      <c r="T226" s="306"/>
      <c r="U226" s="306"/>
      <c r="V226" s="306"/>
      <c r="W226" s="306"/>
      <c r="X226" s="306"/>
      <c r="Y226" s="306"/>
      <c r="Z226" s="306"/>
    </row>
    <row r="227" spans="1:26" ht="12.75" customHeight="1" x14ac:dyDescent="0.25">
      <c r="A227" s="306"/>
      <c r="B227" s="304"/>
      <c r="C227" s="304"/>
      <c r="D227" s="304"/>
      <c r="E227" s="304"/>
      <c r="F227" s="305"/>
      <c r="G227" s="305"/>
      <c r="H227" s="305"/>
      <c r="I227" s="305"/>
      <c r="J227" s="305"/>
      <c r="K227" s="306"/>
      <c r="L227" s="306"/>
      <c r="M227" s="306"/>
      <c r="N227" s="306"/>
      <c r="O227" s="306"/>
      <c r="P227" s="306"/>
      <c r="Q227" s="306"/>
      <c r="R227" s="306"/>
      <c r="S227" s="306"/>
      <c r="T227" s="306"/>
      <c r="U227" s="306"/>
      <c r="V227" s="306"/>
      <c r="W227" s="306"/>
      <c r="X227" s="306"/>
      <c r="Y227" s="306"/>
      <c r="Z227" s="306"/>
    </row>
    <row r="228" spans="1:26" ht="12.75" customHeight="1" x14ac:dyDescent="0.25">
      <c r="A228" s="306"/>
      <c r="B228" s="304"/>
      <c r="C228" s="304"/>
      <c r="D228" s="304"/>
      <c r="E228" s="304"/>
      <c r="F228" s="305"/>
      <c r="G228" s="305"/>
      <c r="H228" s="305"/>
      <c r="I228" s="305"/>
      <c r="J228" s="305"/>
      <c r="K228" s="306"/>
      <c r="L228" s="306"/>
      <c r="M228" s="306"/>
      <c r="N228" s="306"/>
      <c r="O228" s="306"/>
      <c r="P228" s="306"/>
      <c r="Q228" s="306"/>
      <c r="R228" s="306"/>
      <c r="S228" s="306"/>
      <c r="T228" s="306"/>
      <c r="U228" s="306"/>
      <c r="V228" s="306"/>
      <c r="W228" s="306"/>
      <c r="X228" s="306"/>
      <c r="Y228" s="306"/>
      <c r="Z228" s="306"/>
    </row>
    <row r="229" spans="1:26" ht="12.75" customHeight="1" x14ac:dyDescent="0.25">
      <c r="A229" s="306"/>
      <c r="B229" s="304"/>
      <c r="C229" s="304"/>
      <c r="D229" s="304"/>
      <c r="E229" s="304"/>
      <c r="F229" s="305"/>
      <c r="G229" s="305"/>
      <c r="H229" s="305"/>
      <c r="I229" s="305"/>
      <c r="J229" s="305"/>
      <c r="K229" s="306"/>
      <c r="L229" s="306"/>
      <c r="M229" s="306"/>
      <c r="N229" s="306"/>
      <c r="O229" s="306"/>
      <c r="P229" s="306"/>
      <c r="Q229" s="306"/>
      <c r="R229" s="306"/>
      <c r="S229" s="306"/>
      <c r="T229" s="306"/>
      <c r="U229" s="306"/>
      <c r="V229" s="306"/>
      <c r="W229" s="306"/>
      <c r="X229" s="306"/>
      <c r="Y229" s="306"/>
      <c r="Z229" s="306"/>
    </row>
    <row r="230" spans="1:26" ht="12.75" customHeight="1" x14ac:dyDescent="0.25">
      <c r="A230" s="306"/>
      <c r="B230" s="304"/>
      <c r="C230" s="304"/>
      <c r="D230" s="304"/>
      <c r="E230" s="304"/>
      <c r="F230" s="305"/>
      <c r="G230" s="305"/>
      <c r="H230" s="305"/>
      <c r="I230" s="305"/>
      <c r="J230" s="305"/>
      <c r="K230" s="306"/>
      <c r="L230" s="306"/>
      <c r="M230" s="306"/>
      <c r="N230" s="306"/>
      <c r="O230" s="306"/>
      <c r="P230" s="306"/>
      <c r="Q230" s="306"/>
      <c r="R230" s="306"/>
      <c r="S230" s="306"/>
      <c r="T230" s="306"/>
      <c r="U230" s="306"/>
      <c r="V230" s="306"/>
      <c r="W230" s="306"/>
      <c r="X230" s="306"/>
      <c r="Y230" s="306"/>
      <c r="Z230" s="306"/>
    </row>
    <row r="231" spans="1:26" ht="12.75" customHeight="1" x14ac:dyDescent="0.25">
      <c r="A231" s="306"/>
      <c r="B231" s="304"/>
      <c r="C231" s="304"/>
      <c r="D231" s="304"/>
      <c r="E231" s="304"/>
      <c r="F231" s="305"/>
      <c r="G231" s="305"/>
      <c r="H231" s="305"/>
      <c r="I231" s="305"/>
      <c r="J231" s="305"/>
      <c r="K231" s="306"/>
      <c r="L231" s="306"/>
      <c r="M231" s="306"/>
      <c r="N231" s="306"/>
      <c r="O231" s="306"/>
      <c r="P231" s="306"/>
      <c r="Q231" s="306"/>
      <c r="R231" s="306"/>
      <c r="S231" s="306"/>
      <c r="T231" s="306"/>
      <c r="U231" s="306"/>
      <c r="V231" s="306"/>
      <c r="W231" s="306"/>
      <c r="X231" s="306"/>
      <c r="Y231" s="306"/>
      <c r="Z231" s="306"/>
    </row>
    <row r="232" spans="1:26" ht="12.75" customHeight="1" x14ac:dyDescent="0.25">
      <c r="A232" s="306"/>
      <c r="B232" s="304"/>
      <c r="C232" s="304"/>
      <c r="D232" s="304"/>
      <c r="E232" s="304"/>
      <c r="F232" s="305"/>
      <c r="G232" s="305"/>
      <c r="H232" s="305"/>
      <c r="I232" s="305"/>
      <c r="J232" s="305"/>
      <c r="K232" s="306"/>
      <c r="L232" s="306"/>
      <c r="M232" s="306"/>
      <c r="N232" s="306"/>
      <c r="O232" s="306"/>
      <c r="P232" s="306"/>
      <c r="Q232" s="306"/>
      <c r="R232" s="306"/>
      <c r="S232" s="306"/>
      <c r="T232" s="306"/>
      <c r="U232" s="306"/>
      <c r="V232" s="306"/>
      <c r="W232" s="306"/>
      <c r="X232" s="306"/>
      <c r="Y232" s="306"/>
      <c r="Z232" s="306"/>
    </row>
    <row r="233" spans="1:26" ht="12.75" customHeight="1" x14ac:dyDescent="0.25">
      <c r="A233" s="306"/>
      <c r="B233" s="304"/>
      <c r="C233" s="304"/>
      <c r="D233" s="304"/>
      <c r="E233" s="304"/>
      <c r="F233" s="305"/>
      <c r="G233" s="305"/>
      <c r="H233" s="305"/>
      <c r="I233" s="305"/>
      <c r="J233" s="305"/>
      <c r="K233" s="306"/>
      <c r="L233" s="306"/>
      <c r="M233" s="306"/>
      <c r="N233" s="306"/>
      <c r="O233" s="306"/>
      <c r="P233" s="306"/>
      <c r="Q233" s="306"/>
      <c r="R233" s="306"/>
      <c r="S233" s="306"/>
      <c r="T233" s="306"/>
      <c r="U233" s="306"/>
      <c r="V233" s="306"/>
      <c r="W233" s="306"/>
      <c r="X233" s="306"/>
      <c r="Y233" s="306"/>
      <c r="Z233" s="306"/>
    </row>
    <row r="234" spans="1:26" ht="12.75" customHeight="1" x14ac:dyDescent="0.25">
      <c r="A234" s="306"/>
      <c r="B234" s="304"/>
      <c r="C234" s="304"/>
      <c r="D234" s="304"/>
      <c r="E234" s="304"/>
      <c r="F234" s="305"/>
      <c r="G234" s="305"/>
      <c r="H234" s="305"/>
      <c r="I234" s="305"/>
      <c r="J234" s="305"/>
      <c r="K234" s="306"/>
      <c r="L234" s="306"/>
      <c r="M234" s="306"/>
      <c r="N234" s="306"/>
      <c r="O234" s="306"/>
      <c r="P234" s="306"/>
      <c r="Q234" s="306"/>
      <c r="R234" s="306"/>
      <c r="S234" s="306"/>
      <c r="T234" s="306"/>
      <c r="U234" s="306"/>
      <c r="V234" s="306"/>
      <c r="W234" s="306"/>
      <c r="X234" s="306"/>
      <c r="Y234" s="306"/>
      <c r="Z234" s="306"/>
    </row>
    <row r="235" spans="1:26" ht="12.75" customHeight="1" x14ac:dyDescent="0.25">
      <c r="A235" s="306"/>
      <c r="B235" s="304"/>
      <c r="C235" s="304"/>
      <c r="D235" s="304"/>
      <c r="E235" s="304"/>
      <c r="F235" s="305"/>
      <c r="G235" s="305"/>
      <c r="H235" s="305"/>
      <c r="I235" s="305"/>
      <c r="J235" s="305"/>
      <c r="K235" s="306"/>
      <c r="L235" s="306"/>
      <c r="M235" s="306"/>
      <c r="N235" s="306"/>
      <c r="O235" s="306"/>
      <c r="P235" s="306"/>
      <c r="Q235" s="306"/>
      <c r="R235" s="306"/>
      <c r="S235" s="306"/>
      <c r="T235" s="306"/>
      <c r="U235" s="306"/>
      <c r="V235" s="306"/>
      <c r="W235" s="306"/>
      <c r="X235" s="306"/>
      <c r="Y235" s="306"/>
      <c r="Z235" s="306"/>
    </row>
    <row r="236" spans="1:26" ht="12.75" customHeight="1" x14ac:dyDescent="0.25">
      <c r="A236" s="306"/>
      <c r="B236" s="304"/>
      <c r="C236" s="304"/>
      <c r="D236" s="304"/>
      <c r="E236" s="304"/>
      <c r="F236" s="305"/>
      <c r="G236" s="305"/>
      <c r="H236" s="305"/>
      <c r="I236" s="305"/>
      <c r="J236" s="305"/>
      <c r="K236" s="306"/>
      <c r="L236" s="306"/>
      <c r="M236" s="306"/>
      <c r="N236" s="306"/>
      <c r="O236" s="306"/>
      <c r="P236" s="306"/>
      <c r="Q236" s="306"/>
      <c r="R236" s="306"/>
      <c r="S236" s="306"/>
      <c r="T236" s="306"/>
      <c r="U236" s="306"/>
      <c r="V236" s="306"/>
      <c r="W236" s="306"/>
      <c r="X236" s="306"/>
      <c r="Y236" s="306"/>
      <c r="Z236" s="306"/>
    </row>
    <row r="237" spans="1:26" ht="12.75" customHeight="1" x14ac:dyDescent="0.25">
      <c r="A237" s="306"/>
      <c r="B237" s="304"/>
      <c r="C237" s="304"/>
      <c r="D237" s="304"/>
      <c r="E237" s="304"/>
      <c r="F237" s="305"/>
      <c r="G237" s="305"/>
      <c r="H237" s="305"/>
      <c r="I237" s="305"/>
      <c r="J237" s="305"/>
      <c r="K237" s="306"/>
      <c r="L237" s="306"/>
      <c r="M237" s="306"/>
      <c r="N237" s="306"/>
      <c r="O237" s="306"/>
      <c r="P237" s="306"/>
      <c r="Q237" s="306"/>
      <c r="R237" s="306"/>
      <c r="S237" s="306"/>
      <c r="T237" s="306"/>
      <c r="U237" s="306"/>
      <c r="V237" s="306"/>
      <c r="W237" s="306"/>
      <c r="X237" s="306"/>
      <c r="Y237" s="306"/>
      <c r="Z237" s="306"/>
    </row>
    <row r="238" spans="1:26" ht="12.75" customHeight="1" x14ac:dyDescent="0.25">
      <c r="A238" s="306"/>
      <c r="B238" s="304"/>
      <c r="C238" s="304"/>
      <c r="D238" s="304"/>
      <c r="E238" s="304"/>
      <c r="F238" s="305"/>
      <c r="G238" s="305"/>
      <c r="H238" s="305"/>
      <c r="I238" s="305"/>
      <c r="J238" s="305"/>
      <c r="K238" s="306"/>
      <c r="L238" s="306"/>
      <c r="M238" s="306"/>
      <c r="N238" s="306"/>
      <c r="O238" s="306"/>
      <c r="P238" s="306"/>
      <c r="Q238" s="306"/>
      <c r="R238" s="306"/>
      <c r="S238" s="306"/>
      <c r="T238" s="306"/>
      <c r="U238" s="306"/>
      <c r="V238" s="306"/>
      <c r="W238" s="306"/>
      <c r="X238" s="306"/>
      <c r="Y238" s="306"/>
      <c r="Z238" s="306"/>
    </row>
    <row r="239" spans="1:26" ht="12.75" customHeight="1" x14ac:dyDescent="0.25">
      <c r="A239" s="306"/>
      <c r="B239" s="304"/>
      <c r="C239" s="304"/>
      <c r="D239" s="304"/>
      <c r="E239" s="304"/>
      <c r="F239" s="305"/>
      <c r="G239" s="305"/>
      <c r="H239" s="305"/>
      <c r="I239" s="305"/>
      <c r="J239" s="305"/>
      <c r="K239" s="306"/>
      <c r="L239" s="306"/>
      <c r="M239" s="306"/>
      <c r="N239" s="306"/>
      <c r="O239" s="306"/>
      <c r="P239" s="306"/>
      <c r="Q239" s="306"/>
      <c r="R239" s="306"/>
      <c r="S239" s="306"/>
      <c r="T239" s="306"/>
      <c r="U239" s="306"/>
      <c r="V239" s="306"/>
      <c r="W239" s="306"/>
      <c r="X239" s="306"/>
      <c r="Y239" s="306"/>
      <c r="Z239" s="306"/>
    </row>
    <row r="240" spans="1:26" ht="12.75" customHeight="1" x14ac:dyDescent="0.25">
      <c r="A240" s="306"/>
      <c r="B240" s="304"/>
      <c r="C240" s="304"/>
      <c r="D240" s="304"/>
      <c r="E240" s="304"/>
      <c r="F240" s="305"/>
      <c r="G240" s="305"/>
      <c r="H240" s="305"/>
      <c r="I240" s="305"/>
      <c r="J240" s="305"/>
      <c r="K240" s="306"/>
      <c r="L240" s="306"/>
      <c r="M240" s="306"/>
      <c r="N240" s="306"/>
      <c r="O240" s="306"/>
      <c r="P240" s="306"/>
      <c r="Q240" s="306"/>
      <c r="R240" s="306"/>
      <c r="S240" s="306"/>
      <c r="T240" s="306"/>
      <c r="U240" s="306"/>
      <c r="V240" s="306"/>
      <c r="W240" s="306"/>
      <c r="X240" s="306"/>
      <c r="Y240" s="306"/>
      <c r="Z240" s="306"/>
    </row>
    <row r="241" spans="1:26" ht="12.75" customHeight="1" x14ac:dyDescent="0.25">
      <c r="A241" s="306"/>
      <c r="B241" s="304"/>
      <c r="C241" s="304"/>
      <c r="D241" s="304"/>
      <c r="E241" s="304"/>
      <c r="F241" s="305"/>
      <c r="G241" s="305"/>
      <c r="H241" s="305"/>
      <c r="I241" s="305"/>
      <c r="J241" s="305"/>
      <c r="K241" s="306"/>
      <c r="L241" s="306"/>
      <c r="M241" s="306"/>
      <c r="N241" s="306"/>
      <c r="O241" s="306"/>
      <c r="P241" s="306"/>
      <c r="Q241" s="306"/>
      <c r="R241" s="306"/>
      <c r="S241" s="306"/>
      <c r="T241" s="306"/>
      <c r="U241" s="306"/>
      <c r="V241" s="306"/>
      <c r="W241" s="306"/>
      <c r="X241" s="306"/>
      <c r="Y241" s="306"/>
      <c r="Z241" s="306"/>
    </row>
    <row r="242" spans="1:26" ht="12.75" customHeight="1" x14ac:dyDescent="0.25">
      <c r="A242" s="306"/>
      <c r="B242" s="304"/>
      <c r="C242" s="304"/>
      <c r="D242" s="304"/>
      <c r="E242" s="304"/>
      <c r="F242" s="305"/>
      <c r="G242" s="305"/>
      <c r="H242" s="305"/>
      <c r="I242" s="305"/>
      <c r="J242" s="305"/>
      <c r="K242" s="306"/>
      <c r="L242" s="306"/>
      <c r="M242" s="306"/>
      <c r="N242" s="306"/>
      <c r="O242" s="306"/>
      <c r="P242" s="306"/>
      <c r="Q242" s="306"/>
      <c r="R242" s="306"/>
      <c r="S242" s="306"/>
      <c r="T242" s="306"/>
      <c r="U242" s="306"/>
      <c r="V242" s="306"/>
      <c r="W242" s="306"/>
      <c r="X242" s="306"/>
      <c r="Y242" s="306"/>
      <c r="Z242" s="306"/>
    </row>
    <row r="243" spans="1:26" ht="12.75" customHeight="1" x14ac:dyDescent="0.25">
      <c r="A243" s="306"/>
      <c r="B243" s="304"/>
      <c r="C243" s="304"/>
      <c r="D243" s="304"/>
      <c r="E243" s="304"/>
      <c r="F243" s="305"/>
      <c r="G243" s="305"/>
      <c r="H243" s="305"/>
      <c r="I243" s="305"/>
      <c r="J243" s="305"/>
      <c r="K243" s="306"/>
      <c r="L243" s="306"/>
      <c r="M243" s="306"/>
      <c r="N243" s="306"/>
      <c r="O243" s="306"/>
      <c r="P243" s="306"/>
      <c r="Q243" s="306"/>
      <c r="R243" s="306"/>
      <c r="S243" s="306"/>
      <c r="T243" s="306"/>
      <c r="U243" s="306"/>
      <c r="V243" s="306"/>
      <c r="W243" s="306"/>
      <c r="X243" s="306"/>
      <c r="Y243" s="306"/>
      <c r="Z243" s="306"/>
    </row>
    <row r="244" spans="1:26" ht="12.75" customHeight="1" x14ac:dyDescent="0.25">
      <c r="A244" s="306"/>
      <c r="B244" s="304"/>
      <c r="C244" s="304"/>
      <c r="D244" s="304"/>
      <c r="E244" s="304"/>
      <c r="F244" s="305"/>
      <c r="G244" s="305"/>
      <c r="H244" s="305"/>
      <c r="I244" s="305"/>
      <c r="J244" s="305"/>
      <c r="K244" s="306"/>
      <c r="L244" s="306"/>
      <c r="M244" s="306"/>
      <c r="N244" s="306"/>
      <c r="O244" s="306"/>
      <c r="P244" s="306"/>
      <c r="Q244" s="306"/>
      <c r="R244" s="306"/>
      <c r="S244" s="306"/>
      <c r="T244" s="306"/>
      <c r="U244" s="306"/>
      <c r="V244" s="306"/>
      <c r="W244" s="306"/>
      <c r="X244" s="306"/>
      <c r="Y244" s="306"/>
      <c r="Z244" s="306"/>
    </row>
    <row r="245" spans="1:26" ht="12.75" customHeight="1" x14ac:dyDescent="0.25">
      <c r="A245" s="306"/>
      <c r="B245" s="304"/>
      <c r="C245" s="304"/>
      <c r="D245" s="304"/>
      <c r="E245" s="304"/>
      <c r="F245" s="305"/>
      <c r="G245" s="305"/>
      <c r="H245" s="305"/>
      <c r="I245" s="305"/>
      <c r="J245" s="305"/>
      <c r="K245" s="306"/>
      <c r="L245" s="306"/>
      <c r="M245" s="306"/>
      <c r="N245" s="306"/>
      <c r="O245" s="306"/>
      <c r="P245" s="306"/>
      <c r="Q245" s="306"/>
      <c r="R245" s="306"/>
      <c r="S245" s="306"/>
      <c r="T245" s="306"/>
      <c r="U245" s="306"/>
      <c r="V245" s="306"/>
      <c r="W245" s="306"/>
      <c r="X245" s="306"/>
      <c r="Y245" s="306"/>
      <c r="Z245" s="306"/>
    </row>
    <row r="246" spans="1:26" ht="12.75" customHeight="1" x14ac:dyDescent="0.25">
      <c r="A246" s="306"/>
      <c r="B246" s="304"/>
      <c r="C246" s="304"/>
      <c r="D246" s="304"/>
      <c r="E246" s="304"/>
      <c r="F246" s="305"/>
      <c r="G246" s="305"/>
      <c r="H246" s="305"/>
      <c r="I246" s="305"/>
      <c r="J246" s="305"/>
      <c r="K246" s="306"/>
      <c r="L246" s="306"/>
      <c r="M246" s="306"/>
      <c r="N246" s="306"/>
      <c r="O246" s="306"/>
      <c r="P246" s="306"/>
      <c r="Q246" s="306"/>
      <c r="R246" s="306"/>
      <c r="S246" s="306"/>
      <c r="T246" s="306"/>
      <c r="U246" s="306"/>
      <c r="V246" s="306"/>
      <c r="W246" s="306"/>
      <c r="X246" s="306"/>
      <c r="Y246" s="306"/>
      <c r="Z246" s="306"/>
    </row>
    <row r="247" spans="1:26" ht="12.75" customHeight="1" x14ac:dyDescent="0.25">
      <c r="A247" s="306"/>
      <c r="B247" s="304"/>
      <c r="C247" s="304"/>
      <c r="D247" s="304"/>
      <c r="E247" s="304"/>
      <c r="F247" s="305"/>
      <c r="G247" s="305"/>
      <c r="H247" s="305"/>
      <c r="I247" s="305"/>
      <c r="J247" s="305"/>
      <c r="K247" s="306"/>
      <c r="L247" s="306"/>
      <c r="M247" s="306"/>
      <c r="N247" s="306"/>
      <c r="O247" s="306"/>
      <c r="P247" s="306"/>
      <c r="Q247" s="306"/>
      <c r="R247" s="306"/>
      <c r="S247" s="306"/>
      <c r="T247" s="306"/>
      <c r="U247" s="306"/>
      <c r="V247" s="306"/>
      <c r="W247" s="306"/>
      <c r="X247" s="306"/>
      <c r="Y247" s="306"/>
      <c r="Z247" s="306"/>
    </row>
    <row r="248" spans="1:26" ht="12.75" customHeight="1" x14ac:dyDescent="0.25">
      <c r="A248" s="306"/>
      <c r="B248" s="304"/>
      <c r="C248" s="304"/>
      <c r="D248" s="304"/>
      <c r="E248" s="304"/>
      <c r="F248" s="305"/>
      <c r="G248" s="305"/>
      <c r="H248" s="305"/>
      <c r="I248" s="305"/>
      <c r="J248" s="305"/>
      <c r="K248" s="306"/>
      <c r="L248" s="306"/>
      <c r="M248" s="306"/>
      <c r="N248" s="306"/>
      <c r="O248" s="306"/>
      <c r="P248" s="306"/>
      <c r="Q248" s="306"/>
      <c r="R248" s="306"/>
      <c r="S248" s="306"/>
      <c r="T248" s="306"/>
      <c r="U248" s="306"/>
      <c r="V248" s="306"/>
      <c r="W248" s="306"/>
      <c r="X248" s="306"/>
      <c r="Y248" s="306"/>
      <c r="Z248" s="306"/>
    </row>
    <row r="249" spans="1:26" ht="12.75" customHeight="1" x14ac:dyDescent="0.25">
      <c r="A249" s="306"/>
      <c r="B249" s="304"/>
      <c r="C249" s="304"/>
      <c r="D249" s="304"/>
      <c r="E249" s="304"/>
      <c r="F249" s="305"/>
      <c r="G249" s="305"/>
      <c r="H249" s="305"/>
      <c r="I249" s="305"/>
      <c r="J249" s="305"/>
      <c r="K249" s="306"/>
      <c r="L249" s="306"/>
      <c r="M249" s="306"/>
      <c r="N249" s="306"/>
      <c r="O249" s="306"/>
      <c r="P249" s="306"/>
      <c r="Q249" s="306"/>
      <c r="R249" s="306"/>
      <c r="S249" s="306"/>
      <c r="T249" s="306"/>
      <c r="U249" s="306"/>
      <c r="V249" s="306"/>
      <c r="W249" s="306"/>
      <c r="X249" s="306"/>
      <c r="Y249" s="306"/>
      <c r="Z249" s="306"/>
    </row>
    <row r="250" spans="1:26" ht="12.75" customHeight="1" x14ac:dyDescent="0.25">
      <c r="A250" s="306"/>
      <c r="B250" s="304"/>
      <c r="C250" s="304"/>
      <c r="D250" s="304"/>
      <c r="E250" s="304"/>
      <c r="F250" s="305"/>
      <c r="G250" s="305"/>
      <c r="H250" s="305"/>
      <c r="I250" s="305"/>
      <c r="J250" s="305"/>
      <c r="K250" s="306"/>
      <c r="L250" s="306"/>
      <c r="M250" s="306"/>
      <c r="N250" s="306"/>
      <c r="O250" s="306"/>
      <c r="P250" s="306"/>
      <c r="Q250" s="306"/>
      <c r="R250" s="306"/>
      <c r="S250" s="306"/>
      <c r="T250" s="306"/>
      <c r="U250" s="306"/>
      <c r="V250" s="306"/>
      <c r="W250" s="306"/>
      <c r="X250" s="306"/>
      <c r="Y250" s="306"/>
      <c r="Z250" s="306"/>
    </row>
    <row r="251" spans="1:26" ht="12.75" customHeight="1" x14ac:dyDescent="0.25">
      <c r="A251" s="306"/>
      <c r="B251" s="304"/>
      <c r="C251" s="304"/>
      <c r="D251" s="304"/>
      <c r="E251" s="304"/>
      <c r="F251" s="305"/>
      <c r="G251" s="305"/>
      <c r="H251" s="305"/>
      <c r="I251" s="305"/>
      <c r="J251" s="305"/>
      <c r="K251" s="306"/>
      <c r="L251" s="306"/>
      <c r="M251" s="306"/>
      <c r="N251" s="306"/>
      <c r="O251" s="306"/>
      <c r="P251" s="306"/>
      <c r="Q251" s="306"/>
      <c r="R251" s="306"/>
      <c r="S251" s="306"/>
      <c r="T251" s="306"/>
      <c r="U251" s="306"/>
      <c r="V251" s="306"/>
      <c r="W251" s="306"/>
      <c r="X251" s="306"/>
      <c r="Y251" s="306"/>
      <c r="Z251" s="306"/>
    </row>
    <row r="252" spans="1:26" ht="12.75" customHeight="1" x14ac:dyDescent="0.25">
      <c r="A252" s="306"/>
      <c r="B252" s="304"/>
      <c r="C252" s="304"/>
      <c r="D252" s="304"/>
      <c r="E252" s="304"/>
      <c r="F252" s="305"/>
      <c r="G252" s="305"/>
      <c r="H252" s="305"/>
      <c r="I252" s="305"/>
      <c r="J252" s="305"/>
      <c r="K252" s="306"/>
      <c r="L252" s="306"/>
      <c r="M252" s="306"/>
      <c r="N252" s="306"/>
      <c r="O252" s="306"/>
      <c r="P252" s="306"/>
      <c r="Q252" s="306"/>
      <c r="R252" s="306"/>
      <c r="S252" s="306"/>
      <c r="T252" s="306"/>
      <c r="U252" s="306"/>
      <c r="V252" s="306"/>
      <c r="W252" s="306"/>
      <c r="X252" s="306"/>
      <c r="Y252" s="306"/>
      <c r="Z252" s="306"/>
    </row>
    <row r="253" spans="1:26" ht="12.75" customHeight="1" x14ac:dyDescent="0.25">
      <c r="A253" s="306"/>
      <c r="B253" s="304"/>
      <c r="C253" s="304"/>
      <c r="D253" s="304"/>
      <c r="E253" s="304"/>
      <c r="F253" s="305"/>
      <c r="G253" s="305"/>
      <c r="H253" s="305"/>
      <c r="I253" s="305"/>
      <c r="J253" s="305"/>
      <c r="K253" s="306"/>
      <c r="L253" s="306"/>
      <c r="M253" s="306"/>
      <c r="N253" s="306"/>
      <c r="O253" s="306"/>
      <c r="P253" s="306"/>
      <c r="Q253" s="306"/>
      <c r="R253" s="306"/>
      <c r="S253" s="306"/>
      <c r="T253" s="306"/>
      <c r="U253" s="306"/>
      <c r="V253" s="306"/>
      <c r="W253" s="306"/>
      <c r="X253" s="306"/>
      <c r="Y253" s="306"/>
      <c r="Z253" s="306"/>
    </row>
    <row r="254" spans="1:26" ht="12.75" customHeight="1" x14ac:dyDescent="0.25">
      <c r="A254" s="306"/>
      <c r="B254" s="304"/>
      <c r="C254" s="304"/>
      <c r="D254" s="304"/>
      <c r="E254" s="304"/>
      <c r="F254" s="305"/>
      <c r="G254" s="305"/>
      <c r="H254" s="305"/>
      <c r="I254" s="305"/>
      <c r="J254" s="305"/>
      <c r="K254" s="306"/>
      <c r="L254" s="306"/>
      <c r="M254" s="306"/>
      <c r="N254" s="306"/>
      <c r="O254" s="306"/>
      <c r="P254" s="306"/>
      <c r="Q254" s="306"/>
      <c r="R254" s="306"/>
      <c r="S254" s="306"/>
      <c r="T254" s="306"/>
      <c r="U254" s="306"/>
      <c r="V254" s="306"/>
      <c r="W254" s="306"/>
      <c r="X254" s="306"/>
      <c r="Y254" s="306"/>
      <c r="Z254" s="306"/>
    </row>
    <row r="255" spans="1:26" ht="12.75" customHeight="1" x14ac:dyDescent="0.25">
      <c r="A255" s="306"/>
      <c r="B255" s="304"/>
      <c r="C255" s="304"/>
      <c r="D255" s="304"/>
      <c r="E255" s="304"/>
      <c r="F255" s="305"/>
      <c r="G255" s="305"/>
      <c r="H255" s="305"/>
      <c r="I255" s="305"/>
      <c r="J255" s="305"/>
      <c r="K255" s="306"/>
      <c r="L255" s="306"/>
      <c r="M255" s="306"/>
      <c r="N255" s="306"/>
      <c r="O255" s="306"/>
      <c r="P255" s="306"/>
      <c r="Q255" s="306"/>
      <c r="R255" s="306"/>
      <c r="S255" s="306"/>
      <c r="T255" s="306"/>
      <c r="U255" s="306"/>
      <c r="V255" s="306"/>
      <c r="W255" s="306"/>
      <c r="X255" s="306"/>
      <c r="Y255" s="306"/>
      <c r="Z255" s="306"/>
    </row>
    <row r="256" spans="1:26" ht="12.75" customHeight="1" x14ac:dyDescent="0.25">
      <c r="A256" s="306"/>
      <c r="B256" s="304"/>
      <c r="C256" s="304"/>
      <c r="D256" s="304"/>
      <c r="E256" s="304"/>
      <c r="F256" s="305"/>
      <c r="G256" s="305"/>
      <c r="H256" s="305"/>
      <c r="I256" s="305"/>
      <c r="J256" s="305"/>
      <c r="K256" s="306"/>
      <c r="L256" s="306"/>
      <c r="M256" s="306"/>
      <c r="N256" s="306"/>
      <c r="O256" s="306"/>
      <c r="P256" s="306"/>
      <c r="Q256" s="306"/>
      <c r="R256" s="306"/>
      <c r="S256" s="306"/>
      <c r="T256" s="306"/>
      <c r="U256" s="306"/>
      <c r="V256" s="306"/>
      <c r="W256" s="306"/>
      <c r="X256" s="306"/>
      <c r="Y256" s="306"/>
      <c r="Z256" s="306"/>
    </row>
    <row r="257" spans="1:26" ht="12.75" customHeight="1" x14ac:dyDescent="0.25">
      <c r="A257" s="306"/>
      <c r="B257" s="304"/>
      <c r="C257" s="304"/>
      <c r="D257" s="304"/>
      <c r="E257" s="304"/>
      <c r="F257" s="305"/>
      <c r="G257" s="305"/>
      <c r="H257" s="305"/>
      <c r="I257" s="305"/>
      <c r="J257" s="305"/>
      <c r="K257" s="306"/>
      <c r="L257" s="306"/>
      <c r="M257" s="306"/>
      <c r="N257" s="306"/>
      <c r="O257" s="306"/>
      <c r="P257" s="306"/>
      <c r="Q257" s="306"/>
      <c r="R257" s="306"/>
      <c r="S257" s="306"/>
      <c r="T257" s="306"/>
      <c r="U257" s="306"/>
      <c r="V257" s="306"/>
      <c r="W257" s="306"/>
      <c r="X257" s="306"/>
      <c r="Y257" s="306"/>
      <c r="Z257" s="306"/>
    </row>
    <row r="258" spans="1:26" ht="12.75" customHeight="1" x14ac:dyDescent="0.25">
      <c r="A258" s="306"/>
      <c r="B258" s="304"/>
      <c r="C258" s="304"/>
      <c r="D258" s="304"/>
      <c r="E258" s="304"/>
      <c r="F258" s="305"/>
      <c r="G258" s="305"/>
      <c r="H258" s="305"/>
      <c r="I258" s="305"/>
      <c r="J258" s="305"/>
      <c r="K258" s="306"/>
      <c r="L258" s="306"/>
      <c r="M258" s="306"/>
      <c r="N258" s="306"/>
      <c r="O258" s="306"/>
      <c r="P258" s="306"/>
      <c r="Q258" s="306"/>
      <c r="R258" s="306"/>
      <c r="S258" s="306"/>
      <c r="T258" s="306"/>
      <c r="U258" s="306"/>
      <c r="V258" s="306"/>
      <c r="W258" s="306"/>
      <c r="X258" s="306"/>
      <c r="Y258" s="306"/>
      <c r="Z258" s="306"/>
    </row>
    <row r="259" spans="1:26" ht="12.75" customHeight="1" x14ac:dyDescent="0.25">
      <c r="A259" s="306"/>
      <c r="B259" s="304"/>
      <c r="C259" s="304"/>
      <c r="D259" s="304"/>
      <c r="E259" s="304"/>
      <c r="F259" s="305"/>
      <c r="G259" s="305"/>
      <c r="H259" s="305"/>
      <c r="I259" s="305"/>
      <c r="J259" s="305"/>
      <c r="K259" s="306"/>
      <c r="L259" s="306"/>
      <c r="M259" s="306"/>
      <c r="N259" s="306"/>
      <c r="O259" s="306"/>
      <c r="P259" s="306"/>
      <c r="Q259" s="306"/>
      <c r="R259" s="306"/>
      <c r="S259" s="306"/>
      <c r="T259" s="306"/>
      <c r="U259" s="306"/>
      <c r="V259" s="306"/>
      <c r="W259" s="306"/>
      <c r="X259" s="306"/>
      <c r="Y259" s="306"/>
      <c r="Z259" s="306"/>
    </row>
    <row r="260" spans="1:26" ht="12.75" customHeight="1" x14ac:dyDescent="0.25">
      <c r="A260" s="306"/>
      <c r="B260" s="304"/>
      <c r="C260" s="304"/>
      <c r="D260" s="304"/>
      <c r="E260" s="304"/>
      <c r="F260" s="305"/>
      <c r="G260" s="305"/>
      <c r="H260" s="305"/>
      <c r="I260" s="305"/>
      <c r="J260" s="305"/>
      <c r="K260" s="306"/>
      <c r="L260" s="306"/>
      <c r="M260" s="306"/>
      <c r="N260" s="306"/>
      <c r="O260" s="306"/>
      <c r="P260" s="306"/>
      <c r="Q260" s="306"/>
      <c r="R260" s="306"/>
      <c r="S260" s="306"/>
      <c r="T260" s="306"/>
      <c r="U260" s="306"/>
      <c r="V260" s="306"/>
      <c r="W260" s="306"/>
      <c r="X260" s="306"/>
      <c r="Y260" s="306"/>
      <c r="Z260" s="306"/>
    </row>
    <row r="261" spans="1:26" ht="12.75" customHeight="1" x14ac:dyDescent="0.25">
      <c r="A261" s="306"/>
      <c r="B261" s="304"/>
      <c r="C261" s="304"/>
      <c r="D261" s="304"/>
      <c r="E261" s="304"/>
      <c r="F261" s="305"/>
      <c r="G261" s="305"/>
      <c r="H261" s="305"/>
      <c r="I261" s="305"/>
      <c r="J261" s="305"/>
      <c r="K261" s="306"/>
      <c r="L261" s="306"/>
      <c r="M261" s="306"/>
      <c r="N261" s="306"/>
      <c r="O261" s="306"/>
      <c r="P261" s="306"/>
      <c r="Q261" s="306"/>
      <c r="R261" s="306"/>
      <c r="S261" s="306"/>
      <c r="T261" s="306"/>
      <c r="U261" s="306"/>
      <c r="V261" s="306"/>
      <c r="W261" s="306"/>
      <c r="X261" s="306"/>
      <c r="Y261" s="306"/>
      <c r="Z261" s="306"/>
    </row>
    <row r="262" spans="1:26" ht="12.75" customHeight="1" x14ac:dyDescent="0.25">
      <c r="A262" s="306"/>
      <c r="B262" s="304"/>
      <c r="C262" s="304"/>
      <c r="D262" s="304"/>
      <c r="E262" s="304"/>
      <c r="F262" s="305"/>
      <c r="G262" s="305"/>
      <c r="H262" s="305"/>
      <c r="I262" s="305"/>
      <c r="J262" s="305"/>
      <c r="K262" s="306"/>
      <c r="L262" s="306"/>
      <c r="M262" s="306"/>
      <c r="N262" s="306"/>
      <c r="O262" s="306"/>
      <c r="P262" s="306"/>
      <c r="Q262" s="306"/>
      <c r="R262" s="306"/>
      <c r="S262" s="306"/>
      <c r="T262" s="306"/>
      <c r="U262" s="306"/>
      <c r="V262" s="306"/>
      <c r="W262" s="306"/>
      <c r="X262" s="306"/>
      <c r="Y262" s="306"/>
      <c r="Z262" s="306"/>
    </row>
    <row r="263" spans="1:26" ht="12.75" customHeight="1" x14ac:dyDescent="0.25">
      <c r="A263" s="306"/>
      <c r="B263" s="304"/>
      <c r="C263" s="304"/>
      <c r="D263" s="304"/>
      <c r="E263" s="304"/>
      <c r="F263" s="305"/>
      <c r="G263" s="305"/>
      <c r="H263" s="305"/>
      <c r="I263" s="305"/>
      <c r="J263" s="305"/>
      <c r="K263" s="306"/>
      <c r="L263" s="306"/>
      <c r="M263" s="306"/>
      <c r="N263" s="306"/>
      <c r="O263" s="306"/>
      <c r="P263" s="306"/>
      <c r="Q263" s="306"/>
      <c r="R263" s="306"/>
      <c r="S263" s="306"/>
      <c r="T263" s="306"/>
      <c r="U263" s="306"/>
      <c r="V263" s="306"/>
      <c r="W263" s="306"/>
      <c r="X263" s="306"/>
      <c r="Y263" s="306"/>
      <c r="Z263" s="306"/>
    </row>
    <row r="264" spans="1:26" ht="12.75" customHeight="1" x14ac:dyDescent="0.25">
      <c r="A264" s="306"/>
      <c r="B264" s="304"/>
      <c r="C264" s="304"/>
      <c r="D264" s="304"/>
      <c r="E264" s="304"/>
      <c r="F264" s="305"/>
      <c r="G264" s="305"/>
      <c r="H264" s="305"/>
      <c r="I264" s="305"/>
      <c r="J264" s="305"/>
      <c r="K264" s="306"/>
      <c r="L264" s="306"/>
      <c r="M264" s="306"/>
      <c r="N264" s="306"/>
      <c r="O264" s="306"/>
      <c r="P264" s="306"/>
      <c r="Q264" s="306"/>
      <c r="R264" s="306"/>
      <c r="S264" s="306"/>
      <c r="T264" s="306"/>
      <c r="U264" s="306"/>
      <c r="V264" s="306"/>
      <c r="W264" s="306"/>
      <c r="X264" s="306"/>
      <c r="Y264" s="306"/>
      <c r="Z264" s="306"/>
    </row>
    <row r="265" spans="1:26" ht="12.75" customHeight="1" x14ac:dyDescent="0.25">
      <c r="A265" s="306"/>
      <c r="B265" s="304"/>
      <c r="C265" s="304"/>
      <c r="D265" s="304"/>
      <c r="E265" s="304"/>
      <c r="F265" s="305"/>
      <c r="G265" s="305"/>
      <c r="H265" s="305"/>
      <c r="I265" s="305"/>
      <c r="J265" s="305"/>
      <c r="K265" s="306"/>
      <c r="L265" s="306"/>
      <c r="M265" s="306"/>
      <c r="N265" s="306"/>
      <c r="O265" s="306"/>
      <c r="P265" s="306"/>
      <c r="Q265" s="306"/>
      <c r="R265" s="306"/>
      <c r="S265" s="306"/>
      <c r="T265" s="306"/>
      <c r="U265" s="306"/>
      <c r="V265" s="306"/>
      <c r="W265" s="306"/>
      <c r="X265" s="306"/>
      <c r="Y265" s="306"/>
      <c r="Z265" s="306"/>
    </row>
    <row r="266" spans="1:26" ht="12.75" customHeight="1" x14ac:dyDescent="0.25">
      <c r="A266" s="306"/>
      <c r="B266" s="304"/>
      <c r="C266" s="304"/>
      <c r="D266" s="304"/>
      <c r="E266" s="304"/>
      <c r="F266" s="305"/>
      <c r="G266" s="305"/>
      <c r="H266" s="305"/>
      <c r="I266" s="305"/>
      <c r="J266" s="305"/>
      <c r="K266" s="306"/>
      <c r="L266" s="306"/>
      <c r="M266" s="306"/>
      <c r="N266" s="306"/>
      <c r="O266" s="306"/>
      <c r="P266" s="306"/>
      <c r="Q266" s="306"/>
      <c r="R266" s="306"/>
      <c r="S266" s="306"/>
      <c r="T266" s="306"/>
      <c r="U266" s="306"/>
      <c r="V266" s="306"/>
      <c r="W266" s="306"/>
      <c r="X266" s="306"/>
      <c r="Y266" s="306"/>
      <c r="Z266" s="306"/>
    </row>
    <row r="267" spans="1:26" ht="12.75" customHeight="1" x14ac:dyDescent="0.25">
      <c r="A267" s="306"/>
      <c r="B267" s="304"/>
      <c r="C267" s="304"/>
      <c r="D267" s="304"/>
      <c r="E267" s="304"/>
      <c r="F267" s="305"/>
      <c r="G267" s="305"/>
      <c r="H267" s="305"/>
      <c r="I267" s="305"/>
      <c r="J267" s="305"/>
      <c r="K267" s="306"/>
      <c r="L267" s="306"/>
      <c r="M267" s="306"/>
      <c r="N267" s="306"/>
      <c r="O267" s="306"/>
      <c r="P267" s="306"/>
      <c r="Q267" s="306"/>
      <c r="R267" s="306"/>
      <c r="S267" s="306"/>
      <c r="T267" s="306"/>
      <c r="U267" s="306"/>
      <c r="V267" s="306"/>
      <c r="W267" s="306"/>
      <c r="X267" s="306"/>
      <c r="Y267" s="306"/>
      <c r="Z267" s="306"/>
    </row>
    <row r="268" spans="1:26" ht="12.75" customHeight="1" x14ac:dyDescent="0.25">
      <c r="A268" s="306"/>
      <c r="B268" s="304"/>
      <c r="C268" s="304"/>
      <c r="D268" s="304"/>
      <c r="E268" s="304"/>
      <c r="F268" s="305"/>
      <c r="G268" s="305"/>
      <c r="H268" s="305"/>
      <c r="I268" s="305"/>
      <c r="J268" s="305"/>
      <c r="K268" s="306"/>
      <c r="L268" s="306"/>
      <c r="M268" s="306"/>
      <c r="N268" s="306"/>
      <c r="O268" s="306"/>
      <c r="P268" s="306"/>
      <c r="Q268" s="306"/>
      <c r="R268" s="306"/>
      <c r="S268" s="306"/>
      <c r="T268" s="306"/>
      <c r="U268" s="306"/>
      <c r="V268" s="306"/>
      <c r="W268" s="306"/>
      <c r="X268" s="306"/>
      <c r="Y268" s="306"/>
      <c r="Z268" s="306"/>
    </row>
    <row r="269" spans="1:26" ht="12.75" customHeight="1" x14ac:dyDescent="0.25">
      <c r="A269" s="306"/>
      <c r="B269" s="304"/>
      <c r="C269" s="304"/>
      <c r="D269" s="304"/>
      <c r="E269" s="304"/>
      <c r="F269" s="305"/>
      <c r="G269" s="305"/>
      <c r="H269" s="305"/>
      <c r="I269" s="305"/>
      <c r="J269" s="305"/>
      <c r="K269" s="306"/>
      <c r="L269" s="306"/>
      <c r="M269" s="306"/>
      <c r="N269" s="306"/>
      <c r="O269" s="306"/>
      <c r="P269" s="306"/>
      <c r="Q269" s="306"/>
      <c r="R269" s="306"/>
      <c r="S269" s="306"/>
      <c r="T269" s="306"/>
      <c r="U269" s="306"/>
      <c r="V269" s="306"/>
      <c r="W269" s="306"/>
      <c r="X269" s="306"/>
      <c r="Y269" s="306"/>
      <c r="Z269" s="306"/>
    </row>
    <row r="270" spans="1:26" ht="12.75" customHeight="1" x14ac:dyDescent="0.25">
      <c r="A270" s="306"/>
      <c r="B270" s="304"/>
      <c r="C270" s="304"/>
      <c r="D270" s="304"/>
      <c r="E270" s="304"/>
      <c r="F270" s="305"/>
      <c r="G270" s="305"/>
      <c r="H270" s="305"/>
      <c r="I270" s="305"/>
      <c r="J270" s="305"/>
      <c r="K270" s="306"/>
      <c r="L270" s="306"/>
      <c r="M270" s="306"/>
      <c r="N270" s="306"/>
      <c r="O270" s="306"/>
      <c r="P270" s="306"/>
      <c r="Q270" s="306"/>
      <c r="R270" s="306"/>
      <c r="S270" s="306"/>
      <c r="T270" s="306"/>
      <c r="U270" s="306"/>
      <c r="V270" s="306"/>
      <c r="W270" s="306"/>
      <c r="X270" s="306"/>
      <c r="Y270" s="306"/>
      <c r="Z270" s="306"/>
    </row>
    <row r="271" spans="1:26" ht="12.75" customHeight="1" x14ac:dyDescent="0.25">
      <c r="A271" s="306"/>
      <c r="B271" s="304"/>
      <c r="C271" s="304"/>
      <c r="D271" s="304"/>
      <c r="E271" s="304"/>
      <c r="F271" s="305"/>
      <c r="G271" s="305"/>
      <c r="H271" s="305"/>
      <c r="I271" s="305"/>
      <c r="J271" s="305"/>
      <c r="K271" s="306"/>
      <c r="L271" s="306"/>
      <c r="M271" s="306"/>
      <c r="N271" s="306"/>
      <c r="O271" s="306"/>
      <c r="P271" s="306"/>
      <c r="Q271" s="306"/>
      <c r="R271" s="306"/>
      <c r="S271" s="306"/>
      <c r="T271" s="306"/>
      <c r="U271" s="306"/>
      <c r="V271" s="306"/>
      <c r="W271" s="306"/>
      <c r="X271" s="306"/>
      <c r="Y271" s="306"/>
      <c r="Z271" s="306"/>
    </row>
    <row r="272" spans="1:26" ht="12.75" customHeight="1" x14ac:dyDescent="0.25">
      <c r="A272" s="306"/>
      <c r="B272" s="304"/>
      <c r="C272" s="304"/>
      <c r="D272" s="304"/>
      <c r="E272" s="304"/>
      <c r="F272" s="305"/>
      <c r="G272" s="305"/>
      <c r="H272" s="305"/>
      <c r="I272" s="305"/>
      <c r="J272" s="305"/>
      <c r="K272" s="306"/>
      <c r="L272" s="306"/>
      <c r="M272" s="306"/>
      <c r="N272" s="306"/>
      <c r="O272" s="306"/>
      <c r="P272" s="306"/>
      <c r="Q272" s="306"/>
      <c r="R272" s="306"/>
      <c r="S272" s="306"/>
      <c r="T272" s="306"/>
      <c r="U272" s="306"/>
      <c r="V272" s="306"/>
      <c r="W272" s="306"/>
      <c r="X272" s="306"/>
      <c r="Y272" s="306"/>
      <c r="Z272" s="306"/>
    </row>
    <row r="273" spans="1:26" ht="12.75" customHeight="1" x14ac:dyDescent="0.25">
      <c r="A273" s="306"/>
      <c r="B273" s="304"/>
      <c r="C273" s="304"/>
      <c r="D273" s="304"/>
      <c r="E273" s="304"/>
      <c r="F273" s="305"/>
      <c r="G273" s="305"/>
      <c r="H273" s="305"/>
      <c r="I273" s="305"/>
      <c r="J273" s="305"/>
      <c r="K273" s="306"/>
      <c r="L273" s="306"/>
      <c r="M273" s="306"/>
      <c r="N273" s="306"/>
      <c r="O273" s="306"/>
      <c r="P273" s="306"/>
      <c r="Q273" s="306"/>
      <c r="R273" s="306"/>
      <c r="S273" s="306"/>
      <c r="T273" s="306"/>
      <c r="U273" s="306"/>
      <c r="V273" s="306"/>
      <c r="W273" s="306"/>
      <c r="X273" s="306"/>
      <c r="Y273" s="306"/>
      <c r="Z273" s="306"/>
    </row>
    <row r="274" spans="1:26" ht="12.75" customHeight="1" x14ac:dyDescent="0.25">
      <c r="A274" s="306"/>
      <c r="B274" s="304"/>
      <c r="C274" s="304"/>
      <c r="D274" s="304"/>
      <c r="E274" s="304"/>
      <c r="F274" s="305"/>
      <c r="G274" s="305"/>
      <c r="H274" s="305"/>
      <c r="I274" s="305"/>
      <c r="J274" s="305"/>
      <c r="K274" s="306"/>
      <c r="L274" s="306"/>
      <c r="M274" s="306"/>
      <c r="N274" s="306"/>
      <c r="O274" s="306"/>
      <c r="P274" s="306"/>
      <c r="Q274" s="306"/>
      <c r="R274" s="306"/>
      <c r="S274" s="306"/>
      <c r="T274" s="306"/>
      <c r="U274" s="306"/>
      <c r="V274" s="306"/>
      <c r="W274" s="306"/>
      <c r="X274" s="306"/>
      <c r="Y274" s="306"/>
      <c r="Z274" s="306"/>
    </row>
    <row r="275" spans="1:26" ht="12.75" customHeight="1" x14ac:dyDescent="0.25">
      <c r="A275" s="306"/>
      <c r="B275" s="304"/>
      <c r="C275" s="304"/>
      <c r="D275" s="304"/>
      <c r="E275" s="304"/>
      <c r="F275" s="305"/>
      <c r="G275" s="305"/>
      <c r="H275" s="305"/>
      <c r="I275" s="305"/>
      <c r="J275" s="305"/>
      <c r="K275" s="306"/>
      <c r="L275" s="306"/>
      <c r="M275" s="306"/>
      <c r="N275" s="306"/>
      <c r="O275" s="306"/>
      <c r="P275" s="306"/>
      <c r="Q275" s="306"/>
      <c r="R275" s="306"/>
      <c r="S275" s="306"/>
      <c r="T275" s="306"/>
      <c r="U275" s="306"/>
      <c r="V275" s="306"/>
      <c r="W275" s="306"/>
      <c r="X275" s="306"/>
      <c r="Y275" s="306"/>
      <c r="Z275" s="306"/>
    </row>
    <row r="276" spans="1:26" ht="12.75" customHeight="1" x14ac:dyDescent="0.25">
      <c r="A276" s="306"/>
      <c r="B276" s="304"/>
      <c r="C276" s="304"/>
      <c r="D276" s="304"/>
      <c r="E276" s="304"/>
      <c r="F276" s="305"/>
      <c r="G276" s="305"/>
      <c r="H276" s="305"/>
      <c r="I276" s="305"/>
      <c r="J276" s="305"/>
      <c r="K276" s="306"/>
      <c r="L276" s="306"/>
      <c r="M276" s="306"/>
      <c r="N276" s="306"/>
      <c r="O276" s="306"/>
      <c r="P276" s="306"/>
      <c r="Q276" s="306"/>
      <c r="R276" s="306"/>
      <c r="S276" s="306"/>
      <c r="T276" s="306"/>
      <c r="U276" s="306"/>
      <c r="V276" s="306"/>
      <c r="W276" s="306"/>
      <c r="X276" s="306"/>
      <c r="Y276" s="306"/>
      <c r="Z276" s="306"/>
    </row>
    <row r="277" spans="1:26" ht="12.75" customHeight="1" x14ac:dyDescent="0.25">
      <c r="A277" s="306"/>
      <c r="B277" s="304"/>
      <c r="C277" s="304"/>
      <c r="D277" s="304"/>
      <c r="E277" s="304"/>
      <c r="F277" s="305"/>
      <c r="G277" s="305"/>
      <c r="H277" s="305"/>
      <c r="I277" s="305"/>
      <c r="J277" s="305"/>
      <c r="K277" s="306"/>
      <c r="L277" s="306"/>
      <c r="M277" s="306"/>
      <c r="N277" s="306"/>
      <c r="O277" s="306"/>
      <c r="P277" s="306"/>
      <c r="Q277" s="306"/>
      <c r="R277" s="306"/>
      <c r="S277" s="306"/>
      <c r="T277" s="306"/>
      <c r="U277" s="306"/>
      <c r="V277" s="306"/>
      <c r="W277" s="306"/>
      <c r="X277" s="306"/>
      <c r="Y277" s="306"/>
      <c r="Z277" s="306"/>
    </row>
    <row r="278" spans="1:26" ht="12.75" customHeight="1" x14ac:dyDescent="0.25">
      <c r="A278" s="306"/>
      <c r="B278" s="304"/>
      <c r="C278" s="304"/>
      <c r="D278" s="304"/>
      <c r="E278" s="304"/>
      <c r="F278" s="305"/>
      <c r="G278" s="305"/>
      <c r="H278" s="305"/>
      <c r="I278" s="305"/>
      <c r="J278" s="305"/>
      <c r="K278" s="306"/>
      <c r="L278" s="306"/>
      <c r="M278" s="306"/>
      <c r="N278" s="306"/>
      <c r="O278" s="306"/>
      <c r="P278" s="306"/>
      <c r="Q278" s="306"/>
      <c r="R278" s="306"/>
      <c r="S278" s="306"/>
      <c r="T278" s="306"/>
      <c r="U278" s="306"/>
      <c r="V278" s="306"/>
      <c r="W278" s="306"/>
      <c r="X278" s="306"/>
      <c r="Y278" s="306"/>
      <c r="Z278" s="306"/>
    </row>
    <row r="279" spans="1:26" ht="12.75" customHeight="1" x14ac:dyDescent="0.25">
      <c r="A279" s="306"/>
      <c r="B279" s="304"/>
      <c r="C279" s="304"/>
      <c r="D279" s="304"/>
      <c r="E279" s="304"/>
      <c r="F279" s="305"/>
      <c r="G279" s="305"/>
      <c r="H279" s="305"/>
      <c r="I279" s="305"/>
      <c r="J279" s="305"/>
      <c r="K279" s="306"/>
      <c r="L279" s="306"/>
      <c r="M279" s="306"/>
      <c r="N279" s="306"/>
      <c r="O279" s="306"/>
      <c r="P279" s="306"/>
      <c r="Q279" s="306"/>
      <c r="R279" s="306"/>
      <c r="S279" s="306"/>
      <c r="T279" s="306"/>
      <c r="U279" s="306"/>
      <c r="V279" s="306"/>
      <c r="W279" s="306"/>
      <c r="X279" s="306"/>
      <c r="Y279" s="306"/>
      <c r="Z279" s="306"/>
    </row>
    <row r="280" spans="1:26" ht="12.75" customHeight="1" x14ac:dyDescent="0.25">
      <c r="A280" s="306"/>
      <c r="B280" s="304"/>
      <c r="C280" s="304"/>
      <c r="D280" s="304"/>
      <c r="E280" s="304"/>
      <c r="F280" s="305"/>
      <c r="G280" s="305"/>
      <c r="H280" s="305"/>
      <c r="I280" s="305"/>
      <c r="J280" s="305"/>
      <c r="K280" s="306"/>
      <c r="L280" s="306"/>
      <c r="M280" s="306"/>
      <c r="N280" s="306"/>
      <c r="O280" s="306"/>
      <c r="P280" s="306"/>
      <c r="Q280" s="306"/>
      <c r="R280" s="306"/>
      <c r="S280" s="306"/>
      <c r="T280" s="306"/>
      <c r="U280" s="306"/>
      <c r="V280" s="306"/>
      <c r="W280" s="306"/>
      <c r="X280" s="306"/>
      <c r="Y280" s="306"/>
      <c r="Z280" s="306"/>
    </row>
    <row r="281" spans="1:26" ht="12.75" customHeight="1" x14ac:dyDescent="0.25">
      <c r="A281" s="306"/>
      <c r="B281" s="304"/>
      <c r="C281" s="304"/>
      <c r="D281" s="304"/>
      <c r="E281" s="304"/>
      <c r="F281" s="305"/>
      <c r="G281" s="305"/>
      <c r="H281" s="305"/>
      <c r="I281" s="305"/>
      <c r="J281" s="305"/>
      <c r="K281" s="306"/>
      <c r="L281" s="306"/>
      <c r="M281" s="306"/>
      <c r="N281" s="306"/>
      <c r="O281" s="306"/>
      <c r="P281" s="306"/>
      <c r="Q281" s="306"/>
      <c r="R281" s="306"/>
      <c r="S281" s="306"/>
      <c r="T281" s="306"/>
      <c r="U281" s="306"/>
      <c r="V281" s="306"/>
      <c r="W281" s="306"/>
      <c r="X281" s="306"/>
      <c r="Y281" s="306"/>
      <c r="Z281" s="306"/>
    </row>
    <row r="282" spans="1:26" ht="12.75" customHeight="1" x14ac:dyDescent="0.25">
      <c r="A282" s="306"/>
      <c r="B282" s="304"/>
      <c r="C282" s="304"/>
      <c r="D282" s="304"/>
      <c r="E282" s="304"/>
      <c r="F282" s="305"/>
      <c r="G282" s="305"/>
      <c r="H282" s="305"/>
      <c r="I282" s="305"/>
      <c r="J282" s="305"/>
      <c r="K282" s="306"/>
      <c r="L282" s="306"/>
      <c r="M282" s="306"/>
      <c r="N282" s="306"/>
      <c r="O282" s="306"/>
      <c r="P282" s="306"/>
      <c r="Q282" s="306"/>
      <c r="R282" s="306"/>
      <c r="S282" s="306"/>
      <c r="T282" s="306"/>
      <c r="U282" s="306"/>
      <c r="V282" s="306"/>
      <c r="W282" s="306"/>
      <c r="X282" s="306"/>
      <c r="Y282" s="306"/>
      <c r="Z282" s="306"/>
    </row>
    <row r="283" spans="1:26" ht="12.75" customHeight="1" x14ac:dyDescent="0.25">
      <c r="A283" s="306"/>
      <c r="B283" s="304"/>
      <c r="C283" s="304"/>
      <c r="D283" s="304"/>
      <c r="E283" s="304"/>
      <c r="F283" s="305"/>
      <c r="G283" s="305"/>
      <c r="H283" s="305"/>
      <c r="I283" s="305"/>
      <c r="J283" s="305"/>
      <c r="K283" s="306"/>
      <c r="L283" s="306"/>
      <c r="M283" s="306"/>
      <c r="N283" s="306"/>
      <c r="O283" s="306"/>
      <c r="P283" s="306"/>
      <c r="Q283" s="306"/>
      <c r="R283" s="306"/>
      <c r="S283" s="306"/>
      <c r="T283" s="306"/>
      <c r="U283" s="306"/>
      <c r="V283" s="306"/>
      <c r="W283" s="306"/>
      <c r="X283" s="306"/>
      <c r="Y283" s="306"/>
      <c r="Z283" s="306"/>
    </row>
    <row r="284" spans="1:26" ht="12.75" customHeight="1" x14ac:dyDescent="0.25">
      <c r="A284" s="306"/>
      <c r="B284" s="304"/>
      <c r="C284" s="304"/>
      <c r="D284" s="304"/>
      <c r="E284" s="304"/>
      <c r="F284" s="305"/>
      <c r="G284" s="305"/>
      <c r="H284" s="305"/>
      <c r="I284" s="305"/>
      <c r="J284" s="305"/>
      <c r="K284" s="306"/>
      <c r="L284" s="306"/>
      <c r="M284" s="306"/>
      <c r="N284" s="306"/>
      <c r="O284" s="306"/>
      <c r="P284" s="306"/>
      <c r="Q284" s="306"/>
      <c r="R284" s="306"/>
      <c r="S284" s="306"/>
      <c r="T284" s="306"/>
      <c r="U284" s="306"/>
      <c r="V284" s="306"/>
      <c r="W284" s="306"/>
      <c r="X284" s="306"/>
      <c r="Y284" s="306"/>
      <c r="Z284" s="306"/>
    </row>
    <row r="285" spans="1:26" ht="12.75" customHeight="1" x14ac:dyDescent="0.25">
      <c r="A285" s="306"/>
      <c r="B285" s="304"/>
      <c r="C285" s="304"/>
      <c r="D285" s="304"/>
      <c r="E285" s="304"/>
      <c r="F285" s="305"/>
      <c r="G285" s="305"/>
      <c r="H285" s="305"/>
      <c r="I285" s="305"/>
      <c r="J285" s="305"/>
      <c r="K285" s="306"/>
      <c r="L285" s="306"/>
      <c r="M285" s="306"/>
      <c r="N285" s="306"/>
      <c r="O285" s="306"/>
      <c r="P285" s="306"/>
      <c r="Q285" s="306"/>
      <c r="R285" s="306"/>
      <c r="S285" s="306"/>
      <c r="T285" s="306"/>
      <c r="U285" s="306"/>
      <c r="V285" s="306"/>
      <c r="W285" s="306"/>
      <c r="X285" s="306"/>
      <c r="Y285" s="306"/>
      <c r="Z285" s="306"/>
    </row>
    <row r="286" spans="1:26" ht="12.75" customHeight="1" x14ac:dyDescent="0.25">
      <c r="A286" s="306"/>
      <c r="B286" s="304"/>
      <c r="C286" s="304"/>
      <c r="D286" s="304"/>
      <c r="E286" s="304"/>
      <c r="F286" s="305"/>
      <c r="G286" s="305"/>
      <c r="H286" s="305"/>
      <c r="I286" s="305"/>
      <c r="J286" s="305"/>
      <c r="K286" s="306"/>
      <c r="L286" s="306"/>
      <c r="M286" s="306"/>
      <c r="N286" s="306"/>
      <c r="O286" s="306"/>
      <c r="P286" s="306"/>
      <c r="Q286" s="306"/>
      <c r="R286" s="306"/>
      <c r="S286" s="306"/>
      <c r="T286" s="306"/>
      <c r="U286" s="306"/>
      <c r="V286" s="306"/>
      <c r="W286" s="306"/>
      <c r="X286" s="306"/>
      <c r="Y286" s="306"/>
      <c r="Z286" s="306"/>
    </row>
    <row r="287" spans="1:26" ht="12.75" customHeight="1" x14ac:dyDescent="0.25">
      <c r="A287" s="306"/>
      <c r="B287" s="304"/>
      <c r="C287" s="304"/>
      <c r="D287" s="304"/>
      <c r="E287" s="304"/>
      <c r="F287" s="305"/>
      <c r="G287" s="305"/>
      <c r="H287" s="305"/>
      <c r="I287" s="305"/>
      <c r="J287" s="305"/>
      <c r="K287" s="306"/>
      <c r="L287" s="306"/>
      <c r="M287" s="306"/>
      <c r="N287" s="306"/>
      <c r="O287" s="306"/>
      <c r="P287" s="306"/>
      <c r="Q287" s="306"/>
      <c r="R287" s="306"/>
      <c r="S287" s="306"/>
      <c r="T287" s="306"/>
      <c r="U287" s="306"/>
      <c r="V287" s="306"/>
      <c r="W287" s="306"/>
      <c r="X287" s="306"/>
      <c r="Y287" s="306"/>
      <c r="Z287" s="306"/>
    </row>
    <row r="288" spans="1:26" ht="12.75" customHeight="1" x14ac:dyDescent="0.25">
      <c r="A288" s="306"/>
      <c r="B288" s="304"/>
      <c r="C288" s="304"/>
      <c r="D288" s="304"/>
      <c r="E288" s="304"/>
      <c r="F288" s="305"/>
      <c r="G288" s="305"/>
      <c r="H288" s="305"/>
      <c r="I288" s="305"/>
      <c r="J288" s="305"/>
      <c r="K288" s="306"/>
      <c r="L288" s="306"/>
      <c r="M288" s="306"/>
      <c r="N288" s="306"/>
      <c r="O288" s="306"/>
      <c r="P288" s="306"/>
      <c r="Q288" s="306"/>
      <c r="R288" s="306"/>
      <c r="S288" s="306"/>
      <c r="T288" s="306"/>
      <c r="U288" s="306"/>
      <c r="V288" s="306"/>
      <c r="W288" s="306"/>
      <c r="X288" s="306"/>
      <c r="Y288" s="306"/>
      <c r="Z288" s="306"/>
    </row>
    <row r="289" spans="1:26" ht="12.75" customHeight="1" x14ac:dyDescent="0.25">
      <c r="A289" s="306"/>
      <c r="B289" s="304"/>
      <c r="C289" s="304"/>
      <c r="D289" s="304"/>
      <c r="E289" s="304"/>
      <c r="F289" s="305"/>
      <c r="G289" s="305"/>
      <c r="H289" s="305"/>
      <c r="I289" s="305"/>
      <c r="J289" s="305"/>
      <c r="K289" s="306"/>
      <c r="L289" s="306"/>
      <c r="M289" s="306"/>
      <c r="N289" s="306"/>
      <c r="O289" s="306"/>
      <c r="P289" s="306"/>
      <c r="Q289" s="306"/>
      <c r="R289" s="306"/>
      <c r="S289" s="306"/>
      <c r="T289" s="306"/>
      <c r="U289" s="306"/>
      <c r="V289" s="306"/>
      <c r="W289" s="306"/>
      <c r="X289" s="306"/>
      <c r="Y289" s="306"/>
      <c r="Z289" s="306"/>
    </row>
    <row r="290" spans="1:26" ht="12.75" customHeight="1" x14ac:dyDescent="0.25">
      <c r="A290" s="306"/>
      <c r="B290" s="304"/>
      <c r="C290" s="304"/>
      <c r="D290" s="304"/>
      <c r="E290" s="304"/>
      <c r="F290" s="305"/>
      <c r="G290" s="305"/>
      <c r="H290" s="305"/>
      <c r="I290" s="305"/>
      <c r="J290" s="305"/>
      <c r="K290" s="306"/>
      <c r="L290" s="306"/>
      <c r="M290" s="306"/>
      <c r="N290" s="306"/>
      <c r="O290" s="306"/>
      <c r="P290" s="306"/>
      <c r="Q290" s="306"/>
      <c r="R290" s="306"/>
      <c r="S290" s="306"/>
      <c r="T290" s="306"/>
      <c r="U290" s="306"/>
      <c r="V290" s="306"/>
      <c r="W290" s="306"/>
      <c r="X290" s="306"/>
      <c r="Y290" s="306"/>
      <c r="Z290" s="306"/>
    </row>
    <row r="291" spans="1:26" ht="12.75" customHeight="1" x14ac:dyDescent="0.25">
      <c r="A291" s="306"/>
      <c r="B291" s="304"/>
      <c r="C291" s="304"/>
      <c r="D291" s="304"/>
      <c r="E291" s="304"/>
      <c r="F291" s="305"/>
      <c r="G291" s="305"/>
      <c r="H291" s="305"/>
      <c r="I291" s="305"/>
      <c r="J291" s="305"/>
      <c r="K291" s="306"/>
      <c r="L291" s="306"/>
      <c r="M291" s="306"/>
      <c r="N291" s="306"/>
      <c r="O291" s="306"/>
      <c r="P291" s="306"/>
      <c r="Q291" s="306"/>
      <c r="R291" s="306"/>
      <c r="S291" s="306"/>
      <c r="T291" s="306"/>
      <c r="U291" s="306"/>
      <c r="V291" s="306"/>
      <c r="W291" s="306"/>
      <c r="X291" s="306"/>
      <c r="Y291" s="306"/>
      <c r="Z291" s="306"/>
    </row>
    <row r="292" spans="1:26" ht="12.75" customHeight="1" x14ac:dyDescent="0.25">
      <c r="A292" s="306"/>
      <c r="B292" s="304"/>
      <c r="C292" s="304"/>
      <c r="D292" s="304"/>
      <c r="E292" s="304"/>
      <c r="F292" s="305"/>
      <c r="G292" s="305"/>
      <c r="H292" s="305"/>
      <c r="I292" s="305"/>
      <c r="J292" s="305"/>
      <c r="K292" s="306"/>
      <c r="L292" s="306"/>
      <c r="M292" s="306"/>
      <c r="N292" s="306"/>
      <c r="O292" s="306"/>
      <c r="P292" s="306"/>
      <c r="Q292" s="306"/>
      <c r="R292" s="306"/>
      <c r="S292" s="306"/>
      <c r="T292" s="306"/>
      <c r="U292" s="306"/>
      <c r="V292" s="306"/>
      <c r="W292" s="306"/>
      <c r="X292" s="306"/>
      <c r="Y292" s="306"/>
      <c r="Z292" s="306"/>
    </row>
    <row r="293" spans="1:26" ht="12.75" customHeight="1" x14ac:dyDescent="0.25">
      <c r="A293" s="306"/>
      <c r="B293" s="304"/>
      <c r="C293" s="304"/>
      <c r="D293" s="304"/>
      <c r="E293" s="304"/>
      <c r="F293" s="305"/>
      <c r="G293" s="305"/>
      <c r="H293" s="305"/>
      <c r="I293" s="305"/>
      <c r="J293" s="305"/>
      <c r="K293" s="306"/>
      <c r="L293" s="306"/>
      <c r="M293" s="306"/>
      <c r="N293" s="306"/>
      <c r="O293" s="306"/>
      <c r="P293" s="306"/>
      <c r="Q293" s="306"/>
      <c r="R293" s="306"/>
      <c r="S293" s="306"/>
      <c r="T293" s="306"/>
      <c r="U293" s="306"/>
      <c r="V293" s="306"/>
      <c r="W293" s="306"/>
      <c r="X293" s="306"/>
      <c r="Y293" s="306"/>
      <c r="Z293" s="306"/>
    </row>
    <row r="294" spans="1:26" ht="12.75" customHeight="1" x14ac:dyDescent="0.25">
      <c r="A294" s="306"/>
      <c r="B294" s="304"/>
      <c r="C294" s="304"/>
      <c r="D294" s="304"/>
      <c r="E294" s="304"/>
      <c r="F294" s="305"/>
      <c r="G294" s="305"/>
      <c r="H294" s="305"/>
      <c r="I294" s="305"/>
      <c r="J294" s="305"/>
      <c r="K294" s="306"/>
      <c r="L294" s="306"/>
      <c r="M294" s="306"/>
      <c r="N294" s="306"/>
      <c r="O294" s="306"/>
      <c r="P294" s="306"/>
      <c r="Q294" s="306"/>
      <c r="R294" s="306"/>
      <c r="S294" s="306"/>
      <c r="T294" s="306"/>
      <c r="U294" s="306"/>
      <c r="V294" s="306"/>
      <c r="W294" s="306"/>
      <c r="X294" s="306"/>
      <c r="Y294" s="306"/>
      <c r="Z294" s="306"/>
    </row>
    <row r="295" spans="1:26" ht="12.75" customHeight="1" x14ac:dyDescent="0.25">
      <c r="A295" s="306"/>
      <c r="B295" s="304"/>
      <c r="C295" s="304"/>
      <c r="D295" s="304"/>
      <c r="E295" s="304"/>
      <c r="F295" s="305"/>
      <c r="G295" s="305"/>
      <c r="H295" s="305"/>
      <c r="I295" s="305"/>
      <c r="J295" s="305"/>
      <c r="K295" s="306"/>
      <c r="L295" s="306"/>
      <c r="M295" s="306"/>
      <c r="N295" s="306"/>
      <c r="O295" s="306"/>
      <c r="P295" s="306"/>
      <c r="Q295" s="306"/>
      <c r="R295" s="306"/>
      <c r="S295" s="306"/>
      <c r="T295" s="306"/>
      <c r="U295" s="306"/>
      <c r="V295" s="306"/>
      <c r="W295" s="306"/>
      <c r="X295" s="306"/>
      <c r="Y295" s="306"/>
      <c r="Z295" s="306"/>
    </row>
    <row r="296" spans="1:26" ht="12.75" customHeight="1" x14ac:dyDescent="0.25">
      <c r="A296" s="306"/>
      <c r="B296" s="304"/>
      <c r="C296" s="304"/>
      <c r="D296" s="304"/>
      <c r="E296" s="304"/>
      <c r="F296" s="305"/>
      <c r="G296" s="305"/>
      <c r="H296" s="305"/>
      <c r="I296" s="305"/>
      <c r="J296" s="305"/>
      <c r="K296" s="306"/>
      <c r="L296" s="306"/>
      <c r="M296" s="306"/>
      <c r="N296" s="306"/>
      <c r="O296" s="306"/>
      <c r="P296" s="306"/>
      <c r="Q296" s="306"/>
      <c r="R296" s="306"/>
      <c r="S296" s="306"/>
      <c r="T296" s="306"/>
      <c r="U296" s="306"/>
      <c r="V296" s="306"/>
      <c r="W296" s="306"/>
      <c r="X296" s="306"/>
      <c r="Y296" s="306"/>
      <c r="Z296" s="306"/>
    </row>
    <row r="297" spans="1:26" ht="12.75" customHeight="1" x14ac:dyDescent="0.25">
      <c r="A297" s="306"/>
      <c r="B297" s="304"/>
      <c r="C297" s="304"/>
      <c r="D297" s="304"/>
      <c r="E297" s="304"/>
      <c r="F297" s="305"/>
      <c r="G297" s="305"/>
      <c r="H297" s="305"/>
      <c r="I297" s="305"/>
      <c r="J297" s="305"/>
      <c r="K297" s="306"/>
      <c r="L297" s="306"/>
      <c r="M297" s="306"/>
      <c r="N297" s="306"/>
      <c r="O297" s="306"/>
      <c r="P297" s="306"/>
      <c r="Q297" s="306"/>
      <c r="R297" s="306"/>
      <c r="S297" s="306"/>
      <c r="T297" s="306"/>
      <c r="U297" s="306"/>
      <c r="V297" s="306"/>
      <c r="W297" s="306"/>
      <c r="X297" s="306"/>
      <c r="Y297" s="306"/>
      <c r="Z297" s="306"/>
    </row>
    <row r="298" spans="1:26" ht="12.75" customHeight="1" x14ac:dyDescent="0.25">
      <c r="A298" s="306"/>
      <c r="B298" s="304"/>
      <c r="C298" s="304"/>
      <c r="D298" s="304"/>
      <c r="E298" s="304"/>
      <c r="F298" s="305"/>
      <c r="G298" s="305"/>
      <c r="H298" s="305"/>
      <c r="I298" s="305"/>
      <c r="J298" s="305"/>
      <c r="K298" s="306"/>
      <c r="L298" s="306"/>
      <c r="M298" s="306"/>
      <c r="N298" s="306"/>
      <c r="O298" s="306"/>
      <c r="P298" s="306"/>
      <c r="Q298" s="306"/>
      <c r="R298" s="306"/>
      <c r="S298" s="306"/>
      <c r="T298" s="306"/>
      <c r="U298" s="306"/>
      <c r="V298" s="306"/>
      <c r="W298" s="306"/>
      <c r="X298" s="306"/>
      <c r="Y298" s="306"/>
      <c r="Z298" s="306"/>
    </row>
    <row r="299" spans="1:26" ht="12.75" customHeight="1" x14ac:dyDescent="0.25">
      <c r="A299" s="306"/>
      <c r="B299" s="304"/>
      <c r="C299" s="304"/>
      <c r="D299" s="304"/>
      <c r="E299" s="304"/>
      <c r="F299" s="305"/>
      <c r="G299" s="305"/>
      <c r="H299" s="305"/>
      <c r="I299" s="305"/>
      <c r="J299" s="305"/>
      <c r="K299" s="306"/>
      <c r="L299" s="306"/>
      <c r="M299" s="306"/>
      <c r="N299" s="306"/>
      <c r="O299" s="306"/>
      <c r="P299" s="306"/>
      <c r="Q299" s="306"/>
      <c r="R299" s="306"/>
      <c r="S299" s="306"/>
      <c r="T299" s="306"/>
      <c r="U299" s="306"/>
      <c r="V299" s="306"/>
      <c r="W299" s="306"/>
      <c r="X299" s="306"/>
      <c r="Y299" s="306"/>
      <c r="Z299" s="306"/>
    </row>
    <row r="300" spans="1:26" ht="12.75" customHeight="1" x14ac:dyDescent="0.25">
      <c r="A300" s="306"/>
      <c r="B300" s="304"/>
      <c r="C300" s="304"/>
      <c r="D300" s="304"/>
      <c r="E300" s="304"/>
      <c r="F300" s="305"/>
      <c r="G300" s="305"/>
      <c r="H300" s="305"/>
      <c r="I300" s="305"/>
      <c r="J300" s="305"/>
      <c r="K300" s="306"/>
      <c r="L300" s="306"/>
      <c r="M300" s="306"/>
      <c r="N300" s="306"/>
      <c r="O300" s="306"/>
      <c r="P300" s="306"/>
      <c r="Q300" s="306"/>
      <c r="R300" s="306"/>
      <c r="S300" s="306"/>
      <c r="T300" s="306"/>
      <c r="U300" s="306"/>
      <c r="V300" s="306"/>
      <c r="W300" s="306"/>
      <c r="X300" s="306"/>
      <c r="Y300" s="306"/>
      <c r="Z300" s="306"/>
    </row>
    <row r="301" spans="1:26" ht="12.75" customHeight="1" x14ac:dyDescent="0.25">
      <c r="A301" s="306"/>
      <c r="B301" s="304"/>
      <c r="C301" s="304"/>
      <c r="D301" s="304"/>
      <c r="E301" s="304"/>
      <c r="F301" s="305"/>
      <c r="G301" s="305"/>
      <c r="H301" s="305"/>
      <c r="I301" s="305"/>
      <c r="J301" s="305"/>
      <c r="K301" s="306"/>
      <c r="L301" s="306"/>
      <c r="M301" s="306"/>
      <c r="N301" s="306"/>
      <c r="O301" s="306"/>
      <c r="P301" s="306"/>
      <c r="Q301" s="306"/>
      <c r="R301" s="306"/>
      <c r="S301" s="306"/>
      <c r="T301" s="306"/>
      <c r="U301" s="306"/>
      <c r="V301" s="306"/>
      <c r="W301" s="306"/>
      <c r="X301" s="306"/>
      <c r="Y301" s="306"/>
      <c r="Z301" s="306"/>
    </row>
    <row r="302" spans="1:26" ht="12.75" customHeight="1" x14ac:dyDescent="0.25">
      <c r="A302" s="306"/>
      <c r="B302" s="304"/>
      <c r="C302" s="304"/>
      <c r="D302" s="304"/>
      <c r="E302" s="304"/>
      <c r="F302" s="305"/>
      <c r="G302" s="305"/>
      <c r="H302" s="305"/>
      <c r="I302" s="305"/>
      <c r="J302" s="305"/>
      <c r="K302" s="306"/>
      <c r="L302" s="306"/>
      <c r="M302" s="306"/>
      <c r="N302" s="306"/>
      <c r="O302" s="306"/>
      <c r="P302" s="306"/>
      <c r="Q302" s="306"/>
      <c r="R302" s="306"/>
      <c r="S302" s="306"/>
      <c r="T302" s="306"/>
      <c r="U302" s="306"/>
      <c r="V302" s="306"/>
      <c r="W302" s="306"/>
      <c r="X302" s="306"/>
      <c r="Y302" s="306"/>
      <c r="Z302" s="306"/>
    </row>
    <row r="303" spans="1:26" ht="12.75" customHeight="1" x14ac:dyDescent="0.25">
      <c r="A303" s="306"/>
      <c r="B303" s="304"/>
      <c r="C303" s="304"/>
      <c r="D303" s="304"/>
      <c r="E303" s="304"/>
      <c r="F303" s="305"/>
      <c r="G303" s="305"/>
      <c r="H303" s="305"/>
      <c r="I303" s="305"/>
      <c r="J303" s="305"/>
      <c r="K303" s="306"/>
      <c r="L303" s="306"/>
      <c r="M303" s="306"/>
      <c r="N303" s="306"/>
      <c r="O303" s="306"/>
      <c r="P303" s="306"/>
      <c r="Q303" s="306"/>
      <c r="R303" s="306"/>
      <c r="S303" s="306"/>
      <c r="T303" s="306"/>
      <c r="U303" s="306"/>
      <c r="V303" s="306"/>
      <c r="W303" s="306"/>
      <c r="X303" s="306"/>
      <c r="Y303" s="306"/>
      <c r="Z303" s="306"/>
    </row>
    <row r="304" spans="1:26" ht="12.75" customHeight="1" x14ac:dyDescent="0.25">
      <c r="A304" s="306"/>
      <c r="B304" s="304"/>
      <c r="C304" s="304"/>
      <c r="D304" s="304"/>
      <c r="E304" s="304"/>
      <c r="F304" s="305"/>
      <c r="G304" s="305"/>
      <c r="H304" s="305"/>
      <c r="I304" s="305"/>
      <c r="J304" s="305"/>
      <c r="K304" s="306"/>
      <c r="L304" s="306"/>
      <c r="M304" s="306"/>
      <c r="N304" s="306"/>
      <c r="O304" s="306"/>
      <c r="P304" s="306"/>
      <c r="Q304" s="306"/>
      <c r="R304" s="306"/>
      <c r="S304" s="306"/>
      <c r="T304" s="306"/>
      <c r="U304" s="306"/>
      <c r="V304" s="306"/>
      <c r="W304" s="306"/>
      <c r="X304" s="306"/>
      <c r="Y304" s="306"/>
      <c r="Z304" s="306"/>
    </row>
    <row r="305" spans="1:26" ht="12.75" customHeight="1" x14ac:dyDescent="0.25">
      <c r="A305" s="306"/>
      <c r="B305" s="304"/>
      <c r="C305" s="304"/>
      <c r="D305" s="304"/>
      <c r="E305" s="304"/>
      <c r="F305" s="305"/>
      <c r="G305" s="305"/>
      <c r="H305" s="305"/>
      <c r="I305" s="305"/>
      <c r="J305" s="305"/>
      <c r="K305" s="306"/>
      <c r="L305" s="306"/>
      <c r="M305" s="306"/>
      <c r="N305" s="306"/>
      <c r="O305" s="306"/>
      <c r="P305" s="306"/>
      <c r="Q305" s="306"/>
      <c r="R305" s="306"/>
      <c r="S305" s="306"/>
      <c r="T305" s="306"/>
      <c r="U305" s="306"/>
      <c r="V305" s="306"/>
      <c r="W305" s="306"/>
      <c r="X305" s="306"/>
      <c r="Y305" s="306"/>
      <c r="Z305" s="306"/>
    </row>
    <row r="306" spans="1:26" ht="12.75" customHeight="1" x14ac:dyDescent="0.25">
      <c r="A306" s="306"/>
      <c r="B306" s="304"/>
      <c r="C306" s="304"/>
      <c r="D306" s="304"/>
      <c r="E306" s="304"/>
      <c r="F306" s="305"/>
      <c r="G306" s="305"/>
      <c r="H306" s="305"/>
      <c r="I306" s="305"/>
      <c r="J306" s="305"/>
      <c r="K306" s="306"/>
      <c r="L306" s="306"/>
      <c r="M306" s="306"/>
      <c r="N306" s="306"/>
      <c r="O306" s="306"/>
      <c r="P306" s="306"/>
      <c r="Q306" s="306"/>
      <c r="R306" s="306"/>
      <c r="S306" s="306"/>
      <c r="T306" s="306"/>
      <c r="U306" s="306"/>
      <c r="V306" s="306"/>
      <c r="W306" s="306"/>
      <c r="X306" s="306"/>
      <c r="Y306" s="306"/>
      <c r="Z306" s="306"/>
    </row>
    <row r="307" spans="1:26" ht="12.75" customHeight="1" x14ac:dyDescent="0.25">
      <c r="A307" s="306"/>
      <c r="B307" s="304"/>
      <c r="C307" s="304"/>
      <c r="D307" s="304"/>
      <c r="E307" s="304"/>
      <c r="F307" s="305"/>
      <c r="G307" s="305"/>
      <c r="H307" s="305"/>
      <c r="I307" s="305"/>
      <c r="J307" s="305"/>
      <c r="K307" s="306"/>
      <c r="L307" s="306"/>
      <c r="M307" s="306"/>
      <c r="N307" s="306"/>
      <c r="O307" s="306"/>
      <c r="P307" s="306"/>
      <c r="Q307" s="306"/>
      <c r="R307" s="306"/>
      <c r="S307" s="306"/>
      <c r="T307" s="306"/>
      <c r="U307" s="306"/>
      <c r="V307" s="306"/>
      <c r="W307" s="306"/>
      <c r="X307" s="306"/>
      <c r="Y307" s="306"/>
      <c r="Z307" s="306"/>
    </row>
    <row r="308" spans="1:26" ht="12.75" customHeight="1" x14ac:dyDescent="0.25">
      <c r="A308" s="306"/>
      <c r="B308" s="304"/>
      <c r="C308" s="304"/>
      <c r="D308" s="304"/>
      <c r="E308" s="304"/>
      <c r="F308" s="305"/>
      <c r="G308" s="305"/>
      <c r="H308" s="305"/>
      <c r="I308" s="305"/>
      <c r="J308" s="305"/>
      <c r="K308" s="306"/>
      <c r="L308" s="306"/>
      <c r="M308" s="306"/>
      <c r="N308" s="306"/>
      <c r="O308" s="306"/>
      <c r="P308" s="306"/>
      <c r="Q308" s="306"/>
      <c r="R308" s="306"/>
      <c r="S308" s="306"/>
      <c r="T308" s="306"/>
      <c r="U308" s="306"/>
      <c r="V308" s="306"/>
      <c r="W308" s="306"/>
      <c r="X308" s="306"/>
      <c r="Y308" s="306"/>
      <c r="Z308" s="306"/>
    </row>
    <row r="309" spans="1:26" ht="12.75" customHeight="1" x14ac:dyDescent="0.25">
      <c r="A309" s="306"/>
      <c r="B309" s="304"/>
      <c r="C309" s="304"/>
      <c r="D309" s="304"/>
      <c r="E309" s="304"/>
      <c r="F309" s="305"/>
      <c r="G309" s="305"/>
      <c r="H309" s="305"/>
      <c r="I309" s="305"/>
      <c r="J309" s="305"/>
      <c r="K309" s="306"/>
      <c r="L309" s="306"/>
      <c r="M309" s="306"/>
      <c r="N309" s="306"/>
      <c r="O309" s="306"/>
      <c r="P309" s="306"/>
      <c r="Q309" s="306"/>
      <c r="R309" s="306"/>
      <c r="S309" s="306"/>
      <c r="T309" s="306"/>
      <c r="U309" s="306"/>
      <c r="V309" s="306"/>
      <c r="W309" s="306"/>
      <c r="X309" s="306"/>
      <c r="Y309" s="306"/>
      <c r="Z309" s="306"/>
    </row>
    <row r="310" spans="1:26" ht="12.75" customHeight="1" x14ac:dyDescent="0.25">
      <c r="A310" s="306"/>
      <c r="B310" s="304"/>
      <c r="C310" s="304"/>
      <c r="D310" s="304"/>
      <c r="E310" s="304"/>
      <c r="F310" s="305"/>
      <c r="G310" s="305"/>
      <c r="H310" s="305"/>
      <c r="I310" s="305"/>
      <c r="J310" s="305"/>
      <c r="K310" s="306"/>
      <c r="L310" s="306"/>
      <c r="M310" s="306"/>
      <c r="N310" s="306"/>
      <c r="O310" s="306"/>
      <c r="P310" s="306"/>
      <c r="Q310" s="306"/>
      <c r="R310" s="306"/>
      <c r="S310" s="306"/>
      <c r="T310" s="306"/>
      <c r="U310" s="306"/>
      <c r="V310" s="306"/>
      <c r="W310" s="306"/>
      <c r="X310" s="306"/>
      <c r="Y310" s="306"/>
      <c r="Z310" s="306"/>
    </row>
    <row r="311" spans="1:26" ht="12.75" customHeight="1" x14ac:dyDescent="0.25">
      <c r="A311" s="306"/>
      <c r="B311" s="304"/>
      <c r="C311" s="304"/>
      <c r="D311" s="304"/>
      <c r="E311" s="304"/>
      <c r="F311" s="305"/>
      <c r="G311" s="305"/>
      <c r="H311" s="305"/>
      <c r="I311" s="305"/>
      <c r="J311" s="305"/>
      <c r="K311" s="306"/>
      <c r="L311" s="306"/>
      <c r="M311" s="306"/>
      <c r="N311" s="306"/>
      <c r="O311" s="306"/>
      <c r="P311" s="306"/>
      <c r="Q311" s="306"/>
      <c r="R311" s="306"/>
      <c r="S311" s="306"/>
      <c r="T311" s="306"/>
      <c r="U311" s="306"/>
      <c r="V311" s="306"/>
      <c r="W311" s="306"/>
      <c r="X311" s="306"/>
      <c r="Y311" s="306"/>
      <c r="Z311" s="306"/>
    </row>
    <row r="312" spans="1:26" ht="12.75" customHeight="1" x14ac:dyDescent="0.25">
      <c r="A312" s="306"/>
      <c r="B312" s="304"/>
      <c r="C312" s="304"/>
      <c r="D312" s="304"/>
      <c r="E312" s="304"/>
      <c r="F312" s="305"/>
      <c r="G312" s="305"/>
      <c r="H312" s="305"/>
      <c r="I312" s="305"/>
      <c r="J312" s="305"/>
      <c r="K312" s="306"/>
      <c r="L312" s="306"/>
      <c r="M312" s="306"/>
      <c r="N312" s="306"/>
      <c r="O312" s="306"/>
      <c r="P312" s="306"/>
      <c r="Q312" s="306"/>
      <c r="R312" s="306"/>
      <c r="S312" s="306"/>
      <c r="T312" s="306"/>
      <c r="U312" s="306"/>
      <c r="V312" s="306"/>
      <c r="W312" s="306"/>
      <c r="X312" s="306"/>
      <c r="Y312" s="306"/>
      <c r="Z312" s="306"/>
    </row>
    <row r="313" spans="1:26" ht="12.75" customHeight="1" x14ac:dyDescent="0.25">
      <c r="A313" s="306"/>
      <c r="B313" s="304"/>
      <c r="C313" s="304"/>
      <c r="D313" s="304"/>
      <c r="E313" s="304"/>
      <c r="F313" s="305"/>
      <c r="G313" s="305"/>
      <c r="H313" s="305"/>
      <c r="I313" s="305"/>
      <c r="J313" s="305"/>
      <c r="K313" s="306"/>
      <c r="L313" s="306"/>
      <c r="M313" s="306"/>
      <c r="N313" s="306"/>
      <c r="O313" s="306"/>
      <c r="P313" s="306"/>
      <c r="Q313" s="306"/>
      <c r="R313" s="306"/>
      <c r="S313" s="306"/>
      <c r="T313" s="306"/>
      <c r="U313" s="306"/>
      <c r="V313" s="306"/>
      <c r="W313" s="306"/>
      <c r="X313" s="306"/>
      <c r="Y313" s="306"/>
      <c r="Z313" s="306"/>
    </row>
    <row r="314" spans="1:26" ht="12.75" customHeight="1" x14ac:dyDescent="0.25">
      <c r="A314" s="306"/>
      <c r="B314" s="304"/>
      <c r="C314" s="304"/>
      <c r="D314" s="304"/>
      <c r="E314" s="304"/>
      <c r="F314" s="305"/>
      <c r="G314" s="305"/>
      <c r="H314" s="305"/>
      <c r="I314" s="305"/>
      <c r="J314" s="305"/>
      <c r="K314" s="306"/>
      <c r="L314" s="306"/>
      <c r="M314" s="306"/>
      <c r="N314" s="306"/>
      <c r="O314" s="306"/>
      <c r="P314" s="306"/>
      <c r="Q314" s="306"/>
      <c r="R314" s="306"/>
      <c r="S314" s="306"/>
      <c r="T314" s="306"/>
      <c r="U314" s="306"/>
      <c r="V314" s="306"/>
      <c r="W314" s="306"/>
      <c r="X314" s="306"/>
      <c r="Y314" s="306"/>
      <c r="Z314" s="306"/>
    </row>
    <row r="315" spans="1:26" ht="12.75" customHeight="1" x14ac:dyDescent="0.25">
      <c r="A315" s="306"/>
      <c r="B315" s="304"/>
      <c r="C315" s="304"/>
      <c r="D315" s="304"/>
      <c r="E315" s="304"/>
      <c r="F315" s="305"/>
      <c r="G315" s="305"/>
      <c r="H315" s="305"/>
      <c r="I315" s="305"/>
      <c r="J315" s="305"/>
      <c r="K315" s="306"/>
      <c r="L315" s="306"/>
      <c r="M315" s="306"/>
      <c r="N315" s="306"/>
      <c r="O315" s="306"/>
      <c r="P315" s="306"/>
      <c r="Q315" s="306"/>
      <c r="R315" s="306"/>
      <c r="S315" s="306"/>
      <c r="T315" s="306"/>
      <c r="U315" s="306"/>
      <c r="V315" s="306"/>
      <c r="W315" s="306"/>
      <c r="X315" s="306"/>
      <c r="Y315" s="306"/>
      <c r="Z315" s="306"/>
    </row>
    <row r="316" spans="1:26" ht="12.75" customHeight="1" x14ac:dyDescent="0.25">
      <c r="A316" s="306"/>
      <c r="B316" s="304"/>
      <c r="C316" s="304"/>
      <c r="D316" s="304"/>
      <c r="E316" s="304"/>
      <c r="F316" s="305"/>
      <c r="G316" s="305"/>
      <c r="H316" s="305"/>
      <c r="I316" s="305"/>
      <c r="J316" s="305"/>
      <c r="K316" s="306"/>
      <c r="L316" s="306"/>
      <c r="M316" s="306"/>
      <c r="N316" s="306"/>
      <c r="O316" s="306"/>
      <c r="P316" s="306"/>
      <c r="Q316" s="306"/>
      <c r="R316" s="306"/>
      <c r="S316" s="306"/>
      <c r="T316" s="306"/>
      <c r="U316" s="306"/>
      <c r="V316" s="306"/>
      <c r="W316" s="306"/>
      <c r="X316" s="306"/>
      <c r="Y316" s="306"/>
      <c r="Z316" s="306"/>
    </row>
    <row r="317" spans="1:26" ht="12.75" customHeight="1" x14ac:dyDescent="0.25">
      <c r="A317" s="306"/>
      <c r="B317" s="304"/>
      <c r="C317" s="304"/>
      <c r="D317" s="304"/>
      <c r="E317" s="304"/>
      <c r="F317" s="305"/>
      <c r="G317" s="305"/>
      <c r="H317" s="305"/>
      <c r="I317" s="305"/>
      <c r="J317" s="305"/>
      <c r="K317" s="306"/>
      <c r="L317" s="306"/>
      <c r="M317" s="306"/>
      <c r="N317" s="306"/>
      <c r="O317" s="306"/>
      <c r="P317" s="306"/>
      <c r="Q317" s="306"/>
      <c r="R317" s="306"/>
      <c r="S317" s="306"/>
      <c r="T317" s="306"/>
      <c r="U317" s="306"/>
      <c r="V317" s="306"/>
      <c r="W317" s="306"/>
      <c r="X317" s="306"/>
      <c r="Y317" s="306"/>
      <c r="Z317" s="306"/>
    </row>
    <row r="318" spans="1:26" ht="12.75" customHeight="1" x14ac:dyDescent="0.25">
      <c r="A318" s="306"/>
      <c r="B318" s="304"/>
      <c r="C318" s="304"/>
      <c r="D318" s="304"/>
      <c r="E318" s="304"/>
      <c r="F318" s="305"/>
      <c r="G318" s="305"/>
      <c r="H318" s="305"/>
      <c r="I318" s="305"/>
      <c r="J318" s="305"/>
      <c r="K318" s="306"/>
      <c r="L318" s="306"/>
      <c r="M318" s="306"/>
      <c r="N318" s="306"/>
      <c r="O318" s="306"/>
      <c r="P318" s="306"/>
      <c r="Q318" s="306"/>
      <c r="R318" s="306"/>
      <c r="S318" s="306"/>
      <c r="T318" s="306"/>
      <c r="U318" s="306"/>
      <c r="V318" s="306"/>
      <c r="W318" s="306"/>
      <c r="X318" s="306"/>
      <c r="Y318" s="306"/>
      <c r="Z318" s="306"/>
    </row>
    <row r="319" spans="1:26" ht="12.75" customHeight="1" x14ac:dyDescent="0.25">
      <c r="A319" s="306"/>
      <c r="B319" s="304"/>
      <c r="C319" s="304"/>
      <c r="D319" s="304"/>
      <c r="E319" s="304"/>
      <c r="F319" s="305"/>
      <c r="G319" s="305"/>
      <c r="H319" s="305"/>
      <c r="I319" s="305"/>
      <c r="J319" s="305"/>
      <c r="K319" s="306"/>
      <c r="L319" s="306"/>
      <c r="M319" s="306"/>
      <c r="N319" s="306"/>
      <c r="O319" s="306"/>
      <c r="P319" s="306"/>
      <c r="Q319" s="306"/>
      <c r="R319" s="306"/>
      <c r="S319" s="306"/>
      <c r="T319" s="306"/>
      <c r="U319" s="306"/>
      <c r="V319" s="306"/>
      <c r="W319" s="306"/>
      <c r="X319" s="306"/>
      <c r="Y319" s="306"/>
      <c r="Z319" s="306"/>
    </row>
    <row r="320" spans="1:26" ht="12.75" customHeight="1" x14ac:dyDescent="0.25">
      <c r="A320" s="306"/>
      <c r="B320" s="304"/>
      <c r="C320" s="304"/>
      <c r="D320" s="304"/>
      <c r="E320" s="304"/>
      <c r="F320" s="305"/>
      <c r="G320" s="305"/>
      <c r="H320" s="305"/>
      <c r="I320" s="305"/>
      <c r="J320" s="305"/>
      <c r="K320" s="306"/>
      <c r="L320" s="306"/>
      <c r="M320" s="306"/>
      <c r="N320" s="306"/>
      <c r="O320" s="306"/>
      <c r="P320" s="306"/>
      <c r="Q320" s="306"/>
      <c r="R320" s="306"/>
      <c r="S320" s="306"/>
      <c r="T320" s="306"/>
      <c r="U320" s="306"/>
      <c r="V320" s="306"/>
      <c r="W320" s="306"/>
      <c r="X320" s="306"/>
      <c r="Y320" s="306"/>
      <c r="Z320" s="306"/>
    </row>
    <row r="321" spans="1:26" ht="12.75" customHeight="1" x14ac:dyDescent="0.25">
      <c r="A321" s="306"/>
      <c r="B321" s="304"/>
      <c r="C321" s="304"/>
      <c r="D321" s="304"/>
      <c r="E321" s="304"/>
      <c r="F321" s="305"/>
      <c r="G321" s="305"/>
      <c r="H321" s="305"/>
      <c r="I321" s="305"/>
      <c r="J321" s="305"/>
      <c r="K321" s="306"/>
      <c r="L321" s="306"/>
      <c r="M321" s="306"/>
      <c r="N321" s="306"/>
      <c r="O321" s="306"/>
      <c r="P321" s="306"/>
      <c r="Q321" s="306"/>
      <c r="R321" s="306"/>
      <c r="S321" s="306"/>
      <c r="T321" s="306"/>
      <c r="U321" s="306"/>
      <c r="V321" s="306"/>
      <c r="W321" s="306"/>
      <c r="X321" s="306"/>
      <c r="Y321" s="306"/>
      <c r="Z321" s="306"/>
    </row>
    <row r="322" spans="1:26" ht="12.75" customHeight="1" x14ac:dyDescent="0.25">
      <c r="A322" s="306"/>
      <c r="B322" s="304"/>
      <c r="C322" s="304"/>
      <c r="D322" s="304"/>
      <c r="E322" s="304"/>
      <c r="F322" s="305"/>
      <c r="G322" s="305"/>
      <c r="H322" s="305"/>
      <c r="I322" s="305"/>
      <c r="J322" s="305"/>
      <c r="K322" s="306"/>
      <c r="L322" s="306"/>
      <c r="M322" s="306"/>
      <c r="N322" s="306"/>
      <c r="O322" s="306"/>
      <c r="P322" s="306"/>
      <c r="Q322" s="306"/>
      <c r="R322" s="306"/>
      <c r="S322" s="306"/>
      <c r="T322" s="306"/>
      <c r="U322" s="306"/>
      <c r="V322" s="306"/>
      <c r="W322" s="306"/>
      <c r="X322" s="306"/>
      <c r="Y322" s="306"/>
      <c r="Z322" s="306"/>
    </row>
    <row r="323" spans="1:26" ht="12.75" customHeight="1" x14ac:dyDescent="0.25">
      <c r="A323" s="306"/>
      <c r="B323" s="304"/>
      <c r="C323" s="304"/>
      <c r="D323" s="304"/>
      <c r="E323" s="304"/>
      <c r="F323" s="305"/>
      <c r="G323" s="305"/>
      <c r="H323" s="305"/>
      <c r="I323" s="305"/>
      <c r="J323" s="305"/>
      <c r="K323" s="306"/>
      <c r="L323" s="306"/>
      <c r="M323" s="306"/>
      <c r="N323" s="306"/>
      <c r="O323" s="306"/>
      <c r="P323" s="306"/>
      <c r="Q323" s="306"/>
      <c r="R323" s="306"/>
      <c r="S323" s="306"/>
      <c r="T323" s="306"/>
      <c r="U323" s="306"/>
      <c r="V323" s="306"/>
      <c r="W323" s="306"/>
      <c r="X323" s="306"/>
      <c r="Y323" s="306"/>
      <c r="Z323" s="306"/>
    </row>
    <row r="324" spans="1:26" ht="12.75" customHeight="1" x14ac:dyDescent="0.25">
      <c r="A324" s="306"/>
      <c r="B324" s="304"/>
      <c r="C324" s="304"/>
      <c r="D324" s="304"/>
      <c r="E324" s="304"/>
      <c r="F324" s="305"/>
      <c r="G324" s="305"/>
      <c r="H324" s="305"/>
      <c r="I324" s="305"/>
      <c r="J324" s="305"/>
      <c r="K324" s="306"/>
      <c r="L324" s="306"/>
      <c r="M324" s="306"/>
      <c r="N324" s="306"/>
      <c r="O324" s="306"/>
      <c r="P324" s="306"/>
      <c r="Q324" s="306"/>
      <c r="R324" s="306"/>
      <c r="S324" s="306"/>
      <c r="T324" s="306"/>
      <c r="U324" s="306"/>
      <c r="V324" s="306"/>
      <c r="W324" s="306"/>
      <c r="X324" s="306"/>
      <c r="Y324" s="306"/>
      <c r="Z324" s="306"/>
    </row>
    <row r="325" spans="1:26" ht="12.75" customHeight="1" x14ac:dyDescent="0.25">
      <c r="A325" s="306"/>
      <c r="B325" s="304"/>
      <c r="C325" s="304"/>
      <c r="D325" s="304"/>
      <c r="E325" s="304"/>
      <c r="F325" s="305"/>
      <c r="G325" s="305"/>
      <c r="H325" s="305"/>
      <c r="I325" s="305"/>
      <c r="J325" s="305"/>
      <c r="K325" s="306"/>
      <c r="L325" s="306"/>
      <c r="M325" s="306"/>
      <c r="N325" s="306"/>
      <c r="O325" s="306"/>
      <c r="P325" s="306"/>
      <c r="Q325" s="306"/>
      <c r="R325" s="306"/>
      <c r="S325" s="306"/>
      <c r="T325" s="306"/>
      <c r="U325" s="306"/>
      <c r="V325" s="306"/>
      <c r="W325" s="306"/>
      <c r="X325" s="306"/>
      <c r="Y325" s="306"/>
      <c r="Z325" s="306"/>
    </row>
    <row r="326" spans="1:26" ht="12.75" customHeight="1" x14ac:dyDescent="0.25">
      <c r="A326" s="306"/>
      <c r="B326" s="304"/>
      <c r="C326" s="304"/>
      <c r="D326" s="304"/>
      <c r="E326" s="304"/>
      <c r="F326" s="305"/>
      <c r="G326" s="305"/>
      <c r="H326" s="305"/>
      <c r="I326" s="305"/>
      <c r="J326" s="305"/>
      <c r="K326" s="306"/>
      <c r="L326" s="306"/>
      <c r="M326" s="306"/>
      <c r="N326" s="306"/>
      <c r="O326" s="306"/>
      <c r="P326" s="306"/>
      <c r="Q326" s="306"/>
      <c r="R326" s="306"/>
      <c r="S326" s="306"/>
      <c r="T326" s="306"/>
      <c r="U326" s="306"/>
      <c r="V326" s="306"/>
      <c r="W326" s="306"/>
      <c r="X326" s="306"/>
      <c r="Y326" s="306"/>
      <c r="Z326" s="306"/>
    </row>
    <row r="327" spans="1:26" ht="12.75" customHeight="1" x14ac:dyDescent="0.25">
      <c r="A327" s="306"/>
      <c r="B327" s="304"/>
      <c r="C327" s="304"/>
      <c r="D327" s="304"/>
      <c r="E327" s="304"/>
      <c r="F327" s="305"/>
      <c r="G327" s="305"/>
      <c r="H327" s="305"/>
      <c r="I327" s="305"/>
      <c r="J327" s="305"/>
      <c r="K327" s="306"/>
      <c r="L327" s="306"/>
      <c r="M327" s="306"/>
      <c r="N327" s="306"/>
      <c r="O327" s="306"/>
      <c r="P327" s="306"/>
      <c r="Q327" s="306"/>
      <c r="R327" s="306"/>
      <c r="S327" s="306"/>
      <c r="T327" s="306"/>
      <c r="U327" s="306"/>
      <c r="V327" s="306"/>
      <c r="W327" s="306"/>
      <c r="X327" s="306"/>
      <c r="Y327" s="306"/>
      <c r="Z327" s="306"/>
    </row>
    <row r="328" spans="1:26" ht="12.75" customHeight="1" x14ac:dyDescent="0.25">
      <c r="A328" s="306"/>
      <c r="B328" s="304"/>
      <c r="C328" s="304"/>
      <c r="D328" s="304"/>
      <c r="E328" s="304"/>
      <c r="F328" s="305"/>
      <c r="G328" s="305"/>
      <c r="H328" s="305"/>
      <c r="I328" s="305"/>
      <c r="J328" s="305"/>
      <c r="K328" s="306"/>
      <c r="L328" s="306"/>
      <c r="M328" s="306"/>
      <c r="N328" s="306"/>
      <c r="O328" s="306"/>
      <c r="P328" s="306"/>
      <c r="Q328" s="306"/>
      <c r="R328" s="306"/>
      <c r="S328" s="306"/>
      <c r="T328" s="306"/>
      <c r="U328" s="306"/>
      <c r="V328" s="306"/>
      <c r="W328" s="306"/>
      <c r="X328" s="306"/>
      <c r="Y328" s="306"/>
      <c r="Z328" s="306"/>
    </row>
    <row r="329" spans="1:26" ht="12.75" customHeight="1" x14ac:dyDescent="0.25">
      <c r="A329" s="306"/>
      <c r="B329" s="304"/>
      <c r="C329" s="304"/>
      <c r="D329" s="304"/>
      <c r="E329" s="304"/>
      <c r="F329" s="305"/>
      <c r="G329" s="305"/>
      <c r="H329" s="305"/>
      <c r="I329" s="305"/>
      <c r="J329" s="305"/>
      <c r="K329" s="306"/>
      <c r="L329" s="306"/>
      <c r="M329" s="306"/>
      <c r="N329" s="306"/>
      <c r="O329" s="306"/>
      <c r="P329" s="306"/>
      <c r="Q329" s="306"/>
      <c r="R329" s="306"/>
      <c r="S329" s="306"/>
      <c r="T329" s="306"/>
      <c r="U329" s="306"/>
      <c r="V329" s="306"/>
      <c r="W329" s="306"/>
      <c r="X329" s="306"/>
      <c r="Y329" s="306"/>
      <c r="Z329" s="306"/>
    </row>
    <row r="330" spans="1:26" ht="12.75" customHeight="1" x14ac:dyDescent="0.25">
      <c r="A330" s="306"/>
      <c r="B330" s="304"/>
      <c r="C330" s="304"/>
      <c r="D330" s="304"/>
      <c r="E330" s="304"/>
      <c r="F330" s="305"/>
      <c r="G330" s="305"/>
      <c r="H330" s="305"/>
      <c r="I330" s="305"/>
      <c r="J330" s="305"/>
      <c r="K330" s="306"/>
      <c r="L330" s="306"/>
      <c r="M330" s="306"/>
      <c r="N330" s="306"/>
      <c r="O330" s="306"/>
      <c r="P330" s="306"/>
      <c r="Q330" s="306"/>
      <c r="R330" s="306"/>
      <c r="S330" s="306"/>
      <c r="T330" s="306"/>
      <c r="U330" s="306"/>
      <c r="V330" s="306"/>
      <c r="W330" s="306"/>
      <c r="X330" s="306"/>
      <c r="Y330" s="306"/>
      <c r="Z330" s="306"/>
    </row>
    <row r="331" spans="1:26" ht="12.75" customHeight="1" x14ac:dyDescent="0.25">
      <c r="A331" s="306"/>
      <c r="B331" s="304"/>
      <c r="C331" s="304"/>
      <c r="D331" s="304"/>
      <c r="E331" s="304"/>
      <c r="F331" s="305"/>
      <c r="G331" s="305"/>
      <c r="H331" s="305"/>
      <c r="I331" s="305"/>
      <c r="J331" s="305"/>
      <c r="K331" s="306"/>
      <c r="L331" s="306"/>
      <c r="M331" s="306"/>
      <c r="N331" s="306"/>
      <c r="O331" s="306"/>
      <c r="P331" s="306"/>
      <c r="Q331" s="306"/>
      <c r="R331" s="306"/>
      <c r="S331" s="306"/>
      <c r="T331" s="306"/>
      <c r="U331" s="306"/>
      <c r="V331" s="306"/>
      <c r="W331" s="306"/>
      <c r="X331" s="306"/>
      <c r="Y331" s="306"/>
      <c r="Z331" s="306"/>
    </row>
    <row r="332" spans="1:26" ht="12.75" customHeight="1" x14ac:dyDescent="0.25">
      <c r="A332" s="306"/>
      <c r="B332" s="304"/>
      <c r="C332" s="304"/>
      <c r="D332" s="304"/>
      <c r="E332" s="304"/>
      <c r="F332" s="305"/>
      <c r="G332" s="305"/>
      <c r="H332" s="305"/>
      <c r="I332" s="305"/>
      <c r="J332" s="305"/>
      <c r="K332" s="306"/>
      <c r="L332" s="306"/>
      <c r="M332" s="306"/>
      <c r="N332" s="306"/>
      <c r="O332" s="306"/>
      <c r="P332" s="306"/>
      <c r="Q332" s="306"/>
      <c r="R332" s="306"/>
      <c r="S332" s="306"/>
      <c r="T332" s="306"/>
      <c r="U332" s="306"/>
      <c r="V332" s="306"/>
      <c r="W332" s="306"/>
      <c r="X332" s="306"/>
      <c r="Y332" s="306"/>
      <c r="Z332" s="306"/>
    </row>
    <row r="333" spans="1:26" ht="12.75" customHeight="1" x14ac:dyDescent="0.25">
      <c r="A333" s="306"/>
      <c r="B333" s="304"/>
      <c r="C333" s="304"/>
      <c r="D333" s="304"/>
      <c r="E333" s="304"/>
      <c r="F333" s="305"/>
      <c r="G333" s="305"/>
      <c r="H333" s="305"/>
      <c r="I333" s="305"/>
      <c r="J333" s="305"/>
      <c r="K333" s="306"/>
      <c r="L333" s="306"/>
      <c r="M333" s="306"/>
      <c r="N333" s="306"/>
      <c r="O333" s="306"/>
      <c r="P333" s="306"/>
      <c r="Q333" s="306"/>
      <c r="R333" s="306"/>
      <c r="S333" s="306"/>
      <c r="T333" s="306"/>
      <c r="U333" s="306"/>
      <c r="V333" s="306"/>
      <c r="W333" s="306"/>
      <c r="X333" s="306"/>
      <c r="Y333" s="306"/>
      <c r="Z333" s="306"/>
    </row>
    <row r="334" spans="1:26" ht="12.75" customHeight="1" x14ac:dyDescent="0.25">
      <c r="A334" s="306"/>
      <c r="B334" s="304"/>
      <c r="C334" s="304"/>
      <c r="D334" s="304"/>
      <c r="E334" s="304"/>
      <c r="F334" s="305"/>
      <c r="G334" s="305"/>
      <c r="H334" s="305"/>
      <c r="I334" s="305"/>
      <c r="J334" s="305"/>
      <c r="K334" s="306"/>
      <c r="L334" s="306"/>
      <c r="M334" s="306"/>
      <c r="N334" s="306"/>
      <c r="O334" s="306"/>
      <c r="P334" s="306"/>
      <c r="Q334" s="306"/>
      <c r="R334" s="306"/>
      <c r="S334" s="306"/>
      <c r="T334" s="306"/>
      <c r="U334" s="306"/>
      <c r="V334" s="306"/>
      <c r="W334" s="306"/>
      <c r="X334" s="306"/>
      <c r="Y334" s="306"/>
      <c r="Z334" s="306"/>
    </row>
    <row r="335" spans="1:26" ht="12.75" customHeight="1" x14ac:dyDescent="0.25">
      <c r="A335" s="306"/>
      <c r="B335" s="304"/>
      <c r="C335" s="304"/>
      <c r="D335" s="304"/>
      <c r="E335" s="304"/>
      <c r="F335" s="305"/>
      <c r="G335" s="305"/>
      <c r="H335" s="305"/>
      <c r="I335" s="305"/>
      <c r="J335" s="305"/>
      <c r="K335" s="306"/>
      <c r="L335" s="306"/>
      <c r="M335" s="306"/>
      <c r="N335" s="306"/>
      <c r="O335" s="306"/>
      <c r="P335" s="306"/>
      <c r="Q335" s="306"/>
      <c r="R335" s="306"/>
      <c r="S335" s="306"/>
      <c r="T335" s="306"/>
      <c r="U335" s="306"/>
      <c r="V335" s="306"/>
      <c r="W335" s="306"/>
      <c r="X335" s="306"/>
      <c r="Y335" s="306"/>
      <c r="Z335" s="306"/>
    </row>
    <row r="336" spans="1:26" ht="12.75" customHeight="1" x14ac:dyDescent="0.25">
      <c r="A336" s="306"/>
      <c r="B336" s="304"/>
      <c r="C336" s="304"/>
      <c r="D336" s="304"/>
      <c r="E336" s="304"/>
      <c r="F336" s="305"/>
      <c r="G336" s="305"/>
      <c r="H336" s="305"/>
      <c r="I336" s="305"/>
      <c r="J336" s="305"/>
      <c r="K336" s="306"/>
      <c r="L336" s="306"/>
      <c r="M336" s="306"/>
      <c r="N336" s="306"/>
      <c r="O336" s="306"/>
      <c r="P336" s="306"/>
      <c r="Q336" s="306"/>
      <c r="R336" s="306"/>
      <c r="S336" s="306"/>
      <c r="T336" s="306"/>
      <c r="U336" s="306"/>
      <c r="V336" s="306"/>
      <c r="W336" s="306"/>
      <c r="X336" s="306"/>
      <c r="Y336" s="306"/>
      <c r="Z336" s="306"/>
    </row>
    <row r="337" spans="1:26" ht="12.75" customHeight="1" x14ac:dyDescent="0.25">
      <c r="A337" s="306"/>
      <c r="B337" s="304"/>
      <c r="C337" s="304"/>
      <c r="D337" s="304"/>
      <c r="E337" s="304"/>
      <c r="F337" s="305"/>
      <c r="G337" s="305"/>
      <c r="H337" s="305"/>
      <c r="I337" s="305"/>
      <c r="J337" s="305"/>
      <c r="K337" s="306"/>
      <c r="L337" s="306"/>
      <c r="M337" s="306"/>
      <c r="N337" s="306"/>
      <c r="O337" s="306"/>
      <c r="P337" s="306"/>
      <c r="Q337" s="306"/>
      <c r="R337" s="306"/>
      <c r="S337" s="306"/>
      <c r="T337" s="306"/>
      <c r="U337" s="306"/>
      <c r="V337" s="306"/>
      <c r="W337" s="306"/>
      <c r="X337" s="306"/>
      <c r="Y337" s="306"/>
      <c r="Z337" s="306"/>
    </row>
    <row r="338" spans="1:26" ht="12.75" customHeight="1" x14ac:dyDescent="0.25">
      <c r="A338" s="306"/>
      <c r="B338" s="304"/>
      <c r="C338" s="304"/>
      <c r="D338" s="304"/>
      <c r="E338" s="304"/>
      <c r="F338" s="305"/>
      <c r="G338" s="305"/>
      <c r="H338" s="305"/>
      <c r="I338" s="305"/>
      <c r="J338" s="305"/>
      <c r="K338" s="306"/>
      <c r="L338" s="306"/>
      <c r="M338" s="306"/>
      <c r="N338" s="306"/>
      <c r="O338" s="306"/>
      <c r="P338" s="306"/>
      <c r="Q338" s="306"/>
      <c r="R338" s="306"/>
      <c r="S338" s="306"/>
      <c r="T338" s="306"/>
      <c r="U338" s="306"/>
      <c r="V338" s="306"/>
      <c r="W338" s="306"/>
      <c r="X338" s="306"/>
      <c r="Y338" s="306"/>
      <c r="Z338" s="306"/>
    </row>
    <row r="339" spans="1:26" ht="12.75" customHeight="1" x14ac:dyDescent="0.25">
      <c r="A339" s="306"/>
      <c r="B339" s="304"/>
      <c r="C339" s="304"/>
      <c r="D339" s="304"/>
      <c r="E339" s="304"/>
      <c r="F339" s="305"/>
      <c r="G339" s="305"/>
      <c r="H339" s="305"/>
      <c r="I339" s="305"/>
      <c r="J339" s="305"/>
      <c r="K339" s="306"/>
      <c r="L339" s="306"/>
      <c r="M339" s="306"/>
      <c r="N339" s="306"/>
      <c r="O339" s="306"/>
      <c r="P339" s="306"/>
      <c r="Q339" s="306"/>
      <c r="R339" s="306"/>
      <c r="S339" s="306"/>
      <c r="T339" s="306"/>
      <c r="U339" s="306"/>
      <c r="V339" s="306"/>
      <c r="W339" s="306"/>
      <c r="X339" s="306"/>
      <c r="Y339" s="306"/>
      <c r="Z339" s="306"/>
    </row>
    <row r="340" spans="1:26" ht="12.75" customHeight="1" x14ac:dyDescent="0.25">
      <c r="A340" s="306"/>
      <c r="B340" s="304"/>
      <c r="C340" s="304"/>
      <c r="D340" s="304"/>
      <c r="E340" s="304"/>
      <c r="F340" s="305"/>
      <c r="G340" s="305"/>
      <c r="H340" s="305"/>
      <c r="I340" s="305"/>
      <c r="J340" s="305"/>
      <c r="K340" s="306"/>
      <c r="L340" s="306"/>
      <c r="M340" s="306"/>
      <c r="N340" s="306"/>
      <c r="O340" s="306"/>
      <c r="P340" s="306"/>
      <c r="Q340" s="306"/>
      <c r="R340" s="306"/>
      <c r="S340" s="306"/>
      <c r="T340" s="306"/>
      <c r="U340" s="306"/>
      <c r="V340" s="306"/>
      <c r="W340" s="306"/>
      <c r="X340" s="306"/>
      <c r="Y340" s="306"/>
      <c r="Z340" s="306"/>
    </row>
    <row r="341" spans="1:26" ht="12.75" customHeight="1" x14ac:dyDescent="0.25">
      <c r="A341" s="306"/>
      <c r="B341" s="304"/>
      <c r="C341" s="304"/>
      <c r="D341" s="304"/>
      <c r="E341" s="304"/>
      <c r="F341" s="305"/>
      <c r="G341" s="305"/>
      <c r="H341" s="305"/>
      <c r="I341" s="305"/>
      <c r="J341" s="305"/>
      <c r="K341" s="306"/>
      <c r="L341" s="306"/>
      <c r="M341" s="306"/>
      <c r="N341" s="306"/>
      <c r="O341" s="306"/>
      <c r="P341" s="306"/>
      <c r="Q341" s="306"/>
      <c r="R341" s="306"/>
      <c r="S341" s="306"/>
      <c r="T341" s="306"/>
      <c r="U341" s="306"/>
      <c r="V341" s="306"/>
      <c r="W341" s="306"/>
      <c r="X341" s="306"/>
      <c r="Y341" s="306"/>
      <c r="Z341" s="306"/>
    </row>
    <row r="342" spans="1:26" ht="12.75" customHeight="1" x14ac:dyDescent="0.25">
      <c r="A342" s="306"/>
      <c r="B342" s="304"/>
      <c r="C342" s="304"/>
      <c r="D342" s="304"/>
      <c r="E342" s="304"/>
      <c r="F342" s="305"/>
      <c r="G342" s="305"/>
      <c r="H342" s="305"/>
      <c r="I342" s="305"/>
      <c r="J342" s="305"/>
      <c r="K342" s="306"/>
      <c r="L342" s="306"/>
      <c r="M342" s="306"/>
      <c r="N342" s="306"/>
      <c r="O342" s="306"/>
      <c r="P342" s="306"/>
      <c r="Q342" s="306"/>
      <c r="R342" s="306"/>
      <c r="S342" s="306"/>
      <c r="T342" s="306"/>
      <c r="U342" s="306"/>
      <c r="V342" s="306"/>
      <c r="W342" s="306"/>
      <c r="X342" s="306"/>
      <c r="Y342" s="306"/>
      <c r="Z342" s="306"/>
    </row>
    <row r="343" spans="1:26" ht="12.75" customHeight="1" x14ac:dyDescent="0.25">
      <c r="A343" s="306"/>
      <c r="B343" s="304"/>
      <c r="C343" s="304"/>
      <c r="D343" s="304"/>
      <c r="E343" s="304"/>
      <c r="F343" s="305"/>
      <c r="G343" s="305"/>
      <c r="H343" s="305"/>
      <c r="I343" s="305"/>
      <c r="J343" s="305"/>
      <c r="K343" s="306"/>
      <c r="L343" s="306"/>
      <c r="M343" s="306"/>
      <c r="N343" s="306"/>
      <c r="O343" s="306"/>
      <c r="P343" s="306"/>
      <c r="Q343" s="306"/>
      <c r="R343" s="306"/>
      <c r="S343" s="306"/>
      <c r="T343" s="306"/>
      <c r="U343" s="306"/>
      <c r="V343" s="306"/>
      <c r="W343" s="306"/>
      <c r="X343" s="306"/>
      <c r="Y343" s="306"/>
      <c r="Z343" s="306"/>
    </row>
    <row r="344" spans="1:26" ht="12.75" customHeight="1" x14ac:dyDescent="0.25">
      <c r="A344" s="306"/>
      <c r="B344" s="304"/>
      <c r="C344" s="304"/>
      <c r="D344" s="304"/>
      <c r="E344" s="304"/>
      <c r="F344" s="305"/>
      <c r="G344" s="305"/>
      <c r="H344" s="305"/>
      <c r="I344" s="305"/>
      <c r="J344" s="305"/>
      <c r="K344" s="306"/>
      <c r="L344" s="306"/>
      <c r="M344" s="306"/>
      <c r="N344" s="306"/>
      <c r="O344" s="306"/>
      <c r="P344" s="306"/>
      <c r="Q344" s="306"/>
      <c r="R344" s="306"/>
      <c r="S344" s="306"/>
      <c r="T344" s="306"/>
      <c r="U344" s="306"/>
      <c r="V344" s="306"/>
      <c r="W344" s="306"/>
      <c r="X344" s="306"/>
      <c r="Y344" s="306"/>
      <c r="Z344" s="306"/>
    </row>
    <row r="345" spans="1:26" ht="12.75" customHeight="1" x14ac:dyDescent="0.25">
      <c r="A345" s="306"/>
      <c r="B345" s="304"/>
      <c r="C345" s="304"/>
      <c r="D345" s="304"/>
      <c r="E345" s="304"/>
      <c r="F345" s="305"/>
      <c r="G345" s="305"/>
      <c r="H345" s="305"/>
      <c r="I345" s="305"/>
      <c r="J345" s="305"/>
      <c r="K345" s="306"/>
      <c r="L345" s="306"/>
      <c r="M345" s="306"/>
      <c r="N345" s="306"/>
      <c r="O345" s="306"/>
      <c r="P345" s="306"/>
      <c r="Q345" s="306"/>
      <c r="R345" s="306"/>
      <c r="S345" s="306"/>
      <c r="T345" s="306"/>
      <c r="U345" s="306"/>
      <c r="V345" s="306"/>
      <c r="W345" s="306"/>
      <c r="X345" s="306"/>
      <c r="Y345" s="306"/>
      <c r="Z345" s="306"/>
    </row>
    <row r="346" spans="1:26" ht="12.75" customHeight="1" x14ac:dyDescent="0.25">
      <c r="A346" s="306"/>
      <c r="B346" s="304"/>
      <c r="C346" s="304"/>
      <c r="D346" s="304"/>
      <c r="E346" s="304"/>
      <c r="F346" s="305"/>
      <c r="G346" s="305"/>
      <c r="H346" s="305"/>
      <c r="I346" s="305"/>
      <c r="J346" s="305"/>
      <c r="K346" s="306"/>
      <c r="L346" s="306"/>
      <c r="M346" s="306"/>
      <c r="N346" s="306"/>
      <c r="O346" s="306"/>
      <c r="P346" s="306"/>
      <c r="Q346" s="306"/>
      <c r="R346" s="306"/>
      <c r="S346" s="306"/>
      <c r="T346" s="306"/>
      <c r="U346" s="306"/>
      <c r="V346" s="306"/>
      <c r="W346" s="306"/>
      <c r="X346" s="306"/>
      <c r="Y346" s="306"/>
      <c r="Z346" s="306"/>
    </row>
    <row r="347" spans="1:26" ht="12.75" customHeight="1" x14ac:dyDescent="0.25">
      <c r="A347" s="306"/>
      <c r="B347" s="304"/>
      <c r="C347" s="304"/>
      <c r="D347" s="304"/>
      <c r="E347" s="304"/>
      <c r="F347" s="305"/>
      <c r="G347" s="305"/>
      <c r="H347" s="305"/>
      <c r="I347" s="305"/>
      <c r="J347" s="305"/>
      <c r="K347" s="306"/>
      <c r="L347" s="306"/>
      <c r="M347" s="306"/>
      <c r="N347" s="306"/>
      <c r="O347" s="306"/>
      <c r="P347" s="306"/>
      <c r="Q347" s="306"/>
      <c r="R347" s="306"/>
      <c r="S347" s="306"/>
      <c r="T347" s="306"/>
      <c r="U347" s="306"/>
      <c r="V347" s="306"/>
      <c r="W347" s="306"/>
      <c r="X347" s="306"/>
      <c r="Y347" s="306"/>
      <c r="Z347" s="306"/>
    </row>
    <row r="348" spans="1:26" ht="12.75" customHeight="1" x14ac:dyDescent="0.25">
      <c r="A348" s="306"/>
      <c r="B348" s="304"/>
      <c r="C348" s="304"/>
      <c r="D348" s="304"/>
      <c r="E348" s="304"/>
      <c r="F348" s="305"/>
      <c r="G348" s="305"/>
      <c r="H348" s="305"/>
      <c r="I348" s="305"/>
      <c r="J348" s="305"/>
      <c r="K348" s="306"/>
      <c r="L348" s="306"/>
      <c r="M348" s="306"/>
      <c r="N348" s="306"/>
      <c r="O348" s="306"/>
      <c r="P348" s="306"/>
      <c r="Q348" s="306"/>
      <c r="R348" s="306"/>
      <c r="S348" s="306"/>
      <c r="T348" s="306"/>
      <c r="U348" s="306"/>
      <c r="V348" s="306"/>
      <c r="W348" s="306"/>
      <c r="X348" s="306"/>
      <c r="Y348" s="306"/>
      <c r="Z348" s="306"/>
    </row>
    <row r="349" spans="1:26" ht="12.75" customHeight="1" x14ac:dyDescent="0.25">
      <c r="A349" s="306"/>
      <c r="B349" s="304"/>
      <c r="C349" s="304"/>
      <c r="D349" s="304"/>
      <c r="E349" s="304"/>
      <c r="F349" s="305"/>
      <c r="G349" s="305"/>
      <c r="H349" s="305"/>
      <c r="I349" s="305"/>
      <c r="J349" s="305"/>
      <c r="K349" s="306"/>
      <c r="L349" s="306"/>
      <c r="M349" s="306"/>
      <c r="N349" s="306"/>
      <c r="O349" s="306"/>
      <c r="P349" s="306"/>
      <c r="Q349" s="306"/>
      <c r="R349" s="306"/>
      <c r="S349" s="306"/>
      <c r="T349" s="306"/>
      <c r="U349" s="306"/>
      <c r="V349" s="306"/>
      <c r="W349" s="306"/>
      <c r="X349" s="306"/>
      <c r="Y349" s="306"/>
      <c r="Z349" s="306"/>
    </row>
    <row r="350" spans="1:26" ht="12.75" customHeight="1" x14ac:dyDescent="0.25">
      <c r="A350" s="306"/>
      <c r="B350" s="304"/>
      <c r="C350" s="304"/>
      <c r="D350" s="304"/>
      <c r="E350" s="304"/>
      <c r="F350" s="305"/>
      <c r="G350" s="305"/>
      <c r="H350" s="305"/>
      <c r="I350" s="305"/>
      <c r="J350" s="305"/>
      <c r="K350" s="306"/>
      <c r="L350" s="306"/>
      <c r="M350" s="306"/>
      <c r="N350" s="306"/>
      <c r="O350" s="306"/>
      <c r="P350" s="306"/>
      <c r="Q350" s="306"/>
      <c r="R350" s="306"/>
      <c r="S350" s="306"/>
      <c r="T350" s="306"/>
      <c r="U350" s="306"/>
      <c r="V350" s="306"/>
      <c r="W350" s="306"/>
      <c r="X350" s="306"/>
      <c r="Y350" s="306"/>
      <c r="Z350" s="306"/>
    </row>
    <row r="351" spans="1:26" ht="12.75" customHeight="1" x14ac:dyDescent="0.25">
      <c r="A351" s="306"/>
      <c r="B351" s="304"/>
      <c r="C351" s="304"/>
      <c r="D351" s="304"/>
      <c r="E351" s="304"/>
      <c r="F351" s="305"/>
      <c r="G351" s="305"/>
      <c r="H351" s="305"/>
      <c r="I351" s="305"/>
      <c r="J351" s="305"/>
      <c r="K351" s="306"/>
      <c r="L351" s="306"/>
      <c r="M351" s="306"/>
      <c r="N351" s="306"/>
      <c r="O351" s="306"/>
      <c r="P351" s="306"/>
      <c r="Q351" s="306"/>
      <c r="R351" s="306"/>
      <c r="S351" s="306"/>
      <c r="T351" s="306"/>
      <c r="U351" s="306"/>
      <c r="V351" s="306"/>
      <c r="W351" s="306"/>
      <c r="X351" s="306"/>
      <c r="Y351" s="306"/>
      <c r="Z351" s="306"/>
    </row>
    <row r="352" spans="1:26" ht="12.75" customHeight="1" x14ac:dyDescent="0.25">
      <c r="A352" s="306"/>
      <c r="B352" s="304"/>
      <c r="C352" s="304"/>
      <c r="D352" s="304"/>
      <c r="E352" s="304"/>
      <c r="F352" s="305"/>
      <c r="G352" s="305"/>
      <c r="H352" s="305"/>
      <c r="I352" s="305"/>
      <c r="J352" s="305"/>
      <c r="K352" s="306"/>
      <c r="L352" s="306"/>
      <c r="M352" s="306"/>
      <c r="N352" s="306"/>
      <c r="O352" s="306"/>
      <c r="P352" s="306"/>
      <c r="Q352" s="306"/>
      <c r="R352" s="306"/>
      <c r="S352" s="306"/>
      <c r="T352" s="306"/>
      <c r="U352" s="306"/>
      <c r="V352" s="306"/>
      <c r="W352" s="306"/>
      <c r="X352" s="306"/>
      <c r="Y352" s="306"/>
      <c r="Z352" s="306"/>
    </row>
    <row r="353" spans="1:26" ht="12.75" customHeight="1" x14ac:dyDescent="0.25">
      <c r="A353" s="306"/>
      <c r="B353" s="304"/>
      <c r="C353" s="304"/>
      <c r="D353" s="304"/>
      <c r="E353" s="304"/>
      <c r="F353" s="305"/>
      <c r="G353" s="305"/>
      <c r="H353" s="305"/>
      <c r="I353" s="305"/>
      <c r="J353" s="305"/>
      <c r="K353" s="306"/>
      <c r="L353" s="306"/>
      <c r="M353" s="306"/>
      <c r="N353" s="306"/>
      <c r="O353" s="306"/>
      <c r="P353" s="306"/>
      <c r="Q353" s="306"/>
      <c r="R353" s="306"/>
      <c r="S353" s="306"/>
      <c r="T353" s="306"/>
      <c r="U353" s="306"/>
      <c r="V353" s="306"/>
      <c r="W353" s="306"/>
      <c r="X353" s="306"/>
      <c r="Y353" s="306"/>
      <c r="Z353" s="306"/>
    </row>
    <row r="354" spans="1:26" ht="12.75" customHeight="1" x14ac:dyDescent="0.25">
      <c r="A354" s="306"/>
      <c r="B354" s="304"/>
      <c r="C354" s="304"/>
      <c r="D354" s="304"/>
      <c r="E354" s="304"/>
      <c r="F354" s="305"/>
      <c r="G354" s="305"/>
      <c r="H354" s="305"/>
      <c r="I354" s="305"/>
      <c r="J354" s="305"/>
      <c r="K354" s="306"/>
      <c r="L354" s="306"/>
      <c r="M354" s="306"/>
      <c r="N354" s="306"/>
      <c r="O354" s="306"/>
      <c r="P354" s="306"/>
      <c r="Q354" s="306"/>
      <c r="R354" s="306"/>
      <c r="S354" s="306"/>
      <c r="T354" s="306"/>
      <c r="U354" s="306"/>
      <c r="V354" s="306"/>
      <c r="W354" s="306"/>
      <c r="X354" s="306"/>
      <c r="Y354" s="306"/>
      <c r="Z354" s="306"/>
    </row>
    <row r="355" spans="1:26" ht="12.75" customHeight="1" x14ac:dyDescent="0.25">
      <c r="A355" s="306"/>
      <c r="B355" s="304"/>
      <c r="C355" s="304"/>
      <c r="D355" s="304"/>
      <c r="E355" s="304"/>
      <c r="F355" s="305"/>
      <c r="G355" s="305"/>
      <c r="H355" s="305"/>
      <c r="I355" s="305"/>
      <c r="J355" s="305"/>
      <c r="K355" s="306"/>
      <c r="L355" s="306"/>
      <c r="M355" s="306"/>
      <c r="N355" s="306"/>
      <c r="O355" s="306"/>
      <c r="P355" s="306"/>
      <c r="Q355" s="306"/>
      <c r="R355" s="306"/>
      <c r="S355" s="306"/>
      <c r="T355" s="306"/>
      <c r="U355" s="306"/>
      <c r="V355" s="306"/>
      <c r="W355" s="306"/>
      <c r="X355" s="306"/>
      <c r="Y355" s="306"/>
      <c r="Z355" s="306"/>
    </row>
    <row r="356" spans="1:26" ht="12.75" customHeight="1" x14ac:dyDescent="0.25">
      <c r="A356" s="306"/>
      <c r="B356" s="304"/>
      <c r="C356" s="304"/>
      <c r="D356" s="304"/>
      <c r="E356" s="304"/>
      <c r="F356" s="305"/>
      <c r="G356" s="305"/>
      <c r="H356" s="305"/>
      <c r="I356" s="305"/>
      <c r="J356" s="305"/>
      <c r="K356" s="306"/>
      <c r="L356" s="306"/>
      <c r="M356" s="306"/>
      <c r="N356" s="306"/>
      <c r="O356" s="306"/>
      <c r="P356" s="306"/>
      <c r="Q356" s="306"/>
      <c r="R356" s="306"/>
      <c r="S356" s="306"/>
      <c r="T356" s="306"/>
      <c r="U356" s="306"/>
      <c r="V356" s="306"/>
      <c r="W356" s="306"/>
      <c r="X356" s="306"/>
      <c r="Y356" s="306"/>
      <c r="Z356" s="306"/>
    </row>
    <row r="357" spans="1:26" ht="12.75" customHeight="1" x14ac:dyDescent="0.25">
      <c r="A357" s="306"/>
      <c r="B357" s="304"/>
      <c r="C357" s="304"/>
      <c r="D357" s="304"/>
      <c r="E357" s="304"/>
      <c r="F357" s="305"/>
      <c r="G357" s="305"/>
      <c r="H357" s="305"/>
      <c r="I357" s="305"/>
      <c r="J357" s="305"/>
      <c r="K357" s="306"/>
      <c r="L357" s="306"/>
      <c r="M357" s="306"/>
      <c r="N357" s="306"/>
      <c r="O357" s="306"/>
      <c r="P357" s="306"/>
      <c r="Q357" s="306"/>
      <c r="R357" s="306"/>
      <c r="S357" s="306"/>
      <c r="T357" s="306"/>
      <c r="U357" s="306"/>
      <c r="V357" s="306"/>
      <c r="W357" s="306"/>
      <c r="X357" s="306"/>
      <c r="Y357" s="306"/>
      <c r="Z357" s="306"/>
    </row>
    <row r="358" spans="1:26" ht="12.75" customHeight="1" x14ac:dyDescent="0.25">
      <c r="A358" s="306"/>
      <c r="B358" s="304"/>
      <c r="C358" s="304"/>
      <c r="D358" s="304"/>
      <c r="E358" s="304"/>
      <c r="F358" s="305"/>
      <c r="G358" s="305"/>
      <c r="H358" s="305"/>
      <c r="I358" s="305"/>
      <c r="J358" s="305"/>
      <c r="K358" s="306"/>
      <c r="L358" s="306"/>
      <c r="M358" s="306"/>
      <c r="N358" s="306"/>
      <c r="O358" s="306"/>
      <c r="P358" s="306"/>
      <c r="Q358" s="306"/>
      <c r="R358" s="306"/>
      <c r="S358" s="306"/>
      <c r="T358" s="306"/>
      <c r="U358" s="306"/>
      <c r="V358" s="306"/>
      <c r="W358" s="306"/>
      <c r="X358" s="306"/>
      <c r="Y358" s="306"/>
      <c r="Z358" s="306"/>
    </row>
    <row r="359" spans="1:26" ht="12.75" customHeight="1" x14ac:dyDescent="0.25">
      <c r="A359" s="306"/>
      <c r="B359" s="304"/>
      <c r="C359" s="304"/>
      <c r="D359" s="304"/>
      <c r="E359" s="304"/>
      <c r="F359" s="305"/>
      <c r="G359" s="305"/>
      <c r="H359" s="305"/>
      <c r="I359" s="305"/>
      <c r="J359" s="305"/>
      <c r="K359" s="306"/>
      <c r="L359" s="306"/>
      <c r="M359" s="306"/>
      <c r="N359" s="306"/>
      <c r="O359" s="306"/>
      <c r="P359" s="306"/>
      <c r="Q359" s="306"/>
      <c r="R359" s="306"/>
      <c r="S359" s="306"/>
      <c r="T359" s="306"/>
      <c r="U359" s="306"/>
      <c r="V359" s="306"/>
      <c r="W359" s="306"/>
      <c r="X359" s="306"/>
      <c r="Y359" s="306"/>
      <c r="Z359" s="306"/>
    </row>
    <row r="360" spans="1:26" ht="12.75" customHeight="1" x14ac:dyDescent="0.25">
      <c r="A360" s="306"/>
      <c r="B360" s="304"/>
      <c r="C360" s="304"/>
      <c r="D360" s="304"/>
      <c r="E360" s="304"/>
      <c r="F360" s="305"/>
      <c r="G360" s="305"/>
      <c r="H360" s="305"/>
      <c r="I360" s="305"/>
      <c r="J360" s="305"/>
      <c r="K360" s="306"/>
      <c r="L360" s="306"/>
      <c r="M360" s="306"/>
      <c r="N360" s="306"/>
      <c r="O360" s="306"/>
      <c r="P360" s="306"/>
      <c r="Q360" s="306"/>
      <c r="R360" s="306"/>
      <c r="S360" s="306"/>
      <c r="T360" s="306"/>
      <c r="U360" s="306"/>
      <c r="V360" s="306"/>
      <c r="W360" s="306"/>
      <c r="X360" s="306"/>
      <c r="Y360" s="306"/>
      <c r="Z360" s="306"/>
    </row>
    <row r="361" spans="1:26" ht="12.75" customHeight="1" x14ac:dyDescent="0.25">
      <c r="A361" s="306"/>
      <c r="B361" s="304"/>
      <c r="C361" s="304"/>
      <c r="D361" s="304"/>
      <c r="E361" s="304"/>
      <c r="F361" s="305"/>
      <c r="G361" s="305"/>
      <c r="H361" s="305"/>
      <c r="I361" s="305"/>
      <c r="J361" s="305"/>
      <c r="K361" s="306"/>
      <c r="L361" s="306"/>
      <c r="M361" s="306"/>
      <c r="N361" s="306"/>
      <c r="O361" s="306"/>
      <c r="P361" s="306"/>
      <c r="Q361" s="306"/>
      <c r="R361" s="306"/>
      <c r="S361" s="306"/>
      <c r="T361" s="306"/>
      <c r="U361" s="306"/>
      <c r="V361" s="306"/>
      <c r="W361" s="306"/>
      <c r="X361" s="306"/>
      <c r="Y361" s="306"/>
      <c r="Z361" s="306"/>
    </row>
    <row r="362" spans="1:26" ht="12.75" customHeight="1" x14ac:dyDescent="0.25">
      <c r="A362" s="306"/>
      <c r="B362" s="304"/>
      <c r="C362" s="304"/>
      <c r="D362" s="304"/>
      <c r="E362" s="304"/>
      <c r="F362" s="305"/>
      <c r="G362" s="305"/>
      <c r="H362" s="305"/>
      <c r="I362" s="305"/>
      <c r="J362" s="305"/>
      <c r="K362" s="306"/>
      <c r="L362" s="306"/>
      <c r="M362" s="306"/>
      <c r="N362" s="306"/>
      <c r="O362" s="306"/>
      <c r="P362" s="306"/>
      <c r="Q362" s="306"/>
      <c r="R362" s="306"/>
      <c r="S362" s="306"/>
      <c r="T362" s="306"/>
      <c r="U362" s="306"/>
      <c r="V362" s="306"/>
      <c r="W362" s="306"/>
      <c r="X362" s="306"/>
      <c r="Y362" s="306"/>
      <c r="Z362" s="306"/>
    </row>
    <row r="363" spans="1:26" ht="12.75" customHeight="1" x14ac:dyDescent="0.25">
      <c r="A363" s="306"/>
      <c r="B363" s="304"/>
      <c r="C363" s="304"/>
      <c r="D363" s="304"/>
      <c r="E363" s="304"/>
      <c r="F363" s="305"/>
      <c r="G363" s="305"/>
      <c r="H363" s="305"/>
      <c r="I363" s="305"/>
      <c r="J363" s="305"/>
      <c r="K363" s="306"/>
      <c r="L363" s="306"/>
      <c r="M363" s="306"/>
      <c r="N363" s="306"/>
      <c r="O363" s="306"/>
      <c r="P363" s="306"/>
      <c r="Q363" s="306"/>
      <c r="R363" s="306"/>
      <c r="S363" s="306"/>
      <c r="T363" s="306"/>
      <c r="U363" s="306"/>
      <c r="V363" s="306"/>
      <c r="W363" s="306"/>
      <c r="X363" s="306"/>
      <c r="Y363" s="306"/>
      <c r="Z363" s="306"/>
    </row>
    <row r="364" spans="1:26" ht="12.75" customHeight="1" x14ac:dyDescent="0.25">
      <c r="A364" s="306"/>
      <c r="B364" s="304"/>
      <c r="C364" s="304"/>
      <c r="D364" s="304"/>
      <c r="E364" s="304"/>
      <c r="F364" s="305"/>
      <c r="G364" s="305"/>
      <c r="H364" s="305"/>
      <c r="I364" s="305"/>
      <c r="J364" s="305"/>
      <c r="K364" s="306"/>
      <c r="L364" s="306"/>
      <c r="M364" s="306"/>
      <c r="N364" s="306"/>
      <c r="O364" s="306"/>
      <c r="P364" s="306"/>
      <c r="Q364" s="306"/>
      <c r="R364" s="306"/>
      <c r="S364" s="306"/>
      <c r="T364" s="306"/>
      <c r="U364" s="306"/>
      <c r="V364" s="306"/>
      <c r="W364" s="306"/>
      <c r="X364" s="306"/>
      <c r="Y364" s="306"/>
      <c r="Z364" s="306"/>
    </row>
    <row r="365" spans="1:26" ht="12.75" customHeight="1" x14ac:dyDescent="0.25">
      <c r="A365" s="306"/>
      <c r="B365" s="304"/>
      <c r="C365" s="304"/>
      <c r="D365" s="304"/>
      <c r="E365" s="304"/>
      <c r="F365" s="305"/>
      <c r="G365" s="305"/>
      <c r="H365" s="305"/>
      <c r="I365" s="305"/>
      <c r="J365" s="305"/>
      <c r="K365" s="306"/>
      <c r="L365" s="306"/>
      <c r="M365" s="306"/>
      <c r="N365" s="306"/>
      <c r="O365" s="306"/>
      <c r="P365" s="306"/>
      <c r="Q365" s="306"/>
      <c r="R365" s="306"/>
      <c r="S365" s="306"/>
      <c r="T365" s="306"/>
      <c r="U365" s="306"/>
      <c r="V365" s="306"/>
      <c r="W365" s="306"/>
      <c r="X365" s="306"/>
      <c r="Y365" s="306"/>
      <c r="Z365" s="306"/>
    </row>
    <row r="366" spans="1:26" ht="12.75" customHeight="1" x14ac:dyDescent="0.25">
      <c r="A366" s="306"/>
      <c r="B366" s="304"/>
      <c r="C366" s="304"/>
      <c r="D366" s="304"/>
      <c r="E366" s="304"/>
      <c r="F366" s="305"/>
      <c r="G366" s="305"/>
      <c r="H366" s="305"/>
      <c r="I366" s="305"/>
      <c r="J366" s="305"/>
      <c r="K366" s="306"/>
      <c r="L366" s="306"/>
      <c r="M366" s="306"/>
      <c r="N366" s="306"/>
      <c r="O366" s="306"/>
      <c r="P366" s="306"/>
      <c r="Q366" s="306"/>
      <c r="R366" s="306"/>
      <c r="S366" s="306"/>
      <c r="T366" s="306"/>
      <c r="U366" s="306"/>
      <c r="V366" s="306"/>
      <c r="W366" s="306"/>
      <c r="X366" s="306"/>
      <c r="Y366" s="306"/>
      <c r="Z366" s="306"/>
    </row>
    <row r="367" spans="1:26" ht="12.75" customHeight="1" x14ac:dyDescent="0.25">
      <c r="A367" s="306"/>
      <c r="B367" s="304"/>
      <c r="C367" s="304"/>
      <c r="D367" s="304"/>
      <c r="E367" s="304"/>
      <c r="F367" s="305"/>
      <c r="G367" s="305"/>
      <c r="H367" s="305"/>
      <c r="I367" s="305"/>
      <c r="J367" s="305"/>
      <c r="K367" s="306"/>
      <c r="L367" s="306"/>
      <c r="M367" s="306"/>
      <c r="N367" s="306"/>
      <c r="O367" s="306"/>
      <c r="P367" s="306"/>
      <c r="Q367" s="306"/>
      <c r="R367" s="306"/>
      <c r="S367" s="306"/>
      <c r="T367" s="306"/>
      <c r="U367" s="306"/>
      <c r="V367" s="306"/>
      <c r="W367" s="306"/>
      <c r="X367" s="306"/>
      <c r="Y367" s="306"/>
      <c r="Z367" s="306"/>
    </row>
    <row r="368" spans="1:26" ht="12.75" customHeight="1" x14ac:dyDescent="0.25">
      <c r="A368" s="306"/>
      <c r="B368" s="304"/>
      <c r="C368" s="304"/>
      <c r="D368" s="304"/>
      <c r="E368" s="304"/>
      <c r="F368" s="305"/>
      <c r="G368" s="305"/>
      <c r="H368" s="305"/>
      <c r="I368" s="305"/>
      <c r="J368" s="305"/>
      <c r="K368" s="306"/>
      <c r="L368" s="306"/>
      <c r="M368" s="306"/>
      <c r="N368" s="306"/>
      <c r="O368" s="306"/>
      <c r="P368" s="306"/>
      <c r="Q368" s="306"/>
      <c r="R368" s="306"/>
      <c r="S368" s="306"/>
      <c r="T368" s="306"/>
      <c r="U368" s="306"/>
      <c r="V368" s="306"/>
      <c r="W368" s="306"/>
      <c r="X368" s="306"/>
      <c r="Y368" s="306"/>
      <c r="Z368" s="306"/>
    </row>
    <row r="369" spans="1:26" ht="12.75" customHeight="1" x14ac:dyDescent="0.25">
      <c r="A369" s="306"/>
      <c r="B369" s="304"/>
      <c r="C369" s="304"/>
      <c r="D369" s="304"/>
      <c r="E369" s="304"/>
      <c r="F369" s="305"/>
      <c r="G369" s="305"/>
      <c r="H369" s="305"/>
      <c r="I369" s="305"/>
      <c r="J369" s="305"/>
      <c r="K369" s="306"/>
      <c r="L369" s="306"/>
      <c r="M369" s="306"/>
      <c r="N369" s="306"/>
      <c r="O369" s="306"/>
      <c r="P369" s="306"/>
      <c r="Q369" s="306"/>
      <c r="R369" s="306"/>
      <c r="S369" s="306"/>
      <c r="T369" s="306"/>
      <c r="U369" s="306"/>
      <c r="V369" s="306"/>
      <c r="W369" s="306"/>
      <c r="X369" s="306"/>
      <c r="Y369" s="306"/>
      <c r="Z369" s="306"/>
    </row>
    <row r="370" spans="1:26" ht="12.75" customHeight="1" x14ac:dyDescent="0.25">
      <c r="A370" s="306"/>
      <c r="B370" s="304"/>
      <c r="C370" s="304"/>
      <c r="D370" s="304"/>
      <c r="E370" s="304"/>
      <c r="F370" s="305"/>
      <c r="G370" s="305"/>
      <c r="H370" s="305"/>
      <c r="I370" s="305"/>
      <c r="J370" s="305"/>
      <c r="K370" s="306"/>
      <c r="L370" s="306"/>
      <c r="M370" s="306"/>
      <c r="N370" s="306"/>
      <c r="O370" s="306"/>
      <c r="P370" s="306"/>
      <c r="Q370" s="306"/>
      <c r="R370" s="306"/>
      <c r="S370" s="306"/>
      <c r="T370" s="306"/>
      <c r="U370" s="306"/>
      <c r="V370" s="306"/>
      <c r="W370" s="306"/>
      <c r="X370" s="306"/>
      <c r="Y370" s="306"/>
      <c r="Z370" s="306"/>
    </row>
    <row r="371" spans="1:26" ht="12.75" customHeight="1" x14ac:dyDescent="0.25">
      <c r="A371" s="306"/>
      <c r="B371" s="304"/>
      <c r="C371" s="304"/>
      <c r="D371" s="304"/>
      <c r="E371" s="304"/>
      <c r="F371" s="305"/>
      <c r="G371" s="305"/>
      <c r="H371" s="305"/>
      <c r="I371" s="305"/>
      <c r="J371" s="305"/>
      <c r="K371" s="306"/>
      <c r="L371" s="306"/>
      <c r="M371" s="306"/>
      <c r="N371" s="306"/>
      <c r="O371" s="306"/>
      <c r="P371" s="306"/>
      <c r="Q371" s="306"/>
      <c r="R371" s="306"/>
      <c r="S371" s="306"/>
      <c r="T371" s="306"/>
      <c r="U371" s="306"/>
      <c r="V371" s="306"/>
      <c r="W371" s="306"/>
      <c r="X371" s="306"/>
      <c r="Y371" s="306"/>
      <c r="Z371" s="306"/>
    </row>
    <row r="372" spans="1:26" ht="12.75" customHeight="1" x14ac:dyDescent="0.25">
      <c r="A372" s="306"/>
      <c r="B372" s="304"/>
      <c r="C372" s="304"/>
      <c r="D372" s="304"/>
      <c r="E372" s="304"/>
      <c r="F372" s="305"/>
      <c r="G372" s="305"/>
      <c r="H372" s="305"/>
      <c r="I372" s="305"/>
      <c r="J372" s="305"/>
      <c r="K372" s="306"/>
      <c r="L372" s="306"/>
      <c r="M372" s="306"/>
      <c r="N372" s="306"/>
      <c r="O372" s="306"/>
      <c r="P372" s="306"/>
      <c r="Q372" s="306"/>
      <c r="R372" s="306"/>
      <c r="S372" s="306"/>
      <c r="T372" s="306"/>
      <c r="U372" s="306"/>
      <c r="V372" s="306"/>
      <c r="W372" s="306"/>
      <c r="X372" s="306"/>
      <c r="Y372" s="306"/>
      <c r="Z372" s="306"/>
    </row>
    <row r="373" spans="1:26" ht="12.75" customHeight="1" x14ac:dyDescent="0.25">
      <c r="A373" s="306"/>
      <c r="B373" s="304"/>
      <c r="C373" s="304"/>
      <c r="D373" s="304"/>
      <c r="E373" s="304"/>
      <c r="F373" s="305"/>
      <c r="G373" s="305"/>
      <c r="H373" s="305"/>
      <c r="I373" s="305"/>
      <c r="J373" s="305"/>
      <c r="K373" s="306"/>
      <c r="L373" s="306"/>
      <c r="M373" s="306"/>
      <c r="N373" s="306"/>
      <c r="O373" s="306"/>
      <c r="P373" s="306"/>
      <c r="Q373" s="306"/>
      <c r="R373" s="306"/>
      <c r="S373" s="306"/>
      <c r="T373" s="306"/>
      <c r="U373" s="306"/>
      <c r="V373" s="306"/>
      <c r="W373" s="306"/>
      <c r="X373" s="306"/>
      <c r="Y373" s="306"/>
      <c r="Z373" s="306"/>
    </row>
    <row r="374" spans="1:26" ht="12.75" customHeight="1" x14ac:dyDescent="0.25">
      <c r="A374" s="306"/>
      <c r="B374" s="304"/>
      <c r="C374" s="304"/>
      <c r="D374" s="304"/>
      <c r="E374" s="304"/>
      <c r="F374" s="305"/>
      <c r="G374" s="305"/>
      <c r="H374" s="305"/>
      <c r="I374" s="305"/>
      <c r="J374" s="305"/>
      <c r="K374" s="306"/>
      <c r="L374" s="306"/>
      <c r="M374" s="306"/>
      <c r="N374" s="306"/>
      <c r="O374" s="306"/>
      <c r="P374" s="306"/>
      <c r="Q374" s="306"/>
      <c r="R374" s="306"/>
      <c r="S374" s="306"/>
      <c r="T374" s="306"/>
      <c r="U374" s="306"/>
      <c r="V374" s="306"/>
      <c r="W374" s="306"/>
      <c r="X374" s="306"/>
      <c r="Y374" s="306"/>
      <c r="Z374" s="306"/>
    </row>
    <row r="375" spans="1:26" ht="12.75" customHeight="1" x14ac:dyDescent="0.25">
      <c r="A375" s="306"/>
      <c r="B375" s="304"/>
      <c r="C375" s="304"/>
      <c r="D375" s="304"/>
      <c r="E375" s="304"/>
      <c r="F375" s="305"/>
      <c r="G375" s="305"/>
      <c r="H375" s="305"/>
      <c r="I375" s="305"/>
      <c r="J375" s="305"/>
      <c r="K375" s="306"/>
      <c r="L375" s="306"/>
      <c r="M375" s="306"/>
      <c r="N375" s="306"/>
      <c r="O375" s="306"/>
      <c r="P375" s="306"/>
      <c r="Q375" s="306"/>
      <c r="R375" s="306"/>
      <c r="S375" s="306"/>
      <c r="T375" s="306"/>
      <c r="U375" s="306"/>
      <c r="V375" s="306"/>
      <c r="W375" s="306"/>
      <c r="X375" s="306"/>
      <c r="Y375" s="306"/>
      <c r="Z375" s="306"/>
    </row>
    <row r="376" spans="1:26" ht="12.75" customHeight="1" x14ac:dyDescent="0.25">
      <c r="A376" s="306"/>
      <c r="B376" s="304"/>
      <c r="C376" s="304"/>
      <c r="D376" s="304"/>
      <c r="E376" s="304"/>
      <c r="F376" s="305"/>
      <c r="G376" s="305"/>
      <c r="H376" s="305"/>
      <c r="I376" s="305"/>
      <c r="J376" s="305"/>
      <c r="K376" s="306"/>
      <c r="L376" s="306"/>
      <c r="M376" s="306"/>
      <c r="N376" s="306"/>
      <c r="O376" s="306"/>
      <c r="P376" s="306"/>
      <c r="Q376" s="306"/>
      <c r="R376" s="306"/>
      <c r="S376" s="306"/>
      <c r="T376" s="306"/>
      <c r="U376" s="306"/>
      <c r="V376" s="306"/>
      <c r="W376" s="306"/>
      <c r="X376" s="306"/>
      <c r="Y376" s="306"/>
      <c r="Z376" s="306"/>
    </row>
    <row r="377" spans="1:26" ht="12.75" customHeight="1" x14ac:dyDescent="0.25">
      <c r="A377" s="306"/>
      <c r="B377" s="304"/>
      <c r="C377" s="304"/>
      <c r="D377" s="304"/>
      <c r="E377" s="304"/>
      <c r="F377" s="305"/>
      <c r="G377" s="305"/>
      <c r="H377" s="305"/>
      <c r="I377" s="305"/>
      <c r="J377" s="305"/>
      <c r="K377" s="306"/>
      <c r="L377" s="306"/>
      <c r="M377" s="306"/>
      <c r="N377" s="306"/>
      <c r="O377" s="306"/>
      <c r="P377" s="306"/>
      <c r="Q377" s="306"/>
      <c r="R377" s="306"/>
      <c r="S377" s="306"/>
      <c r="T377" s="306"/>
      <c r="U377" s="306"/>
      <c r="V377" s="306"/>
      <c r="W377" s="306"/>
      <c r="X377" s="306"/>
      <c r="Y377" s="306"/>
      <c r="Z377" s="306"/>
    </row>
    <row r="378" spans="1:26" ht="12.75" customHeight="1" x14ac:dyDescent="0.25">
      <c r="A378" s="306"/>
      <c r="B378" s="304"/>
      <c r="C378" s="304"/>
      <c r="D378" s="304"/>
      <c r="E378" s="304"/>
      <c r="F378" s="305"/>
      <c r="G378" s="305"/>
      <c r="H378" s="305"/>
      <c r="I378" s="305"/>
      <c r="J378" s="305"/>
      <c r="K378" s="306"/>
      <c r="L378" s="306"/>
      <c r="M378" s="306"/>
      <c r="N378" s="306"/>
      <c r="O378" s="306"/>
      <c r="P378" s="306"/>
      <c r="Q378" s="306"/>
      <c r="R378" s="306"/>
      <c r="S378" s="306"/>
      <c r="T378" s="306"/>
      <c r="U378" s="306"/>
      <c r="V378" s="306"/>
      <c r="W378" s="306"/>
      <c r="X378" s="306"/>
      <c r="Y378" s="306"/>
      <c r="Z378" s="306"/>
    </row>
    <row r="379" spans="1:26" ht="12.75" customHeight="1" x14ac:dyDescent="0.25">
      <c r="A379" s="306"/>
      <c r="B379" s="304"/>
      <c r="C379" s="304"/>
      <c r="D379" s="304"/>
      <c r="E379" s="304"/>
      <c r="F379" s="305"/>
      <c r="G379" s="305"/>
      <c r="H379" s="305"/>
      <c r="I379" s="305"/>
      <c r="J379" s="305"/>
      <c r="K379" s="306"/>
      <c r="L379" s="306"/>
      <c r="M379" s="306"/>
      <c r="N379" s="306"/>
      <c r="O379" s="306"/>
      <c r="P379" s="306"/>
      <c r="Q379" s="306"/>
      <c r="R379" s="306"/>
      <c r="S379" s="306"/>
      <c r="T379" s="306"/>
      <c r="U379" s="306"/>
      <c r="V379" s="306"/>
      <c r="W379" s="306"/>
      <c r="X379" s="306"/>
      <c r="Y379" s="306"/>
      <c r="Z379" s="306"/>
    </row>
    <row r="380" spans="1:26" ht="12.75" customHeight="1" x14ac:dyDescent="0.25">
      <c r="A380" s="306"/>
      <c r="B380" s="304"/>
      <c r="C380" s="304"/>
      <c r="D380" s="304"/>
      <c r="E380" s="304"/>
      <c r="F380" s="305"/>
      <c r="G380" s="305"/>
      <c r="H380" s="305"/>
      <c r="I380" s="305"/>
      <c r="J380" s="305"/>
      <c r="K380" s="306"/>
      <c r="L380" s="306"/>
      <c r="M380" s="306"/>
      <c r="N380" s="306"/>
      <c r="O380" s="306"/>
      <c r="P380" s="306"/>
      <c r="Q380" s="306"/>
      <c r="R380" s="306"/>
      <c r="S380" s="306"/>
      <c r="T380" s="306"/>
      <c r="U380" s="306"/>
      <c r="V380" s="306"/>
      <c r="W380" s="306"/>
      <c r="X380" s="306"/>
      <c r="Y380" s="306"/>
      <c r="Z380" s="306"/>
    </row>
    <row r="381" spans="1:26" ht="12.75" customHeight="1" x14ac:dyDescent="0.25">
      <c r="A381" s="306"/>
      <c r="B381" s="304"/>
      <c r="C381" s="304"/>
      <c r="D381" s="304"/>
      <c r="E381" s="304"/>
      <c r="F381" s="305"/>
      <c r="G381" s="305"/>
      <c r="H381" s="305"/>
      <c r="I381" s="305"/>
      <c r="J381" s="305"/>
      <c r="K381" s="306"/>
      <c r="L381" s="306"/>
      <c r="M381" s="306"/>
      <c r="N381" s="306"/>
      <c r="O381" s="306"/>
      <c r="P381" s="306"/>
      <c r="Q381" s="306"/>
      <c r="R381" s="306"/>
      <c r="S381" s="306"/>
      <c r="T381" s="306"/>
      <c r="U381" s="306"/>
      <c r="V381" s="306"/>
      <c r="W381" s="306"/>
      <c r="X381" s="306"/>
      <c r="Y381" s="306"/>
      <c r="Z381" s="306"/>
    </row>
    <row r="382" spans="1:26" ht="12.75" customHeight="1" x14ac:dyDescent="0.25">
      <c r="A382" s="306"/>
      <c r="B382" s="304"/>
      <c r="C382" s="304"/>
      <c r="D382" s="304"/>
      <c r="E382" s="304"/>
      <c r="F382" s="305"/>
      <c r="G382" s="305"/>
      <c r="H382" s="305"/>
      <c r="I382" s="305"/>
      <c r="J382" s="305"/>
      <c r="K382" s="306"/>
      <c r="L382" s="306"/>
      <c r="M382" s="306"/>
      <c r="N382" s="306"/>
      <c r="O382" s="306"/>
      <c r="P382" s="306"/>
      <c r="Q382" s="306"/>
      <c r="R382" s="306"/>
      <c r="S382" s="306"/>
      <c r="T382" s="306"/>
      <c r="U382" s="306"/>
      <c r="V382" s="306"/>
      <c r="W382" s="306"/>
      <c r="X382" s="306"/>
      <c r="Y382" s="306"/>
      <c r="Z382" s="306"/>
    </row>
    <row r="383" spans="1:26" ht="12.75" customHeight="1" x14ac:dyDescent="0.25">
      <c r="A383" s="306"/>
      <c r="B383" s="304"/>
      <c r="C383" s="304"/>
      <c r="D383" s="304"/>
      <c r="E383" s="304"/>
      <c r="F383" s="305"/>
      <c r="G383" s="305"/>
      <c r="H383" s="305"/>
      <c r="I383" s="305"/>
      <c r="J383" s="305"/>
      <c r="K383" s="306"/>
      <c r="L383" s="306"/>
      <c r="M383" s="306"/>
      <c r="N383" s="306"/>
      <c r="O383" s="306"/>
      <c r="P383" s="306"/>
      <c r="Q383" s="306"/>
      <c r="R383" s="306"/>
      <c r="S383" s="306"/>
      <c r="T383" s="306"/>
      <c r="U383" s="306"/>
      <c r="V383" s="306"/>
      <c r="W383" s="306"/>
      <c r="X383" s="306"/>
      <c r="Y383" s="306"/>
      <c r="Z383" s="306"/>
    </row>
    <row r="384" spans="1:26" ht="12.75" customHeight="1" x14ac:dyDescent="0.25">
      <c r="A384" s="306"/>
      <c r="B384" s="304"/>
      <c r="C384" s="304"/>
      <c r="D384" s="304"/>
      <c r="E384" s="304"/>
      <c r="F384" s="305"/>
      <c r="G384" s="305"/>
      <c r="H384" s="305"/>
      <c r="I384" s="305"/>
      <c r="J384" s="305"/>
      <c r="K384" s="306"/>
      <c r="L384" s="306"/>
      <c r="M384" s="306"/>
      <c r="N384" s="306"/>
      <c r="O384" s="306"/>
      <c r="P384" s="306"/>
      <c r="Q384" s="306"/>
      <c r="R384" s="306"/>
      <c r="S384" s="306"/>
      <c r="T384" s="306"/>
      <c r="U384" s="306"/>
      <c r="V384" s="306"/>
      <c r="W384" s="306"/>
      <c r="X384" s="306"/>
      <c r="Y384" s="306"/>
      <c r="Z384" s="306"/>
    </row>
    <row r="385" spans="1:26" ht="12.75" customHeight="1" x14ac:dyDescent="0.25">
      <c r="A385" s="306"/>
      <c r="B385" s="304"/>
      <c r="C385" s="304"/>
      <c r="D385" s="304"/>
      <c r="E385" s="304"/>
      <c r="F385" s="305"/>
      <c r="G385" s="305"/>
      <c r="H385" s="305"/>
      <c r="I385" s="305"/>
      <c r="J385" s="305"/>
      <c r="K385" s="306"/>
      <c r="L385" s="306"/>
      <c r="M385" s="306"/>
      <c r="N385" s="306"/>
      <c r="O385" s="306"/>
      <c r="P385" s="306"/>
      <c r="Q385" s="306"/>
      <c r="R385" s="306"/>
      <c r="S385" s="306"/>
      <c r="T385" s="306"/>
      <c r="U385" s="306"/>
      <c r="V385" s="306"/>
      <c r="W385" s="306"/>
      <c r="X385" s="306"/>
      <c r="Y385" s="306"/>
      <c r="Z385" s="306"/>
    </row>
    <row r="386" spans="1:26" ht="12.75" customHeight="1" x14ac:dyDescent="0.25">
      <c r="A386" s="306"/>
      <c r="B386" s="304"/>
      <c r="C386" s="304"/>
      <c r="D386" s="304"/>
      <c r="E386" s="304"/>
      <c r="F386" s="305"/>
      <c r="G386" s="305"/>
      <c r="H386" s="305"/>
      <c r="I386" s="305"/>
      <c r="J386" s="305"/>
      <c r="K386" s="306"/>
      <c r="L386" s="306"/>
      <c r="M386" s="306"/>
      <c r="N386" s="306"/>
      <c r="O386" s="306"/>
      <c r="P386" s="306"/>
      <c r="Q386" s="306"/>
      <c r="R386" s="306"/>
      <c r="S386" s="306"/>
      <c r="T386" s="306"/>
      <c r="U386" s="306"/>
      <c r="V386" s="306"/>
      <c r="W386" s="306"/>
      <c r="X386" s="306"/>
      <c r="Y386" s="306"/>
      <c r="Z386" s="306"/>
    </row>
    <row r="387" spans="1:26" ht="12.75" customHeight="1" x14ac:dyDescent="0.25">
      <c r="A387" s="306"/>
      <c r="B387" s="304"/>
      <c r="C387" s="304"/>
      <c r="D387" s="304"/>
      <c r="E387" s="304"/>
      <c r="F387" s="305"/>
      <c r="G387" s="305"/>
      <c r="H387" s="305"/>
      <c r="I387" s="305"/>
      <c r="J387" s="305"/>
      <c r="K387" s="306"/>
      <c r="L387" s="306"/>
      <c r="M387" s="306"/>
      <c r="N387" s="306"/>
      <c r="O387" s="306"/>
      <c r="P387" s="306"/>
      <c r="Q387" s="306"/>
      <c r="R387" s="306"/>
      <c r="S387" s="306"/>
      <c r="T387" s="306"/>
      <c r="U387" s="306"/>
      <c r="V387" s="306"/>
      <c r="W387" s="306"/>
      <c r="X387" s="306"/>
      <c r="Y387" s="306"/>
      <c r="Z387" s="306"/>
    </row>
    <row r="388" spans="1:26" ht="12.75" customHeight="1" x14ac:dyDescent="0.25">
      <c r="A388" s="306"/>
      <c r="B388" s="304"/>
      <c r="C388" s="304"/>
      <c r="D388" s="304"/>
      <c r="E388" s="304"/>
      <c r="F388" s="305"/>
      <c r="G388" s="305"/>
      <c r="H388" s="305"/>
      <c r="I388" s="305"/>
      <c r="J388" s="305"/>
      <c r="K388" s="306"/>
      <c r="L388" s="306"/>
      <c r="M388" s="306"/>
      <c r="N388" s="306"/>
      <c r="O388" s="306"/>
      <c r="P388" s="306"/>
      <c r="Q388" s="306"/>
      <c r="R388" s="306"/>
      <c r="S388" s="306"/>
      <c r="T388" s="306"/>
      <c r="U388" s="306"/>
      <c r="V388" s="306"/>
      <c r="W388" s="306"/>
      <c r="X388" s="306"/>
      <c r="Y388" s="306"/>
      <c r="Z388" s="306"/>
    </row>
    <row r="389" spans="1:26" ht="12.75" customHeight="1" x14ac:dyDescent="0.25">
      <c r="A389" s="306"/>
      <c r="B389" s="304"/>
      <c r="C389" s="304"/>
      <c r="D389" s="304"/>
      <c r="E389" s="304"/>
      <c r="F389" s="305"/>
      <c r="G389" s="305"/>
      <c r="H389" s="305"/>
      <c r="I389" s="305"/>
      <c r="J389" s="305"/>
      <c r="K389" s="306"/>
      <c r="L389" s="306"/>
      <c r="M389" s="306"/>
      <c r="N389" s="306"/>
      <c r="O389" s="306"/>
      <c r="P389" s="306"/>
      <c r="Q389" s="306"/>
      <c r="R389" s="306"/>
      <c r="S389" s="306"/>
      <c r="T389" s="306"/>
      <c r="U389" s="306"/>
      <c r="V389" s="306"/>
      <c r="W389" s="306"/>
      <c r="X389" s="306"/>
      <c r="Y389" s="306"/>
      <c r="Z389" s="306"/>
    </row>
    <row r="390" spans="1:26" ht="12.75" customHeight="1" x14ac:dyDescent="0.25">
      <c r="A390" s="306"/>
      <c r="B390" s="304"/>
      <c r="C390" s="304"/>
      <c r="D390" s="304"/>
      <c r="E390" s="304"/>
      <c r="F390" s="305"/>
      <c r="G390" s="305"/>
      <c r="H390" s="305"/>
      <c r="I390" s="305"/>
      <c r="J390" s="305"/>
      <c r="K390" s="306"/>
      <c r="L390" s="306"/>
      <c r="M390" s="306"/>
      <c r="N390" s="306"/>
      <c r="O390" s="306"/>
      <c r="P390" s="306"/>
      <c r="Q390" s="306"/>
      <c r="R390" s="306"/>
      <c r="S390" s="306"/>
      <c r="T390" s="306"/>
      <c r="U390" s="306"/>
      <c r="V390" s="306"/>
      <c r="W390" s="306"/>
      <c r="X390" s="306"/>
      <c r="Y390" s="306"/>
      <c r="Z390" s="306"/>
    </row>
    <row r="391" spans="1:26" ht="12.75" customHeight="1" x14ac:dyDescent="0.25">
      <c r="A391" s="306"/>
      <c r="B391" s="304"/>
      <c r="C391" s="304"/>
      <c r="D391" s="304"/>
      <c r="E391" s="304"/>
      <c r="F391" s="305"/>
      <c r="G391" s="305"/>
      <c r="H391" s="305"/>
      <c r="I391" s="305"/>
      <c r="J391" s="305"/>
      <c r="K391" s="306"/>
      <c r="L391" s="306"/>
      <c r="M391" s="306"/>
      <c r="N391" s="306"/>
      <c r="O391" s="306"/>
      <c r="P391" s="306"/>
      <c r="Q391" s="306"/>
      <c r="R391" s="306"/>
      <c r="S391" s="306"/>
      <c r="T391" s="306"/>
      <c r="U391" s="306"/>
      <c r="V391" s="306"/>
      <c r="W391" s="306"/>
      <c r="X391" s="306"/>
      <c r="Y391" s="306"/>
      <c r="Z391" s="306"/>
    </row>
    <row r="392" spans="1:26" ht="12.75" customHeight="1" x14ac:dyDescent="0.25">
      <c r="A392" s="306"/>
      <c r="B392" s="304"/>
      <c r="C392" s="304"/>
      <c r="D392" s="304"/>
      <c r="E392" s="304"/>
      <c r="F392" s="305"/>
      <c r="G392" s="305"/>
      <c r="H392" s="305"/>
      <c r="I392" s="305"/>
      <c r="J392" s="305"/>
      <c r="K392" s="306"/>
      <c r="L392" s="306"/>
      <c r="M392" s="306"/>
      <c r="N392" s="306"/>
      <c r="O392" s="306"/>
      <c r="P392" s="306"/>
      <c r="Q392" s="306"/>
      <c r="R392" s="306"/>
      <c r="S392" s="306"/>
      <c r="T392" s="306"/>
      <c r="U392" s="306"/>
      <c r="V392" s="306"/>
      <c r="W392" s="306"/>
      <c r="X392" s="306"/>
      <c r="Y392" s="306"/>
      <c r="Z392" s="306"/>
    </row>
    <row r="393" spans="1:26" ht="12.75" customHeight="1" x14ac:dyDescent="0.25">
      <c r="A393" s="306"/>
      <c r="B393" s="304"/>
      <c r="C393" s="304"/>
      <c r="D393" s="304"/>
      <c r="E393" s="304"/>
      <c r="F393" s="305"/>
      <c r="G393" s="305"/>
      <c r="H393" s="305"/>
      <c r="I393" s="305"/>
      <c r="J393" s="305"/>
      <c r="K393" s="306"/>
      <c r="L393" s="306"/>
      <c r="M393" s="306"/>
      <c r="N393" s="306"/>
      <c r="O393" s="306"/>
      <c r="P393" s="306"/>
      <c r="Q393" s="306"/>
      <c r="R393" s="306"/>
      <c r="S393" s="306"/>
      <c r="T393" s="306"/>
      <c r="U393" s="306"/>
      <c r="V393" s="306"/>
      <c r="W393" s="306"/>
      <c r="X393" s="306"/>
      <c r="Y393" s="306"/>
      <c r="Z393" s="306"/>
    </row>
    <row r="394" spans="1:26" ht="12.75" customHeight="1" x14ac:dyDescent="0.25">
      <c r="A394" s="306"/>
      <c r="B394" s="304"/>
      <c r="C394" s="304"/>
      <c r="D394" s="304"/>
      <c r="E394" s="304"/>
      <c r="F394" s="305"/>
      <c r="G394" s="305"/>
      <c r="H394" s="305"/>
      <c r="I394" s="305"/>
      <c r="J394" s="305"/>
      <c r="K394" s="306"/>
      <c r="L394" s="306"/>
      <c r="M394" s="306"/>
      <c r="N394" s="306"/>
      <c r="O394" s="306"/>
      <c r="P394" s="306"/>
      <c r="Q394" s="306"/>
      <c r="R394" s="306"/>
      <c r="S394" s="306"/>
      <c r="T394" s="306"/>
      <c r="U394" s="306"/>
      <c r="V394" s="306"/>
      <c r="W394" s="306"/>
      <c r="X394" s="306"/>
      <c r="Y394" s="306"/>
      <c r="Z394" s="306"/>
    </row>
    <row r="395" spans="1:26" ht="12.75" customHeight="1" x14ac:dyDescent="0.25">
      <c r="A395" s="306"/>
      <c r="B395" s="304"/>
      <c r="C395" s="304"/>
      <c r="D395" s="304"/>
      <c r="E395" s="304"/>
      <c r="F395" s="305"/>
      <c r="G395" s="305"/>
      <c r="H395" s="305"/>
      <c r="I395" s="305"/>
      <c r="J395" s="305"/>
      <c r="K395" s="306"/>
      <c r="L395" s="306"/>
      <c r="M395" s="306"/>
      <c r="N395" s="306"/>
      <c r="O395" s="306"/>
      <c r="P395" s="306"/>
      <c r="Q395" s="306"/>
      <c r="R395" s="306"/>
      <c r="S395" s="306"/>
      <c r="T395" s="306"/>
      <c r="U395" s="306"/>
      <c r="V395" s="306"/>
      <c r="W395" s="306"/>
      <c r="X395" s="306"/>
      <c r="Y395" s="306"/>
      <c r="Z395" s="306"/>
    </row>
    <row r="396" spans="1:26" ht="12.75" customHeight="1" x14ac:dyDescent="0.25">
      <c r="A396" s="306"/>
      <c r="B396" s="304"/>
      <c r="C396" s="304"/>
      <c r="D396" s="304"/>
      <c r="E396" s="304"/>
      <c r="F396" s="305"/>
      <c r="G396" s="305"/>
      <c r="H396" s="305"/>
      <c r="I396" s="305"/>
      <c r="J396" s="305"/>
      <c r="K396" s="306"/>
      <c r="L396" s="306"/>
      <c r="M396" s="306"/>
      <c r="N396" s="306"/>
      <c r="O396" s="306"/>
      <c r="P396" s="306"/>
      <c r="Q396" s="306"/>
      <c r="R396" s="306"/>
      <c r="S396" s="306"/>
      <c r="T396" s="306"/>
      <c r="U396" s="306"/>
      <c r="V396" s="306"/>
      <c r="W396" s="306"/>
      <c r="X396" s="306"/>
      <c r="Y396" s="306"/>
      <c r="Z396" s="306"/>
    </row>
    <row r="397" spans="1:26" ht="12.75" customHeight="1" x14ac:dyDescent="0.25">
      <c r="A397" s="306"/>
      <c r="B397" s="304"/>
      <c r="C397" s="304"/>
      <c r="D397" s="304"/>
      <c r="E397" s="304"/>
      <c r="F397" s="305"/>
      <c r="G397" s="305"/>
      <c r="H397" s="305"/>
      <c r="I397" s="305"/>
      <c r="J397" s="305"/>
      <c r="K397" s="306"/>
      <c r="L397" s="306"/>
      <c r="M397" s="306"/>
      <c r="N397" s="306"/>
      <c r="O397" s="306"/>
      <c r="P397" s="306"/>
      <c r="Q397" s="306"/>
      <c r="R397" s="306"/>
      <c r="S397" s="306"/>
      <c r="T397" s="306"/>
      <c r="U397" s="306"/>
      <c r="V397" s="306"/>
      <c r="W397" s="306"/>
      <c r="X397" s="306"/>
      <c r="Y397" s="306"/>
      <c r="Z397" s="306"/>
    </row>
    <row r="398" spans="1:26" ht="12.75" customHeight="1" x14ac:dyDescent="0.25">
      <c r="A398" s="306"/>
      <c r="B398" s="304"/>
      <c r="C398" s="304"/>
      <c r="D398" s="304"/>
      <c r="E398" s="304"/>
      <c r="F398" s="305"/>
      <c r="G398" s="305"/>
      <c r="H398" s="305"/>
      <c r="I398" s="305"/>
      <c r="J398" s="305"/>
      <c r="K398" s="306"/>
      <c r="L398" s="306"/>
      <c r="M398" s="306"/>
      <c r="N398" s="306"/>
      <c r="O398" s="306"/>
      <c r="P398" s="306"/>
      <c r="Q398" s="306"/>
      <c r="R398" s="306"/>
      <c r="S398" s="306"/>
      <c r="T398" s="306"/>
      <c r="U398" s="306"/>
      <c r="V398" s="306"/>
      <c r="W398" s="306"/>
      <c r="X398" s="306"/>
      <c r="Y398" s="306"/>
      <c r="Z398" s="306"/>
    </row>
    <row r="399" spans="1:26" ht="12.75" customHeight="1" x14ac:dyDescent="0.25">
      <c r="A399" s="306"/>
      <c r="B399" s="304"/>
      <c r="C399" s="304"/>
      <c r="D399" s="304"/>
      <c r="E399" s="304"/>
      <c r="F399" s="305"/>
      <c r="G399" s="305"/>
      <c r="H399" s="305"/>
      <c r="I399" s="305"/>
      <c r="J399" s="305"/>
      <c r="K399" s="306"/>
      <c r="L399" s="306"/>
      <c r="M399" s="306"/>
      <c r="N399" s="306"/>
      <c r="O399" s="306"/>
      <c r="P399" s="306"/>
      <c r="Q399" s="306"/>
      <c r="R399" s="306"/>
      <c r="S399" s="306"/>
      <c r="T399" s="306"/>
      <c r="U399" s="306"/>
      <c r="V399" s="306"/>
      <c r="W399" s="306"/>
      <c r="X399" s="306"/>
      <c r="Y399" s="306"/>
      <c r="Z399" s="306"/>
    </row>
    <row r="400" spans="1:26" ht="12.75" customHeight="1" x14ac:dyDescent="0.25">
      <c r="A400" s="306"/>
      <c r="B400" s="304"/>
      <c r="C400" s="304"/>
      <c r="D400" s="304"/>
      <c r="E400" s="304"/>
      <c r="F400" s="305"/>
      <c r="G400" s="305"/>
      <c r="H400" s="305"/>
      <c r="I400" s="305"/>
      <c r="J400" s="305"/>
      <c r="K400" s="306"/>
      <c r="L400" s="306"/>
      <c r="M400" s="306"/>
      <c r="N400" s="306"/>
      <c r="O400" s="306"/>
      <c r="P400" s="306"/>
      <c r="Q400" s="306"/>
      <c r="R400" s="306"/>
      <c r="S400" s="306"/>
      <c r="T400" s="306"/>
      <c r="U400" s="306"/>
      <c r="V400" s="306"/>
      <c r="W400" s="306"/>
      <c r="X400" s="306"/>
      <c r="Y400" s="306"/>
      <c r="Z400" s="306"/>
    </row>
    <row r="401" spans="1:26" ht="12.75" customHeight="1" x14ac:dyDescent="0.25">
      <c r="A401" s="306"/>
      <c r="B401" s="304"/>
      <c r="C401" s="304"/>
      <c r="D401" s="304"/>
      <c r="E401" s="304"/>
      <c r="F401" s="305"/>
      <c r="G401" s="305"/>
      <c r="H401" s="305"/>
      <c r="I401" s="305"/>
      <c r="J401" s="305"/>
      <c r="K401" s="306"/>
      <c r="L401" s="306"/>
      <c r="M401" s="306"/>
      <c r="N401" s="306"/>
      <c r="O401" s="306"/>
      <c r="P401" s="306"/>
      <c r="Q401" s="306"/>
      <c r="R401" s="306"/>
      <c r="S401" s="306"/>
      <c r="T401" s="306"/>
      <c r="U401" s="306"/>
      <c r="V401" s="306"/>
      <c r="W401" s="306"/>
      <c r="X401" s="306"/>
      <c r="Y401" s="306"/>
      <c r="Z401" s="306"/>
    </row>
    <row r="402" spans="1:26" ht="12.75" customHeight="1" x14ac:dyDescent="0.25">
      <c r="A402" s="306"/>
      <c r="B402" s="304"/>
      <c r="C402" s="304"/>
      <c r="D402" s="304"/>
      <c r="E402" s="304"/>
      <c r="F402" s="305"/>
      <c r="G402" s="305"/>
      <c r="H402" s="305"/>
      <c r="I402" s="305"/>
      <c r="J402" s="305"/>
      <c r="K402" s="306"/>
      <c r="L402" s="306"/>
      <c r="M402" s="306"/>
      <c r="N402" s="306"/>
      <c r="O402" s="306"/>
      <c r="P402" s="306"/>
      <c r="Q402" s="306"/>
      <c r="R402" s="306"/>
      <c r="S402" s="306"/>
      <c r="T402" s="306"/>
      <c r="U402" s="306"/>
      <c r="V402" s="306"/>
      <c r="W402" s="306"/>
      <c r="X402" s="306"/>
      <c r="Y402" s="306"/>
      <c r="Z402" s="306"/>
    </row>
    <row r="403" spans="1:26" ht="12.75" customHeight="1" x14ac:dyDescent="0.25">
      <c r="A403" s="306"/>
      <c r="B403" s="304"/>
      <c r="C403" s="304"/>
      <c r="D403" s="304"/>
      <c r="E403" s="304"/>
      <c r="F403" s="305"/>
      <c r="G403" s="305"/>
      <c r="H403" s="305"/>
      <c r="I403" s="305"/>
      <c r="J403" s="305"/>
      <c r="K403" s="306"/>
      <c r="L403" s="306"/>
      <c r="M403" s="306"/>
      <c r="N403" s="306"/>
      <c r="O403" s="306"/>
      <c r="P403" s="306"/>
      <c r="Q403" s="306"/>
      <c r="R403" s="306"/>
      <c r="S403" s="306"/>
      <c r="T403" s="306"/>
      <c r="U403" s="306"/>
      <c r="V403" s="306"/>
      <c r="W403" s="306"/>
      <c r="X403" s="306"/>
      <c r="Y403" s="306"/>
      <c r="Z403" s="306"/>
    </row>
    <row r="404" spans="1:26" ht="12.75" customHeight="1" x14ac:dyDescent="0.25">
      <c r="A404" s="306"/>
      <c r="B404" s="304"/>
      <c r="C404" s="304"/>
      <c r="D404" s="304"/>
      <c r="E404" s="304"/>
      <c r="F404" s="305"/>
      <c r="G404" s="305"/>
      <c r="H404" s="305"/>
      <c r="I404" s="305"/>
      <c r="J404" s="305"/>
      <c r="K404" s="306"/>
      <c r="L404" s="306"/>
      <c r="M404" s="306"/>
      <c r="N404" s="306"/>
      <c r="O404" s="306"/>
      <c r="P404" s="306"/>
      <c r="Q404" s="306"/>
      <c r="R404" s="306"/>
      <c r="S404" s="306"/>
      <c r="T404" s="306"/>
      <c r="U404" s="306"/>
      <c r="V404" s="306"/>
      <c r="W404" s="306"/>
      <c r="X404" s="306"/>
      <c r="Y404" s="306"/>
      <c r="Z404" s="306"/>
    </row>
    <row r="405" spans="1:26" ht="12.75" customHeight="1" x14ac:dyDescent="0.25">
      <c r="A405" s="306"/>
      <c r="B405" s="304"/>
      <c r="C405" s="304"/>
      <c r="D405" s="304"/>
      <c r="E405" s="304"/>
      <c r="F405" s="305"/>
      <c r="G405" s="305"/>
      <c r="H405" s="305"/>
      <c r="I405" s="305"/>
      <c r="J405" s="305"/>
      <c r="K405" s="306"/>
      <c r="L405" s="306"/>
      <c r="M405" s="306"/>
      <c r="N405" s="306"/>
      <c r="O405" s="306"/>
      <c r="P405" s="306"/>
      <c r="Q405" s="306"/>
      <c r="R405" s="306"/>
      <c r="S405" s="306"/>
      <c r="T405" s="306"/>
      <c r="U405" s="306"/>
      <c r="V405" s="306"/>
      <c r="W405" s="306"/>
      <c r="X405" s="306"/>
      <c r="Y405" s="306"/>
      <c r="Z405" s="306"/>
    </row>
    <row r="406" spans="1:26" ht="12.75" customHeight="1" x14ac:dyDescent="0.25">
      <c r="A406" s="306"/>
      <c r="B406" s="304"/>
      <c r="C406" s="304"/>
      <c r="D406" s="304"/>
      <c r="E406" s="304"/>
      <c r="F406" s="305"/>
      <c r="G406" s="305"/>
      <c r="H406" s="305"/>
      <c r="I406" s="305"/>
      <c r="J406" s="305"/>
      <c r="K406" s="306"/>
      <c r="L406" s="306"/>
      <c r="M406" s="306"/>
      <c r="N406" s="306"/>
      <c r="O406" s="306"/>
      <c r="P406" s="306"/>
      <c r="Q406" s="306"/>
      <c r="R406" s="306"/>
      <c r="S406" s="306"/>
      <c r="T406" s="306"/>
      <c r="U406" s="306"/>
      <c r="V406" s="306"/>
      <c r="W406" s="306"/>
      <c r="X406" s="306"/>
      <c r="Y406" s="306"/>
      <c r="Z406" s="306"/>
    </row>
    <row r="407" spans="1:26" ht="12.75" customHeight="1" x14ac:dyDescent="0.25">
      <c r="A407" s="306"/>
      <c r="B407" s="304"/>
      <c r="C407" s="304"/>
      <c r="D407" s="304"/>
      <c r="E407" s="304"/>
      <c r="F407" s="305"/>
      <c r="G407" s="305"/>
      <c r="H407" s="305"/>
      <c r="I407" s="305"/>
      <c r="J407" s="305"/>
      <c r="K407" s="306"/>
      <c r="L407" s="306"/>
      <c r="M407" s="306"/>
      <c r="N407" s="306"/>
      <c r="O407" s="306"/>
      <c r="P407" s="306"/>
      <c r="Q407" s="306"/>
      <c r="R407" s="306"/>
      <c r="S407" s="306"/>
      <c r="T407" s="306"/>
      <c r="U407" s="306"/>
      <c r="V407" s="306"/>
      <c r="W407" s="306"/>
      <c r="X407" s="306"/>
      <c r="Y407" s="306"/>
      <c r="Z407" s="306"/>
    </row>
    <row r="408" spans="1:26" ht="12.75" customHeight="1" x14ac:dyDescent="0.25">
      <c r="A408" s="306"/>
      <c r="B408" s="304"/>
      <c r="C408" s="304"/>
      <c r="D408" s="304"/>
      <c r="E408" s="304"/>
      <c r="F408" s="305"/>
      <c r="G408" s="305"/>
      <c r="H408" s="305"/>
      <c r="I408" s="305"/>
      <c r="J408" s="305"/>
      <c r="K408" s="306"/>
      <c r="L408" s="306"/>
      <c r="M408" s="306"/>
      <c r="N408" s="306"/>
      <c r="O408" s="306"/>
      <c r="P408" s="306"/>
      <c r="Q408" s="306"/>
      <c r="R408" s="306"/>
      <c r="S408" s="306"/>
      <c r="T408" s="306"/>
      <c r="U408" s="306"/>
      <c r="V408" s="306"/>
      <c r="W408" s="306"/>
      <c r="X408" s="306"/>
      <c r="Y408" s="306"/>
      <c r="Z408" s="306"/>
    </row>
    <row r="409" spans="1:26" ht="12.75" customHeight="1" x14ac:dyDescent="0.25">
      <c r="A409" s="306"/>
      <c r="B409" s="304"/>
      <c r="C409" s="304"/>
      <c r="D409" s="304"/>
      <c r="E409" s="304"/>
      <c r="F409" s="305"/>
      <c r="G409" s="305"/>
      <c r="H409" s="305"/>
      <c r="I409" s="305"/>
      <c r="J409" s="305"/>
      <c r="K409" s="306"/>
      <c r="L409" s="306"/>
      <c r="M409" s="306"/>
      <c r="N409" s="306"/>
      <c r="O409" s="306"/>
      <c r="P409" s="306"/>
      <c r="Q409" s="306"/>
      <c r="R409" s="306"/>
      <c r="S409" s="306"/>
      <c r="T409" s="306"/>
      <c r="U409" s="306"/>
      <c r="V409" s="306"/>
      <c r="W409" s="306"/>
      <c r="X409" s="306"/>
      <c r="Y409" s="306"/>
      <c r="Z409" s="306"/>
    </row>
    <row r="410" spans="1:26" ht="12.75" customHeight="1" x14ac:dyDescent="0.25">
      <c r="A410" s="306"/>
      <c r="B410" s="304"/>
      <c r="C410" s="304"/>
      <c r="D410" s="304"/>
      <c r="E410" s="304"/>
      <c r="F410" s="305"/>
      <c r="G410" s="305"/>
      <c r="H410" s="305"/>
      <c r="I410" s="305"/>
      <c r="J410" s="305"/>
      <c r="K410" s="306"/>
      <c r="L410" s="306"/>
      <c r="M410" s="306"/>
      <c r="N410" s="306"/>
      <c r="O410" s="306"/>
      <c r="P410" s="306"/>
      <c r="Q410" s="306"/>
      <c r="R410" s="306"/>
      <c r="S410" s="306"/>
      <c r="T410" s="306"/>
      <c r="U410" s="306"/>
      <c r="V410" s="306"/>
      <c r="W410" s="306"/>
      <c r="X410" s="306"/>
      <c r="Y410" s="306"/>
      <c r="Z410" s="306"/>
    </row>
    <row r="411" spans="1:26" ht="12.75" customHeight="1" x14ac:dyDescent="0.25">
      <c r="A411" s="306"/>
      <c r="B411" s="304"/>
      <c r="C411" s="304"/>
      <c r="D411" s="304"/>
      <c r="E411" s="304"/>
      <c r="F411" s="305"/>
      <c r="G411" s="305"/>
      <c r="H411" s="305"/>
      <c r="I411" s="305"/>
      <c r="J411" s="305"/>
      <c r="K411" s="306"/>
      <c r="L411" s="306"/>
      <c r="M411" s="306"/>
      <c r="N411" s="306"/>
      <c r="O411" s="306"/>
      <c r="P411" s="306"/>
      <c r="Q411" s="306"/>
      <c r="R411" s="306"/>
      <c r="S411" s="306"/>
      <c r="T411" s="306"/>
      <c r="U411" s="306"/>
      <c r="V411" s="306"/>
      <c r="W411" s="306"/>
      <c r="X411" s="306"/>
      <c r="Y411" s="306"/>
      <c r="Z411" s="306"/>
    </row>
    <row r="412" spans="1:26" ht="12.75" customHeight="1" x14ac:dyDescent="0.25">
      <c r="A412" s="306"/>
      <c r="B412" s="304"/>
      <c r="C412" s="304"/>
      <c r="D412" s="304"/>
      <c r="E412" s="304"/>
      <c r="F412" s="305"/>
      <c r="G412" s="305"/>
      <c r="H412" s="305"/>
      <c r="I412" s="305"/>
      <c r="J412" s="305"/>
      <c r="K412" s="306"/>
      <c r="L412" s="306"/>
      <c r="M412" s="306"/>
      <c r="N412" s="306"/>
      <c r="O412" s="306"/>
      <c r="P412" s="306"/>
      <c r="Q412" s="306"/>
      <c r="R412" s="306"/>
      <c r="S412" s="306"/>
      <c r="T412" s="306"/>
      <c r="U412" s="306"/>
      <c r="V412" s="306"/>
      <c r="W412" s="306"/>
      <c r="X412" s="306"/>
      <c r="Y412" s="306"/>
      <c r="Z412" s="306"/>
    </row>
    <row r="413" spans="1:26" ht="12.75" customHeight="1" x14ac:dyDescent="0.25">
      <c r="A413" s="306"/>
      <c r="B413" s="304"/>
      <c r="C413" s="304"/>
      <c r="D413" s="304"/>
      <c r="E413" s="304"/>
      <c r="F413" s="305"/>
      <c r="G413" s="305"/>
      <c r="H413" s="305"/>
      <c r="I413" s="305"/>
      <c r="J413" s="305"/>
      <c r="K413" s="306"/>
      <c r="L413" s="306"/>
      <c r="M413" s="306"/>
      <c r="N413" s="306"/>
      <c r="O413" s="306"/>
      <c r="P413" s="306"/>
      <c r="Q413" s="306"/>
      <c r="R413" s="306"/>
      <c r="S413" s="306"/>
      <c r="T413" s="306"/>
      <c r="U413" s="306"/>
      <c r="V413" s="306"/>
      <c r="W413" s="306"/>
      <c r="X413" s="306"/>
      <c r="Y413" s="306"/>
      <c r="Z413" s="306"/>
    </row>
    <row r="414" spans="1:26" ht="12.75" customHeight="1" x14ac:dyDescent="0.25">
      <c r="A414" s="306"/>
      <c r="B414" s="304"/>
      <c r="C414" s="304"/>
      <c r="D414" s="304"/>
      <c r="E414" s="304"/>
      <c r="F414" s="305"/>
      <c r="G414" s="305"/>
      <c r="H414" s="305"/>
      <c r="I414" s="305"/>
      <c r="J414" s="305"/>
      <c r="K414" s="306"/>
      <c r="L414" s="306"/>
      <c r="M414" s="306"/>
      <c r="N414" s="306"/>
      <c r="O414" s="306"/>
      <c r="P414" s="306"/>
      <c r="Q414" s="306"/>
      <c r="R414" s="306"/>
      <c r="S414" s="306"/>
      <c r="T414" s="306"/>
      <c r="U414" s="306"/>
      <c r="V414" s="306"/>
      <c r="W414" s="306"/>
      <c r="X414" s="306"/>
      <c r="Y414" s="306"/>
      <c r="Z414" s="306"/>
    </row>
    <row r="415" spans="1:26" ht="12.75" customHeight="1" x14ac:dyDescent="0.25">
      <c r="A415" s="306"/>
      <c r="B415" s="304"/>
      <c r="C415" s="304"/>
      <c r="D415" s="304"/>
      <c r="E415" s="304"/>
      <c r="F415" s="305"/>
      <c r="G415" s="305"/>
      <c r="H415" s="305"/>
      <c r="I415" s="305"/>
      <c r="J415" s="305"/>
      <c r="K415" s="306"/>
      <c r="L415" s="306"/>
      <c r="M415" s="306"/>
      <c r="N415" s="306"/>
      <c r="O415" s="306"/>
      <c r="P415" s="306"/>
      <c r="Q415" s="306"/>
      <c r="R415" s="306"/>
      <c r="S415" s="306"/>
      <c r="T415" s="306"/>
      <c r="U415" s="306"/>
      <c r="V415" s="306"/>
      <c r="W415" s="306"/>
      <c r="X415" s="306"/>
      <c r="Y415" s="306"/>
      <c r="Z415" s="306"/>
    </row>
    <row r="416" spans="1:26" ht="12.75" customHeight="1" x14ac:dyDescent="0.25">
      <c r="A416" s="306"/>
      <c r="B416" s="304"/>
      <c r="C416" s="304"/>
      <c r="D416" s="304"/>
      <c r="E416" s="304"/>
      <c r="F416" s="305"/>
      <c r="G416" s="305"/>
      <c r="H416" s="305"/>
      <c r="I416" s="305"/>
      <c r="J416" s="305"/>
      <c r="K416" s="306"/>
      <c r="L416" s="306"/>
      <c r="M416" s="306"/>
      <c r="N416" s="306"/>
      <c r="O416" s="306"/>
      <c r="P416" s="306"/>
      <c r="Q416" s="306"/>
      <c r="R416" s="306"/>
      <c r="S416" s="306"/>
      <c r="T416" s="306"/>
      <c r="U416" s="306"/>
      <c r="V416" s="306"/>
      <c r="W416" s="306"/>
      <c r="X416" s="306"/>
      <c r="Y416" s="306"/>
      <c r="Z416" s="306"/>
    </row>
    <row r="417" spans="1:26" ht="12.75" customHeight="1" x14ac:dyDescent="0.25">
      <c r="A417" s="306"/>
      <c r="B417" s="304"/>
      <c r="C417" s="304"/>
      <c r="D417" s="304"/>
      <c r="E417" s="304"/>
      <c r="F417" s="305"/>
      <c r="G417" s="305"/>
      <c r="H417" s="305"/>
      <c r="I417" s="305"/>
      <c r="J417" s="305"/>
      <c r="K417" s="306"/>
      <c r="L417" s="306"/>
      <c r="M417" s="306"/>
      <c r="N417" s="306"/>
      <c r="O417" s="306"/>
      <c r="P417" s="306"/>
      <c r="Q417" s="306"/>
      <c r="R417" s="306"/>
      <c r="S417" s="306"/>
      <c r="T417" s="306"/>
      <c r="U417" s="306"/>
      <c r="V417" s="306"/>
      <c r="W417" s="306"/>
      <c r="X417" s="306"/>
      <c r="Y417" s="306"/>
      <c r="Z417" s="306"/>
    </row>
    <row r="418" spans="1:26" ht="12.75" customHeight="1" x14ac:dyDescent="0.25">
      <c r="A418" s="306"/>
      <c r="B418" s="304"/>
      <c r="C418" s="304"/>
      <c r="D418" s="304"/>
      <c r="E418" s="304"/>
      <c r="F418" s="305"/>
      <c r="G418" s="305"/>
      <c r="H418" s="305"/>
      <c r="I418" s="305"/>
      <c r="J418" s="305"/>
      <c r="K418" s="306"/>
      <c r="L418" s="306"/>
      <c r="M418" s="306"/>
      <c r="N418" s="306"/>
      <c r="O418" s="306"/>
      <c r="P418" s="306"/>
      <c r="Q418" s="306"/>
      <c r="R418" s="306"/>
      <c r="S418" s="306"/>
      <c r="T418" s="306"/>
      <c r="U418" s="306"/>
      <c r="V418" s="306"/>
      <c r="W418" s="306"/>
      <c r="X418" s="306"/>
      <c r="Y418" s="306"/>
      <c r="Z418" s="306"/>
    </row>
    <row r="419" spans="1:26" ht="12.75" customHeight="1" x14ac:dyDescent="0.25">
      <c r="A419" s="306"/>
      <c r="B419" s="304"/>
      <c r="C419" s="304"/>
      <c r="D419" s="304"/>
      <c r="E419" s="304"/>
      <c r="F419" s="305"/>
      <c r="G419" s="305"/>
      <c r="H419" s="305"/>
      <c r="I419" s="305"/>
      <c r="J419" s="305"/>
      <c r="K419" s="306"/>
      <c r="L419" s="306"/>
      <c r="M419" s="306"/>
      <c r="N419" s="306"/>
      <c r="O419" s="306"/>
      <c r="P419" s="306"/>
      <c r="Q419" s="306"/>
      <c r="R419" s="306"/>
      <c r="S419" s="306"/>
      <c r="T419" s="306"/>
      <c r="U419" s="306"/>
      <c r="V419" s="306"/>
      <c r="W419" s="306"/>
      <c r="X419" s="306"/>
      <c r="Y419" s="306"/>
      <c r="Z419" s="306"/>
    </row>
    <row r="420" spans="1:26" ht="12.75" customHeight="1" x14ac:dyDescent="0.25">
      <c r="A420" s="306"/>
      <c r="B420" s="304"/>
      <c r="C420" s="304"/>
      <c r="D420" s="304"/>
      <c r="E420" s="304"/>
      <c r="F420" s="305"/>
      <c r="G420" s="305"/>
      <c r="H420" s="305"/>
      <c r="I420" s="305"/>
      <c r="J420" s="305"/>
      <c r="K420" s="306"/>
      <c r="L420" s="306"/>
      <c r="M420" s="306"/>
      <c r="N420" s="306"/>
      <c r="O420" s="306"/>
      <c r="P420" s="306"/>
      <c r="Q420" s="306"/>
      <c r="R420" s="306"/>
      <c r="S420" s="306"/>
      <c r="T420" s="306"/>
      <c r="U420" s="306"/>
      <c r="V420" s="306"/>
      <c r="W420" s="306"/>
      <c r="X420" s="306"/>
      <c r="Y420" s="306"/>
      <c r="Z420" s="306"/>
    </row>
    <row r="421" spans="1:26" ht="12.75" customHeight="1" x14ac:dyDescent="0.25">
      <c r="A421" s="306"/>
      <c r="B421" s="304"/>
      <c r="C421" s="304"/>
      <c r="D421" s="304"/>
      <c r="E421" s="304"/>
      <c r="F421" s="305"/>
      <c r="G421" s="305"/>
      <c r="H421" s="305"/>
      <c r="I421" s="305"/>
      <c r="J421" s="305"/>
      <c r="K421" s="306"/>
      <c r="L421" s="306"/>
      <c r="M421" s="306"/>
      <c r="N421" s="306"/>
      <c r="O421" s="306"/>
      <c r="P421" s="306"/>
      <c r="Q421" s="306"/>
      <c r="R421" s="306"/>
      <c r="S421" s="306"/>
      <c r="T421" s="306"/>
      <c r="U421" s="306"/>
      <c r="V421" s="306"/>
      <c r="W421" s="306"/>
      <c r="X421" s="306"/>
      <c r="Y421" s="306"/>
      <c r="Z421" s="306"/>
    </row>
    <row r="422" spans="1:26" ht="12.75" customHeight="1" x14ac:dyDescent="0.25">
      <c r="A422" s="306"/>
      <c r="B422" s="304"/>
      <c r="C422" s="304"/>
      <c r="D422" s="304"/>
      <c r="E422" s="304"/>
      <c r="F422" s="305"/>
      <c r="G422" s="305"/>
      <c r="H422" s="305"/>
      <c r="I422" s="305"/>
      <c r="J422" s="305"/>
      <c r="K422" s="306"/>
      <c r="L422" s="306"/>
      <c r="M422" s="306"/>
      <c r="N422" s="306"/>
      <c r="O422" s="306"/>
      <c r="P422" s="306"/>
      <c r="Q422" s="306"/>
      <c r="R422" s="306"/>
      <c r="S422" s="306"/>
      <c r="T422" s="306"/>
      <c r="U422" s="306"/>
      <c r="V422" s="306"/>
      <c r="W422" s="306"/>
      <c r="X422" s="306"/>
      <c r="Y422" s="306"/>
      <c r="Z422" s="306"/>
    </row>
    <row r="423" spans="1:26" ht="12.75" customHeight="1" x14ac:dyDescent="0.25">
      <c r="A423" s="306"/>
      <c r="B423" s="304"/>
      <c r="C423" s="304"/>
      <c r="D423" s="304"/>
      <c r="E423" s="304"/>
      <c r="F423" s="305"/>
      <c r="G423" s="305"/>
      <c r="H423" s="305"/>
      <c r="I423" s="305"/>
      <c r="J423" s="305"/>
      <c r="K423" s="306"/>
      <c r="L423" s="306"/>
      <c r="M423" s="306"/>
      <c r="N423" s="306"/>
      <c r="O423" s="306"/>
      <c r="P423" s="306"/>
      <c r="Q423" s="306"/>
      <c r="R423" s="306"/>
      <c r="S423" s="306"/>
      <c r="T423" s="306"/>
      <c r="U423" s="306"/>
      <c r="V423" s="306"/>
      <c r="W423" s="306"/>
      <c r="X423" s="306"/>
      <c r="Y423" s="306"/>
      <c r="Z423" s="306"/>
    </row>
    <row r="424" spans="1:26" ht="12.75" customHeight="1" x14ac:dyDescent="0.25">
      <c r="A424" s="306"/>
      <c r="B424" s="304"/>
      <c r="C424" s="304"/>
      <c r="D424" s="304"/>
      <c r="E424" s="304"/>
      <c r="F424" s="305"/>
      <c r="G424" s="305"/>
      <c r="H424" s="305"/>
      <c r="I424" s="305"/>
      <c r="J424" s="305"/>
      <c r="K424" s="306"/>
      <c r="L424" s="306"/>
      <c r="M424" s="306"/>
      <c r="N424" s="306"/>
      <c r="O424" s="306"/>
      <c r="P424" s="306"/>
      <c r="Q424" s="306"/>
      <c r="R424" s="306"/>
      <c r="S424" s="306"/>
      <c r="T424" s="306"/>
      <c r="U424" s="306"/>
      <c r="V424" s="306"/>
      <c r="W424" s="306"/>
      <c r="X424" s="306"/>
      <c r="Y424" s="306"/>
      <c r="Z424" s="306"/>
    </row>
    <row r="425" spans="1:26" ht="12.75" customHeight="1" x14ac:dyDescent="0.25">
      <c r="A425" s="306"/>
      <c r="B425" s="304"/>
      <c r="C425" s="304"/>
      <c r="D425" s="304"/>
      <c r="E425" s="304"/>
      <c r="F425" s="305"/>
      <c r="G425" s="305"/>
      <c r="H425" s="305"/>
      <c r="I425" s="305"/>
      <c r="J425" s="305"/>
      <c r="K425" s="306"/>
      <c r="L425" s="306"/>
      <c r="M425" s="306"/>
      <c r="N425" s="306"/>
      <c r="O425" s="306"/>
      <c r="P425" s="306"/>
      <c r="Q425" s="306"/>
      <c r="R425" s="306"/>
      <c r="S425" s="306"/>
      <c r="T425" s="306"/>
      <c r="U425" s="306"/>
      <c r="V425" s="306"/>
      <c r="W425" s="306"/>
      <c r="X425" s="306"/>
      <c r="Y425" s="306"/>
      <c r="Z425" s="306"/>
    </row>
    <row r="426" spans="1:26" ht="12.75" customHeight="1" x14ac:dyDescent="0.25">
      <c r="A426" s="306"/>
      <c r="B426" s="304"/>
      <c r="C426" s="304"/>
      <c r="D426" s="304"/>
      <c r="E426" s="304"/>
      <c r="F426" s="305"/>
      <c r="G426" s="305"/>
      <c r="H426" s="305"/>
      <c r="I426" s="305"/>
      <c r="J426" s="305"/>
      <c r="K426" s="306"/>
      <c r="L426" s="306"/>
      <c r="M426" s="306"/>
      <c r="N426" s="306"/>
      <c r="O426" s="306"/>
      <c r="P426" s="306"/>
      <c r="Q426" s="306"/>
      <c r="R426" s="306"/>
      <c r="S426" s="306"/>
      <c r="T426" s="306"/>
      <c r="U426" s="306"/>
      <c r="V426" s="306"/>
      <c r="W426" s="306"/>
      <c r="X426" s="306"/>
      <c r="Y426" s="306"/>
      <c r="Z426" s="306"/>
    </row>
    <row r="427" spans="1:26" ht="12.75" customHeight="1" x14ac:dyDescent="0.25">
      <c r="A427" s="306"/>
      <c r="B427" s="304"/>
      <c r="C427" s="304"/>
      <c r="D427" s="304"/>
      <c r="E427" s="304"/>
      <c r="F427" s="305"/>
      <c r="G427" s="305"/>
      <c r="H427" s="305"/>
      <c r="I427" s="305"/>
      <c r="J427" s="305"/>
      <c r="K427" s="306"/>
      <c r="L427" s="306"/>
      <c r="M427" s="306"/>
      <c r="N427" s="306"/>
      <c r="O427" s="306"/>
      <c r="P427" s="306"/>
      <c r="Q427" s="306"/>
      <c r="R427" s="306"/>
      <c r="S427" s="306"/>
      <c r="T427" s="306"/>
      <c r="U427" s="306"/>
      <c r="V427" s="306"/>
      <c r="W427" s="306"/>
      <c r="X427" s="306"/>
      <c r="Y427" s="306"/>
      <c r="Z427" s="306"/>
    </row>
    <row r="428" spans="1:26" ht="12.75" customHeight="1" x14ac:dyDescent="0.25">
      <c r="A428" s="306"/>
      <c r="B428" s="304"/>
      <c r="C428" s="304"/>
      <c r="D428" s="304"/>
      <c r="E428" s="304"/>
      <c r="F428" s="305"/>
      <c r="G428" s="305"/>
      <c r="H428" s="305"/>
      <c r="I428" s="305"/>
      <c r="J428" s="305"/>
      <c r="K428" s="306"/>
      <c r="L428" s="306"/>
      <c r="M428" s="306"/>
      <c r="N428" s="306"/>
      <c r="O428" s="306"/>
      <c r="P428" s="306"/>
      <c r="Q428" s="306"/>
      <c r="R428" s="306"/>
      <c r="S428" s="306"/>
      <c r="T428" s="306"/>
      <c r="U428" s="306"/>
      <c r="V428" s="306"/>
      <c r="W428" s="306"/>
      <c r="X428" s="306"/>
      <c r="Y428" s="306"/>
      <c r="Z428" s="306"/>
    </row>
    <row r="429" spans="1:26" ht="12.75" customHeight="1" x14ac:dyDescent="0.25">
      <c r="A429" s="306"/>
      <c r="B429" s="304"/>
      <c r="C429" s="304"/>
      <c r="D429" s="304"/>
      <c r="E429" s="304"/>
      <c r="F429" s="305"/>
      <c r="G429" s="305"/>
      <c r="H429" s="305"/>
      <c r="I429" s="305"/>
      <c r="J429" s="305"/>
      <c r="K429" s="306"/>
      <c r="L429" s="306"/>
      <c r="M429" s="306"/>
      <c r="N429" s="306"/>
      <c r="O429" s="306"/>
      <c r="P429" s="306"/>
      <c r="Q429" s="306"/>
      <c r="R429" s="306"/>
      <c r="S429" s="306"/>
      <c r="T429" s="306"/>
      <c r="U429" s="306"/>
      <c r="V429" s="306"/>
      <c r="W429" s="306"/>
      <c r="X429" s="306"/>
      <c r="Y429" s="306"/>
      <c r="Z429" s="306"/>
    </row>
    <row r="430" spans="1:26" ht="12.75" customHeight="1" x14ac:dyDescent="0.25">
      <c r="A430" s="306"/>
      <c r="B430" s="304"/>
      <c r="C430" s="304"/>
      <c r="D430" s="304"/>
      <c r="E430" s="304"/>
      <c r="F430" s="305"/>
      <c r="G430" s="305"/>
      <c r="H430" s="305"/>
      <c r="I430" s="305"/>
      <c r="J430" s="305"/>
      <c r="K430" s="306"/>
      <c r="L430" s="306"/>
      <c r="M430" s="306"/>
      <c r="N430" s="306"/>
      <c r="O430" s="306"/>
      <c r="P430" s="306"/>
      <c r="Q430" s="306"/>
      <c r="R430" s="306"/>
      <c r="S430" s="306"/>
      <c r="T430" s="306"/>
      <c r="U430" s="306"/>
      <c r="V430" s="306"/>
      <c r="W430" s="306"/>
      <c r="X430" s="306"/>
      <c r="Y430" s="306"/>
      <c r="Z430" s="306"/>
    </row>
    <row r="431" spans="1:26" ht="12.75" customHeight="1" x14ac:dyDescent="0.25">
      <c r="A431" s="306"/>
      <c r="B431" s="304"/>
      <c r="C431" s="304"/>
      <c r="D431" s="304"/>
      <c r="E431" s="304"/>
      <c r="F431" s="305"/>
      <c r="G431" s="305"/>
      <c r="H431" s="305"/>
      <c r="I431" s="305"/>
      <c r="J431" s="305"/>
      <c r="K431" s="306"/>
      <c r="L431" s="306"/>
      <c r="M431" s="306"/>
      <c r="N431" s="306"/>
      <c r="O431" s="306"/>
      <c r="P431" s="306"/>
      <c r="Q431" s="306"/>
      <c r="R431" s="306"/>
      <c r="S431" s="306"/>
      <c r="T431" s="306"/>
      <c r="U431" s="306"/>
      <c r="V431" s="306"/>
      <c r="W431" s="306"/>
      <c r="X431" s="306"/>
      <c r="Y431" s="306"/>
      <c r="Z431" s="306"/>
    </row>
    <row r="432" spans="1:26" ht="12.75" customHeight="1" x14ac:dyDescent="0.25">
      <c r="A432" s="306"/>
      <c r="B432" s="304"/>
      <c r="C432" s="304"/>
      <c r="D432" s="304"/>
      <c r="E432" s="304"/>
      <c r="F432" s="305"/>
      <c r="G432" s="305"/>
      <c r="H432" s="305"/>
      <c r="I432" s="305"/>
      <c r="J432" s="305"/>
      <c r="K432" s="306"/>
      <c r="L432" s="306"/>
      <c r="M432" s="306"/>
      <c r="N432" s="306"/>
      <c r="O432" s="306"/>
      <c r="P432" s="306"/>
      <c r="Q432" s="306"/>
      <c r="R432" s="306"/>
      <c r="S432" s="306"/>
      <c r="T432" s="306"/>
      <c r="U432" s="306"/>
      <c r="V432" s="306"/>
      <c r="W432" s="306"/>
      <c r="X432" s="306"/>
      <c r="Y432" s="306"/>
      <c r="Z432" s="306"/>
    </row>
    <row r="433" spans="1:26" ht="12.75" customHeight="1" x14ac:dyDescent="0.25">
      <c r="A433" s="306"/>
      <c r="B433" s="304"/>
      <c r="C433" s="304"/>
      <c r="D433" s="304"/>
      <c r="E433" s="304"/>
      <c r="F433" s="305"/>
      <c r="G433" s="305"/>
      <c r="H433" s="305"/>
      <c r="I433" s="305"/>
      <c r="J433" s="305"/>
      <c r="K433" s="306"/>
      <c r="L433" s="306"/>
      <c r="M433" s="306"/>
      <c r="N433" s="306"/>
      <c r="O433" s="306"/>
      <c r="P433" s="306"/>
      <c r="Q433" s="306"/>
      <c r="R433" s="306"/>
      <c r="S433" s="306"/>
      <c r="T433" s="306"/>
      <c r="U433" s="306"/>
      <c r="V433" s="306"/>
      <c r="W433" s="306"/>
      <c r="X433" s="306"/>
      <c r="Y433" s="306"/>
      <c r="Z433" s="306"/>
    </row>
    <row r="434" spans="1:26" ht="12.75" customHeight="1" x14ac:dyDescent="0.25">
      <c r="A434" s="306"/>
      <c r="B434" s="304"/>
      <c r="C434" s="304"/>
      <c r="D434" s="304"/>
      <c r="E434" s="304"/>
      <c r="F434" s="305"/>
      <c r="G434" s="305"/>
      <c r="H434" s="305"/>
      <c r="I434" s="305"/>
      <c r="J434" s="305"/>
      <c r="K434" s="306"/>
      <c r="L434" s="306"/>
      <c r="M434" s="306"/>
      <c r="N434" s="306"/>
      <c r="O434" s="306"/>
      <c r="P434" s="306"/>
      <c r="Q434" s="306"/>
      <c r="R434" s="306"/>
      <c r="S434" s="306"/>
      <c r="T434" s="306"/>
      <c r="U434" s="306"/>
      <c r="V434" s="306"/>
      <c r="W434" s="306"/>
      <c r="X434" s="306"/>
      <c r="Y434" s="306"/>
      <c r="Z434" s="306"/>
    </row>
    <row r="435" spans="1:26" ht="12.75" customHeight="1" x14ac:dyDescent="0.25">
      <c r="A435" s="306"/>
      <c r="B435" s="304"/>
      <c r="C435" s="304"/>
      <c r="D435" s="304"/>
      <c r="E435" s="304"/>
      <c r="F435" s="305"/>
      <c r="G435" s="305"/>
      <c r="H435" s="305"/>
      <c r="I435" s="305"/>
      <c r="J435" s="305"/>
      <c r="K435" s="306"/>
      <c r="L435" s="306"/>
      <c r="M435" s="306"/>
      <c r="N435" s="306"/>
      <c r="O435" s="306"/>
      <c r="P435" s="306"/>
      <c r="Q435" s="306"/>
      <c r="R435" s="306"/>
      <c r="S435" s="306"/>
      <c r="T435" s="306"/>
      <c r="U435" s="306"/>
      <c r="V435" s="306"/>
      <c r="W435" s="306"/>
      <c r="X435" s="306"/>
      <c r="Y435" s="306"/>
      <c r="Z435" s="306"/>
    </row>
    <row r="436" spans="1:26" ht="12.75" customHeight="1" x14ac:dyDescent="0.25">
      <c r="A436" s="306"/>
      <c r="B436" s="304"/>
      <c r="C436" s="304"/>
      <c r="D436" s="304"/>
      <c r="E436" s="304"/>
      <c r="F436" s="305"/>
      <c r="G436" s="305"/>
      <c r="H436" s="305"/>
      <c r="I436" s="305"/>
      <c r="J436" s="305"/>
      <c r="K436" s="306"/>
      <c r="L436" s="306"/>
      <c r="M436" s="306"/>
      <c r="N436" s="306"/>
      <c r="O436" s="306"/>
      <c r="P436" s="306"/>
      <c r="Q436" s="306"/>
      <c r="R436" s="306"/>
      <c r="S436" s="306"/>
      <c r="T436" s="306"/>
      <c r="U436" s="306"/>
      <c r="V436" s="306"/>
      <c r="W436" s="306"/>
      <c r="X436" s="306"/>
      <c r="Y436" s="306"/>
      <c r="Z436" s="306"/>
    </row>
    <row r="437" spans="1:26" ht="12.75" customHeight="1" x14ac:dyDescent="0.25">
      <c r="A437" s="306"/>
      <c r="B437" s="304"/>
      <c r="C437" s="304"/>
      <c r="D437" s="304"/>
      <c r="E437" s="304"/>
      <c r="F437" s="305"/>
      <c r="G437" s="305"/>
      <c r="H437" s="305"/>
      <c r="I437" s="305"/>
      <c r="J437" s="305"/>
      <c r="K437" s="306"/>
      <c r="L437" s="306"/>
      <c r="M437" s="306"/>
      <c r="N437" s="306"/>
      <c r="O437" s="306"/>
      <c r="P437" s="306"/>
      <c r="Q437" s="306"/>
      <c r="R437" s="306"/>
      <c r="S437" s="306"/>
      <c r="T437" s="306"/>
      <c r="U437" s="306"/>
      <c r="V437" s="306"/>
      <c r="W437" s="306"/>
      <c r="X437" s="306"/>
      <c r="Y437" s="306"/>
      <c r="Z437" s="306"/>
    </row>
    <row r="438" spans="1:26" ht="12.75" customHeight="1" x14ac:dyDescent="0.25">
      <c r="A438" s="306"/>
      <c r="B438" s="304"/>
      <c r="C438" s="304"/>
      <c r="D438" s="304"/>
      <c r="E438" s="304"/>
      <c r="F438" s="305"/>
      <c r="G438" s="305"/>
      <c r="H438" s="305"/>
      <c r="I438" s="305"/>
      <c r="J438" s="305"/>
      <c r="K438" s="306"/>
      <c r="L438" s="306"/>
      <c r="M438" s="306"/>
      <c r="N438" s="306"/>
      <c r="O438" s="306"/>
      <c r="P438" s="306"/>
      <c r="Q438" s="306"/>
      <c r="R438" s="306"/>
      <c r="S438" s="306"/>
      <c r="T438" s="306"/>
      <c r="U438" s="306"/>
      <c r="V438" s="306"/>
      <c r="W438" s="306"/>
      <c r="X438" s="306"/>
      <c r="Y438" s="306"/>
      <c r="Z438" s="306"/>
    </row>
    <row r="439" spans="1:26" ht="12.75" customHeight="1" x14ac:dyDescent="0.25">
      <c r="A439" s="306"/>
      <c r="B439" s="304"/>
      <c r="C439" s="304"/>
      <c r="D439" s="304"/>
      <c r="E439" s="304"/>
      <c r="F439" s="305"/>
      <c r="G439" s="305"/>
      <c r="H439" s="305"/>
      <c r="I439" s="305"/>
      <c r="J439" s="305"/>
      <c r="K439" s="306"/>
      <c r="L439" s="306"/>
      <c r="M439" s="306"/>
      <c r="N439" s="306"/>
      <c r="O439" s="306"/>
      <c r="P439" s="306"/>
      <c r="Q439" s="306"/>
      <c r="R439" s="306"/>
      <c r="S439" s="306"/>
      <c r="T439" s="306"/>
      <c r="U439" s="306"/>
      <c r="V439" s="306"/>
      <c r="W439" s="306"/>
      <c r="X439" s="306"/>
      <c r="Y439" s="306"/>
      <c r="Z439" s="306"/>
    </row>
    <row r="440" spans="1:26" ht="12.75" customHeight="1" x14ac:dyDescent="0.25">
      <c r="A440" s="306"/>
      <c r="B440" s="304"/>
      <c r="C440" s="304"/>
      <c r="D440" s="304"/>
      <c r="E440" s="304"/>
      <c r="F440" s="305"/>
      <c r="G440" s="305"/>
      <c r="H440" s="305"/>
      <c r="I440" s="305"/>
      <c r="J440" s="305"/>
      <c r="K440" s="306"/>
      <c r="L440" s="306"/>
      <c r="M440" s="306"/>
      <c r="N440" s="306"/>
      <c r="O440" s="306"/>
      <c r="P440" s="306"/>
      <c r="Q440" s="306"/>
      <c r="R440" s="306"/>
      <c r="S440" s="306"/>
      <c r="T440" s="306"/>
      <c r="U440" s="306"/>
      <c r="V440" s="306"/>
      <c r="W440" s="306"/>
      <c r="X440" s="306"/>
      <c r="Y440" s="306"/>
      <c r="Z440" s="306"/>
    </row>
    <row r="441" spans="1:26" ht="12.75" customHeight="1" x14ac:dyDescent="0.25">
      <c r="A441" s="306"/>
      <c r="B441" s="304"/>
      <c r="C441" s="304"/>
      <c r="D441" s="304"/>
      <c r="E441" s="304"/>
      <c r="F441" s="305"/>
      <c r="G441" s="305"/>
      <c r="H441" s="305"/>
      <c r="I441" s="305"/>
      <c r="J441" s="305"/>
      <c r="K441" s="306"/>
      <c r="L441" s="306"/>
      <c r="M441" s="306"/>
      <c r="N441" s="306"/>
      <c r="O441" s="306"/>
      <c r="P441" s="306"/>
      <c r="Q441" s="306"/>
      <c r="R441" s="306"/>
      <c r="S441" s="306"/>
      <c r="T441" s="306"/>
      <c r="U441" s="306"/>
      <c r="V441" s="306"/>
      <c r="W441" s="306"/>
      <c r="X441" s="306"/>
      <c r="Y441" s="306"/>
      <c r="Z441" s="306"/>
    </row>
    <row r="442" spans="1:26" ht="12.75" customHeight="1" x14ac:dyDescent="0.25">
      <c r="A442" s="306"/>
      <c r="B442" s="304"/>
      <c r="C442" s="304"/>
      <c r="D442" s="304"/>
      <c r="E442" s="304"/>
      <c r="F442" s="305"/>
      <c r="G442" s="305"/>
      <c r="H442" s="305"/>
      <c r="I442" s="305"/>
      <c r="J442" s="305"/>
      <c r="K442" s="306"/>
      <c r="L442" s="306"/>
      <c r="M442" s="306"/>
      <c r="N442" s="306"/>
      <c r="O442" s="306"/>
      <c r="P442" s="306"/>
      <c r="Q442" s="306"/>
      <c r="R442" s="306"/>
      <c r="S442" s="306"/>
      <c r="T442" s="306"/>
      <c r="U442" s="306"/>
      <c r="V442" s="306"/>
      <c r="W442" s="306"/>
      <c r="X442" s="306"/>
      <c r="Y442" s="306"/>
      <c r="Z442" s="306"/>
    </row>
    <row r="443" spans="1:26" ht="12.75" customHeight="1" x14ac:dyDescent="0.25">
      <c r="A443" s="306"/>
      <c r="B443" s="304"/>
      <c r="C443" s="304"/>
      <c r="D443" s="304"/>
      <c r="E443" s="304"/>
      <c r="F443" s="305"/>
      <c r="G443" s="305"/>
      <c r="H443" s="305"/>
      <c r="I443" s="305"/>
      <c r="J443" s="305"/>
      <c r="K443" s="306"/>
      <c r="L443" s="306"/>
      <c r="M443" s="306"/>
      <c r="N443" s="306"/>
      <c r="O443" s="306"/>
      <c r="P443" s="306"/>
      <c r="Q443" s="306"/>
      <c r="R443" s="306"/>
      <c r="S443" s="306"/>
      <c r="T443" s="306"/>
      <c r="U443" s="306"/>
      <c r="V443" s="306"/>
      <c r="W443" s="306"/>
      <c r="X443" s="306"/>
      <c r="Y443" s="306"/>
      <c r="Z443" s="306"/>
    </row>
    <row r="444" spans="1:26" ht="12.75" customHeight="1" x14ac:dyDescent="0.25">
      <c r="A444" s="306"/>
      <c r="B444" s="304"/>
      <c r="C444" s="304"/>
      <c r="D444" s="304"/>
      <c r="E444" s="304"/>
      <c r="F444" s="305"/>
      <c r="G444" s="305"/>
      <c r="H444" s="305"/>
      <c r="I444" s="305"/>
      <c r="J444" s="305"/>
      <c r="K444" s="306"/>
      <c r="L444" s="306"/>
      <c r="M444" s="306"/>
      <c r="N444" s="306"/>
      <c r="O444" s="306"/>
      <c r="P444" s="306"/>
      <c r="Q444" s="306"/>
      <c r="R444" s="306"/>
      <c r="S444" s="306"/>
      <c r="T444" s="306"/>
      <c r="U444" s="306"/>
      <c r="V444" s="306"/>
      <c r="W444" s="306"/>
      <c r="X444" s="306"/>
      <c r="Y444" s="306"/>
      <c r="Z444" s="306"/>
    </row>
    <row r="445" spans="1:26" ht="12.75" customHeight="1" x14ac:dyDescent="0.25">
      <c r="A445" s="306"/>
      <c r="B445" s="304"/>
      <c r="C445" s="304"/>
      <c r="D445" s="304"/>
      <c r="E445" s="304"/>
      <c r="F445" s="305"/>
      <c r="G445" s="305"/>
      <c r="H445" s="305"/>
      <c r="I445" s="305"/>
      <c r="J445" s="305"/>
      <c r="K445" s="306"/>
      <c r="L445" s="306"/>
      <c r="M445" s="306"/>
      <c r="N445" s="306"/>
      <c r="O445" s="306"/>
      <c r="P445" s="306"/>
      <c r="Q445" s="306"/>
      <c r="R445" s="306"/>
      <c r="S445" s="306"/>
      <c r="T445" s="306"/>
      <c r="U445" s="306"/>
      <c r="V445" s="306"/>
      <c r="W445" s="306"/>
      <c r="X445" s="306"/>
      <c r="Y445" s="306"/>
      <c r="Z445" s="306"/>
    </row>
    <row r="446" spans="1:26" ht="12.75" customHeight="1" x14ac:dyDescent="0.25">
      <c r="A446" s="306"/>
      <c r="B446" s="304"/>
      <c r="C446" s="304"/>
      <c r="D446" s="304"/>
      <c r="E446" s="304"/>
      <c r="F446" s="305"/>
      <c r="G446" s="305"/>
      <c r="H446" s="305"/>
      <c r="I446" s="305"/>
      <c r="J446" s="305"/>
      <c r="K446" s="306"/>
      <c r="L446" s="306"/>
      <c r="M446" s="306"/>
      <c r="N446" s="306"/>
      <c r="O446" s="306"/>
      <c r="P446" s="306"/>
      <c r="Q446" s="306"/>
      <c r="R446" s="306"/>
      <c r="S446" s="306"/>
      <c r="T446" s="306"/>
      <c r="U446" s="306"/>
      <c r="V446" s="306"/>
      <c r="W446" s="306"/>
      <c r="X446" s="306"/>
      <c r="Y446" s="306"/>
      <c r="Z446" s="306"/>
    </row>
    <row r="447" spans="1:26" ht="12.75" customHeight="1" x14ac:dyDescent="0.25">
      <c r="A447" s="306"/>
      <c r="B447" s="304"/>
      <c r="C447" s="304"/>
      <c r="D447" s="304"/>
      <c r="E447" s="304"/>
      <c r="F447" s="305"/>
      <c r="G447" s="305"/>
      <c r="H447" s="305"/>
      <c r="I447" s="305"/>
      <c r="J447" s="305"/>
      <c r="K447" s="306"/>
      <c r="L447" s="306"/>
      <c r="M447" s="306"/>
      <c r="N447" s="306"/>
      <c r="O447" s="306"/>
      <c r="P447" s="306"/>
      <c r="Q447" s="306"/>
      <c r="R447" s="306"/>
      <c r="S447" s="306"/>
      <c r="T447" s="306"/>
      <c r="U447" s="306"/>
      <c r="V447" s="306"/>
      <c r="W447" s="306"/>
      <c r="X447" s="306"/>
      <c r="Y447" s="306"/>
      <c r="Z447" s="306"/>
    </row>
    <row r="448" spans="1:26" ht="12.75" customHeight="1" x14ac:dyDescent="0.25">
      <c r="A448" s="306"/>
      <c r="B448" s="304"/>
      <c r="C448" s="304"/>
      <c r="D448" s="304"/>
      <c r="E448" s="304"/>
      <c r="F448" s="305"/>
      <c r="G448" s="305"/>
      <c r="H448" s="305"/>
      <c r="I448" s="305"/>
      <c r="J448" s="305"/>
      <c r="K448" s="306"/>
      <c r="L448" s="306"/>
      <c r="M448" s="306"/>
      <c r="N448" s="306"/>
      <c r="O448" s="306"/>
      <c r="P448" s="306"/>
      <c r="Q448" s="306"/>
      <c r="R448" s="306"/>
      <c r="S448" s="306"/>
      <c r="T448" s="306"/>
      <c r="U448" s="306"/>
      <c r="V448" s="306"/>
      <c r="W448" s="306"/>
      <c r="X448" s="306"/>
      <c r="Y448" s="306"/>
      <c r="Z448" s="306"/>
    </row>
    <row r="449" spans="1:26" ht="12.75" customHeight="1" x14ac:dyDescent="0.25">
      <c r="A449" s="306"/>
      <c r="B449" s="304"/>
      <c r="C449" s="304"/>
      <c r="D449" s="304"/>
      <c r="E449" s="304"/>
      <c r="F449" s="305"/>
      <c r="G449" s="305"/>
      <c r="H449" s="305"/>
      <c r="I449" s="305"/>
      <c r="J449" s="305"/>
      <c r="K449" s="306"/>
      <c r="L449" s="306"/>
      <c r="M449" s="306"/>
      <c r="N449" s="306"/>
      <c r="O449" s="306"/>
      <c r="P449" s="306"/>
      <c r="Q449" s="306"/>
      <c r="R449" s="306"/>
      <c r="S449" s="306"/>
      <c r="T449" s="306"/>
      <c r="U449" s="306"/>
      <c r="V449" s="306"/>
      <c r="W449" s="306"/>
      <c r="X449" s="306"/>
      <c r="Y449" s="306"/>
      <c r="Z449" s="306"/>
    </row>
    <row r="450" spans="1:26" ht="12.75" customHeight="1" x14ac:dyDescent="0.25">
      <c r="A450" s="306"/>
      <c r="B450" s="304"/>
      <c r="C450" s="304"/>
      <c r="D450" s="304"/>
      <c r="E450" s="304"/>
      <c r="F450" s="305"/>
      <c r="G450" s="305"/>
      <c r="H450" s="305"/>
      <c r="I450" s="305"/>
      <c r="J450" s="305"/>
      <c r="K450" s="306"/>
      <c r="L450" s="306"/>
      <c r="M450" s="306"/>
      <c r="N450" s="306"/>
      <c r="O450" s="306"/>
      <c r="P450" s="306"/>
      <c r="Q450" s="306"/>
      <c r="R450" s="306"/>
      <c r="S450" s="306"/>
      <c r="T450" s="306"/>
      <c r="U450" s="306"/>
      <c r="V450" s="306"/>
      <c r="W450" s="306"/>
      <c r="X450" s="306"/>
      <c r="Y450" s="306"/>
      <c r="Z450" s="306"/>
    </row>
    <row r="451" spans="1:26" ht="12.75" customHeight="1" x14ac:dyDescent="0.25">
      <c r="A451" s="306"/>
      <c r="B451" s="304"/>
      <c r="C451" s="304"/>
      <c r="D451" s="304"/>
      <c r="E451" s="304"/>
      <c r="F451" s="305"/>
      <c r="G451" s="305"/>
      <c r="H451" s="305"/>
      <c r="I451" s="305"/>
      <c r="J451" s="305"/>
      <c r="K451" s="306"/>
      <c r="L451" s="306"/>
      <c r="M451" s="306"/>
      <c r="N451" s="306"/>
      <c r="O451" s="306"/>
      <c r="P451" s="306"/>
      <c r="Q451" s="306"/>
      <c r="R451" s="306"/>
      <c r="S451" s="306"/>
      <c r="T451" s="306"/>
      <c r="U451" s="306"/>
      <c r="V451" s="306"/>
      <c r="W451" s="306"/>
      <c r="X451" s="306"/>
      <c r="Y451" s="306"/>
      <c r="Z451" s="306"/>
    </row>
    <row r="452" spans="1:26" ht="12.75" customHeight="1" x14ac:dyDescent="0.25">
      <c r="A452" s="306"/>
      <c r="B452" s="304"/>
      <c r="C452" s="304"/>
      <c r="D452" s="304"/>
      <c r="E452" s="304"/>
      <c r="F452" s="305"/>
      <c r="G452" s="305"/>
      <c r="H452" s="305"/>
      <c r="I452" s="305"/>
      <c r="J452" s="305"/>
      <c r="K452" s="306"/>
      <c r="L452" s="306"/>
      <c r="M452" s="306"/>
      <c r="N452" s="306"/>
      <c r="O452" s="306"/>
      <c r="P452" s="306"/>
      <c r="Q452" s="306"/>
      <c r="R452" s="306"/>
      <c r="S452" s="306"/>
      <c r="T452" s="306"/>
      <c r="U452" s="306"/>
      <c r="V452" s="306"/>
      <c r="W452" s="306"/>
      <c r="X452" s="306"/>
      <c r="Y452" s="306"/>
      <c r="Z452" s="306"/>
    </row>
    <row r="453" spans="1:26" ht="12.75" customHeight="1" x14ac:dyDescent="0.25">
      <c r="A453" s="306"/>
      <c r="B453" s="304"/>
      <c r="C453" s="304"/>
      <c r="D453" s="304"/>
      <c r="E453" s="304"/>
      <c r="F453" s="305"/>
      <c r="G453" s="305"/>
      <c r="H453" s="305"/>
      <c r="I453" s="305"/>
      <c r="J453" s="305"/>
      <c r="K453" s="306"/>
      <c r="L453" s="306"/>
      <c r="M453" s="306"/>
      <c r="N453" s="306"/>
      <c r="O453" s="306"/>
      <c r="P453" s="306"/>
      <c r="Q453" s="306"/>
      <c r="R453" s="306"/>
      <c r="S453" s="306"/>
      <c r="T453" s="306"/>
      <c r="U453" s="306"/>
      <c r="V453" s="306"/>
      <c r="W453" s="306"/>
      <c r="X453" s="306"/>
      <c r="Y453" s="306"/>
      <c r="Z453" s="306"/>
    </row>
    <row r="454" spans="1:26" ht="12.75" customHeight="1" x14ac:dyDescent="0.25">
      <c r="A454" s="306"/>
      <c r="B454" s="304"/>
      <c r="C454" s="304"/>
      <c r="D454" s="304"/>
      <c r="E454" s="304"/>
      <c r="F454" s="305"/>
      <c r="G454" s="305"/>
      <c r="H454" s="305"/>
      <c r="I454" s="305"/>
      <c r="J454" s="305"/>
      <c r="K454" s="306"/>
      <c r="L454" s="306"/>
      <c r="M454" s="306"/>
      <c r="N454" s="306"/>
      <c r="O454" s="306"/>
      <c r="P454" s="306"/>
      <c r="Q454" s="306"/>
      <c r="R454" s="306"/>
      <c r="S454" s="306"/>
      <c r="T454" s="306"/>
      <c r="U454" s="306"/>
      <c r="V454" s="306"/>
      <c r="W454" s="306"/>
      <c r="X454" s="306"/>
      <c r="Y454" s="306"/>
      <c r="Z454" s="306"/>
    </row>
    <row r="455" spans="1:26" ht="12.75" customHeight="1" x14ac:dyDescent="0.25">
      <c r="A455" s="306"/>
      <c r="B455" s="304"/>
      <c r="C455" s="304"/>
      <c r="D455" s="304"/>
      <c r="E455" s="304"/>
      <c r="F455" s="305"/>
      <c r="G455" s="305"/>
      <c r="H455" s="305"/>
      <c r="I455" s="305"/>
      <c r="J455" s="305"/>
      <c r="K455" s="306"/>
      <c r="L455" s="306"/>
      <c r="M455" s="306"/>
      <c r="N455" s="306"/>
      <c r="O455" s="306"/>
      <c r="P455" s="306"/>
      <c r="Q455" s="306"/>
      <c r="R455" s="306"/>
      <c r="S455" s="306"/>
      <c r="T455" s="306"/>
      <c r="U455" s="306"/>
      <c r="V455" s="306"/>
      <c r="W455" s="306"/>
      <c r="X455" s="306"/>
      <c r="Y455" s="306"/>
      <c r="Z455" s="306"/>
    </row>
    <row r="456" spans="1:26" ht="12.75" customHeight="1" x14ac:dyDescent="0.25">
      <c r="A456" s="306"/>
      <c r="B456" s="304"/>
      <c r="C456" s="304"/>
      <c r="D456" s="304"/>
      <c r="E456" s="304"/>
      <c r="F456" s="305"/>
      <c r="G456" s="305"/>
      <c r="H456" s="305"/>
      <c r="I456" s="305"/>
      <c r="J456" s="305"/>
      <c r="K456" s="306"/>
      <c r="L456" s="306"/>
      <c r="M456" s="306"/>
      <c r="N456" s="306"/>
      <c r="O456" s="306"/>
      <c r="P456" s="306"/>
      <c r="Q456" s="306"/>
      <c r="R456" s="306"/>
      <c r="S456" s="306"/>
      <c r="T456" s="306"/>
      <c r="U456" s="306"/>
      <c r="V456" s="306"/>
      <c r="W456" s="306"/>
      <c r="X456" s="306"/>
      <c r="Y456" s="306"/>
      <c r="Z456" s="306"/>
    </row>
    <row r="457" spans="1:26" ht="12.75" customHeight="1" x14ac:dyDescent="0.25">
      <c r="A457" s="306"/>
      <c r="B457" s="304"/>
      <c r="C457" s="304"/>
      <c r="D457" s="304"/>
      <c r="E457" s="304"/>
      <c r="F457" s="305"/>
      <c r="G457" s="305"/>
      <c r="H457" s="305"/>
      <c r="I457" s="305"/>
      <c r="J457" s="305"/>
      <c r="K457" s="306"/>
      <c r="L457" s="306"/>
      <c r="M457" s="306"/>
      <c r="N457" s="306"/>
      <c r="O457" s="306"/>
      <c r="P457" s="306"/>
      <c r="Q457" s="306"/>
      <c r="R457" s="306"/>
      <c r="S457" s="306"/>
      <c r="T457" s="306"/>
      <c r="U457" s="306"/>
      <c r="V457" s="306"/>
      <c r="W457" s="306"/>
      <c r="X457" s="306"/>
      <c r="Y457" s="306"/>
      <c r="Z457" s="306"/>
    </row>
    <row r="458" spans="1:26" ht="12.75" customHeight="1" x14ac:dyDescent="0.25">
      <c r="A458" s="306"/>
      <c r="B458" s="304"/>
      <c r="C458" s="304"/>
      <c r="D458" s="304"/>
      <c r="E458" s="304"/>
      <c r="F458" s="305"/>
      <c r="G458" s="305"/>
      <c r="H458" s="305"/>
      <c r="I458" s="305"/>
      <c r="J458" s="305"/>
      <c r="K458" s="306"/>
      <c r="L458" s="306"/>
      <c r="M458" s="306"/>
      <c r="N458" s="306"/>
      <c r="O458" s="306"/>
      <c r="P458" s="306"/>
      <c r="Q458" s="306"/>
      <c r="R458" s="306"/>
      <c r="S458" s="306"/>
      <c r="T458" s="306"/>
      <c r="U458" s="306"/>
      <c r="V458" s="306"/>
      <c r="W458" s="306"/>
      <c r="X458" s="306"/>
      <c r="Y458" s="306"/>
      <c r="Z458" s="306"/>
    </row>
    <row r="459" spans="1:26" ht="12.75" customHeight="1" x14ac:dyDescent="0.25">
      <c r="A459" s="306"/>
      <c r="B459" s="304"/>
      <c r="C459" s="304"/>
      <c r="D459" s="304"/>
      <c r="E459" s="304"/>
      <c r="F459" s="305"/>
      <c r="G459" s="305"/>
      <c r="H459" s="305"/>
      <c r="I459" s="305"/>
      <c r="J459" s="305"/>
      <c r="K459" s="306"/>
      <c r="L459" s="306"/>
      <c r="M459" s="306"/>
      <c r="N459" s="306"/>
      <c r="O459" s="306"/>
      <c r="P459" s="306"/>
      <c r="Q459" s="306"/>
      <c r="R459" s="306"/>
      <c r="S459" s="306"/>
      <c r="T459" s="306"/>
      <c r="U459" s="306"/>
      <c r="V459" s="306"/>
      <c r="W459" s="306"/>
      <c r="X459" s="306"/>
      <c r="Y459" s="306"/>
      <c r="Z459" s="306"/>
    </row>
    <row r="460" spans="1:26" ht="12.75" customHeight="1" x14ac:dyDescent="0.25">
      <c r="A460" s="306"/>
      <c r="B460" s="304"/>
      <c r="C460" s="304"/>
      <c r="D460" s="304"/>
      <c r="E460" s="304"/>
      <c r="F460" s="305"/>
      <c r="G460" s="305"/>
      <c r="H460" s="305"/>
      <c r="I460" s="305"/>
      <c r="J460" s="305"/>
      <c r="K460" s="306"/>
      <c r="L460" s="306"/>
      <c r="M460" s="306"/>
      <c r="N460" s="306"/>
      <c r="O460" s="306"/>
      <c r="P460" s="306"/>
      <c r="Q460" s="306"/>
      <c r="R460" s="306"/>
      <c r="S460" s="306"/>
      <c r="T460" s="306"/>
      <c r="U460" s="306"/>
      <c r="V460" s="306"/>
      <c r="W460" s="306"/>
      <c r="X460" s="306"/>
      <c r="Y460" s="306"/>
      <c r="Z460" s="306"/>
    </row>
    <row r="461" spans="1:26" ht="12.75" customHeight="1" x14ac:dyDescent="0.25">
      <c r="A461" s="306"/>
      <c r="B461" s="304"/>
      <c r="C461" s="304"/>
      <c r="D461" s="304"/>
      <c r="E461" s="304"/>
      <c r="F461" s="305"/>
      <c r="G461" s="305"/>
      <c r="H461" s="305"/>
      <c r="I461" s="305"/>
      <c r="J461" s="305"/>
      <c r="K461" s="306"/>
      <c r="L461" s="306"/>
      <c r="M461" s="306"/>
      <c r="N461" s="306"/>
      <c r="O461" s="306"/>
      <c r="P461" s="306"/>
      <c r="Q461" s="306"/>
      <c r="R461" s="306"/>
      <c r="S461" s="306"/>
      <c r="T461" s="306"/>
      <c r="U461" s="306"/>
      <c r="V461" s="306"/>
      <c r="W461" s="306"/>
      <c r="X461" s="306"/>
      <c r="Y461" s="306"/>
      <c r="Z461" s="306"/>
    </row>
    <row r="462" spans="1:26" ht="12.75" customHeight="1" x14ac:dyDescent="0.25">
      <c r="A462" s="306"/>
      <c r="B462" s="304"/>
      <c r="C462" s="304"/>
      <c r="D462" s="304"/>
      <c r="E462" s="304"/>
      <c r="F462" s="305"/>
      <c r="G462" s="305"/>
      <c r="H462" s="305"/>
      <c r="I462" s="305"/>
      <c r="J462" s="305"/>
      <c r="K462" s="306"/>
      <c r="L462" s="306"/>
      <c r="M462" s="306"/>
      <c r="N462" s="306"/>
      <c r="O462" s="306"/>
      <c r="P462" s="306"/>
      <c r="Q462" s="306"/>
      <c r="R462" s="306"/>
      <c r="S462" s="306"/>
      <c r="T462" s="306"/>
      <c r="U462" s="306"/>
      <c r="V462" s="306"/>
      <c r="W462" s="306"/>
      <c r="X462" s="306"/>
      <c r="Y462" s="306"/>
      <c r="Z462" s="306"/>
    </row>
    <row r="463" spans="1:26" ht="12.75" customHeight="1" x14ac:dyDescent="0.25">
      <c r="A463" s="306"/>
      <c r="B463" s="304"/>
      <c r="C463" s="304"/>
      <c r="D463" s="304"/>
      <c r="E463" s="304"/>
      <c r="F463" s="305"/>
      <c r="G463" s="305"/>
      <c r="H463" s="305"/>
      <c r="I463" s="305"/>
      <c r="J463" s="305"/>
      <c r="K463" s="306"/>
      <c r="L463" s="306"/>
      <c r="M463" s="306"/>
      <c r="N463" s="306"/>
      <c r="O463" s="306"/>
      <c r="P463" s="306"/>
      <c r="Q463" s="306"/>
      <c r="R463" s="306"/>
      <c r="S463" s="306"/>
      <c r="T463" s="306"/>
      <c r="U463" s="306"/>
      <c r="V463" s="306"/>
      <c r="W463" s="306"/>
      <c r="X463" s="306"/>
      <c r="Y463" s="306"/>
      <c r="Z463" s="306"/>
    </row>
    <row r="464" spans="1:26" ht="12.75" customHeight="1" x14ac:dyDescent="0.25">
      <c r="A464" s="306"/>
      <c r="B464" s="304"/>
      <c r="C464" s="304"/>
      <c r="D464" s="304"/>
      <c r="E464" s="304"/>
      <c r="F464" s="305"/>
      <c r="G464" s="305"/>
      <c r="H464" s="305"/>
      <c r="I464" s="305"/>
      <c r="J464" s="305"/>
      <c r="K464" s="306"/>
      <c r="L464" s="306"/>
      <c r="M464" s="306"/>
      <c r="N464" s="306"/>
      <c r="O464" s="306"/>
      <c r="P464" s="306"/>
      <c r="Q464" s="306"/>
      <c r="R464" s="306"/>
      <c r="S464" s="306"/>
      <c r="T464" s="306"/>
      <c r="U464" s="306"/>
      <c r="V464" s="306"/>
      <c r="W464" s="306"/>
      <c r="X464" s="306"/>
      <c r="Y464" s="306"/>
      <c r="Z464" s="306"/>
    </row>
    <row r="465" spans="1:26" ht="12.75" customHeight="1" x14ac:dyDescent="0.25">
      <c r="A465" s="306"/>
      <c r="B465" s="304"/>
      <c r="C465" s="304"/>
      <c r="D465" s="304"/>
      <c r="E465" s="304"/>
      <c r="F465" s="305"/>
      <c r="G465" s="305"/>
      <c r="H465" s="305"/>
      <c r="I465" s="305"/>
      <c r="J465" s="305"/>
      <c r="K465" s="306"/>
      <c r="L465" s="306"/>
      <c r="M465" s="306"/>
      <c r="N465" s="306"/>
      <c r="O465" s="306"/>
      <c r="P465" s="306"/>
      <c r="Q465" s="306"/>
      <c r="R465" s="306"/>
      <c r="S465" s="306"/>
      <c r="T465" s="306"/>
      <c r="U465" s="306"/>
      <c r="V465" s="306"/>
      <c r="W465" s="306"/>
      <c r="X465" s="306"/>
      <c r="Y465" s="306"/>
      <c r="Z465" s="306"/>
    </row>
    <row r="466" spans="1:26" ht="12.75" customHeight="1" x14ac:dyDescent="0.25">
      <c r="A466" s="306"/>
      <c r="B466" s="304"/>
      <c r="C466" s="304"/>
      <c r="D466" s="304"/>
      <c r="E466" s="304"/>
      <c r="F466" s="305"/>
      <c r="G466" s="305"/>
      <c r="H466" s="305"/>
      <c r="I466" s="305"/>
      <c r="J466" s="305"/>
      <c r="K466" s="306"/>
      <c r="L466" s="306"/>
      <c r="M466" s="306"/>
      <c r="N466" s="306"/>
      <c r="O466" s="306"/>
      <c r="P466" s="306"/>
      <c r="Q466" s="306"/>
      <c r="R466" s="306"/>
      <c r="S466" s="306"/>
      <c r="T466" s="306"/>
      <c r="U466" s="306"/>
      <c r="V466" s="306"/>
      <c r="W466" s="306"/>
      <c r="X466" s="306"/>
      <c r="Y466" s="306"/>
      <c r="Z466" s="306"/>
    </row>
    <row r="467" spans="1:26" ht="12.75" customHeight="1" x14ac:dyDescent="0.25">
      <c r="A467" s="306"/>
      <c r="B467" s="304"/>
      <c r="C467" s="304"/>
      <c r="D467" s="304"/>
      <c r="E467" s="304"/>
      <c r="F467" s="305"/>
      <c r="G467" s="305"/>
      <c r="H467" s="305"/>
      <c r="I467" s="305"/>
      <c r="J467" s="305"/>
      <c r="K467" s="306"/>
      <c r="L467" s="306"/>
      <c r="M467" s="306"/>
      <c r="N467" s="306"/>
      <c r="O467" s="306"/>
      <c r="P467" s="306"/>
      <c r="Q467" s="306"/>
      <c r="R467" s="306"/>
      <c r="S467" s="306"/>
      <c r="T467" s="306"/>
      <c r="U467" s="306"/>
      <c r="V467" s="306"/>
      <c r="W467" s="306"/>
      <c r="X467" s="306"/>
      <c r="Y467" s="306"/>
      <c r="Z467" s="306"/>
    </row>
    <row r="468" spans="1:26" ht="12.75" customHeight="1" x14ac:dyDescent="0.25">
      <c r="A468" s="306"/>
      <c r="B468" s="304"/>
      <c r="C468" s="304"/>
      <c r="D468" s="304"/>
      <c r="E468" s="304"/>
      <c r="F468" s="305"/>
      <c r="G468" s="305"/>
      <c r="H468" s="305"/>
      <c r="I468" s="305"/>
      <c r="J468" s="305"/>
      <c r="K468" s="306"/>
      <c r="L468" s="306"/>
      <c r="M468" s="306"/>
      <c r="N468" s="306"/>
      <c r="O468" s="306"/>
      <c r="P468" s="306"/>
      <c r="Q468" s="306"/>
      <c r="R468" s="306"/>
      <c r="S468" s="306"/>
      <c r="T468" s="306"/>
      <c r="U468" s="306"/>
      <c r="V468" s="306"/>
      <c r="W468" s="306"/>
      <c r="X468" s="306"/>
      <c r="Y468" s="306"/>
      <c r="Z468" s="306"/>
    </row>
    <row r="469" spans="1:26" ht="12.75" customHeight="1" x14ac:dyDescent="0.25">
      <c r="A469" s="306"/>
      <c r="B469" s="304"/>
      <c r="C469" s="304"/>
      <c r="D469" s="304"/>
      <c r="E469" s="304"/>
      <c r="F469" s="305"/>
      <c r="G469" s="305"/>
      <c r="H469" s="305"/>
      <c r="I469" s="305"/>
      <c r="J469" s="305"/>
      <c r="K469" s="306"/>
      <c r="L469" s="306"/>
      <c r="M469" s="306"/>
      <c r="N469" s="306"/>
      <c r="O469" s="306"/>
      <c r="P469" s="306"/>
      <c r="Q469" s="306"/>
      <c r="R469" s="306"/>
      <c r="S469" s="306"/>
      <c r="T469" s="306"/>
      <c r="U469" s="306"/>
      <c r="V469" s="306"/>
      <c r="W469" s="306"/>
      <c r="X469" s="306"/>
      <c r="Y469" s="306"/>
      <c r="Z469" s="306"/>
    </row>
    <row r="470" spans="1:26" ht="12.75" customHeight="1" x14ac:dyDescent="0.25">
      <c r="A470" s="306"/>
      <c r="B470" s="304"/>
      <c r="C470" s="304"/>
      <c r="D470" s="304"/>
      <c r="E470" s="304"/>
      <c r="F470" s="305"/>
      <c r="G470" s="305"/>
      <c r="H470" s="305"/>
      <c r="I470" s="305"/>
      <c r="J470" s="305"/>
      <c r="K470" s="306"/>
      <c r="L470" s="306"/>
      <c r="M470" s="306"/>
      <c r="N470" s="306"/>
      <c r="O470" s="306"/>
      <c r="P470" s="306"/>
      <c r="Q470" s="306"/>
      <c r="R470" s="306"/>
      <c r="S470" s="306"/>
      <c r="T470" s="306"/>
      <c r="U470" s="306"/>
      <c r="V470" s="306"/>
      <c r="W470" s="306"/>
      <c r="X470" s="306"/>
      <c r="Y470" s="306"/>
      <c r="Z470" s="306"/>
    </row>
    <row r="471" spans="1:26" ht="12.75" customHeight="1" x14ac:dyDescent="0.25">
      <c r="A471" s="306"/>
      <c r="B471" s="304"/>
      <c r="C471" s="304"/>
      <c r="D471" s="304"/>
      <c r="E471" s="304"/>
      <c r="F471" s="305"/>
      <c r="G471" s="305"/>
      <c r="H471" s="305"/>
      <c r="I471" s="305"/>
      <c r="J471" s="305"/>
      <c r="K471" s="306"/>
      <c r="L471" s="306"/>
      <c r="M471" s="306"/>
      <c r="N471" s="306"/>
      <c r="O471" s="306"/>
      <c r="P471" s="306"/>
      <c r="Q471" s="306"/>
      <c r="R471" s="306"/>
      <c r="S471" s="306"/>
      <c r="T471" s="306"/>
      <c r="U471" s="306"/>
      <c r="V471" s="306"/>
      <c r="W471" s="306"/>
      <c r="X471" s="306"/>
      <c r="Y471" s="306"/>
      <c r="Z471" s="306"/>
    </row>
    <row r="472" spans="1:26" ht="12.75" customHeight="1" x14ac:dyDescent="0.25">
      <c r="A472" s="306"/>
      <c r="B472" s="304"/>
      <c r="C472" s="304"/>
      <c r="D472" s="304"/>
      <c r="E472" s="304"/>
      <c r="F472" s="305"/>
      <c r="G472" s="305"/>
      <c r="H472" s="305"/>
      <c r="I472" s="305"/>
      <c r="J472" s="305"/>
      <c r="K472" s="306"/>
      <c r="L472" s="306"/>
      <c r="M472" s="306"/>
      <c r="N472" s="306"/>
      <c r="O472" s="306"/>
      <c r="P472" s="306"/>
      <c r="Q472" s="306"/>
      <c r="R472" s="306"/>
      <c r="S472" s="306"/>
      <c r="T472" s="306"/>
      <c r="U472" s="306"/>
      <c r="V472" s="306"/>
      <c r="W472" s="306"/>
      <c r="X472" s="306"/>
      <c r="Y472" s="306"/>
      <c r="Z472" s="306"/>
    </row>
    <row r="473" spans="1:26" ht="12.75" customHeight="1" x14ac:dyDescent="0.25">
      <c r="A473" s="306"/>
      <c r="B473" s="304"/>
      <c r="C473" s="304"/>
      <c r="D473" s="304"/>
      <c r="E473" s="304"/>
      <c r="F473" s="305"/>
      <c r="G473" s="305"/>
      <c r="H473" s="305"/>
      <c r="I473" s="305"/>
      <c r="J473" s="305"/>
      <c r="K473" s="306"/>
      <c r="L473" s="306"/>
      <c r="M473" s="306"/>
      <c r="N473" s="306"/>
      <c r="O473" s="306"/>
      <c r="P473" s="306"/>
      <c r="Q473" s="306"/>
      <c r="R473" s="306"/>
      <c r="S473" s="306"/>
      <c r="T473" s="306"/>
      <c r="U473" s="306"/>
      <c r="V473" s="306"/>
      <c r="W473" s="306"/>
      <c r="X473" s="306"/>
      <c r="Y473" s="306"/>
      <c r="Z473" s="306"/>
    </row>
    <row r="474" spans="1:26" ht="12.75" customHeight="1" x14ac:dyDescent="0.25">
      <c r="A474" s="306"/>
      <c r="B474" s="304"/>
      <c r="C474" s="304"/>
      <c r="D474" s="304"/>
      <c r="E474" s="304"/>
      <c r="F474" s="305"/>
      <c r="G474" s="305"/>
      <c r="H474" s="305"/>
      <c r="I474" s="305"/>
      <c r="J474" s="305"/>
      <c r="K474" s="306"/>
      <c r="L474" s="306"/>
      <c r="M474" s="306"/>
      <c r="N474" s="306"/>
      <c r="O474" s="306"/>
      <c r="P474" s="306"/>
      <c r="Q474" s="306"/>
      <c r="R474" s="306"/>
      <c r="S474" s="306"/>
      <c r="T474" s="306"/>
      <c r="U474" s="306"/>
      <c r="V474" s="306"/>
      <c r="W474" s="306"/>
      <c r="X474" s="306"/>
      <c r="Y474" s="306"/>
      <c r="Z474" s="306"/>
    </row>
    <row r="475" spans="1:26" ht="12.75" customHeight="1" x14ac:dyDescent="0.25">
      <c r="A475" s="306"/>
      <c r="B475" s="304"/>
      <c r="C475" s="304"/>
      <c r="D475" s="304"/>
      <c r="E475" s="304"/>
      <c r="F475" s="305"/>
      <c r="G475" s="305"/>
      <c r="H475" s="305"/>
      <c r="I475" s="305"/>
      <c r="J475" s="305"/>
      <c r="K475" s="306"/>
      <c r="L475" s="306"/>
      <c r="M475" s="306"/>
      <c r="N475" s="306"/>
      <c r="O475" s="306"/>
      <c r="P475" s="306"/>
      <c r="Q475" s="306"/>
      <c r="R475" s="306"/>
      <c r="S475" s="306"/>
      <c r="T475" s="306"/>
      <c r="U475" s="306"/>
      <c r="V475" s="306"/>
      <c r="W475" s="306"/>
      <c r="X475" s="306"/>
      <c r="Y475" s="306"/>
      <c r="Z475" s="306"/>
    </row>
    <row r="476" spans="1:26" ht="12.75" customHeight="1" x14ac:dyDescent="0.25">
      <c r="A476" s="306"/>
      <c r="B476" s="304"/>
      <c r="C476" s="304"/>
      <c r="D476" s="304"/>
      <c r="E476" s="304"/>
      <c r="F476" s="305"/>
      <c r="G476" s="305"/>
      <c r="H476" s="305"/>
      <c r="I476" s="305"/>
      <c r="J476" s="305"/>
      <c r="K476" s="306"/>
      <c r="L476" s="306"/>
      <c r="M476" s="306"/>
      <c r="N476" s="306"/>
      <c r="O476" s="306"/>
      <c r="P476" s="306"/>
      <c r="Q476" s="306"/>
      <c r="R476" s="306"/>
      <c r="S476" s="306"/>
      <c r="T476" s="306"/>
      <c r="U476" s="306"/>
      <c r="V476" s="306"/>
      <c r="W476" s="306"/>
      <c r="X476" s="306"/>
      <c r="Y476" s="306"/>
      <c r="Z476" s="306"/>
    </row>
    <row r="477" spans="1:26" ht="12.75" customHeight="1" x14ac:dyDescent="0.25">
      <c r="A477" s="306"/>
      <c r="B477" s="304"/>
      <c r="C477" s="304"/>
      <c r="D477" s="304"/>
      <c r="E477" s="304"/>
      <c r="F477" s="305"/>
      <c r="G477" s="305"/>
      <c r="H477" s="305"/>
      <c r="I477" s="305"/>
      <c r="J477" s="305"/>
      <c r="K477" s="306"/>
      <c r="L477" s="306"/>
      <c r="M477" s="306"/>
      <c r="N477" s="306"/>
      <c r="O477" s="306"/>
      <c r="P477" s="306"/>
      <c r="Q477" s="306"/>
      <c r="R477" s="306"/>
      <c r="S477" s="306"/>
      <c r="T477" s="306"/>
      <c r="U477" s="306"/>
      <c r="V477" s="306"/>
      <c r="W477" s="306"/>
      <c r="X477" s="306"/>
      <c r="Y477" s="306"/>
      <c r="Z477" s="306"/>
    </row>
    <row r="478" spans="1:26" ht="12.75" customHeight="1" x14ac:dyDescent="0.25">
      <c r="A478" s="306"/>
      <c r="B478" s="304"/>
      <c r="C478" s="304"/>
      <c r="D478" s="304"/>
      <c r="E478" s="304"/>
      <c r="F478" s="305"/>
      <c r="G478" s="305"/>
      <c r="H478" s="305"/>
      <c r="I478" s="305"/>
      <c r="J478" s="305"/>
      <c r="K478" s="306"/>
      <c r="L478" s="306"/>
      <c r="M478" s="306"/>
      <c r="N478" s="306"/>
      <c r="O478" s="306"/>
      <c r="P478" s="306"/>
      <c r="Q478" s="306"/>
      <c r="R478" s="306"/>
      <c r="S478" s="306"/>
      <c r="T478" s="306"/>
      <c r="U478" s="306"/>
      <c r="V478" s="306"/>
      <c r="W478" s="306"/>
      <c r="X478" s="306"/>
      <c r="Y478" s="306"/>
      <c r="Z478" s="306"/>
    </row>
    <row r="479" spans="1:26" ht="12.75" customHeight="1" x14ac:dyDescent="0.25">
      <c r="A479" s="306"/>
      <c r="B479" s="304"/>
      <c r="C479" s="304"/>
      <c r="D479" s="304"/>
      <c r="E479" s="304"/>
      <c r="F479" s="305"/>
      <c r="G479" s="305"/>
      <c r="H479" s="305"/>
      <c r="I479" s="305"/>
      <c r="J479" s="305"/>
      <c r="K479" s="306"/>
      <c r="L479" s="306"/>
      <c r="M479" s="306"/>
      <c r="N479" s="306"/>
      <c r="O479" s="306"/>
      <c r="P479" s="306"/>
      <c r="Q479" s="306"/>
      <c r="R479" s="306"/>
      <c r="S479" s="306"/>
      <c r="T479" s="306"/>
      <c r="U479" s="306"/>
      <c r="V479" s="306"/>
      <c r="W479" s="306"/>
      <c r="X479" s="306"/>
      <c r="Y479" s="306"/>
      <c r="Z479" s="306"/>
    </row>
    <row r="480" spans="1:26" ht="12.75" customHeight="1" x14ac:dyDescent="0.25">
      <c r="A480" s="306"/>
      <c r="B480" s="304"/>
      <c r="C480" s="304"/>
      <c r="D480" s="304"/>
      <c r="E480" s="304"/>
      <c r="F480" s="305"/>
      <c r="G480" s="305"/>
      <c r="H480" s="305"/>
      <c r="I480" s="305"/>
      <c r="J480" s="305"/>
      <c r="K480" s="306"/>
      <c r="L480" s="306"/>
      <c r="M480" s="306"/>
      <c r="N480" s="306"/>
      <c r="O480" s="306"/>
      <c r="P480" s="306"/>
      <c r="Q480" s="306"/>
      <c r="R480" s="306"/>
      <c r="S480" s="306"/>
      <c r="T480" s="306"/>
      <c r="U480" s="306"/>
      <c r="V480" s="306"/>
      <c r="W480" s="306"/>
      <c r="X480" s="306"/>
      <c r="Y480" s="306"/>
      <c r="Z480" s="306"/>
    </row>
    <row r="481" spans="1:26" ht="12.75" customHeight="1" x14ac:dyDescent="0.25">
      <c r="A481" s="306"/>
      <c r="B481" s="304"/>
      <c r="C481" s="304"/>
      <c r="D481" s="304"/>
      <c r="E481" s="304"/>
      <c r="F481" s="305"/>
      <c r="G481" s="305"/>
      <c r="H481" s="305"/>
      <c r="I481" s="305"/>
      <c r="J481" s="305"/>
      <c r="K481" s="306"/>
      <c r="L481" s="306"/>
      <c r="M481" s="306"/>
      <c r="N481" s="306"/>
      <c r="O481" s="306"/>
      <c r="P481" s="306"/>
      <c r="Q481" s="306"/>
      <c r="R481" s="306"/>
      <c r="S481" s="306"/>
      <c r="T481" s="306"/>
      <c r="U481" s="306"/>
      <c r="V481" s="306"/>
      <c r="W481" s="306"/>
      <c r="X481" s="306"/>
      <c r="Y481" s="306"/>
      <c r="Z481" s="306"/>
    </row>
    <row r="482" spans="1:26" ht="12.75" customHeight="1" x14ac:dyDescent="0.25">
      <c r="A482" s="306"/>
      <c r="B482" s="304"/>
      <c r="C482" s="304"/>
      <c r="D482" s="304"/>
      <c r="E482" s="304"/>
      <c r="F482" s="305"/>
      <c r="G482" s="305"/>
      <c r="H482" s="305"/>
      <c r="I482" s="305"/>
      <c r="J482" s="305"/>
      <c r="K482" s="306"/>
      <c r="L482" s="306"/>
      <c r="M482" s="306"/>
      <c r="N482" s="306"/>
      <c r="O482" s="306"/>
      <c r="P482" s="306"/>
      <c r="Q482" s="306"/>
      <c r="R482" s="306"/>
      <c r="S482" s="306"/>
      <c r="T482" s="306"/>
      <c r="U482" s="306"/>
      <c r="V482" s="306"/>
      <c r="W482" s="306"/>
      <c r="X482" s="306"/>
      <c r="Y482" s="306"/>
      <c r="Z482" s="306"/>
    </row>
    <row r="483" spans="1:26" ht="12.75" customHeight="1" x14ac:dyDescent="0.25">
      <c r="A483" s="306"/>
      <c r="B483" s="304"/>
      <c r="C483" s="304"/>
      <c r="D483" s="304"/>
      <c r="E483" s="304"/>
      <c r="F483" s="305"/>
      <c r="G483" s="305"/>
      <c r="H483" s="305"/>
      <c r="I483" s="305"/>
      <c r="J483" s="305"/>
      <c r="K483" s="306"/>
      <c r="L483" s="306"/>
      <c r="M483" s="306"/>
      <c r="N483" s="306"/>
      <c r="O483" s="306"/>
      <c r="P483" s="306"/>
      <c r="Q483" s="306"/>
      <c r="R483" s="306"/>
      <c r="S483" s="306"/>
      <c r="T483" s="306"/>
      <c r="U483" s="306"/>
      <c r="V483" s="306"/>
      <c r="W483" s="306"/>
      <c r="X483" s="306"/>
      <c r="Y483" s="306"/>
      <c r="Z483" s="306"/>
    </row>
    <row r="484" spans="1:26" ht="12.75" customHeight="1" x14ac:dyDescent="0.25">
      <c r="A484" s="306"/>
      <c r="B484" s="304"/>
      <c r="C484" s="304"/>
      <c r="D484" s="304"/>
      <c r="E484" s="304"/>
      <c r="F484" s="305"/>
      <c r="G484" s="305"/>
      <c r="H484" s="305"/>
      <c r="I484" s="305"/>
      <c r="J484" s="305"/>
      <c r="K484" s="306"/>
      <c r="L484" s="306"/>
      <c r="M484" s="306"/>
      <c r="N484" s="306"/>
      <c r="O484" s="306"/>
      <c r="P484" s="306"/>
      <c r="Q484" s="306"/>
      <c r="R484" s="306"/>
      <c r="S484" s="306"/>
      <c r="T484" s="306"/>
      <c r="U484" s="306"/>
      <c r="V484" s="306"/>
      <c r="W484" s="306"/>
      <c r="X484" s="306"/>
      <c r="Y484" s="306"/>
      <c r="Z484" s="306"/>
    </row>
    <row r="485" spans="1:26" ht="12.75" customHeight="1" x14ac:dyDescent="0.25">
      <c r="A485" s="306"/>
      <c r="B485" s="304"/>
      <c r="C485" s="304"/>
      <c r="D485" s="304"/>
      <c r="E485" s="304"/>
      <c r="F485" s="305"/>
      <c r="G485" s="305"/>
      <c r="H485" s="305"/>
      <c r="I485" s="305"/>
      <c r="J485" s="305"/>
      <c r="K485" s="306"/>
      <c r="L485" s="306"/>
      <c r="M485" s="306"/>
      <c r="N485" s="306"/>
      <c r="O485" s="306"/>
      <c r="P485" s="306"/>
      <c r="Q485" s="306"/>
      <c r="R485" s="306"/>
      <c r="S485" s="306"/>
      <c r="T485" s="306"/>
      <c r="U485" s="306"/>
      <c r="V485" s="306"/>
      <c r="W485" s="306"/>
      <c r="X485" s="306"/>
      <c r="Y485" s="306"/>
      <c r="Z485" s="306"/>
    </row>
    <row r="486" spans="1:26" ht="12.75" customHeight="1" x14ac:dyDescent="0.25">
      <c r="A486" s="306"/>
      <c r="B486" s="304"/>
      <c r="C486" s="304"/>
      <c r="D486" s="304"/>
      <c r="E486" s="304"/>
      <c r="F486" s="305"/>
      <c r="G486" s="305"/>
      <c r="H486" s="305"/>
      <c r="I486" s="305"/>
      <c r="J486" s="305"/>
      <c r="K486" s="306"/>
      <c r="L486" s="306"/>
      <c r="M486" s="306"/>
      <c r="N486" s="306"/>
      <c r="O486" s="306"/>
      <c r="P486" s="306"/>
      <c r="Q486" s="306"/>
      <c r="R486" s="306"/>
      <c r="S486" s="306"/>
      <c r="T486" s="306"/>
      <c r="U486" s="306"/>
      <c r="V486" s="306"/>
      <c r="W486" s="306"/>
      <c r="X486" s="306"/>
      <c r="Y486" s="306"/>
      <c r="Z486" s="306"/>
    </row>
    <row r="487" spans="1:26" ht="12.75" customHeight="1" x14ac:dyDescent="0.25">
      <c r="A487" s="306"/>
      <c r="B487" s="304"/>
      <c r="C487" s="304"/>
      <c r="D487" s="304"/>
      <c r="E487" s="304"/>
      <c r="F487" s="305"/>
      <c r="G487" s="305"/>
      <c r="H487" s="305"/>
      <c r="I487" s="305"/>
      <c r="J487" s="305"/>
      <c r="K487" s="306"/>
      <c r="L487" s="306"/>
      <c r="M487" s="306"/>
      <c r="N487" s="306"/>
      <c r="O487" s="306"/>
      <c r="P487" s="306"/>
      <c r="Q487" s="306"/>
      <c r="R487" s="306"/>
      <c r="S487" s="306"/>
      <c r="T487" s="306"/>
      <c r="U487" s="306"/>
      <c r="V487" s="306"/>
      <c r="W487" s="306"/>
      <c r="X487" s="306"/>
      <c r="Y487" s="306"/>
      <c r="Z487" s="306"/>
    </row>
    <row r="488" spans="1:26" ht="12.75" customHeight="1" x14ac:dyDescent="0.25">
      <c r="A488" s="306"/>
      <c r="B488" s="304"/>
      <c r="C488" s="304"/>
      <c r="D488" s="304"/>
      <c r="E488" s="304"/>
      <c r="F488" s="305"/>
      <c r="G488" s="305"/>
      <c r="H488" s="305"/>
      <c r="I488" s="305"/>
      <c r="J488" s="305"/>
      <c r="K488" s="306"/>
      <c r="L488" s="306"/>
      <c r="M488" s="306"/>
      <c r="N488" s="306"/>
      <c r="O488" s="306"/>
      <c r="P488" s="306"/>
      <c r="Q488" s="306"/>
      <c r="R488" s="306"/>
      <c r="S488" s="306"/>
      <c r="T488" s="306"/>
      <c r="U488" s="306"/>
      <c r="V488" s="306"/>
      <c r="W488" s="306"/>
      <c r="X488" s="306"/>
      <c r="Y488" s="306"/>
      <c r="Z488" s="306"/>
    </row>
    <row r="489" spans="1:26" ht="12.75" customHeight="1" x14ac:dyDescent="0.25">
      <c r="A489" s="306"/>
      <c r="B489" s="304"/>
      <c r="C489" s="304"/>
      <c r="D489" s="304"/>
      <c r="E489" s="304"/>
      <c r="F489" s="305"/>
      <c r="G489" s="305"/>
      <c r="H489" s="305"/>
      <c r="I489" s="305"/>
      <c r="J489" s="305"/>
      <c r="K489" s="306"/>
      <c r="L489" s="306"/>
      <c r="M489" s="306"/>
      <c r="N489" s="306"/>
      <c r="O489" s="306"/>
      <c r="P489" s="306"/>
      <c r="Q489" s="306"/>
      <c r="R489" s="306"/>
      <c r="S489" s="306"/>
      <c r="T489" s="306"/>
      <c r="U489" s="306"/>
      <c r="V489" s="306"/>
      <c r="W489" s="306"/>
      <c r="X489" s="306"/>
      <c r="Y489" s="306"/>
      <c r="Z489" s="306"/>
    </row>
    <row r="490" spans="1:26" ht="12.75" customHeight="1" x14ac:dyDescent="0.25">
      <c r="A490" s="306"/>
      <c r="B490" s="304"/>
      <c r="C490" s="304"/>
      <c r="D490" s="304"/>
      <c r="E490" s="304"/>
      <c r="F490" s="305"/>
      <c r="G490" s="305"/>
      <c r="H490" s="305"/>
      <c r="I490" s="305"/>
      <c r="J490" s="305"/>
      <c r="K490" s="306"/>
      <c r="L490" s="306"/>
      <c r="M490" s="306"/>
      <c r="N490" s="306"/>
      <c r="O490" s="306"/>
      <c r="P490" s="306"/>
      <c r="Q490" s="306"/>
      <c r="R490" s="306"/>
      <c r="S490" s="306"/>
      <c r="T490" s="306"/>
      <c r="U490" s="306"/>
      <c r="V490" s="306"/>
      <c r="W490" s="306"/>
      <c r="X490" s="306"/>
      <c r="Y490" s="306"/>
      <c r="Z490" s="306"/>
    </row>
    <row r="491" spans="1:26" ht="12.75" customHeight="1" x14ac:dyDescent="0.25">
      <c r="A491" s="306"/>
      <c r="B491" s="304"/>
      <c r="C491" s="304"/>
      <c r="D491" s="304"/>
      <c r="E491" s="304"/>
      <c r="F491" s="305"/>
      <c r="G491" s="305"/>
      <c r="H491" s="305"/>
      <c r="I491" s="305"/>
      <c r="J491" s="305"/>
      <c r="K491" s="306"/>
      <c r="L491" s="306"/>
      <c r="M491" s="306"/>
      <c r="N491" s="306"/>
      <c r="O491" s="306"/>
      <c r="P491" s="306"/>
      <c r="Q491" s="306"/>
      <c r="R491" s="306"/>
      <c r="S491" s="306"/>
      <c r="T491" s="306"/>
      <c r="U491" s="306"/>
      <c r="V491" s="306"/>
      <c r="W491" s="306"/>
      <c r="X491" s="306"/>
      <c r="Y491" s="306"/>
      <c r="Z491" s="306"/>
    </row>
    <row r="492" spans="1:26" ht="12.75" customHeight="1" x14ac:dyDescent="0.25">
      <c r="A492" s="306"/>
      <c r="B492" s="304"/>
      <c r="C492" s="304"/>
      <c r="D492" s="304"/>
      <c r="E492" s="304"/>
      <c r="F492" s="305"/>
      <c r="G492" s="305"/>
      <c r="H492" s="305"/>
      <c r="I492" s="305"/>
      <c r="J492" s="305"/>
      <c r="K492" s="306"/>
      <c r="L492" s="306"/>
      <c r="M492" s="306"/>
      <c r="N492" s="306"/>
      <c r="O492" s="306"/>
      <c r="P492" s="306"/>
      <c r="Q492" s="306"/>
      <c r="R492" s="306"/>
      <c r="S492" s="306"/>
      <c r="T492" s="306"/>
      <c r="U492" s="306"/>
      <c r="V492" s="306"/>
      <c r="W492" s="306"/>
      <c r="X492" s="306"/>
      <c r="Y492" s="306"/>
      <c r="Z492" s="306"/>
    </row>
    <row r="493" spans="1:26" ht="12.75" customHeight="1" x14ac:dyDescent="0.25">
      <c r="A493" s="306"/>
      <c r="B493" s="304"/>
      <c r="C493" s="304"/>
      <c r="D493" s="304"/>
      <c r="E493" s="304"/>
      <c r="F493" s="305"/>
      <c r="G493" s="305"/>
      <c r="H493" s="305"/>
      <c r="I493" s="305"/>
      <c r="J493" s="305"/>
      <c r="K493" s="306"/>
      <c r="L493" s="306"/>
      <c r="M493" s="306"/>
      <c r="N493" s="306"/>
      <c r="O493" s="306"/>
      <c r="P493" s="306"/>
      <c r="Q493" s="306"/>
      <c r="R493" s="306"/>
      <c r="S493" s="306"/>
      <c r="T493" s="306"/>
      <c r="U493" s="306"/>
      <c r="V493" s="306"/>
      <c r="W493" s="306"/>
      <c r="X493" s="306"/>
      <c r="Y493" s="306"/>
      <c r="Z493" s="306"/>
    </row>
    <row r="494" spans="1:26" ht="12.75" customHeight="1" x14ac:dyDescent="0.25">
      <c r="A494" s="306"/>
      <c r="B494" s="304"/>
      <c r="C494" s="304"/>
      <c r="D494" s="304"/>
      <c r="E494" s="304"/>
      <c r="F494" s="305"/>
      <c r="G494" s="305"/>
      <c r="H494" s="305"/>
      <c r="I494" s="305"/>
      <c r="J494" s="305"/>
      <c r="K494" s="306"/>
      <c r="L494" s="306"/>
      <c r="M494" s="306"/>
      <c r="N494" s="306"/>
      <c r="O494" s="306"/>
      <c r="P494" s="306"/>
      <c r="Q494" s="306"/>
      <c r="R494" s="306"/>
      <c r="S494" s="306"/>
      <c r="T494" s="306"/>
      <c r="U494" s="306"/>
      <c r="V494" s="306"/>
      <c r="W494" s="306"/>
      <c r="X494" s="306"/>
      <c r="Y494" s="306"/>
      <c r="Z494" s="306"/>
    </row>
    <row r="495" spans="1:26" ht="12.75" customHeight="1" x14ac:dyDescent="0.25">
      <c r="A495" s="306"/>
      <c r="B495" s="304"/>
      <c r="C495" s="304"/>
      <c r="D495" s="304"/>
      <c r="E495" s="304"/>
      <c r="F495" s="305"/>
      <c r="G495" s="305"/>
      <c r="H495" s="305"/>
      <c r="I495" s="305"/>
      <c r="J495" s="305"/>
      <c r="K495" s="306"/>
      <c r="L495" s="306"/>
      <c r="M495" s="306"/>
      <c r="N495" s="306"/>
      <c r="O495" s="306"/>
      <c r="P495" s="306"/>
      <c r="Q495" s="306"/>
      <c r="R495" s="306"/>
      <c r="S495" s="306"/>
      <c r="T495" s="306"/>
      <c r="U495" s="306"/>
      <c r="V495" s="306"/>
      <c r="W495" s="306"/>
      <c r="X495" s="306"/>
      <c r="Y495" s="306"/>
      <c r="Z495" s="306"/>
    </row>
    <row r="496" spans="1:26" ht="12.75" customHeight="1" x14ac:dyDescent="0.25">
      <c r="A496" s="306"/>
      <c r="B496" s="304"/>
      <c r="C496" s="304"/>
      <c r="D496" s="304"/>
      <c r="E496" s="304"/>
      <c r="F496" s="305"/>
      <c r="G496" s="305"/>
      <c r="H496" s="305"/>
      <c r="I496" s="305"/>
      <c r="J496" s="305"/>
      <c r="K496" s="306"/>
      <c r="L496" s="306"/>
      <c r="M496" s="306"/>
      <c r="N496" s="306"/>
      <c r="O496" s="306"/>
      <c r="P496" s="306"/>
      <c r="Q496" s="306"/>
      <c r="R496" s="306"/>
      <c r="S496" s="306"/>
      <c r="T496" s="306"/>
      <c r="U496" s="306"/>
      <c r="V496" s="306"/>
      <c r="W496" s="306"/>
      <c r="X496" s="306"/>
      <c r="Y496" s="306"/>
      <c r="Z496" s="306"/>
    </row>
    <row r="497" spans="1:26" ht="12.75" customHeight="1" x14ac:dyDescent="0.25">
      <c r="A497" s="306"/>
      <c r="B497" s="304"/>
      <c r="C497" s="304"/>
      <c r="D497" s="304"/>
      <c r="E497" s="304"/>
      <c r="F497" s="305"/>
      <c r="G497" s="305"/>
      <c r="H497" s="305"/>
      <c r="I497" s="305"/>
      <c r="J497" s="305"/>
      <c r="K497" s="306"/>
      <c r="L497" s="306"/>
      <c r="M497" s="306"/>
      <c r="N497" s="306"/>
      <c r="O497" s="306"/>
      <c r="P497" s="306"/>
      <c r="Q497" s="306"/>
      <c r="R497" s="306"/>
      <c r="S497" s="306"/>
      <c r="T497" s="306"/>
      <c r="U497" s="306"/>
      <c r="V497" s="306"/>
      <c r="W497" s="306"/>
      <c r="X497" s="306"/>
      <c r="Y497" s="306"/>
      <c r="Z497" s="306"/>
    </row>
    <row r="498" spans="1:26" ht="12.75" customHeight="1" x14ac:dyDescent="0.25">
      <c r="A498" s="306"/>
      <c r="B498" s="304"/>
      <c r="C498" s="304"/>
      <c r="D498" s="304"/>
      <c r="E498" s="304"/>
      <c r="F498" s="305"/>
      <c r="G498" s="305"/>
      <c r="H498" s="305"/>
      <c r="I498" s="305"/>
      <c r="J498" s="305"/>
      <c r="K498" s="306"/>
      <c r="L498" s="306"/>
      <c r="M498" s="306"/>
      <c r="N498" s="306"/>
      <c r="O498" s="306"/>
      <c r="P498" s="306"/>
      <c r="Q498" s="306"/>
      <c r="R498" s="306"/>
      <c r="S498" s="306"/>
      <c r="T498" s="306"/>
      <c r="U498" s="306"/>
      <c r="V498" s="306"/>
      <c r="W498" s="306"/>
      <c r="X498" s="306"/>
      <c r="Y498" s="306"/>
      <c r="Z498" s="306"/>
    </row>
    <row r="499" spans="1:26" ht="12.75" customHeight="1" x14ac:dyDescent="0.25">
      <c r="A499" s="306"/>
      <c r="B499" s="304"/>
      <c r="C499" s="304"/>
      <c r="D499" s="304"/>
      <c r="E499" s="304"/>
      <c r="F499" s="305"/>
      <c r="G499" s="305"/>
      <c r="H499" s="305"/>
      <c r="I499" s="305"/>
      <c r="J499" s="305"/>
      <c r="K499" s="306"/>
      <c r="L499" s="306"/>
      <c r="M499" s="306"/>
      <c r="N499" s="306"/>
      <c r="O499" s="306"/>
      <c r="P499" s="306"/>
      <c r="Q499" s="306"/>
      <c r="R499" s="306"/>
      <c r="S499" s="306"/>
      <c r="T499" s="306"/>
      <c r="U499" s="306"/>
      <c r="V499" s="306"/>
      <c r="W499" s="306"/>
      <c r="X499" s="306"/>
      <c r="Y499" s="306"/>
      <c r="Z499" s="306"/>
    </row>
    <row r="500" spans="1:26" ht="12.75" customHeight="1" x14ac:dyDescent="0.25">
      <c r="A500" s="306"/>
      <c r="B500" s="304"/>
      <c r="C500" s="304"/>
      <c r="D500" s="304"/>
      <c r="E500" s="304"/>
      <c r="F500" s="305"/>
      <c r="G500" s="305"/>
      <c r="H500" s="305"/>
      <c r="I500" s="305"/>
      <c r="J500" s="305"/>
      <c r="K500" s="306"/>
      <c r="L500" s="306"/>
      <c r="M500" s="306"/>
      <c r="N500" s="306"/>
      <c r="O500" s="306"/>
      <c r="P500" s="306"/>
      <c r="Q500" s="306"/>
      <c r="R500" s="306"/>
      <c r="S500" s="306"/>
      <c r="T500" s="306"/>
      <c r="U500" s="306"/>
      <c r="V500" s="306"/>
      <c r="W500" s="306"/>
      <c r="X500" s="306"/>
      <c r="Y500" s="306"/>
      <c r="Z500" s="306"/>
    </row>
    <row r="501" spans="1:26" ht="12.75" customHeight="1" x14ac:dyDescent="0.25">
      <c r="A501" s="306"/>
      <c r="B501" s="304"/>
      <c r="C501" s="304"/>
      <c r="D501" s="304"/>
      <c r="E501" s="304"/>
      <c r="F501" s="305"/>
      <c r="G501" s="305"/>
      <c r="H501" s="305"/>
      <c r="I501" s="305"/>
      <c r="J501" s="305"/>
      <c r="K501" s="306"/>
      <c r="L501" s="306"/>
      <c r="M501" s="306"/>
      <c r="N501" s="306"/>
      <c r="O501" s="306"/>
      <c r="P501" s="306"/>
      <c r="Q501" s="306"/>
      <c r="R501" s="306"/>
      <c r="S501" s="306"/>
      <c r="T501" s="306"/>
      <c r="U501" s="306"/>
      <c r="V501" s="306"/>
      <c r="W501" s="306"/>
      <c r="X501" s="306"/>
      <c r="Y501" s="306"/>
      <c r="Z501" s="306"/>
    </row>
    <row r="502" spans="1:26" ht="12.75" customHeight="1" x14ac:dyDescent="0.25">
      <c r="A502" s="306"/>
      <c r="B502" s="304"/>
      <c r="C502" s="304"/>
      <c r="D502" s="304"/>
      <c r="E502" s="304"/>
      <c r="F502" s="305"/>
      <c r="G502" s="305"/>
      <c r="H502" s="305"/>
      <c r="I502" s="305"/>
      <c r="J502" s="305"/>
      <c r="K502" s="306"/>
      <c r="L502" s="306"/>
      <c r="M502" s="306"/>
      <c r="N502" s="306"/>
      <c r="O502" s="306"/>
      <c r="P502" s="306"/>
      <c r="Q502" s="306"/>
      <c r="R502" s="306"/>
      <c r="S502" s="306"/>
      <c r="T502" s="306"/>
      <c r="U502" s="306"/>
      <c r="V502" s="306"/>
      <c r="W502" s="306"/>
      <c r="X502" s="306"/>
      <c r="Y502" s="306"/>
      <c r="Z502" s="306"/>
    </row>
    <row r="503" spans="1:26" ht="12.75" customHeight="1" x14ac:dyDescent="0.25">
      <c r="A503" s="306"/>
      <c r="B503" s="304"/>
      <c r="C503" s="304"/>
      <c r="D503" s="304"/>
      <c r="E503" s="304"/>
      <c r="F503" s="305"/>
      <c r="G503" s="305"/>
      <c r="H503" s="305"/>
      <c r="I503" s="305"/>
      <c r="J503" s="305"/>
      <c r="K503" s="306"/>
      <c r="L503" s="306"/>
      <c r="M503" s="306"/>
      <c r="N503" s="306"/>
      <c r="O503" s="306"/>
      <c r="P503" s="306"/>
      <c r="Q503" s="306"/>
      <c r="R503" s="306"/>
      <c r="S503" s="306"/>
      <c r="T503" s="306"/>
      <c r="U503" s="306"/>
      <c r="V503" s="306"/>
      <c r="W503" s="306"/>
      <c r="X503" s="306"/>
      <c r="Y503" s="306"/>
      <c r="Z503" s="306"/>
    </row>
    <row r="504" spans="1:26" ht="12.75" customHeight="1" x14ac:dyDescent="0.25">
      <c r="A504" s="306"/>
      <c r="B504" s="304"/>
      <c r="C504" s="304"/>
      <c r="D504" s="304"/>
      <c r="E504" s="304"/>
      <c r="F504" s="305"/>
      <c r="G504" s="305"/>
      <c r="H504" s="305"/>
      <c r="I504" s="305"/>
      <c r="J504" s="305"/>
      <c r="K504" s="306"/>
      <c r="L504" s="306"/>
      <c r="M504" s="306"/>
      <c r="N504" s="306"/>
      <c r="O504" s="306"/>
      <c r="P504" s="306"/>
      <c r="Q504" s="306"/>
      <c r="R504" s="306"/>
      <c r="S504" s="306"/>
      <c r="T504" s="306"/>
      <c r="U504" s="306"/>
      <c r="V504" s="306"/>
      <c r="W504" s="306"/>
      <c r="X504" s="306"/>
      <c r="Y504" s="306"/>
      <c r="Z504" s="306"/>
    </row>
    <row r="505" spans="1:26" ht="12.75" customHeight="1" x14ac:dyDescent="0.25">
      <c r="A505" s="306"/>
      <c r="B505" s="304"/>
      <c r="C505" s="304"/>
      <c r="D505" s="304"/>
      <c r="E505" s="304"/>
      <c r="F505" s="305"/>
      <c r="G505" s="305"/>
      <c r="H505" s="305"/>
      <c r="I505" s="305"/>
      <c r="J505" s="305"/>
      <c r="K505" s="306"/>
      <c r="L505" s="306"/>
      <c r="M505" s="306"/>
      <c r="N505" s="306"/>
      <c r="O505" s="306"/>
      <c r="P505" s="306"/>
      <c r="Q505" s="306"/>
      <c r="R505" s="306"/>
      <c r="S505" s="306"/>
      <c r="T505" s="306"/>
      <c r="U505" s="306"/>
      <c r="V505" s="306"/>
      <c r="W505" s="306"/>
      <c r="X505" s="306"/>
      <c r="Y505" s="306"/>
      <c r="Z505" s="306"/>
    </row>
    <row r="506" spans="1:26" ht="12.75" customHeight="1" x14ac:dyDescent="0.25">
      <c r="A506" s="306"/>
      <c r="B506" s="304"/>
      <c r="C506" s="304"/>
      <c r="D506" s="304"/>
      <c r="E506" s="304"/>
      <c r="F506" s="305"/>
      <c r="G506" s="305"/>
      <c r="H506" s="305"/>
      <c r="I506" s="305"/>
      <c r="J506" s="305"/>
      <c r="K506" s="306"/>
      <c r="L506" s="306"/>
      <c r="M506" s="306"/>
      <c r="N506" s="306"/>
      <c r="O506" s="306"/>
      <c r="P506" s="306"/>
      <c r="Q506" s="306"/>
      <c r="R506" s="306"/>
      <c r="S506" s="306"/>
      <c r="T506" s="306"/>
      <c r="U506" s="306"/>
      <c r="V506" s="306"/>
      <c r="W506" s="306"/>
      <c r="X506" s="306"/>
      <c r="Y506" s="306"/>
      <c r="Z506" s="306"/>
    </row>
    <row r="507" spans="1:26" ht="12.75" customHeight="1" x14ac:dyDescent="0.25">
      <c r="A507" s="306"/>
      <c r="B507" s="304"/>
      <c r="C507" s="304"/>
      <c r="D507" s="304"/>
      <c r="E507" s="304"/>
      <c r="F507" s="305"/>
      <c r="G507" s="305"/>
      <c r="H507" s="305"/>
      <c r="I507" s="305"/>
      <c r="J507" s="305"/>
      <c r="K507" s="306"/>
      <c r="L507" s="306"/>
      <c r="M507" s="306"/>
      <c r="N507" s="306"/>
      <c r="O507" s="306"/>
      <c r="P507" s="306"/>
      <c r="Q507" s="306"/>
      <c r="R507" s="306"/>
      <c r="S507" s="306"/>
      <c r="T507" s="306"/>
      <c r="U507" s="306"/>
      <c r="V507" s="306"/>
      <c r="W507" s="306"/>
      <c r="X507" s="306"/>
      <c r="Y507" s="306"/>
      <c r="Z507" s="306"/>
    </row>
    <row r="508" spans="1:26" ht="12.75" customHeight="1" x14ac:dyDescent="0.25">
      <c r="A508" s="306"/>
      <c r="B508" s="304"/>
      <c r="C508" s="304"/>
      <c r="D508" s="304"/>
      <c r="E508" s="304"/>
      <c r="F508" s="305"/>
      <c r="G508" s="305"/>
      <c r="H508" s="305"/>
      <c r="I508" s="305"/>
      <c r="J508" s="305"/>
      <c r="K508" s="306"/>
      <c r="L508" s="306"/>
      <c r="M508" s="306"/>
      <c r="N508" s="306"/>
      <c r="O508" s="306"/>
      <c r="P508" s="306"/>
      <c r="Q508" s="306"/>
      <c r="R508" s="306"/>
      <c r="S508" s="306"/>
      <c r="T508" s="306"/>
      <c r="U508" s="306"/>
      <c r="V508" s="306"/>
      <c r="W508" s="306"/>
      <c r="X508" s="306"/>
      <c r="Y508" s="306"/>
      <c r="Z508" s="306"/>
    </row>
    <row r="509" spans="1:26" ht="12.75" customHeight="1" x14ac:dyDescent="0.25">
      <c r="A509" s="306"/>
      <c r="B509" s="304"/>
      <c r="C509" s="304"/>
      <c r="D509" s="304"/>
      <c r="E509" s="304"/>
      <c r="F509" s="305"/>
      <c r="G509" s="305"/>
      <c r="H509" s="305"/>
      <c r="I509" s="305"/>
      <c r="J509" s="305"/>
      <c r="K509" s="306"/>
      <c r="L509" s="306"/>
      <c r="M509" s="306"/>
      <c r="N509" s="306"/>
      <c r="O509" s="306"/>
      <c r="P509" s="306"/>
      <c r="Q509" s="306"/>
      <c r="R509" s="306"/>
      <c r="S509" s="306"/>
      <c r="T509" s="306"/>
      <c r="U509" s="306"/>
      <c r="V509" s="306"/>
      <c r="W509" s="306"/>
      <c r="X509" s="306"/>
      <c r="Y509" s="306"/>
      <c r="Z509" s="306"/>
    </row>
    <row r="510" spans="1:26" ht="12.75" customHeight="1" x14ac:dyDescent="0.25">
      <c r="A510" s="306"/>
      <c r="B510" s="304"/>
      <c r="C510" s="304"/>
      <c r="D510" s="304"/>
      <c r="E510" s="304"/>
      <c r="F510" s="305"/>
      <c r="G510" s="305"/>
      <c r="H510" s="305"/>
      <c r="I510" s="305"/>
      <c r="J510" s="305"/>
      <c r="K510" s="306"/>
      <c r="L510" s="306"/>
      <c r="M510" s="306"/>
      <c r="N510" s="306"/>
      <c r="O510" s="306"/>
      <c r="P510" s="306"/>
      <c r="Q510" s="306"/>
      <c r="R510" s="306"/>
      <c r="S510" s="306"/>
      <c r="T510" s="306"/>
      <c r="U510" s="306"/>
      <c r="V510" s="306"/>
      <c r="W510" s="306"/>
      <c r="X510" s="306"/>
      <c r="Y510" s="306"/>
      <c r="Z510" s="306"/>
    </row>
    <row r="511" spans="1:26" ht="12.75" customHeight="1" x14ac:dyDescent="0.25">
      <c r="A511" s="306"/>
      <c r="B511" s="304"/>
      <c r="C511" s="304"/>
      <c r="D511" s="304"/>
      <c r="E511" s="304"/>
      <c r="F511" s="305"/>
      <c r="G511" s="305"/>
      <c r="H511" s="305"/>
      <c r="I511" s="305"/>
      <c r="J511" s="305"/>
      <c r="K511" s="306"/>
      <c r="L511" s="306"/>
      <c r="M511" s="306"/>
      <c r="N511" s="306"/>
      <c r="O511" s="306"/>
      <c r="P511" s="306"/>
      <c r="Q511" s="306"/>
      <c r="R511" s="306"/>
      <c r="S511" s="306"/>
      <c r="T511" s="306"/>
      <c r="U511" s="306"/>
      <c r="V511" s="306"/>
      <c r="W511" s="306"/>
      <c r="X511" s="306"/>
      <c r="Y511" s="306"/>
      <c r="Z511" s="306"/>
    </row>
    <row r="512" spans="1:26" ht="12.75" customHeight="1" x14ac:dyDescent="0.25">
      <c r="A512" s="306"/>
      <c r="B512" s="304"/>
      <c r="C512" s="304"/>
      <c r="D512" s="304"/>
      <c r="E512" s="304"/>
      <c r="F512" s="305"/>
      <c r="G512" s="305"/>
      <c r="H512" s="305"/>
      <c r="I512" s="305"/>
      <c r="J512" s="305"/>
      <c r="K512" s="306"/>
      <c r="L512" s="306"/>
      <c r="M512" s="306"/>
      <c r="N512" s="306"/>
      <c r="O512" s="306"/>
      <c r="P512" s="306"/>
      <c r="Q512" s="306"/>
      <c r="R512" s="306"/>
      <c r="S512" s="306"/>
      <c r="T512" s="306"/>
      <c r="U512" s="306"/>
      <c r="V512" s="306"/>
      <c r="W512" s="306"/>
      <c r="X512" s="306"/>
      <c r="Y512" s="306"/>
      <c r="Z512" s="306"/>
    </row>
    <row r="513" spans="1:26" ht="12.75" customHeight="1" x14ac:dyDescent="0.25">
      <c r="A513" s="306"/>
      <c r="B513" s="304"/>
      <c r="C513" s="304"/>
      <c r="D513" s="304"/>
      <c r="E513" s="304"/>
      <c r="F513" s="305"/>
      <c r="G513" s="305"/>
      <c r="H513" s="305"/>
      <c r="I513" s="305"/>
      <c r="J513" s="305"/>
      <c r="K513" s="306"/>
      <c r="L513" s="306"/>
      <c r="M513" s="306"/>
      <c r="N513" s="306"/>
      <c r="O513" s="306"/>
      <c r="P513" s="306"/>
      <c r="Q513" s="306"/>
      <c r="R513" s="306"/>
      <c r="S513" s="306"/>
      <c r="T513" s="306"/>
      <c r="U513" s="306"/>
      <c r="V513" s="306"/>
      <c r="W513" s="306"/>
      <c r="X513" s="306"/>
      <c r="Y513" s="306"/>
      <c r="Z513" s="306"/>
    </row>
    <row r="514" spans="1:26" ht="12.75" customHeight="1" x14ac:dyDescent="0.25">
      <c r="A514" s="306"/>
      <c r="B514" s="304"/>
      <c r="C514" s="304"/>
      <c r="D514" s="304"/>
      <c r="E514" s="304"/>
      <c r="F514" s="305"/>
      <c r="G514" s="305"/>
      <c r="H514" s="305"/>
      <c r="I514" s="305"/>
      <c r="J514" s="305"/>
      <c r="K514" s="306"/>
      <c r="L514" s="306"/>
      <c r="M514" s="306"/>
      <c r="N514" s="306"/>
      <c r="O514" s="306"/>
      <c r="P514" s="306"/>
      <c r="Q514" s="306"/>
      <c r="R514" s="306"/>
      <c r="S514" s="306"/>
      <c r="T514" s="306"/>
      <c r="U514" s="306"/>
      <c r="V514" s="306"/>
      <c r="W514" s="306"/>
      <c r="X514" s="306"/>
      <c r="Y514" s="306"/>
      <c r="Z514" s="306"/>
    </row>
    <row r="515" spans="1:26" ht="12.75" customHeight="1" x14ac:dyDescent="0.25">
      <c r="A515" s="306"/>
      <c r="B515" s="304"/>
      <c r="C515" s="304"/>
      <c r="D515" s="304"/>
      <c r="E515" s="304"/>
      <c r="F515" s="305"/>
      <c r="G515" s="305"/>
      <c r="H515" s="305"/>
      <c r="I515" s="305"/>
      <c r="J515" s="305"/>
      <c r="K515" s="306"/>
      <c r="L515" s="306"/>
      <c r="M515" s="306"/>
      <c r="N515" s="306"/>
      <c r="O515" s="306"/>
      <c r="P515" s="306"/>
      <c r="Q515" s="306"/>
      <c r="R515" s="306"/>
      <c r="S515" s="306"/>
      <c r="T515" s="306"/>
      <c r="U515" s="306"/>
      <c r="V515" s="306"/>
      <c r="W515" s="306"/>
      <c r="X515" s="306"/>
      <c r="Y515" s="306"/>
      <c r="Z515" s="306"/>
    </row>
    <row r="516" spans="1:26" ht="12.75" customHeight="1" x14ac:dyDescent="0.25">
      <c r="A516" s="306"/>
      <c r="B516" s="304"/>
      <c r="C516" s="304"/>
      <c r="D516" s="304"/>
      <c r="E516" s="304"/>
      <c r="F516" s="305"/>
      <c r="G516" s="305"/>
      <c r="H516" s="305"/>
      <c r="I516" s="305"/>
      <c r="J516" s="305"/>
      <c r="K516" s="306"/>
      <c r="L516" s="306"/>
      <c r="M516" s="306"/>
      <c r="N516" s="306"/>
      <c r="O516" s="306"/>
      <c r="P516" s="306"/>
      <c r="Q516" s="306"/>
      <c r="R516" s="306"/>
      <c r="S516" s="306"/>
      <c r="T516" s="306"/>
      <c r="U516" s="306"/>
      <c r="V516" s="306"/>
      <c r="W516" s="306"/>
      <c r="X516" s="306"/>
      <c r="Y516" s="306"/>
      <c r="Z516" s="306"/>
    </row>
    <row r="517" spans="1:26" ht="12.75" customHeight="1" x14ac:dyDescent="0.25">
      <c r="A517" s="306"/>
      <c r="B517" s="304"/>
      <c r="C517" s="304"/>
      <c r="D517" s="304"/>
      <c r="E517" s="304"/>
      <c r="F517" s="305"/>
      <c r="G517" s="305"/>
      <c r="H517" s="305"/>
      <c r="I517" s="305"/>
      <c r="J517" s="305"/>
      <c r="K517" s="306"/>
      <c r="L517" s="306"/>
      <c r="M517" s="306"/>
      <c r="N517" s="306"/>
      <c r="O517" s="306"/>
      <c r="P517" s="306"/>
      <c r="Q517" s="306"/>
      <c r="R517" s="306"/>
      <c r="S517" s="306"/>
      <c r="T517" s="306"/>
      <c r="U517" s="306"/>
      <c r="V517" s="306"/>
      <c r="W517" s="306"/>
      <c r="X517" s="306"/>
      <c r="Y517" s="306"/>
      <c r="Z517" s="306"/>
    </row>
    <row r="518" spans="1:26" ht="12.75" customHeight="1" x14ac:dyDescent="0.25">
      <c r="A518" s="306"/>
      <c r="B518" s="304"/>
      <c r="C518" s="304"/>
      <c r="D518" s="304"/>
      <c r="E518" s="304"/>
      <c r="F518" s="305"/>
      <c r="G518" s="305"/>
      <c r="H518" s="305"/>
      <c r="I518" s="305"/>
      <c r="J518" s="305"/>
      <c r="K518" s="306"/>
      <c r="L518" s="306"/>
      <c r="M518" s="306"/>
      <c r="N518" s="306"/>
      <c r="O518" s="306"/>
      <c r="P518" s="306"/>
      <c r="Q518" s="306"/>
      <c r="R518" s="306"/>
      <c r="S518" s="306"/>
      <c r="T518" s="306"/>
      <c r="U518" s="306"/>
      <c r="V518" s="306"/>
      <c r="W518" s="306"/>
      <c r="X518" s="306"/>
      <c r="Y518" s="306"/>
      <c r="Z518" s="306"/>
    </row>
    <row r="519" spans="1:26" ht="12.75" customHeight="1" x14ac:dyDescent="0.25">
      <c r="A519" s="306"/>
      <c r="B519" s="304"/>
      <c r="C519" s="304"/>
      <c r="D519" s="304"/>
      <c r="E519" s="304"/>
      <c r="F519" s="305"/>
      <c r="G519" s="305"/>
      <c r="H519" s="305"/>
      <c r="I519" s="305"/>
      <c r="J519" s="305"/>
      <c r="K519" s="306"/>
      <c r="L519" s="306"/>
      <c r="M519" s="306"/>
      <c r="N519" s="306"/>
      <c r="O519" s="306"/>
      <c r="P519" s="306"/>
      <c r="Q519" s="306"/>
      <c r="R519" s="306"/>
      <c r="S519" s="306"/>
      <c r="T519" s="306"/>
      <c r="U519" s="306"/>
      <c r="V519" s="306"/>
      <c r="W519" s="306"/>
      <c r="X519" s="306"/>
      <c r="Y519" s="306"/>
      <c r="Z519" s="306"/>
    </row>
    <row r="520" spans="1:26" ht="12.75" customHeight="1" x14ac:dyDescent="0.25">
      <c r="A520" s="306"/>
      <c r="B520" s="304"/>
      <c r="C520" s="304"/>
      <c r="D520" s="304"/>
      <c r="E520" s="304"/>
      <c r="F520" s="305"/>
      <c r="G520" s="305"/>
      <c r="H520" s="305"/>
      <c r="I520" s="305"/>
      <c r="J520" s="305"/>
      <c r="K520" s="306"/>
      <c r="L520" s="306"/>
      <c r="M520" s="306"/>
      <c r="N520" s="306"/>
      <c r="O520" s="306"/>
      <c r="P520" s="306"/>
      <c r="Q520" s="306"/>
      <c r="R520" s="306"/>
      <c r="S520" s="306"/>
      <c r="T520" s="306"/>
      <c r="U520" s="306"/>
      <c r="V520" s="306"/>
      <c r="W520" s="306"/>
      <c r="X520" s="306"/>
      <c r="Y520" s="306"/>
      <c r="Z520" s="306"/>
    </row>
    <row r="521" spans="1:26" ht="12.75" customHeight="1" x14ac:dyDescent="0.25">
      <c r="A521" s="306"/>
      <c r="B521" s="304"/>
      <c r="C521" s="304"/>
      <c r="D521" s="304"/>
      <c r="E521" s="304"/>
      <c r="F521" s="305"/>
      <c r="G521" s="305"/>
      <c r="H521" s="305"/>
      <c r="I521" s="305"/>
      <c r="J521" s="305"/>
      <c r="K521" s="306"/>
      <c r="L521" s="306"/>
      <c r="M521" s="306"/>
      <c r="N521" s="306"/>
      <c r="O521" s="306"/>
      <c r="P521" s="306"/>
      <c r="Q521" s="306"/>
      <c r="R521" s="306"/>
      <c r="S521" s="306"/>
      <c r="T521" s="306"/>
      <c r="U521" s="306"/>
      <c r="V521" s="306"/>
      <c r="W521" s="306"/>
      <c r="X521" s="306"/>
      <c r="Y521" s="306"/>
      <c r="Z521" s="306"/>
    </row>
    <row r="522" spans="1:26" ht="12.75" customHeight="1" x14ac:dyDescent="0.25">
      <c r="A522" s="306"/>
      <c r="B522" s="304"/>
      <c r="C522" s="304"/>
      <c r="D522" s="304"/>
      <c r="E522" s="304"/>
      <c r="F522" s="305"/>
      <c r="G522" s="305"/>
      <c r="H522" s="305"/>
      <c r="I522" s="305"/>
      <c r="J522" s="305"/>
      <c r="K522" s="306"/>
      <c r="L522" s="306"/>
      <c r="M522" s="306"/>
      <c r="N522" s="306"/>
      <c r="O522" s="306"/>
      <c r="P522" s="306"/>
      <c r="Q522" s="306"/>
      <c r="R522" s="306"/>
      <c r="S522" s="306"/>
      <c r="T522" s="306"/>
      <c r="U522" s="306"/>
      <c r="V522" s="306"/>
      <c r="W522" s="306"/>
      <c r="X522" s="306"/>
      <c r="Y522" s="306"/>
      <c r="Z522" s="306"/>
    </row>
    <row r="523" spans="1:26" ht="12.75" customHeight="1" x14ac:dyDescent="0.25">
      <c r="A523" s="306"/>
      <c r="B523" s="304"/>
      <c r="C523" s="304"/>
      <c r="D523" s="304"/>
      <c r="E523" s="304"/>
      <c r="F523" s="305"/>
      <c r="G523" s="305"/>
      <c r="H523" s="305"/>
      <c r="I523" s="305"/>
      <c r="J523" s="305"/>
      <c r="K523" s="306"/>
      <c r="L523" s="306"/>
      <c r="M523" s="306"/>
      <c r="N523" s="306"/>
      <c r="O523" s="306"/>
      <c r="P523" s="306"/>
      <c r="Q523" s="306"/>
      <c r="R523" s="306"/>
      <c r="S523" s="306"/>
      <c r="T523" s="306"/>
      <c r="U523" s="306"/>
      <c r="V523" s="306"/>
      <c r="W523" s="306"/>
      <c r="X523" s="306"/>
      <c r="Y523" s="306"/>
      <c r="Z523" s="306"/>
    </row>
    <row r="524" spans="1:26" ht="12.75" customHeight="1" x14ac:dyDescent="0.25">
      <c r="A524" s="306"/>
      <c r="B524" s="304"/>
      <c r="C524" s="304"/>
      <c r="D524" s="304"/>
      <c r="E524" s="304"/>
      <c r="F524" s="305"/>
      <c r="G524" s="305"/>
      <c r="H524" s="305"/>
      <c r="I524" s="305"/>
      <c r="J524" s="305"/>
      <c r="K524" s="306"/>
      <c r="L524" s="306"/>
      <c r="M524" s="306"/>
      <c r="N524" s="306"/>
      <c r="O524" s="306"/>
      <c r="P524" s="306"/>
      <c r="Q524" s="306"/>
      <c r="R524" s="306"/>
      <c r="S524" s="306"/>
      <c r="T524" s="306"/>
      <c r="U524" s="306"/>
      <c r="V524" s="306"/>
      <c r="W524" s="306"/>
      <c r="X524" s="306"/>
      <c r="Y524" s="306"/>
      <c r="Z524" s="306"/>
    </row>
    <row r="525" spans="1:26" ht="12.75" customHeight="1" x14ac:dyDescent="0.25">
      <c r="A525" s="306"/>
      <c r="B525" s="304"/>
      <c r="C525" s="304"/>
      <c r="D525" s="304"/>
      <c r="E525" s="304"/>
      <c r="F525" s="305"/>
      <c r="G525" s="305"/>
      <c r="H525" s="305"/>
      <c r="I525" s="305"/>
      <c r="J525" s="305"/>
      <c r="K525" s="306"/>
      <c r="L525" s="306"/>
      <c r="M525" s="306"/>
      <c r="N525" s="306"/>
      <c r="O525" s="306"/>
      <c r="P525" s="306"/>
      <c r="Q525" s="306"/>
      <c r="R525" s="306"/>
      <c r="S525" s="306"/>
      <c r="T525" s="306"/>
      <c r="U525" s="306"/>
      <c r="V525" s="306"/>
      <c r="W525" s="306"/>
      <c r="X525" s="306"/>
      <c r="Y525" s="306"/>
      <c r="Z525" s="306"/>
    </row>
    <row r="526" spans="1:26" ht="12.75" customHeight="1" x14ac:dyDescent="0.25">
      <c r="A526" s="306"/>
      <c r="B526" s="304"/>
      <c r="C526" s="304"/>
      <c r="D526" s="304"/>
      <c r="E526" s="304"/>
      <c r="F526" s="305"/>
      <c r="G526" s="305"/>
      <c r="H526" s="305"/>
      <c r="I526" s="305"/>
      <c r="J526" s="305"/>
      <c r="K526" s="306"/>
      <c r="L526" s="306"/>
      <c r="M526" s="306"/>
      <c r="N526" s="306"/>
      <c r="O526" s="306"/>
      <c r="P526" s="306"/>
      <c r="Q526" s="306"/>
      <c r="R526" s="306"/>
      <c r="S526" s="306"/>
      <c r="T526" s="306"/>
      <c r="U526" s="306"/>
      <c r="V526" s="306"/>
      <c r="W526" s="306"/>
      <c r="X526" s="306"/>
      <c r="Y526" s="306"/>
      <c r="Z526" s="306"/>
    </row>
    <row r="527" spans="1:26" ht="12.75" customHeight="1" x14ac:dyDescent="0.25">
      <c r="A527" s="306"/>
      <c r="B527" s="304"/>
      <c r="C527" s="304"/>
      <c r="D527" s="304"/>
      <c r="E527" s="304"/>
      <c r="F527" s="305"/>
      <c r="G527" s="305"/>
      <c r="H527" s="305"/>
      <c r="I527" s="305"/>
      <c r="J527" s="305"/>
      <c r="K527" s="306"/>
      <c r="L527" s="306"/>
      <c r="M527" s="306"/>
      <c r="N527" s="306"/>
      <c r="O527" s="306"/>
      <c r="P527" s="306"/>
      <c r="Q527" s="306"/>
      <c r="R527" s="306"/>
      <c r="S527" s="306"/>
      <c r="T527" s="306"/>
      <c r="U527" s="306"/>
      <c r="V527" s="306"/>
      <c r="W527" s="306"/>
      <c r="X527" s="306"/>
      <c r="Y527" s="306"/>
      <c r="Z527" s="306"/>
    </row>
    <row r="528" spans="1:26" ht="12.75" customHeight="1" x14ac:dyDescent="0.25">
      <c r="A528" s="306"/>
      <c r="B528" s="304"/>
      <c r="C528" s="304"/>
      <c r="D528" s="304"/>
      <c r="E528" s="304"/>
      <c r="F528" s="305"/>
      <c r="G528" s="305"/>
      <c r="H528" s="305"/>
      <c r="I528" s="305"/>
      <c r="J528" s="305"/>
      <c r="K528" s="306"/>
      <c r="L528" s="306"/>
      <c r="M528" s="306"/>
      <c r="N528" s="306"/>
      <c r="O528" s="306"/>
      <c r="P528" s="306"/>
      <c r="Q528" s="306"/>
      <c r="R528" s="306"/>
      <c r="S528" s="306"/>
      <c r="T528" s="306"/>
      <c r="U528" s="306"/>
      <c r="V528" s="306"/>
      <c r="W528" s="306"/>
      <c r="X528" s="306"/>
      <c r="Y528" s="306"/>
      <c r="Z528" s="306"/>
    </row>
    <row r="529" spans="1:26" ht="12.75" customHeight="1" x14ac:dyDescent="0.25">
      <c r="A529" s="306"/>
      <c r="B529" s="304"/>
      <c r="C529" s="304"/>
      <c r="D529" s="304"/>
      <c r="E529" s="304"/>
      <c r="F529" s="305"/>
      <c r="G529" s="305"/>
      <c r="H529" s="305"/>
      <c r="I529" s="305"/>
      <c r="J529" s="305"/>
      <c r="K529" s="306"/>
      <c r="L529" s="306"/>
      <c r="M529" s="306"/>
      <c r="N529" s="306"/>
      <c r="O529" s="306"/>
      <c r="P529" s="306"/>
      <c r="Q529" s="306"/>
      <c r="R529" s="306"/>
      <c r="S529" s="306"/>
      <c r="T529" s="306"/>
      <c r="U529" s="306"/>
      <c r="V529" s="306"/>
      <c r="W529" s="306"/>
      <c r="X529" s="306"/>
      <c r="Y529" s="306"/>
      <c r="Z529" s="306"/>
    </row>
    <row r="530" spans="1:26" ht="12.75" customHeight="1" x14ac:dyDescent="0.25">
      <c r="A530" s="306"/>
      <c r="B530" s="304"/>
      <c r="C530" s="304"/>
      <c r="D530" s="304"/>
      <c r="E530" s="304"/>
      <c r="F530" s="305"/>
      <c r="G530" s="305"/>
      <c r="H530" s="305"/>
      <c r="I530" s="305"/>
      <c r="J530" s="305"/>
      <c r="K530" s="306"/>
      <c r="L530" s="306"/>
      <c r="M530" s="306"/>
      <c r="N530" s="306"/>
      <c r="O530" s="306"/>
      <c r="P530" s="306"/>
      <c r="Q530" s="306"/>
      <c r="R530" s="306"/>
      <c r="S530" s="306"/>
      <c r="T530" s="306"/>
      <c r="U530" s="306"/>
      <c r="V530" s="306"/>
      <c r="W530" s="306"/>
      <c r="X530" s="306"/>
      <c r="Y530" s="306"/>
      <c r="Z530" s="306"/>
    </row>
    <row r="531" spans="1:26" ht="12.75" customHeight="1" x14ac:dyDescent="0.25">
      <c r="A531" s="306"/>
      <c r="B531" s="304"/>
      <c r="C531" s="304"/>
      <c r="D531" s="304"/>
      <c r="E531" s="304"/>
      <c r="F531" s="305"/>
      <c r="G531" s="305"/>
      <c r="H531" s="305"/>
      <c r="I531" s="305"/>
      <c r="J531" s="305"/>
      <c r="K531" s="306"/>
      <c r="L531" s="306"/>
      <c r="M531" s="306"/>
      <c r="N531" s="306"/>
      <c r="O531" s="306"/>
      <c r="P531" s="306"/>
      <c r="Q531" s="306"/>
      <c r="R531" s="306"/>
      <c r="S531" s="306"/>
      <c r="T531" s="306"/>
      <c r="U531" s="306"/>
      <c r="V531" s="306"/>
      <c r="W531" s="306"/>
      <c r="X531" s="306"/>
      <c r="Y531" s="306"/>
      <c r="Z531" s="306"/>
    </row>
    <row r="532" spans="1:26" ht="12.75" customHeight="1" x14ac:dyDescent="0.25">
      <c r="A532" s="306"/>
      <c r="B532" s="304"/>
      <c r="C532" s="304"/>
      <c r="D532" s="304"/>
      <c r="E532" s="304"/>
      <c r="F532" s="305"/>
      <c r="G532" s="305"/>
      <c r="H532" s="305"/>
      <c r="I532" s="305"/>
      <c r="J532" s="305"/>
      <c r="K532" s="306"/>
      <c r="L532" s="306"/>
      <c r="M532" s="306"/>
      <c r="N532" s="306"/>
      <c r="O532" s="306"/>
      <c r="P532" s="306"/>
      <c r="Q532" s="306"/>
      <c r="R532" s="306"/>
      <c r="S532" s="306"/>
      <c r="T532" s="306"/>
      <c r="U532" s="306"/>
      <c r="V532" s="306"/>
      <c r="W532" s="306"/>
      <c r="X532" s="306"/>
      <c r="Y532" s="306"/>
      <c r="Z532" s="306"/>
    </row>
    <row r="533" spans="1:26" ht="12.75" customHeight="1" x14ac:dyDescent="0.25">
      <c r="A533" s="306"/>
      <c r="B533" s="304"/>
      <c r="C533" s="304"/>
      <c r="D533" s="304"/>
      <c r="E533" s="304"/>
      <c r="F533" s="305"/>
      <c r="G533" s="305"/>
      <c r="H533" s="305"/>
      <c r="I533" s="305"/>
      <c r="J533" s="305"/>
      <c r="K533" s="306"/>
      <c r="L533" s="306"/>
      <c r="M533" s="306"/>
      <c r="N533" s="306"/>
      <c r="O533" s="306"/>
      <c r="P533" s="306"/>
      <c r="Q533" s="306"/>
      <c r="R533" s="306"/>
      <c r="S533" s="306"/>
      <c r="T533" s="306"/>
      <c r="U533" s="306"/>
      <c r="V533" s="306"/>
      <c r="W533" s="306"/>
      <c r="X533" s="306"/>
      <c r="Y533" s="306"/>
      <c r="Z533" s="306"/>
    </row>
    <row r="534" spans="1:26" ht="12.75" customHeight="1" x14ac:dyDescent="0.25">
      <c r="A534" s="306"/>
      <c r="B534" s="304"/>
      <c r="C534" s="304"/>
      <c r="D534" s="304"/>
      <c r="E534" s="304"/>
      <c r="F534" s="305"/>
      <c r="G534" s="305"/>
      <c r="H534" s="305"/>
      <c r="I534" s="305"/>
      <c r="J534" s="305"/>
      <c r="K534" s="306"/>
      <c r="L534" s="306"/>
      <c r="M534" s="306"/>
      <c r="N534" s="306"/>
      <c r="O534" s="306"/>
      <c r="P534" s="306"/>
      <c r="Q534" s="306"/>
      <c r="R534" s="306"/>
      <c r="S534" s="306"/>
      <c r="T534" s="306"/>
      <c r="U534" s="306"/>
      <c r="V534" s="306"/>
      <c r="W534" s="306"/>
      <c r="X534" s="306"/>
      <c r="Y534" s="306"/>
      <c r="Z534" s="306"/>
    </row>
    <row r="535" spans="1:26" ht="12.75" customHeight="1" x14ac:dyDescent="0.25">
      <c r="A535" s="306"/>
      <c r="B535" s="304"/>
      <c r="C535" s="304"/>
      <c r="D535" s="304"/>
      <c r="E535" s="304"/>
      <c r="F535" s="305"/>
      <c r="G535" s="305"/>
      <c r="H535" s="305"/>
      <c r="I535" s="305"/>
      <c r="J535" s="305"/>
      <c r="K535" s="306"/>
      <c r="L535" s="306"/>
      <c r="M535" s="306"/>
      <c r="N535" s="306"/>
      <c r="O535" s="306"/>
      <c r="P535" s="306"/>
      <c r="Q535" s="306"/>
      <c r="R535" s="306"/>
      <c r="S535" s="306"/>
      <c r="T535" s="306"/>
      <c r="U535" s="306"/>
      <c r="V535" s="306"/>
      <c r="W535" s="306"/>
      <c r="X535" s="306"/>
      <c r="Y535" s="306"/>
      <c r="Z535" s="306"/>
    </row>
    <row r="536" spans="1:26" ht="12.75" customHeight="1" x14ac:dyDescent="0.25">
      <c r="A536" s="306"/>
      <c r="B536" s="304"/>
      <c r="C536" s="304"/>
      <c r="D536" s="304"/>
      <c r="E536" s="304"/>
      <c r="F536" s="305"/>
      <c r="G536" s="305"/>
      <c r="H536" s="305"/>
      <c r="I536" s="305"/>
      <c r="J536" s="305"/>
      <c r="K536" s="306"/>
      <c r="L536" s="306"/>
      <c r="M536" s="306"/>
      <c r="N536" s="306"/>
      <c r="O536" s="306"/>
      <c r="P536" s="306"/>
      <c r="Q536" s="306"/>
      <c r="R536" s="306"/>
      <c r="S536" s="306"/>
      <c r="T536" s="306"/>
      <c r="U536" s="306"/>
      <c r="V536" s="306"/>
      <c r="W536" s="306"/>
      <c r="X536" s="306"/>
      <c r="Y536" s="306"/>
      <c r="Z536" s="306"/>
    </row>
    <row r="537" spans="1:26" ht="12.75" customHeight="1" x14ac:dyDescent="0.25">
      <c r="A537" s="306"/>
      <c r="B537" s="304"/>
      <c r="C537" s="304"/>
      <c r="D537" s="304"/>
      <c r="E537" s="304"/>
      <c r="F537" s="305"/>
      <c r="G537" s="305"/>
      <c r="H537" s="305"/>
      <c r="I537" s="305"/>
      <c r="J537" s="305"/>
      <c r="K537" s="306"/>
      <c r="L537" s="306"/>
      <c r="M537" s="306"/>
      <c r="N537" s="306"/>
      <c r="O537" s="306"/>
      <c r="P537" s="306"/>
      <c r="Q537" s="306"/>
      <c r="R537" s="306"/>
      <c r="S537" s="306"/>
      <c r="T537" s="306"/>
      <c r="U537" s="306"/>
      <c r="V537" s="306"/>
      <c r="W537" s="306"/>
      <c r="X537" s="306"/>
      <c r="Y537" s="306"/>
      <c r="Z537" s="306"/>
    </row>
    <row r="538" spans="1:26" ht="12.75" customHeight="1" x14ac:dyDescent="0.25">
      <c r="A538" s="306"/>
      <c r="B538" s="304"/>
      <c r="C538" s="304"/>
      <c r="D538" s="304"/>
      <c r="E538" s="304"/>
      <c r="F538" s="305"/>
      <c r="G538" s="305"/>
      <c r="H538" s="305"/>
      <c r="I538" s="305"/>
      <c r="J538" s="305"/>
      <c r="K538" s="306"/>
      <c r="L538" s="306"/>
      <c r="M538" s="306"/>
      <c r="N538" s="306"/>
      <c r="O538" s="306"/>
      <c r="P538" s="306"/>
      <c r="Q538" s="306"/>
      <c r="R538" s="306"/>
      <c r="S538" s="306"/>
      <c r="T538" s="306"/>
      <c r="U538" s="306"/>
      <c r="V538" s="306"/>
      <c r="W538" s="306"/>
      <c r="X538" s="306"/>
      <c r="Y538" s="306"/>
      <c r="Z538" s="306"/>
    </row>
    <row r="539" spans="1:26" ht="12.75" customHeight="1" x14ac:dyDescent="0.25">
      <c r="A539" s="306"/>
      <c r="B539" s="304"/>
      <c r="C539" s="304"/>
      <c r="D539" s="304"/>
      <c r="E539" s="304"/>
      <c r="F539" s="305"/>
      <c r="G539" s="305"/>
      <c r="H539" s="305"/>
      <c r="I539" s="305"/>
      <c r="J539" s="305"/>
      <c r="K539" s="306"/>
      <c r="L539" s="306"/>
      <c r="M539" s="306"/>
      <c r="N539" s="306"/>
      <c r="O539" s="306"/>
      <c r="P539" s="306"/>
      <c r="Q539" s="306"/>
      <c r="R539" s="306"/>
      <c r="S539" s="306"/>
      <c r="T539" s="306"/>
      <c r="U539" s="306"/>
      <c r="V539" s="306"/>
      <c r="W539" s="306"/>
      <c r="X539" s="306"/>
      <c r="Y539" s="306"/>
      <c r="Z539" s="306"/>
    </row>
    <row r="540" spans="1:26" ht="12.75" customHeight="1" x14ac:dyDescent="0.25">
      <c r="A540" s="306"/>
      <c r="B540" s="304"/>
      <c r="C540" s="304"/>
      <c r="D540" s="304"/>
      <c r="E540" s="304"/>
      <c r="F540" s="305"/>
      <c r="G540" s="305"/>
      <c r="H540" s="305"/>
      <c r="I540" s="305"/>
      <c r="J540" s="305"/>
      <c r="K540" s="306"/>
      <c r="L540" s="306"/>
      <c r="M540" s="306"/>
      <c r="N540" s="306"/>
      <c r="O540" s="306"/>
      <c r="P540" s="306"/>
      <c r="Q540" s="306"/>
      <c r="R540" s="306"/>
      <c r="S540" s="306"/>
      <c r="T540" s="306"/>
      <c r="U540" s="306"/>
      <c r="V540" s="306"/>
      <c r="W540" s="306"/>
      <c r="X540" s="306"/>
      <c r="Y540" s="306"/>
      <c r="Z540" s="306"/>
    </row>
    <row r="541" spans="1:26" ht="12.75" customHeight="1" x14ac:dyDescent="0.25">
      <c r="A541" s="306"/>
      <c r="B541" s="304"/>
      <c r="C541" s="304"/>
      <c r="D541" s="304"/>
      <c r="E541" s="304"/>
      <c r="F541" s="305"/>
      <c r="G541" s="305"/>
      <c r="H541" s="305"/>
      <c r="I541" s="305"/>
      <c r="J541" s="305"/>
      <c r="K541" s="306"/>
      <c r="L541" s="306"/>
      <c r="M541" s="306"/>
      <c r="N541" s="306"/>
      <c r="O541" s="306"/>
      <c r="P541" s="306"/>
      <c r="Q541" s="306"/>
      <c r="R541" s="306"/>
      <c r="S541" s="306"/>
      <c r="T541" s="306"/>
      <c r="U541" s="306"/>
      <c r="V541" s="306"/>
      <c r="W541" s="306"/>
      <c r="X541" s="306"/>
      <c r="Y541" s="306"/>
      <c r="Z541" s="306"/>
    </row>
    <row r="542" spans="1:26" ht="12.75" customHeight="1" x14ac:dyDescent="0.25">
      <c r="A542" s="306"/>
      <c r="B542" s="304"/>
      <c r="C542" s="304"/>
      <c r="D542" s="304"/>
      <c r="E542" s="304"/>
      <c r="F542" s="305"/>
      <c r="G542" s="305"/>
      <c r="H542" s="305"/>
      <c r="I542" s="305"/>
      <c r="J542" s="305"/>
      <c r="K542" s="306"/>
      <c r="L542" s="306"/>
      <c r="M542" s="306"/>
      <c r="N542" s="306"/>
      <c r="O542" s="306"/>
      <c r="P542" s="306"/>
      <c r="Q542" s="306"/>
      <c r="R542" s="306"/>
      <c r="S542" s="306"/>
      <c r="T542" s="306"/>
      <c r="U542" s="306"/>
      <c r="V542" s="306"/>
      <c r="W542" s="306"/>
      <c r="X542" s="306"/>
      <c r="Y542" s="306"/>
      <c r="Z542" s="306"/>
    </row>
    <row r="543" spans="1:26" ht="12.75" customHeight="1" x14ac:dyDescent="0.25">
      <c r="A543" s="306"/>
      <c r="B543" s="304"/>
      <c r="C543" s="304"/>
      <c r="D543" s="304"/>
      <c r="E543" s="304"/>
      <c r="F543" s="305"/>
      <c r="G543" s="305"/>
      <c r="H543" s="305"/>
      <c r="I543" s="305"/>
      <c r="J543" s="305"/>
      <c r="K543" s="306"/>
      <c r="L543" s="306"/>
      <c r="M543" s="306"/>
      <c r="N543" s="306"/>
      <c r="O543" s="306"/>
      <c r="P543" s="306"/>
      <c r="Q543" s="306"/>
      <c r="R543" s="306"/>
      <c r="S543" s="306"/>
      <c r="T543" s="306"/>
      <c r="U543" s="306"/>
      <c r="V543" s="306"/>
      <c r="W543" s="306"/>
      <c r="X543" s="306"/>
      <c r="Y543" s="306"/>
      <c r="Z543" s="306"/>
    </row>
    <row r="544" spans="1:26" ht="12.75" customHeight="1" x14ac:dyDescent="0.25">
      <c r="A544" s="306"/>
      <c r="B544" s="304"/>
      <c r="C544" s="304"/>
      <c r="D544" s="304"/>
      <c r="E544" s="304"/>
      <c r="F544" s="305"/>
      <c r="G544" s="305"/>
      <c r="H544" s="305"/>
      <c r="I544" s="305"/>
      <c r="J544" s="305"/>
      <c r="K544" s="306"/>
      <c r="L544" s="306"/>
      <c r="M544" s="306"/>
      <c r="N544" s="306"/>
      <c r="O544" s="306"/>
      <c r="P544" s="306"/>
      <c r="Q544" s="306"/>
      <c r="R544" s="306"/>
      <c r="S544" s="306"/>
      <c r="T544" s="306"/>
      <c r="U544" s="306"/>
      <c r="V544" s="306"/>
      <c r="W544" s="306"/>
      <c r="X544" s="306"/>
      <c r="Y544" s="306"/>
      <c r="Z544" s="306"/>
    </row>
    <row r="545" spans="1:26" ht="12.75" customHeight="1" x14ac:dyDescent="0.25">
      <c r="A545" s="306"/>
      <c r="B545" s="304"/>
      <c r="C545" s="304"/>
      <c r="D545" s="304"/>
      <c r="E545" s="304"/>
      <c r="F545" s="305"/>
      <c r="G545" s="305"/>
      <c r="H545" s="305"/>
      <c r="I545" s="305"/>
      <c r="J545" s="305"/>
      <c r="K545" s="306"/>
      <c r="L545" s="306"/>
      <c r="M545" s="306"/>
      <c r="N545" s="306"/>
      <c r="O545" s="306"/>
      <c r="P545" s="306"/>
      <c r="Q545" s="306"/>
      <c r="R545" s="306"/>
      <c r="S545" s="306"/>
      <c r="T545" s="306"/>
      <c r="U545" s="306"/>
      <c r="V545" s="306"/>
      <c r="W545" s="306"/>
      <c r="X545" s="306"/>
      <c r="Y545" s="306"/>
      <c r="Z545" s="306"/>
    </row>
    <row r="546" spans="1:26" ht="12.75" customHeight="1" x14ac:dyDescent="0.25">
      <c r="A546" s="306"/>
      <c r="B546" s="304"/>
      <c r="C546" s="304"/>
      <c r="D546" s="304"/>
      <c r="E546" s="304"/>
      <c r="F546" s="305"/>
      <c r="G546" s="305"/>
      <c r="H546" s="305"/>
      <c r="I546" s="305"/>
      <c r="J546" s="305"/>
      <c r="K546" s="306"/>
      <c r="L546" s="306"/>
      <c r="M546" s="306"/>
      <c r="N546" s="306"/>
      <c r="O546" s="306"/>
      <c r="P546" s="306"/>
      <c r="Q546" s="306"/>
      <c r="R546" s="306"/>
      <c r="S546" s="306"/>
      <c r="T546" s="306"/>
      <c r="U546" s="306"/>
      <c r="V546" s="306"/>
      <c r="W546" s="306"/>
      <c r="X546" s="306"/>
      <c r="Y546" s="306"/>
      <c r="Z546" s="306"/>
    </row>
    <row r="547" spans="1:26" ht="12.75" customHeight="1" x14ac:dyDescent="0.25">
      <c r="A547" s="306"/>
      <c r="B547" s="304"/>
      <c r="C547" s="304"/>
      <c r="D547" s="304"/>
      <c r="E547" s="304"/>
      <c r="F547" s="305"/>
      <c r="G547" s="305"/>
      <c r="H547" s="305"/>
      <c r="I547" s="305"/>
      <c r="J547" s="305"/>
      <c r="K547" s="306"/>
      <c r="L547" s="306"/>
      <c r="M547" s="306"/>
      <c r="N547" s="306"/>
      <c r="O547" s="306"/>
      <c r="P547" s="306"/>
      <c r="Q547" s="306"/>
      <c r="R547" s="306"/>
      <c r="S547" s="306"/>
      <c r="T547" s="306"/>
      <c r="U547" s="306"/>
      <c r="V547" s="306"/>
      <c r="W547" s="306"/>
      <c r="X547" s="306"/>
      <c r="Y547" s="306"/>
      <c r="Z547" s="306"/>
    </row>
    <row r="548" spans="1:26" ht="12.75" customHeight="1" x14ac:dyDescent="0.25">
      <c r="A548" s="306"/>
      <c r="B548" s="304"/>
      <c r="C548" s="304"/>
      <c r="D548" s="304"/>
      <c r="E548" s="304"/>
      <c r="F548" s="305"/>
      <c r="G548" s="305"/>
      <c r="H548" s="305"/>
      <c r="I548" s="305"/>
      <c r="J548" s="305"/>
      <c r="K548" s="306"/>
      <c r="L548" s="306"/>
      <c r="M548" s="306"/>
      <c r="N548" s="306"/>
      <c r="O548" s="306"/>
      <c r="P548" s="306"/>
      <c r="Q548" s="306"/>
      <c r="R548" s="306"/>
      <c r="S548" s="306"/>
      <c r="T548" s="306"/>
      <c r="U548" s="306"/>
      <c r="V548" s="306"/>
      <c r="W548" s="306"/>
      <c r="X548" s="306"/>
      <c r="Y548" s="306"/>
      <c r="Z548" s="306"/>
    </row>
    <row r="549" spans="1:26" ht="12.75" customHeight="1" x14ac:dyDescent="0.25">
      <c r="A549" s="306"/>
      <c r="B549" s="304"/>
      <c r="C549" s="304"/>
      <c r="D549" s="304"/>
      <c r="E549" s="304"/>
      <c r="F549" s="305"/>
      <c r="G549" s="305"/>
      <c r="H549" s="305"/>
      <c r="I549" s="305"/>
      <c r="J549" s="305"/>
      <c r="K549" s="306"/>
      <c r="L549" s="306"/>
      <c r="M549" s="306"/>
      <c r="N549" s="306"/>
      <c r="O549" s="306"/>
      <c r="P549" s="306"/>
      <c r="Q549" s="306"/>
      <c r="R549" s="306"/>
      <c r="S549" s="306"/>
      <c r="T549" s="306"/>
      <c r="U549" s="306"/>
      <c r="V549" s="306"/>
      <c r="W549" s="306"/>
      <c r="X549" s="306"/>
      <c r="Y549" s="306"/>
      <c r="Z549" s="306"/>
    </row>
    <row r="550" spans="1:26" ht="12.75" customHeight="1" x14ac:dyDescent="0.25">
      <c r="A550" s="306"/>
      <c r="B550" s="304"/>
      <c r="C550" s="304"/>
      <c r="D550" s="304"/>
      <c r="E550" s="304"/>
      <c r="F550" s="305"/>
      <c r="G550" s="305"/>
      <c r="H550" s="305"/>
      <c r="I550" s="305"/>
      <c r="J550" s="305"/>
      <c r="K550" s="306"/>
      <c r="L550" s="306"/>
      <c r="M550" s="306"/>
      <c r="N550" s="306"/>
      <c r="O550" s="306"/>
      <c r="P550" s="306"/>
      <c r="Q550" s="306"/>
      <c r="R550" s="306"/>
      <c r="S550" s="306"/>
      <c r="T550" s="306"/>
      <c r="U550" s="306"/>
      <c r="V550" s="306"/>
      <c r="W550" s="306"/>
      <c r="X550" s="306"/>
      <c r="Y550" s="306"/>
      <c r="Z550" s="306"/>
    </row>
    <row r="551" spans="1:26" ht="12.75" customHeight="1" x14ac:dyDescent="0.25">
      <c r="A551" s="306"/>
      <c r="B551" s="304"/>
      <c r="C551" s="304"/>
      <c r="D551" s="304"/>
      <c r="E551" s="304"/>
      <c r="F551" s="305"/>
      <c r="G551" s="305"/>
      <c r="H551" s="305"/>
      <c r="I551" s="305"/>
      <c r="J551" s="305"/>
      <c r="K551" s="306"/>
      <c r="L551" s="306"/>
      <c r="M551" s="306"/>
      <c r="N551" s="306"/>
      <c r="O551" s="306"/>
      <c r="P551" s="306"/>
      <c r="Q551" s="306"/>
      <c r="R551" s="306"/>
      <c r="S551" s="306"/>
      <c r="T551" s="306"/>
      <c r="U551" s="306"/>
      <c r="V551" s="306"/>
      <c r="W551" s="306"/>
      <c r="X551" s="306"/>
      <c r="Y551" s="306"/>
      <c r="Z551" s="306"/>
    </row>
    <row r="552" spans="1:26" ht="12.75" customHeight="1" x14ac:dyDescent="0.25">
      <c r="A552" s="306"/>
      <c r="B552" s="304"/>
      <c r="C552" s="304"/>
      <c r="D552" s="304"/>
      <c r="E552" s="304"/>
      <c r="F552" s="305"/>
      <c r="G552" s="305"/>
      <c r="H552" s="305"/>
      <c r="I552" s="305"/>
      <c r="J552" s="305"/>
      <c r="K552" s="306"/>
      <c r="L552" s="306"/>
      <c r="M552" s="306"/>
      <c r="N552" s="306"/>
      <c r="O552" s="306"/>
      <c r="P552" s="306"/>
      <c r="Q552" s="306"/>
      <c r="R552" s="306"/>
      <c r="S552" s="306"/>
      <c r="T552" s="306"/>
      <c r="U552" s="306"/>
      <c r="V552" s="306"/>
      <c r="W552" s="306"/>
      <c r="X552" s="306"/>
      <c r="Y552" s="306"/>
      <c r="Z552" s="306"/>
    </row>
    <row r="553" spans="1:26" ht="12.75" customHeight="1" x14ac:dyDescent="0.25">
      <c r="A553" s="306"/>
      <c r="B553" s="304"/>
      <c r="C553" s="304"/>
      <c r="D553" s="304"/>
      <c r="E553" s="304"/>
      <c r="F553" s="305"/>
      <c r="G553" s="305"/>
      <c r="H553" s="305"/>
      <c r="I553" s="305"/>
      <c r="J553" s="305"/>
      <c r="K553" s="306"/>
      <c r="L553" s="306"/>
      <c r="M553" s="306"/>
      <c r="N553" s="306"/>
      <c r="O553" s="306"/>
      <c r="P553" s="306"/>
      <c r="Q553" s="306"/>
      <c r="R553" s="306"/>
      <c r="S553" s="306"/>
      <c r="T553" s="306"/>
      <c r="U553" s="306"/>
      <c r="V553" s="306"/>
      <c r="W553" s="306"/>
      <c r="X553" s="306"/>
      <c r="Y553" s="306"/>
      <c r="Z553" s="306"/>
    </row>
    <row r="554" spans="1:26" ht="12.75" customHeight="1" x14ac:dyDescent="0.25">
      <c r="A554" s="306"/>
      <c r="B554" s="304"/>
      <c r="C554" s="304"/>
      <c r="D554" s="304"/>
      <c r="E554" s="304"/>
      <c r="F554" s="305"/>
      <c r="G554" s="305"/>
      <c r="H554" s="305"/>
      <c r="I554" s="305"/>
      <c r="J554" s="305"/>
      <c r="K554" s="306"/>
      <c r="L554" s="306"/>
      <c r="M554" s="306"/>
      <c r="N554" s="306"/>
      <c r="O554" s="306"/>
      <c r="P554" s="306"/>
      <c r="Q554" s="306"/>
      <c r="R554" s="306"/>
      <c r="S554" s="306"/>
      <c r="T554" s="306"/>
      <c r="U554" s="306"/>
      <c r="V554" s="306"/>
      <c r="W554" s="306"/>
      <c r="X554" s="306"/>
      <c r="Y554" s="306"/>
      <c r="Z554" s="306"/>
    </row>
    <row r="555" spans="1:26" ht="12.75" customHeight="1" x14ac:dyDescent="0.25">
      <c r="A555" s="306"/>
      <c r="B555" s="304"/>
      <c r="C555" s="304"/>
      <c r="D555" s="304"/>
      <c r="E555" s="304"/>
      <c r="F555" s="305"/>
      <c r="G555" s="305"/>
      <c r="H555" s="305"/>
      <c r="I555" s="305"/>
      <c r="J555" s="305"/>
      <c r="K555" s="306"/>
      <c r="L555" s="306"/>
      <c r="M555" s="306"/>
      <c r="N555" s="306"/>
      <c r="O555" s="306"/>
      <c r="P555" s="306"/>
      <c r="Q555" s="306"/>
      <c r="R555" s="306"/>
      <c r="S555" s="306"/>
      <c r="T555" s="306"/>
      <c r="U555" s="306"/>
      <c r="V555" s="306"/>
      <c r="W555" s="306"/>
      <c r="X555" s="306"/>
      <c r="Y555" s="306"/>
      <c r="Z555" s="306"/>
    </row>
    <row r="556" spans="1:26" ht="12.75" customHeight="1" x14ac:dyDescent="0.25">
      <c r="A556" s="306"/>
      <c r="B556" s="304"/>
      <c r="C556" s="304"/>
      <c r="D556" s="304"/>
      <c r="E556" s="304"/>
      <c r="F556" s="305"/>
      <c r="G556" s="305"/>
      <c r="H556" s="305"/>
      <c r="I556" s="305"/>
      <c r="J556" s="305"/>
      <c r="K556" s="306"/>
      <c r="L556" s="306"/>
      <c r="M556" s="306"/>
      <c r="N556" s="306"/>
      <c r="O556" s="306"/>
      <c r="P556" s="306"/>
      <c r="Q556" s="306"/>
      <c r="R556" s="306"/>
      <c r="S556" s="306"/>
      <c r="T556" s="306"/>
      <c r="U556" s="306"/>
      <c r="V556" s="306"/>
      <c r="W556" s="306"/>
      <c r="X556" s="306"/>
      <c r="Y556" s="306"/>
      <c r="Z556" s="306"/>
    </row>
    <row r="557" spans="1:26" ht="12.75" customHeight="1" x14ac:dyDescent="0.25">
      <c r="A557" s="306"/>
      <c r="B557" s="304"/>
      <c r="C557" s="304"/>
      <c r="D557" s="304"/>
      <c r="E557" s="304"/>
      <c r="F557" s="305"/>
      <c r="G557" s="305"/>
      <c r="H557" s="305"/>
      <c r="I557" s="305"/>
      <c r="J557" s="305"/>
      <c r="K557" s="306"/>
      <c r="L557" s="306"/>
      <c r="M557" s="306"/>
      <c r="N557" s="306"/>
      <c r="O557" s="306"/>
      <c r="P557" s="306"/>
      <c r="Q557" s="306"/>
      <c r="R557" s="306"/>
      <c r="S557" s="306"/>
      <c r="T557" s="306"/>
      <c r="U557" s="306"/>
      <c r="V557" s="306"/>
      <c r="W557" s="306"/>
      <c r="X557" s="306"/>
      <c r="Y557" s="306"/>
      <c r="Z557" s="306"/>
    </row>
    <row r="558" spans="1:26" ht="12.75" customHeight="1" x14ac:dyDescent="0.25">
      <c r="A558" s="306"/>
      <c r="B558" s="304"/>
      <c r="C558" s="304"/>
      <c r="D558" s="304"/>
      <c r="E558" s="304"/>
      <c r="F558" s="305"/>
      <c r="G558" s="305"/>
      <c r="H558" s="305"/>
      <c r="I558" s="305"/>
      <c r="J558" s="305"/>
      <c r="K558" s="306"/>
      <c r="L558" s="306"/>
      <c r="M558" s="306"/>
      <c r="N558" s="306"/>
      <c r="O558" s="306"/>
      <c r="P558" s="306"/>
      <c r="Q558" s="306"/>
      <c r="R558" s="306"/>
      <c r="S558" s="306"/>
      <c r="T558" s="306"/>
      <c r="U558" s="306"/>
      <c r="V558" s="306"/>
      <c r="W558" s="306"/>
      <c r="X558" s="306"/>
      <c r="Y558" s="306"/>
      <c r="Z558" s="306"/>
    </row>
    <row r="559" spans="1:26" ht="12.75" customHeight="1" x14ac:dyDescent="0.25">
      <c r="A559" s="306"/>
      <c r="B559" s="304"/>
      <c r="C559" s="304"/>
      <c r="D559" s="304"/>
      <c r="E559" s="304"/>
      <c r="F559" s="305"/>
      <c r="G559" s="305"/>
      <c r="H559" s="305"/>
      <c r="I559" s="305"/>
      <c r="J559" s="305"/>
      <c r="K559" s="306"/>
      <c r="L559" s="306"/>
      <c r="M559" s="306"/>
      <c r="N559" s="306"/>
      <c r="O559" s="306"/>
      <c r="P559" s="306"/>
      <c r="Q559" s="306"/>
      <c r="R559" s="306"/>
      <c r="S559" s="306"/>
      <c r="T559" s="306"/>
      <c r="U559" s="306"/>
      <c r="V559" s="306"/>
      <c r="W559" s="306"/>
      <c r="X559" s="306"/>
      <c r="Y559" s="306"/>
      <c r="Z559" s="306"/>
    </row>
    <row r="560" spans="1:26" ht="12.75" customHeight="1" x14ac:dyDescent="0.25">
      <c r="A560" s="306"/>
      <c r="B560" s="304"/>
      <c r="C560" s="304"/>
      <c r="D560" s="304"/>
      <c r="E560" s="304"/>
      <c r="F560" s="305"/>
      <c r="G560" s="305"/>
      <c r="H560" s="305"/>
      <c r="I560" s="305"/>
      <c r="J560" s="305"/>
      <c r="K560" s="306"/>
      <c r="L560" s="306"/>
      <c r="M560" s="306"/>
      <c r="N560" s="306"/>
      <c r="O560" s="306"/>
      <c r="P560" s="306"/>
      <c r="Q560" s="306"/>
      <c r="R560" s="306"/>
      <c r="S560" s="306"/>
      <c r="T560" s="306"/>
      <c r="U560" s="306"/>
      <c r="V560" s="306"/>
      <c r="W560" s="306"/>
      <c r="X560" s="306"/>
      <c r="Y560" s="306"/>
      <c r="Z560" s="306"/>
    </row>
    <row r="561" spans="1:26" ht="12.75" customHeight="1" x14ac:dyDescent="0.25">
      <c r="A561" s="306"/>
      <c r="B561" s="304"/>
      <c r="C561" s="304"/>
      <c r="D561" s="304"/>
      <c r="E561" s="304"/>
      <c r="F561" s="305"/>
      <c r="G561" s="305"/>
      <c r="H561" s="305"/>
      <c r="I561" s="305"/>
      <c r="J561" s="305"/>
      <c r="K561" s="306"/>
      <c r="L561" s="306"/>
      <c r="M561" s="306"/>
      <c r="N561" s="306"/>
      <c r="O561" s="306"/>
      <c r="P561" s="306"/>
      <c r="Q561" s="306"/>
      <c r="R561" s="306"/>
      <c r="S561" s="306"/>
      <c r="T561" s="306"/>
      <c r="U561" s="306"/>
      <c r="V561" s="306"/>
      <c r="W561" s="306"/>
      <c r="X561" s="306"/>
      <c r="Y561" s="306"/>
      <c r="Z561" s="306"/>
    </row>
    <row r="562" spans="1:26" ht="12.75" customHeight="1" x14ac:dyDescent="0.25">
      <c r="A562" s="306"/>
      <c r="B562" s="304"/>
      <c r="C562" s="304"/>
      <c r="D562" s="304"/>
      <c r="E562" s="304"/>
      <c r="F562" s="305"/>
      <c r="G562" s="305"/>
      <c r="H562" s="305"/>
      <c r="I562" s="305"/>
      <c r="J562" s="305"/>
      <c r="K562" s="306"/>
      <c r="L562" s="306"/>
      <c r="M562" s="306"/>
      <c r="N562" s="306"/>
      <c r="O562" s="306"/>
      <c r="P562" s="306"/>
      <c r="Q562" s="306"/>
      <c r="R562" s="306"/>
      <c r="S562" s="306"/>
      <c r="T562" s="306"/>
      <c r="U562" s="306"/>
      <c r="V562" s="306"/>
      <c r="W562" s="306"/>
      <c r="X562" s="306"/>
      <c r="Y562" s="306"/>
      <c r="Z562" s="306"/>
    </row>
    <row r="563" spans="1:26" ht="12.75" customHeight="1" x14ac:dyDescent="0.25">
      <c r="A563" s="306"/>
      <c r="B563" s="304"/>
      <c r="C563" s="304"/>
      <c r="D563" s="304"/>
      <c r="E563" s="304"/>
      <c r="F563" s="305"/>
      <c r="G563" s="305"/>
      <c r="H563" s="305"/>
      <c r="I563" s="305"/>
      <c r="J563" s="305"/>
      <c r="K563" s="306"/>
      <c r="L563" s="306"/>
      <c r="M563" s="306"/>
      <c r="N563" s="306"/>
      <c r="O563" s="306"/>
      <c r="P563" s="306"/>
      <c r="Q563" s="306"/>
      <c r="R563" s="306"/>
      <c r="S563" s="306"/>
      <c r="T563" s="306"/>
      <c r="U563" s="306"/>
      <c r="V563" s="306"/>
      <c r="W563" s="306"/>
      <c r="X563" s="306"/>
      <c r="Y563" s="306"/>
      <c r="Z563" s="306"/>
    </row>
    <row r="564" spans="1:26" ht="12.75" customHeight="1" x14ac:dyDescent="0.25">
      <c r="A564" s="306"/>
      <c r="B564" s="304"/>
      <c r="C564" s="304"/>
      <c r="D564" s="304"/>
      <c r="E564" s="304"/>
      <c r="F564" s="305"/>
      <c r="G564" s="305"/>
      <c r="H564" s="305"/>
      <c r="I564" s="305"/>
      <c r="J564" s="305"/>
      <c r="K564" s="306"/>
      <c r="L564" s="306"/>
      <c r="M564" s="306"/>
      <c r="N564" s="306"/>
      <c r="O564" s="306"/>
      <c r="P564" s="306"/>
      <c r="Q564" s="306"/>
      <c r="R564" s="306"/>
      <c r="S564" s="306"/>
      <c r="T564" s="306"/>
      <c r="U564" s="306"/>
      <c r="V564" s="306"/>
      <c r="W564" s="306"/>
      <c r="X564" s="306"/>
      <c r="Y564" s="306"/>
      <c r="Z564" s="306"/>
    </row>
    <row r="565" spans="1:26" ht="12.75" customHeight="1" x14ac:dyDescent="0.25">
      <c r="A565" s="306"/>
      <c r="B565" s="304"/>
      <c r="C565" s="304"/>
      <c r="D565" s="304"/>
      <c r="E565" s="304"/>
      <c r="F565" s="305"/>
      <c r="G565" s="305"/>
      <c r="H565" s="305"/>
      <c r="I565" s="305"/>
      <c r="J565" s="305"/>
      <c r="K565" s="306"/>
      <c r="L565" s="306"/>
      <c r="M565" s="306"/>
      <c r="N565" s="306"/>
      <c r="O565" s="306"/>
      <c r="P565" s="306"/>
      <c r="Q565" s="306"/>
      <c r="R565" s="306"/>
      <c r="S565" s="306"/>
      <c r="T565" s="306"/>
      <c r="U565" s="306"/>
      <c r="V565" s="306"/>
      <c r="W565" s="306"/>
      <c r="X565" s="306"/>
      <c r="Y565" s="306"/>
      <c r="Z565" s="306"/>
    </row>
    <row r="566" spans="1:26" ht="12.75" customHeight="1" x14ac:dyDescent="0.25">
      <c r="A566" s="306"/>
      <c r="B566" s="304"/>
      <c r="C566" s="304"/>
      <c r="D566" s="304"/>
      <c r="E566" s="304"/>
      <c r="F566" s="305"/>
      <c r="G566" s="305"/>
      <c r="H566" s="305"/>
      <c r="I566" s="305"/>
      <c r="J566" s="305"/>
      <c r="K566" s="306"/>
      <c r="L566" s="306"/>
      <c r="M566" s="306"/>
      <c r="N566" s="306"/>
      <c r="O566" s="306"/>
      <c r="P566" s="306"/>
      <c r="Q566" s="306"/>
      <c r="R566" s="306"/>
      <c r="S566" s="306"/>
      <c r="T566" s="306"/>
      <c r="U566" s="306"/>
      <c r="V566" s="306"/>
      <c r="W566" s="306"/>
      <c r="X566" s="306"/>
      <c r="Y566" s="306"/>
      <c r="Z566" s="306"/>
    </row>
    <row r="567" spans="1:26" ht="12.75" customHeight="1" x14ac:dyDescent="0.25">
      <c r="A567" s="306"/>
      <c r="B567" s="304"/>
      <c r="C567" s="304"/>
      <c r="D567" s="304"/>
      <c r="E567" s="304"/>
      <c r="F567" s="305"/>
      <c r="G567" s="305"/>
      <c r="H567" s="305"/>
      <c r="I567" s="305"/>
      <c r="J567" s="305"/>
      <c r="K567" s="306"/>
      <c r="L567" s="306"/>
      <c r="M567" s="306"/>
      <c r="N567" s="306"/>
      <c r="O567" s="306"/>
      <c r="P567" s="306"/>
      <c r="Q567" s="306"/>
      <c r="R567" s="306"/>
      <c r="S567" s="306"/>
      <c r="T567" s="306"/>
      <c r="U567" s="306"/>
      <c r="V567" s="306"/>
      <c r="W567" s="306"/>
      <c r="X567" s="306"/>
      <c r="Y567" s="306"/>
      <c r="Z567" s="306"/>
    </row>
    <row r="568" spans="1:26" ht="12.75" customHeight="1" x14ac:dyDescent="0.25">
      <c r="A568" s="306"/>
      <c r="B568" s="304"/>
      <c r="C568" s="304"/>
      <c r="D568" s="304"/>
      <c r="E568" s="304"/>
      <c r="F568" s="305"/>
      <c r="G568" s="305"/>
      <c r="H568" s="305"/>
      <c r="I568" s="305"/>
      <c r="J568" s="305"/>
      <c r="K568" s="306"/>
      <c r="L568" s="306"/>
      <c r="M568" s="306"/>
      <c r="N568" s="306"/>
      <c r="O568" s="306"/>
      <c r="P568" s="306"/>
      <c r="Q568" s="306"/>
      <c r="R568" s="306"/>
      <c r="S568" s="306"/>
      <c r="T568" s="306"/>
      <c r="U568" s="306"/>
      <c r="V568" s="306"/>
      <c r="W568" s="306"/>
      <c r="X568" s="306"/>
      <c r="Y568" s="306"/>
      <c r="Z568" s="306"/>
    </row>
    <row r="569" spans="1:26" ht="12.75" customHeight="1" x14ac:dyDescent="0.25">
      <c r="A569" s="306"/>
      <c r="B569" s="304"/>
      <c r="C569" s="304"/>
      <c r="D569" s="304"/>
      <c r="E569" s="304"/>
      <c r="F569" s="305"/>
      <c r="G569" s="305"/>
      <c r="H569" s="305"/>
      <c r="I569" s="305"/>
      <c r="J569" s="305"/>
      <c r="K569" s="306"/>
      <c r="L569" s="306"/>
      <c r="M569" s="306"/>
      <c r="N569" s="306"/>
      <c r="O569" s="306"/>
      <c r="P569" s="306"/>
      <c r="Q569" s="306"/>
      <c r="R569" s="306"/>
      <c r="S569" s="306"/>
      <c r="T569" s="306"/>
      <c r="U569" s="306"/>
      <c r="V569" s="306"/>
      <c r="W569" s="306"/>
      <c r="X569" s="306"/>
      <c r="Y569" s="306"/>
      <c r="Z569" s="306"/>
    </row>
    <row r="570" spans="1:26" ht="12.75" customHeight="1" x14ac:dyDescent="0.25">
      <c r="A570" s="306"/>
      <c r="B570" s="304"/>
      <c r="C570" s="304"/>
      <c r="D570" s="304"/>
      <c r="E570" s="304"/>
      <c r="F570" s="305"/>
      <c r="G570" s="305"/>
      <c r="H570" s="305"/>
      <c r="I570" s="305"/>
      <c r="J570" s="305"/>
      <c r="K570" s="306"/>
      <c r="L570" s="306"/>
      <c r="M570" s="306"/>
      <c r="N570" s="306"/>
      <c r="O570" s="306"/>
      <c r="P570" s="306"/>
      <c r="Q570" s="306"/>
      <c r="R570" s="306"/>
      <c r="S570" s="306"/>
      <c r="T570" s="306"/>
      <c r="U570" s="306"/>
      <c r="V570" s="306"/>
      <c r="W570" s="306"/>
      <c r="X570" s="306"/>
      <c r="Y570" s="306"/>
      <c r="Z570" s="306"/>
    </row>
    <row r="571" spans="1:26" ht="12.75" customHeight="1" x14ac:dyDescent="0.25">
      <c r="A571" s="306"/>
      <c r="B571" s="304"/>
      <c r="C571" s="304"/>
      <c r="D571" s="304"/>
      <c r="E571" s="304"/>
      <c r="F571" s="305"/>
      <c r="G571" s="305"/>
      <c r="H571" s="305"/>
      <c r="I571" s="305"/>
      <c r="J571" s="305"/>
      <c r="K571" s="306"/>
      <c r="L571" s="306"/>
      <c r="M571" s="306"/>
      <c r="N571" s="306"/>
      <c r="O571" s="306"/>
      <c r="P571" s="306"/>
      <c r="Q571" s="306"/>
      <c r="R571" s="306"/>
      <c r="S571" s="306"/>
      <c r="T571" s="306"/>
      <c r="U571" s="306"/>
      <c r="V571" s="306"/>
      <c r="W571" s="306"/>
      <c r="X571" s="306"/>
      <c r="Y571" s="306"/>
      <c r="Z571" s="306"/>
    </row>
    <row r="572" spans="1:26" ht="12.75" customHeight="1" x14ac:dyDescent="0.25">
      <c r="A572" s="306"/>
      <c r="B572" s="304"/>
      <c r="C572" s="304"/>
      <c r="D572" s="304"/>
      <c r="E572" s="304"/>
      <c r="F572" s="305"/>
      <c r="G572" s="305"/>
      <c r="H572" s="305"/>
      <c r="I572" s="305"/>
      <c r="J572" s="305"/>
      <c r="K572" s="306"/>
      <c r="L572" s="306"/>
      <c r="M572" s="306"/>
      <c r="N572" s="306"/>
      <c r="O572" s="306"/>
      <c r="P572" s="306"/>
      <c r="Q572" s="306"/>
      <c r="R572" s="306"/>
      <c r="S572" s="306"/>
      <c r="T572" s="306"/>
      <c r="U572" s="306"/>
      <c r="V572" s="306"/>
      <c r="W572" s="306"/>
      <c r="X572" s="306"/>
      <c r="Y572" s="306"/>
      <c r="Z572" s="306"/>
    </row>
    <row r="573" spans="1:26" ht="12.75" customHeight="1" x14ac:dyDescent="0.25">
      <c r="A573" s="306"/>
      <c r="B573" s="304"/>
      <c r="C573" s="304"/>
      <c r="D573" s="304"/>
      <c r="E573" s="304"/>
      <c r="F573" s="305"/>
      <c r="G573" s="305"/>
      <c r="H573" s="305"/>
      <c r="I573" s="305"/>
      <c r="J573" s="305"/>
      <c r="K573" s="306"/>
      <c r="L573" s="306"/>
      <c r="M573" s="306"/>
      <c r="N573" s="306"/>
      <c r="O573" s="306"/>
      <c r="P573" s="306"/>
      <c r="Q573" s="306"/>
      <c r="R573" s="306"/>
      <c r="S573" s="306"/>
      <c r="T573" s="306"/>
      <c r="U573" s="306"/>
      <c r="V573" s="306"/>
      <c r="W573" s="306"/>
      <c r="X573" s="306"/>
      <c r="Y573" s="306"/>
      <c r="Z573" s="306"/>
    </row>
    <row r="574" spans="1:26" ht="12.75" customHeight="1" x14ac:dyDescent="0.25">
      <c r="A574" s="306"/>
      <c r="B574" s="304"/>
      <c r="C574" s="304"/>
      <c r="D574" s="304"/>
      <c r="E574" s="304"/>
      <c r="F574" s="305"/>
      <c r="G574" s="305"/>
      <c r="H574" s="305"/>
      <c r="I574" s="305"/>
      <c r="J574" s="305"/>
      <c r="K574" s="306"/>
      <c r="L574" s="306"/>
      <c r="M574" s="306"/>
      <c r="N574" s="306"/>
      <c r="O574" s="306"/>
      <c r="P574" s="306"/>
      <c r="Q574" s="306"/>
      <c r="R574" s="306"/>
      <c r="S574" s="306"/>
      <c r="T574" s="306"/>
      <c r="U574" s="306"/>
      <c r="V574" s="306"/>
      <c r="W574" s="306"/>
      <c r="X574" s="306"/>
      <c r="Y574" s="306"/>
      <c r="Z574" s="306"/>
    </row>
    <row r="575" spans="1:26" ht="12.75" customHeight="1" x14ac:dyDescent="0.25">
      <c r="A575" s="306"/>
      <c r="B575" s="304"/>
      <c r="C575" s="304"/>
      <c r="D575" s="304"/>
      <c r="E575" s="304"/>
      <c r="F575" s="305"/>
      <c r="G575" s="305"/>
      <c r="H575" s="305"/>
      <c r="I575" s="305"/>
      <c r="J575" s="305"/>
      <c r="K575" s="306"/>
      <c r="L575" s="306"/>
      <c r="M575" s="306"/>
      <c r="N575" s="306"/>
      <c r="O575" s="306"/>
      <c r="P575" s="306"/>
      <c r="Q575" s="306"/>
      <c r="R575" s="306"/>
      <c r="S575" s="306"/>
      <c r="T575" s="306"/>
      <c r="U575" s="306"/>
      <c r="V575" s="306"/>
      <c r="W575" s="306"/>
      <c r="X575" s="306"/>
      <c r="Y575" s="306"/>
      <c r="Z575" s="306"/>
    </row>
    <row r="576" spans="1:26" ht="12.75" customHeight="1" x14ac:dyDescent="0.25">
      <c r="A576" s="306"/>
      <c r="B576" s="304"/>
      <c r="C576" s="304"/>
      <c r="D576" s="304"/>
      <c r="E576" s="304"/>
      <c r="F576" s="305"/>
      <c r="G576" s="305"/>
      <c r="H576" s="305"/>
      <c r="I576" s="305"/>
      <c r="J576" s="305"/>
      <c r="K576" s="306"/>
      <c r="L576" s="306"/>
      <c r="M576" s="306"/>
      <c r="N576" s="306"/>
      <c r="O576" s="306"/>
      <c r="P576" s="306"/>
      <c r="Q576" s="306"/>
      <c r="R576" s="306"/>
      <c r="S576" s="306"/>
      <c r="T576" s="306"/>
      <c r="U576" s="306"/>
      <c r="V576" s="306"/>
      <c r="W576" s="306"/>
      <c r="X576" s="306"/>
      <c r="Y576" s="306"/>
      <c r="Z576" s="306"/>
    </row>
    <row r="577" spans="1:26" ht="12.75" customHeight="1" x14ac:dyDescent="0.25">
      <c r="A577" s="306"/>
      <c r="B577" s="304"/>
      <c r="C577" s="304"/>
      <c r="D577" s="304"/>
      <c r="E577" s="304"/>
      <c r="F577" s="305"/>
      <c r="G577" s="305"/>
      <c r="H577" s="305"/>
      <c r="I577" s="305"/>
      <c r="J577" s="305"/>
      <c r="K577" s="306"/>
      <c r="L577" s="306"/>
      <c r="M577" s="306"/>
      <c r="N577" s="306"/>
      <c r="O577" s="306"/>
      <c r="P577" s="306"/>
      <c r="Q577" s="306"/>
      <c r="R577" s="306"/>
      <c r="S577" s="306"/>
      <c r="T577" s="306"/>
      <c r="U577" s="306"/>
      <c r="V577" s="306"/>
      <c r="W577" s="306"/>
      <c r="X577" s="306"/>
      <c r="Y577" s="306"/>
      <c r="Z577" s="306"/>
    </row>
    <row r="578" spans="1:26" ht="12.75" customHeight="1" x14ac:dyDescent="0.25">
      <c r="A578" s="306"/>
      <c r="B578" s="304"/>
      <c r="C578" s="304"/>
      <c r="D578" s="304"/>
      <c r="E578" s="304"/>
      <c r="F578" s="305"/>
      <c r="G578" s="305"/>
      <c r="H578" s="305"/>
      <c r="I578" s="305"/>
      <c r="J578" s="305"/>
      <c r="K578" s="306"/>
      <c r="L578" s="306"/>
      <c r="M578" s="306"/>
      <c r="N578" s="306"/>
      <c r="O578" s="306"/>
      <c r="P578" s="306"/>
      <c r="Q578" s="306"/>
      <c r="R578" s="306"/>
      <c r="S578" s="306"/>
      <c r="T578" s="306"/>
      <c r="U578" s="306"/>
      <c r="V578" s="306"/>
      <c r="W578" s="306"/>
      <c r="X578" s="306"/>
      <c r="Y578" s="306"/>
      <c r="Z578" s="306"/>
    </row>
    <row r="579" spans="1:26" ht="12.75" customHeight="1" x14ac:dyDescent="0.25">
      <c r="A579" s="306"/>
      <c r="B579" s="304"/>
      <c r="C579" s="304"/>
      <c r="D579" s="304"/>
      <c r="E579" s="304"/>
      <c r="F579" s="305"/>
      <c r="G579" s="305"/>
      <c r="H579" s="305"/>
      <c r="I579" s="305"/>
      <c r="J579" s="305"/>
      <c r="K579" s="306"/>
      <c r="L579" s="306"/>
      <c r="M579" s="306"/>
      <c r="N579" s="306"/>
      <c r="O579" s="306"/>
      <c r="P579" s="306"/>
      <c r="Q579" s="306"/>
      <c r="R579" s="306"/>
      <c r="S579" s="306"/>
      <c r="T579" s="306"/>
      <c r="U579" s="306"/>
      <c r="V579" s="306"/>
      <c r="W579" s="306"/>
      <c r="X579" s="306"/>
      <c r="Y579" s="306"/>
      <c r="Z579" s="306"/>
    </row>
    <row r="580" spans="1:26" ht="12.75" customHeight="1" x14ac:dyDescent="0.25">
      <c r="A580" s="306"/>
      <c r="B580" s="304"/>
      <c r="C580" s="304"/>
      <c r="D580" s="304"/>
      <c r="E580" s="304"/>
      <c r="F580" s="305"/>
      <c r="G580" s="305"/>
      <c r="H580" s="305"/>
      <c r="I580" s="305"/>
      <c r="J580" s="305"/>
      <c r="K580" s="306"/>
      <c r="L580" s="306"/>
      <c r="M580" s="306"/>
      <c r="N580" s="306"/>
      <c r="O580" s="306"/>
      <c r="P580" s="306"/>
      <c r="Q580" s="306"/>
      <c r="R580" s="306"/>
      <c r="S580" s="306"/>
      <c r="T580" s="306"/>
      <c r="U580" s="306"/>
      <c r="V580" s="306"/>
      <c r="W580" s="306"/>
      <c r="X580" s="306"/>
      <c r="Y580" s="306"/>
      <c r="Z580" s="306"/>
    </row>
    <row r="581" spans="1:26" ht="12.75" customHeight="1" x14ac:dyDescent="0.25">
      <c r="A581" s="306"/>
      <c r="B581" s="304"/>
      <c r="C581" s="304"/>
      <c r="D581" s="304"/>
      <c r="E581" s="304"/>
      <c r="F581" s="305"/>
      <c r="G581" s="305"/>
      <c r="H581" s="305"/>
      <c r="I581" s="305"/>
      <c r="J581" s="305"/>
      <c r="K581" s="306"/>
      <c r="L581" s="306"/>
      <c r="M581" s="306"/>
      <c r="N581" s="306"/>
      <c r="O581" s="306"/>
      <c r="P581" s="306"/>
      <c r="Q581" s="306"/>
      <c r="R581" s="306"/>
      <c r="S581" s="306"/>
      <c r="T581" s="306"/>
      <c r="U581" s="306"/>
      <c r="V581" s="306"/>
      <c r="W581" s="306"/>
      <c r="X581" s="306"/>
      <c r="Y581" s="306"/>
      <c r="Z581" s="306"/>
    </row>
    <row r="582" spans="1:26" ht="12.75" customHeight="1" x14ac:dyDescent="0.25">
      <c r="A582" s="306"/>
      <c r="B582" s="304"/>
      <c r="C582" s="304"/>
      <c r="D582" s="304"/>
      <c r="E582" s="304"/>
      <c r="F582" s="305"/>
      <c r="G582" s="305"/>
      <c r="H582" s="305"/>
      <c r="I582" s="305"/>
      <c r="J582" s="305"/>
      <c r="K582" s="306"/>
      <c r="L582" s="306"/>
      <c r="M582" s="306"/>
      <c r="N582" s="306"/>
      <c r="O582" s="306"/>
      <c r="P582" s="306"/>
      <c r="Q582" s="306"/>
      <c r="R582" s="306"/>
      <c r="S582" s="306"/>
      <c r="T582" s="306"/>
      <c r="U582" s="306"/>
      <c r="V582" s="306"/>
      <c r="W582" s="306"/>
      <c r="X582" s="306"/>
      <c r="Y582" s="306"/>
      <c r="Z582" s="306"/>
    </row>
    <row r="583" spans="1:26" ht="12.75" customHeight="1" x14ac:dyDescent="0.25">
      <c r="A583" s="306"/>
      <c r="B583" s="304"/>
      <c r="C583" s="304"/>
      <c r="D583" s="304"/>
      <c r="E583" s="304"/>
      <c r="F583" s="305"/>
      <c r="G583" s="305"/>
      <c r="H583" s="305"/>
      <c r="I583" s="305"/>
      <c r="J583" s="305"/>
      <c r="K583" s="306"/>
      <c r="L583" s="306"/>
      <c r="M583" s="306"/>
      <c r="N583" s="306"/>
      <c r="O583" s="306"/>
      <c r="P583" s="306"/>
      <c r="Q583" s="306"/>
      <c r="R583" s="306"/>
      <c r="S583" s="306"/>
      <c r="T583" s="306"/>
      <c r="U583" s="306"/>
      <c r="V583" s="306"/>
      <c r="W583" s="306"/>
      <c r="X583" s="306"/>
      <c r="Y583" s="306"/>
      <c r="Z583" s="306"/>
    </row>
    <row r="584" spans="1:26" ht="12.75" customHeight="1" x14ac:dyDescent="0.25">
      <c r="A584" s="306"/>
      <c r="B584" s="304"/>
      <c r="C584" s="304"/>
      <c r="D584" s="304"/>
      <c r="E584" s="304"/>
      <c r="F584" s="305"/>
      <c r="G584" s="305"/>
      <c r="H584" s="305"/>
      <c r="I584" s="305"/>
      <c r="J584" s="305"/>
      <c r="K584" s="306"/>
      <c r="L584" s="306"/>
      <c r="M584" s="306"/>
      <c r="N584" s="306"/>
      <c r="O584" s="306"/>
      <c r="P584" s="306"/>
      <c r="Q584" s="306"/>
      <c r="R584" s="306"/>
      <c r="S584" s="306"/>
      <c r="T584" s="306"/>
      <c r="U584" s="306"/>
      <c r="V584" s="306"/>
      <c r="W584" s="306"/>
      <c r="X584" s="306"/>
      <c r="Y584" s="306"/>
      <c r="Z584" s="306"/>
    </row>
    <row r="585" spans="1:26" ht="12.75" customHeight="1" x14ac:dyDescent="0.25">
      <c r="A585" s="306"/>
      <c r="B585" s="304"/>
      <c r="C585" s="304"/>
      <c r="D585" s="304"/>
      <c r="E585" s="304"/>
      <c r="F585" s="305"/>
      <c r="G585" s="305"/>
      <c r="H585" s="305"/>
      <c r="I585" s="305"/>
      <c r="J585" s="305"/>
      <c r="K585" s="306"/>
      <c r="L585" s="306"/>
      <c r="M585" s="306"/>
      <c r="N585" s="306"/>
      <c r="O585" s="306"/>
      <c r="P585" s="306"/>
      <c r="Q585" s="306"/>
      <c r="R585" s="306"/>
      <c r="S585" s="306"/>
      <c r="T585" s="306"/>
      <c r="U585" s="306"/>
      <c r="V585" s="306"/>
      <c r="W585" s="306"/>
      <c r="X585" s="306"/>
      <c r="Y585" s="306"/>
      <c r="Z585" s="306"/>
    </row>
    <row r="586" spans="1:26" ht="12.75" customHeight="1" x14ac:dyDescent="0.25">
      <c r="A586" s="306"/>
      <c r="B586" s="304"/>
      <c r="C586" s="304"/>
      <c r="D586" s="304"/>
      <c r="E586" s="304"/>
      <c r="F586" s="305"/>
      <c r="G586" s="305"/>
      <c r="H586" s="305"/>
      <c r="I586" s="305"/>
      <c r="J586" s="305"/>
      <c r="K586" s="306"/>
      <c r="L586" s="306"/>
      <c r="M586" s="306"/>
      <c r="N586" s="306"/>
      <c r="O586" s="306"/>
      <c r="P586" s="306"/>
      <c r="Q586" s="306"/>
      <c r="R586" s="306"/>
      <c r="S586" s="306"/>
      <c r="T586" s="306"/>
      <c r="U586" s="306"/>
      <c r="V586" s="306"/>
      <c r="W586" s="306"/>
      <c r="X586" s="306"/>
      <c r="Y586" s="306"/>
      <c r="Z586" s="306"/>
    </row>
    <row r="587" spans="1:26" ht="12.75" customHeight="1" x14ac:dyDescent="0.25">
      <c r="A587" s="306"/>
      <c r="B587" s="304"/>
      <c r="C587" s="304"/>
      <c r="D587" s="304"/>
      <c r="E587" s="304"/>
      <c r="F587" s="305"/>
      <c r="G587" s="305"/>
      <c r="H587" s="305"/>
      <c r="I587" s="305"/>
      <c r="J587" s="305"/>
      <c r="K587" s="306"/>
      <c r="L587" s="306"/>
      <c r="M587" s="306"/>
      <c r="N587" s="306"/>
      <c r="O587" s="306"/>
      <c r="P587" s="306"/>
      <c r="Q587" s="306"/>
      <c r="R587" s="306"/>
      <c r="S587" s="306"/>
      <c r="T587" s="306"/>
      <c r="U587" s="306"/>
      <c r="V587" s="306"/>
      <c r="W587" s="306"/>
      <c r="X587" s="306"/>
      <c r="Y587" s="306"/>
      <c r="Z587" s="306"/>
    </row>
    <row r="588" spans="1:26" ht="12.75" customHeight="1" x14ac:dyDescent="0.25">
      <c r="A588" s="306"/>
      <c r="B588" s="304"/>
      <c r="C588" s="304"/>
      <c r="D588" s="304"/>
      <c r="E588" s="304"/>
      <c r="F588" s="305"/>
      <c r="G588" s="305"/>
      <c r="H588" s="305"/>
      <c r="I588" s="305"/>
      <c r="J588" s="305"/>
      <c r="K588" s="306"/>
      <c r="L588" s="306"/>
      <c r="M588" s="306"/>
      <c r="N588" s="306"/>
      <c r="O588" s="306"/>
      <c r="P588" s="306"/>
      <c r="Q588" s="306"/>
      <c r="R588" s="306"/>
      <c r="S588" s="306"/>
      <c r="T588" s="306"/>
      <c r="U588" s="306"/>
      <c r="V588" s="306"/>
      <c r="W588" s="306"/>
      <c r="X588" s="306"/>
      <c r="Y588" s="306"/>
      <c r="Z588" s="306"/>
    </row>
    <row r="589" spans="1:26" ht="12.75" customHeight="1" x14ac:dyDescent="0.25">
      <c r="A589" s="306"/>
      <c r="B589" s="304"/>
      <c r="C589" s="304"/>
      <c r="D589" s="304"/>
      <c r="E589" s="304"/>
      <c r="F589" s="305"/>
      <c r="G589" s="305"/>
      <c r="H589" s="305"/>
      <c r="I589" s="305"/>
      <c r="J589" s="305"/>
      <c r="K589" s="306"/>
      <c r="L589" s="306"/>
      <c r="M589" s="306"/>
      <c r="N589" s="306"/>
      <c r="O589" s="306"/>
      <c r="P589" s="306"/>
      <c r="Q589" s="306"/>
      <c r="R589" s="306"/>
      <c r="S589" s="306"/>
      <c r="T589" s="306"/>
      <c r="U589" s="306"/>
      <c r="V589" s="306"/>
      <c r="W589" s="306"/>
      <c r="X589" s="306"/>
      <c r="Y589" s="306"/>
      <c r="Z589" s="306"/>
    </row>
    <row r="590" spans="1:26" ht="12.75" customHeight="1" x14ac:dyDescent="0.25">
      <c r="A590" s="306"/>
      <c r="B590" s="304"/>
      <c r="C590" s="304"/>
      <c r="D590" s="304"/>
      <c r="E590" s="304"/>
      <c r="F590" s="305"/>
      <c r="G590" s="305"/>
      <c r="H590" s="305"/>
      <c r="I590" s="305"/>
      <c r="J590" s="305"/>
      <c r="K590" s="306"/>
      <c r="L590" s="306"/>
      <c r="M590" s="306"/>
      <c r="N590" s="306"/>
      <c r="O590" s="306"/>
      <c r="P590" s="306"/>
      <c r="Q590" s="306"/>
      <c r="R590" s="306"/>
      <c r="S590" s="306"/>
      <c r="T590" s="306"/>
      <c r="U590" s="306"/>
      <c r="V590" s="306"/>
      <c r="W590" s="306"/>
      <c r="X590" s="306"/>
      <c r="Y590" s="306"/>
      <c r="Z590" s="306"/>
    </row>
    <row r="591" spans="1:26" ht="12.75" customHeight="1" x14ac:dyDescent="0.25">
      <c r="A591" s="306"/>
      <c r="B591" s="304"/>
      <c r="C591" s="304"/>
      <c r="D591" s="304"/>
      <c r="E591" s="304"/>
      <c r="F591" s="305"/>
      <c r="G591" s="305"/>
      <c r="H591" s="305"/>
      <c r="I591" s="305"/>
      <c r="J591" s="305"/>
      <c r="K591" s="306"/>
      <c r="L591" s="306"/>
      <c r="M591" s="306"/>
      <c r="N591" s="306"/>
      <c r="O591" s="306"/>
      <c r="P591" s="306"/>
      <c r="Q591" s="306"/>
      <c r="R591" s="306"/>
      <c r="S591" s="306"/>
      <c r="T591" s="306"/>
      <c r="U591" s="306"/>
      <c r="V591" s="306"/>
      <c r="W591" s="306"/>
      <c r="X591" s="306"/>
      <c r="Y591" s="306"/>
      <c r="Z591" s="306"/>
    </row>
    <row r="592" spans="1:26" ht="12.75" customHeight="1" x14ac:dyDescent="0.25">
      <c r="A592" s="306"/>
      <c r="B592" s="304"/>
      <c r="C592" s="304"/>
      <c r="D592" s="304"/>
      <c r="E592" s="304"/>
      <c r="F592" s="305"/>
      <c r="G592" s="305"/>
      <c r="H592" s="305"/>
      <c r="I592" s="305"/>
      <c r="J592" s="305"/>
      <c r="K592" s="306"/>
      <c r="L592" s="306"/>
      <c r="M592" s="306"/>
      <c r="N592" s="306"/>
      <c r="O592" s="306"/>
      <c r="P592" s="306"/>
      <c r="Q592" s="306"/>
      <c r="R592" s="306"/>
      <c r="S592" s="306"/>
      <c r="T592" s="306"/>
      <c r="U592" s="306"/>
      <c r="V592" s="306"/>
      <c r="W592" s="306"/>
      <c r="X592" s="306"/>
      <c r="Y592" s="306"/>
      <c r="Z592" s="306"/>
    </row>
    <row r="593" spans="1:26" ht="12.75" customHeight="1" x14ac:dyDescent="0.25">
      <c r="A593" s="306"/>
      <c r="B593" s="304"/>
      <c r="C593" s="304"/>
      <c r="D593" s="304"/>
      <c r="E593" s="304"/>
      <c r="F593" s="305"/>
      <c r="G593" s="305"/>
      <c r="H593" s="305"/>
      <c r="I593" s="305"/>
      <c r="J593" s="305"/>
      <c r="K593" s="306"/>
      <c r="L593" s="306"/>
      <c r="M593" s="306"/>
      <c r="N593" s="306"/>
      <c r="O593" s="306"/>
      <c r="P593" s="306"/>
      <c r="Q593" s="306"/>
      <c r="R593" s="306"/>
      <c r="S593" s="306"/>
      <c r="T593" s="306"/>
      <c r="U593" s="306"/>
      <c r="V593" s="306"/>
      <c r="W593" s="306"/>
      <c r="X593" s="306"/>
      <c r="Y593" s="306"/>
      <c r="Z593" s="306"/>
    </row>
    <row r="594" spans="1:26" ht="12.75" customHeight="1" x14ac:dyDescent="0.25">
      <c r="A594" s="306"/>
      <c r="B594" s="304"/>
      <c r="C594" s="304"/>
      <c r="D594" s="304"/>
      <c r="E594" s="304"/>
      <c r="F594" s="305"/>
      <c r="G594" s="305"/>
      <c r="H594" s="305"/>
      <c r="I594" s="305"/>
      <c r="J594" s="305"/>
      <c r="K594" s="306"/>
      <c r="L594" s="306"/>
      <c r="M594" s="306"/>
      <c r="N594" s="306"/>
      <c r="O594" s="306"/>
      <c r="P594" s="306"/>
      <c r="Q594" s="306"/>
      <c r="R594" s="306"/>
      <c r="S594" s="306"/>
      <c r="T594" s="306"/>
      <c r="U594" s="306"/>
      <c r="V594" s="306"/>
      <c r="W594" s="306"/>
      <c r="X594" s="306"/>
      <c r="Y594" s="306"/>
      <c r="Z594" s="306"/>
    </row>
    <row r="595" spans="1:26" ht="12.75" customHeight="1" x14ac:dyDescent="0.25">
      <c r="A595" s="306"/>
      <c r="B595" s="304"/>
      <c r="C595" s="304"/>
      <c r="D595" s="304"/>
      <c r="E595" s="304"/>
      <c r="F595" s="305"/>
      <c r="G595" s="305"/>
      <c r="H595" s="305"/>
      <c r="I595" s="305"/>
      <c r="J595" s="305"/>
      <c r="K595" s="306"/>
      <c r="L595" s="306"/>
      <c r="M595" s="306"/>
      <c r="N595" s="306"/>
      <c r="O595" s="306"/>
      <c r="P595" s="306"/>
      <c r="Q595" s="306"/>
      <c r="R595" s="306"/>
      <c r="S595" s="306"/>
      <c r="T595" s="306"/>
      <c r="U595" s="306"/>
      <c r="V595" s="306"/>
      <c r="W595" s="306"/>
      <c r="X595" s="306"/>
      <c r="Y595" s="306"/>
      <c r="Z595" s="306"/>
    </row>
    <row r="596" spans="1:26" ht="12.75" customHeight="1" x14ac:dyDescent="0.25">
      <c r="A596" s="306"/>
      <c r="B596" s="304"/>
      <c r="C596" s="304"/>
      <c r="D596" s="304"/>
      <c r="E596" s="304"/>
      <c r="F596" s="305"/>
      <c r="G596" s="305"/>
      <c r="H596" s="305"/>
      <c r="I596" s="305"/>
      <c r="J596" s="305"/>
      <c r="K596" s="306"/>
      <c r="L596" s="306"/>
      <c r="M596" s="306"/>
      <c r="N596" s="306"/>
      <c r="O596" s="306"/>
      <c r="P596" s="306"/>
      <c r="Q596" s="306"/>
      <c r="R596" s="306"/>
      <c r="S596" s="306"/>
      <c r="T596" s="306"/>
      <c r="U596" s="306"/>
      <c r="V596" s="306"/>
      <c r="W596" s="306"/>
      <c r="X596" s="306"/>
      <c r="Y596" s="306"/>
      <c r="Z596" s="306"/>
    </row>
    <row r="597" spans="1:26" ht="12.75" customHeight="1" x14ac:dyDescent="0.25">
      <c r="A597" s="306"/>
      <c r="B597" s="304"/>
      <c r="C597" s="304"/>
      <c r="D597" s="304"/>
      <c r="E597" s="304"/>
      <c r="F597" s="305"/>
      <c r="G597" s="305"/>
      <c r="H597" s="305"/>
      <c r="I597" s="305"/>
      <c r="J597" s="305"/>
      <c r="K597" s="306"/>
      <c r="L597" s="306"/>
      <c r="M597" s="306"/>
      <c r="N597" s="306"/>
      <c r="O597" s="306"/>
      <c r="P597" s="306"/>
      <c r="Q597" s="306"/>
      <c r="R597" s="306"/>
      <c r="S597" s="306"/>
      <c r="T597" s="306"/>
      <c r="U597" s="306"/>
      <c r="V597" s="306"/>
      <c r="W597" s="306"/>
      <c r="X597" s="306"/>
      <c r="Y597" s="306"/>
      <c r="Z597" s="306"/>
    </row>
    <row r="598" spans="1:26" ht="12.75" customHeight="1" x14ac:dyDescent="0.25">
      <c r="A598" s="306"/>
      <c r="B598" s="304"/>
      <c r="C598" s="304"/>
      <c r="D598" s="304"/>
      <c r="E598" s="304"/>
      <c r="F598" s="305"/>
      <c r="G598" s="305"/>
      <c r="H598" s="305"/>
      <c r="I598" s="305"/>
      <c r="J598" s="305"/>
      <c r="K598" s="306"/>
      <c r="L598" s="306"/>
      <c r="M598" s="306"/>
      <c r="N598" s="306"/>
      <c r="O598" s="306"/>
      <c r="P598" s="306"/>
      <c r="Q598" s="306"/>
      <c r="R598" s="306"/>
      <c r="S598" s="306"/>
      <c r="T598" s="306"/>
      <c r="U598" s="306"/>
      <c r="V598" s="306"/>
      <c r="W598" s="306"/>
      <c r="X598" s="306"/>
      <c r="Y598" s="306"/>
      <c r="Z598" s="306"/>
    </row>
    <row r="599" spans="1:26" ht="12.75" customHeight="1" x14ac:dyDescent="0.25">
      <c r="A599" s="306"/>
      <c r="B599" s="304"/>
      <c r="C599" s="304"/>
      <c r="D599" s="304"/>
      <c r="E599" s="304"/>
      <c r="F599" s="305"/>
      <c r="G599" s="305"/>
      <c r="H599" s="305"/>
      <c r="I599" s="305"/>
      <c r="J599" s="305"/>
      <c r="K599" s="306"/>
      <c r="L599" s="306"/>
      <c r="M599" s="306"/>
      <c r="N599" s="306"/>
      <c r="O599" s="306"/>
      <c r="P599" s="306"/>
      <c r="Q599" s="306"/>
      <c r="R599" s="306"/>
      <c r="S599" s="306"/>
      <c r="T599" s="306"/>
      <c r="U599" s="306"/>
      <c r="V599" s="306"/>
      <c r="W599" s="306"/>
      <c r="X599" s="306"/>
      <c r="Y599" s="306"/>
      <c r="Z599" s="306"/>
    </row>
    <row r="600" spans="1:26" ht="12.75" customHeight="1" x14ac:dyDescent="0.25">
      <c r="A600" s="306"/>
      <c r="B600" s="304"/>
      <c r="C600" s="304"/>
      <c r="D600" s="304"/>
      <c r="E600" s="304"/>
      <c r="F600" s="305"/>
      <c r="G600" s="305"/>
      <c r="H600" s="305"/>
      <c r="I600" s="305"/>
      <c r="J600" s="305"/>
      <c r="K600" s="306"/>
      <c r="L600" s="306"/>
      <c r="M600" s="306"/>
      <c r="N600" s="306"/>
      <c r="O600" s="306"/>
      <c r="P600" s="306"/>
      <c r="Q600" s="306"/>
      <c r="R600" s="306"/>
      <c r="S600" s="306"/>
      <c r="T600" s="306"/>
      <c r="U600" s="306"/>
      <c r="V600" s="306"/>
      <c r="W600" s="306"/>
      <c r="X600" s="306"/>
      <c r="Y600" s="306"/>
      <c r="Z600" s="306"/>
    </row>
    <row r="601" spans="1:26" ht="12.75" customHeight="1" x14ac:dyDescent="0.25">
      <c r="A601" s="306"/>
      <c r="B601" s="304"/>
      <c r="C601" s="304"/>
      <c r="D601" s="304"/>
      <c r="E601" s="304"/>
      <c r="F601" s="305"/>
      <c r="G601" s="305"/>
      <c r="H601" s="305"/>
      <c r="I601" s="305"/>
      <c r="J601" s="305"/>
      <c r="K601" s="306"/>
      <c r="L601" s="306"/>
      <c r="M601" s="306"/>
      <c r="N601" s="306"/>
      <c r="O601" s="306"/>
      <c r="P601" s="306"/>
      <c r="Q601" s="306"/>
      <c r="R601" s="306"/>
      <c r="S601" s="306"/>
      <c r="T601" s="306"/>
      <c r="U601" s="306"/>
      <c r="V601" s="306"/>
      <c r="W601" s="306"/>
      <c r="X601" s="306"/>
      <c r="Y601" s="306"/>
      <c r="Z601" s="306"/>
    </row>
    <row r="602" spans="1:26" ht="12.75" customHeight="1" x14ac:dyDescent="0.25">
      <c r="A602" s="306"/>
      <c r="B602" s="304"/>
      <c r="C602" s="304"/>
      <c r="D602" s="304"/>
      <c r="E602" s="304"/>
      <c r="F602" s="305"/>
      <c r="G602" s="305"/>
      <c r="H602" s="305"/>
      <c r="I602" s="305"/>
      <c r="J602" s="305"/>
      <c r="K602" s="306"/>
      <c r="L602" s="306"/>
      <c r="M602" s="306"/>
      <c r="N602" s="306"/>
      <c r="O602" s="306"/>
      <c r="P602" s="306"/>
      <c r="Q602" s="306"/>
      <c r="R602" s="306"/>
      <c r="S602" s="306"/>
      <c r="T602" s="306"/>
      <c r="U602" s="306"/>
      <c r="V602" s="306"/>
      <c r="W602" s="306"/>
      <c r="X602" s="306"/>
      <c r="Y602" s="306"/>
      <c r="Z602" s="306"/>
    </row>
    <row r="603" spans="1:26" ht="12.75" customHeight="1" x14ac:dyDescent="0.25">
      <c r="A603" s="306"/>
      <c r="B603" s="304"/>
      <c r="C603" s="304"/>
      <c r="D603" s="304"/>
      <c r="E603" s="304"/>
      <c r="F603" s="305"/>
      <c r="G603" s="305"/>
      <c r="H603" s="305"/>
      <c r="I603" s="305"/>
      <c r="J603" s="305"/>
      <c r="K603" s="306"/>
      <c r="L603" s="306"/>
      <c r="M603" s="306"/>
      <c r="N603" s="306"/>
      <c r="O603" s="306"/>
      <c r="P603" s="306"/>
      <c r="Q603" s="306"/>
      <c r="R603" s="306"/>
      <c r="S603" s="306"/>
      <c r="T603" s="306"/>
      <c r="U603" s="306"/>
      <c r="V603" s="306"/>
      <c r="W603" s="306"/>
      <c r="X603" s="306"/>
      <c r="Y603" s="306"/>
      <c r="Z603" s="306"/>
    </row>
    <row r="604" spans="1:26" ht="12.75" customHeight="1" x14ac:dyDescent="0.25">
      <c r="A604" s="306"/>
      <c r="B604" s="304"/>
      <c r="C604" s="304"/>
      <c r="D604" s="304"/>
      <c r="E604" s="304"/>
      <c r="F604" s="305"/>
      <c r="G604" s="305"/>
      <c r="H604" s="305"/>
      <c r="I604" s="305"/>
      <c r="J604" s="305"/>
      <c r="K604" s="306"/>
      <c r="L604" s="306"/>
      <c r="M604" s="306"/>
      <c r="N604" s="306"/>
      <c r="O604" s="306"/>
      <c r="P604" s="306"/>
      <c r="Q604" s="306"/>
      <c r="R604" s="306"/>
      <c r="S604" s="306"/>
      <c r="T604" s="306"/>
      <c r="U604" s="306"/>
      <c r="V604" s="306"/>
      <c r="W604" s="306"/>
      <c r="X604" s="306"/>
      <c r="Y604" s="306"/>
      <c r="Z604" s="306"/>
    </row>
    <row r="605" spans="1:26" ht="12.75" customHeight="1" x14ac:dyDescent="0.25">
      <c r="A605" s="306"/>
      <c r="B605" s="304"/>
      <c r="C605" s="304"/>
      <c r="D605" s="304"/>
      <c r="E605" s="304"/>
      <c r="F605" s="305"/>
      <c r="G605" s="305"/>
      <c r="H605" s="305"/>
      <c r="I605" s="305"/>
      <c r="J605" s="305"/>
      <c r="K605" s="306"/>
      <c r="L605" s="306"/>
      <c r="M605" s="306"/>
      <c r="N605" s="306"/>
      <c r="O605" s="306"/>
      <c r="P605" s="306"/>
      <c r="Q605" s="306"/>
      <c r="R605" s="306"/>
      <c r="S605" s="306"/>
      <c r="T605" s="306"/>
      <c r="U605" s="306"/>
      <c r="V605" s="306"/>
      <c r="W605" s="306"/>
      <c r="X605" s="306"/>
      <c r="Y605" s="306"/>
      <c r="Z605" s="306"/>
    </row>
    <row r="606" spans="1:26" ht="12.75" customHeight="1" x14ac:dyDescent="0.25">
      <c r="A606" s="306"/>
      <c r="B606" s="304"/>
      <c r="C606" s="304"/>
      <c r="D606" s="304"/>
      <c r="E606" s="304"/>
      <c r="F606" s="305"/>
      <c r="G606" s="305"/>
      <c r="H606" s="305"/>
      <c r="I606" s="305"/>
      <c r="J606" s="305"/>
      <c r="K606" s="306"/>
      <c r="L606" s="306"/>
      <c r="M606" s="306"/>
      <c r="N606" s="306"/>
      <c r="O606" s="306"/>
      <c r="P606" s="306"/>
      <c r="Q606" s="306"/>
      <c r="R606" s="306"/>
      <c r="S606" s="306"/>
      <c r="T606" s="306"/>
      <c r="U606" s="306"/>
      <c r="V606" s="306"/>
      <c r="W606" s="306"/>
      <c r="X606" s="306"/>
      <c r="Y606" s="306"/>
      <c r="Z606" s="306"/>
    </row>
    <row r="607" spans="1:26" ht="12.75" customHeight="1" x14ac:dyDescent="0.25">
      <c r="A607" s="306"/>
      <c r="B607" s="304"/>
      <c r="C607" s="304"/>
      <c r="D607" s="304"/>
      <c r="E607" s="304"/>
      <c r="F607" s="305"/>
      <c r="G607" s="305"/>
      <c r="H607" s="305"/>
      <c r="I607" s="305"/>
      <c r="J607" s="305"/>
      <c r="K607" s="306"/>
      <c r="L607" s="306"/>
      <c r="M607" s="306"/>
      <c r="N607" s="306"/>
      <c r="O607" s="306"/>
      <c r="P607" s="306"/>
      <c r="Q607" s="306"/>
      <c r="R607" s="306"/>
      <c r="S607" s="306"/>
      <c r="T607" s="306"/>
      <c r="U607" s="306"/>
      <c r="V607" s="306"/>
      <c r="W607" s="306"/>
      <c r="X607" s="306"/>
      <c r="Y607" s="306"/>
      <c r="Z607" s="306"/>
    </row>
    <row r="608" spans="1:26" ht="12.75" customHeight="1" x14ac:dyDescent="0.25">
      <c r="A608" s="306"/>
      <c r="B608" s="304"/>
      <c r="C608" s="304"/>
      <c r="D608" s="304"/>
      <c r="E608" s="304"/>
      <c r="F608" s="305"/>
      <c r="G608" s="305"/>
      <c r="H608" s="305"/>
      <c r="I608" s="305"/>
      <c r="J608" s="305"/>
      <c r="K608" s="306"/>
      <c r="L608" s="306"/>
      <c r="M608" s="306"/>
      <c r="N608" s="306"/>
      <c r="O608" s="306"/>
      <c r="P608" s="306"/>
      <c r="Q608" s="306"/>
      <c r="R608" s="306"/>
      <c r="S608" s="306"/>
      <c r="T608" s="306"/>
      <c r="U608" s="306"/>
      <c r="V608" s="306"/>
      <c r="W608" s="306"/>
      <c r="X608" s="306"/>
      <c r="Y608" s="306"/>
      <c r="Z608" s="306"/>
    </row>
    <row r="609" spans="1:26" ht="12.75" customHeight="1" x14ac:dyDescent="0.25">
      <c r="A609" s="306"/>
      <c r="B609" s="304"/>
      <c r="C609" s="304"/>
      <c r="D609" s="304"/>
      <c r="E609" s="304"/>
      <c r="F609" s="305"/>
      <c r="G609" s="305"/>
      <c r="H609" s="305"/>
      <c r="I609" s="305"/>
      <c r="J609" s="305"/>
      <c r="K609" s="306"/>
      <c r="L609" s="306"/>
      <c r="M609" s="306"/>
      <c r="N609" s="306"/>
      <c r="O609" s="306"/>
      <c r="P609" s="306"/>
      <c r="Q609" s="306"/>
      <c r="R609" s="306"/>
      <c r="S609" s="306"/>
      <c r="T609" s="306"/>
      <c r="U609" s="306"/>
      <c r="V609" s="306"/>
      <c r="W609" s="306"/>
      <c r="X609" s="306"/>
      <c r="Y609" s="306"/>
      <c r="Z609" s="306"/>
    </row>
    <row r="610" spans="1:26" ht="12.75" customHeight="1" x14ac:dyDescent="0.25">
      <c r="A610" s="306"/>
      <c r="B610" s="304"/>
      <c r="C610" s="304"/>
      <c r="D610" s="304"/>
      <c r="E610" s="304"/>
      <c r="F610" s="305"/>
      <c r="G610" s="305"/>
      <c r="H610" s="305"/>
      <c r="I610" s="305"/>
      <c r="J610" s="305"/>
      <c r="K610" s="306"/>
      <c r="L610" s="306"/>
      <c r="M610" s="306"/>
      <c r="N610" s="306"/>
      <c r="O610" s="306"/>
      <c r="P610" s="306"/>
      <c r="Q610" s="306"/>
      <c r="R610" s="306"/>
      <c r="S610" s="306"/>
      <c r="T610" s="306"/>
      <c r="U610" s="306"/>
      <c r="V610" s="306"/>
      <c r="W610" s="306"/>
      <c r="X610" s="306"/>
      <c r="Y610" s="306"/>
      <c r="Z610" s="306"/>
    </row>
    <row r="611" spans="1:26" ht="12.75" customHeight="1" x14ac:dyDescent="0.25">
      <c r="A611" s="306"/>
      <c r="B611" s="304"/>
      <c r="C611" s="304"/>
      <c r="D611" s="304"/>
      <c r="E611" s="304"/>
      <c r="F611" s="305"/>
      <c r="G611" s="305"/>
      <c r="H611" s="305"/>
      <c r="I611" s="305"/>
      <c r="J611" s="305"/>
      <c r="K611" s="306"/>
      <c r="L611" s="306"/>
      <c r="M611" s="306"/>
      <c r="N611" s="306"/>
      <c r="O611" s="306"/>
      <c r="P611" s="306"/>
      <c r="Q611" s="306"/>
      <c r="R611" s="306"/>
      <c r="S611" s="306"/>
      <c r="T611" s="306"/>
      <c r="U611" s="306"/>
      <c r="V611" s="306"/>
      <c r="W611" s="306"/>
      <c r="X611" s="306"/>
      <c r="Y611" s="306"/>
      <c r="Z611" s="306"/>
    </row>
    <row r="612" spans="1:26" ht="12.75" customHeight="1" x14ac:dyDescent="0.25">
      <c r="A612" s="306"/>
      <c r="B612" s="304"/>
      <c r="C612" s="304"/>
      <c r="D612" s="304"/>
      <c r="E612" s="304"/>
      <c r="F612" s="305"/>
      <c r="G612" s="305"/>
      <c r="H612" s="305"/>
      <c r="I612" s="305"/>
      <c r="J612" s="305"/>
      <c r="K612" s="306"/>
      <c r="L612" s="306"/>
      <c r="M612" s="306"/>
      <c r="N612" s="306"/>
      <c r="O612" s="306"/>
      <c r="P612" s="306"/>
      <c r="Q612" s="306"/>
      <c r="R612" s="306"/>
      <c r="S612" s="306"/>
      <c r="T612" s="306"/>
      <c r="U612" s="306"/>
      <c r="V612" s="306"/>
      <c r="W612" s="306"/>
      <c r="X612" s="306"/>
      <c r="Y612" s="306"/>
      <c r="Z612" s="306"/>
    </row>
    <row r="613" spans="1:26" ht="12.75" customHeight="1" x14ac:dyDescent="0.25">
      <c r="A613" s="306"/>
      <c r="B613" s="304"/>
      <c r="C613" s="304"/>
      <c r="D613" s="304"/>
      <c r="E613" s="304"/>
      <c r="F613" s="305"/>
      <c r="G613" s="305"/>
      <c r="H613" s="305"/>
      <c r="I613" s="305"/>
      <c r="J613" s="305"/>
      <c r="K613" s="306"/>
      <c r="L613" s="306"/>
      <c r="M613" s="306"/>
      <c r="N613" s="306"/>
      <c r="O613" s="306"/>
      <c r="P613" s="306"/>
      <c r="Q613" s="306"/>
      <c r="R613" s="306"/>
      <c r="S613" s="306"/>
      <c r="T613" s="306"/>
      <c r="U613" s="306"/>
      <c r="V613" s="306"/>
      <c r="W613" s="306"/>
      <c r="X613" s="306"/>
      <c r="Y613" s="306"/>
      <c r="Z613" s="306"/>
    </row>
    <row r="614" spans="1:26" ht="12.75" customHeight="1" x14ac:dyDescent="0.25">
      <c r="A614" s="306"/>
      <c r="B614" s="304"/>
      <c r="C614" s="304"/>
      <c r="D614" s="304"/>
      <c r="E614" s="304"/>
      <c r="F614" s="305"/>
      <c r="G614" s="305"/>
      <c r="H614" s="305"/>
      <c r="I614" s="305"/>
      <c r="J614" s="305"/>
      <c r="K614" s="306"/>
      <c r="L614" s="306"/>
      <c r="M614" s="306"/>
      <c r="N614" s="306"/>
      <c r="O614" s="306"/>
      <c r="P614" s="306"/>
      <c r="Q614" s="306"/>
      <c r="R614" s="306"/>
      <c r="S614" s="306"/>
      <c r="T614" s="306"/>
      <c r="U614" s="306"/>
      <c r="V614" s="306"/>
      <c r="W614" s="306"/>
      <c r="X614" s="306"/>
      <c r="Y614" s="306"/>
      <c r="Z614" s="306"/>
    </row>
    <row r="615" spans="1:26" ht="12.75" customHeight="1" x14ac:dyDescent="0.25">
      <c r="A615" s="306"/>
      <c r="B615" s="304"/>
      <c r="C615" s="304"/>
      <c r="D615" s="304"/>
      <c r="E615" s="304"/>
      <c r="F615" s="305"/>
      <c r="G615" s="305"/>
      <c r="H615" s="305"/>
      <c r="I615" s="305"/>
      <c r="J615" s="305"/>
      <c r="K615" s="306"/>
      <c r="L615" s="306"/>
      <c r="M615" s="306"/>
      <c r="N615" s="306"/>
      <c r="O615" s="306"/>
      <c r="P615" s="306"/>
      <c r="Q615" s="306"/>
      <c r="R615" s="306"/>
      <c r="S615" s="306"/>
      <c r="T615" s="306"/>
      <c r="U615" s="306"/>
      <c r="V615" s="306"/>
      <c r="W615" s="306"/>
      <c r="X615" s="306"/>
      <c r="Y615" s="306"/>
      <c r="Z615" s="306"/>
    </row>
    <row r="616" spans="1:26" ht="12.75" customHeight="1" x14ac:dyDescent="0.25">
      <c r="A616" s="306"/>
      <c r="B616" s="304"/>
      <c r="C616" s="304"/>
      <c r="D616" s="304"/>
      <c r="E616" s="304"/>
      <c r="F616" s="305"/>
      <c r="G616" s="305"/>
      <c r="H616" s="305"/>
      <c r="I616" s="305"/>
      <c r="J616" s="305"/>
      <c r="K616" s="306"/>
      <c r="L616" s="306"/>
      <c r="M616" s="306"/>
      <c r="N616" s="306"/>
      <c r="O616" s="306"/>
      <c r="P616" s="306"/>
      <c r="Q616" s="306"/>
      <c r="R616" s="306"/>
      <c r="S616" s="306"/>
      <c r="T616" s="306"/>
      <c r="U616" s="306"/>
      <c r="V616" s="306"/>
      <c r="W616" s="306"/>
      <c r="X616" s="306"/>
      <c r="Y616" s="306"/>
      <c r="Z616" s="306"/>
    </row>
    <row r="617" spans="1:26" ht="12.75" customHeight="1" x14ac:dyDescent="0.25">
      <c r="A617" s="306"/>
      <c r="B617" s="304"/>
      <c r="C617" s="304"/>
      <c r="D617" s="304"/>
      <c r="E617" s="304"/>
      <c r="F617" s="305"/>
      <c r="G617" s="305"/>
      <c r="H617" s="305"/>
      <c r="I617" s="305"/>
      <c r="J617" s="305"/>
      <c r="K617" s="306"/>
      <c r="L617" s="306"/>
      <c r="M617" s="306"/>
      <c r="N617" s="306"/>
      <c r="O617" s="306"/>
      <c r="P617" s="306"/>
      <c r="Q617" s="306"/>
      <c r="R617" s="306"/>
      <c r="S617" s="306"/>
      <c r="T617" s="306"/>
      <c r="U617" s="306"/>
      <c r="V617" s="306"/>
      <c r="W617" s="306"/>
      <c r="X617" s="306"/>
      <c r="Y617" s="306"/>
      <c r="Z617" s="306"/>
    </row>
    <row r="618" spans="1:26" ht="12.75" customHeight="1" x14ac:dyDescent="0.25">
      <c r="A618" s="306"/>
      <c r="B618" s="304"/>
      <c r="C618" s="304"/>
      <c r="D618" s="304"/>
      <c r="E618" s="304"/>
      <c r="F618" s="305"/>
      <c r="G618" s="305"/>
      <c r="H618" s="305"/>
      <c r="I618" s="305"/>
      <c r="J618" s="305"/>
      <c r="K618" s="306"/>
      <c r="L618" s="306"/>
      <c r="M618" s="306"/>
      <c r="N618" s="306"/>
      <c r="O618" s="306"/>
      <c r="P618" s="306"/>
      <c r="Q618" s="306"/>
      <c r="R618" s="306"/>
      <c r="S618" s="306"/>
      <c r="T618" s="306"/>
      <c r="U618" s="306"/>
      <c r="V618" s="306"/>
      <c r="W618" s="306"/>
      <c r="X618" s="306"/>
      <c r="Y618" s="306"/>
      <c r="Z618" s="306"/>
    </row>
    <row r="619" spans="1:26" ht="12.75" customHeight="1" x14ac:dyDescent="0.25">
      <c r="A619" s="306"/>
      <c r="B619" s="304"/>
      <c r="C619" s="304"/>
      <c r="D619" s="304"/>
      <c r="E619" s="304"/>
      <c r="F619" s="305"/>
      <c r="G619" s="305"/>
      <c r="H619" s="305"/>
      <c r="I619" s="305"/>
      <c r="J619" s="305"/>
      <c r="K619" s="306"/>
      <c r="L619" s="306"/>
      <c r="M619" s="306"/>
      <c r="N619" s="306"/>
      <c r="O619" s="306"/>
      <c r="P619" s="306"/>
      <c r="Q619" s="306"/>
      <c r="R619" s="306"/>
      <c r="S619" s="306"/>
      <c r="T619" s="306"/>
      <c r="U619" s="306"/>
      <c r="V619" s="306"/>
      <c r="W619" s="306"/>
      <c r="X619" s="306"/>
      <c r="Y619" s="306"/>
      <c r="Z619" s="306"/>
    </row>
    <row r="620" spans="1:26" ht="12.75" customHeight="1" x14ac:dyDescent="0.25">
      <c r="A620" s="306"/>
      <c r="B620" s="304"/>
      <c r="C620" s="304"/>
      <c r="D620" s="304"/>
      <c r="E620" s="304"/>
      <c r="F620" s="305"/>
      <c r="G620" s="305"/>
      <c r="H620" s="305"/>
      <c r="I620" s="305"/>
      <c r="J620" s="305"/>
      <c r="K620" s="306"/>
      <c r="L620" s="306"/>
      <c r="M620" s="306"/>
      <c r="N620" s="306"/>
      <c r="O620" s="306"/>
      <c r="P620" s="306"/>
      <c r="Q620" s="306"/>
      <c r="R620" s="306"/>
      <c r="S620" s="306"/>
      <c r="T620" s="306"/>
      <c r="U620" s="306"/>
      <c r="V620" s="306"/>
      <c r="W620" s="306"/>
      <c r="X620" s="306"/>
      <c r="Y620" s="306"/>
      <c r="Z620" s="306"/>
    </row>
    <row r="621" spans="1:26" ht="12.75" customHeight="1" x14ac:dyDescent="0.25">
      <c r="A621" s="306"/>
      <c r="B621" s="304"/>
      <c r="C621" s="304"/>
      <c r="D621" s="304"/>
      <c r="E621" s="304"/>
      <c r="F621" s="305"/>
      <c r="G621" s="305"/>
      <c r="H621" s="305"/>
      <c r="I621" s="305"/>
      <c r="J621" s="305"/>
      <c r="K621" s="306"/>
      <c r="L621" s="306"/>
      <c r="M621" s="306"/>
      <c r="N621" s="306"/>
      <c r="O621" s="306"/>
      <c r="P621" s="306"/>
      <c r="Q621" s="306"/>
      <c r="R621" s="306"/>
      <c r="S621" s="306"/>
      <c r="T621" s="306"/>
      <c r="U621" s="306"/>
      <c r="V621" s="306"/>
      <c r="W621" s="306"/>
      <c r="X621" s="306"/>
      <c r="Y621" s="306"/>
      <c r="Z621" s="306"/>
    </row>
    <row r="622" spans="1:26" ht="12.75" customHeight="1" x14ac:dyDescent="0.25">
      <c r="A622" s="306"/>
      <c r="B622" s="304"/>
      <c r="C622" s="304"/>
      <c r="D622" s="304"/>
      <c r="E622" s="304"/>
      <c r="F622" s="305"/>
      <c r="G622" s="305"/>
      <c r="H622" s="305"/>
      <c r="I622" s="305"/>
      <c r="J622" s="305"/>
      <c r="K622" s="306"/>
      <c r="L622" s="306"/>
      <c r="M622" s="306"/>
      <c r="N622" s="306"/>
      <c r="O622" s="306"/>
      <c r="P622" s="306"/>
      <c r="Q622" s="306"/>
      <c r="R622" s="306"/>
      <c r="S622" s="306"/>
      <c r="T622" s="306"/>
      <c r="U622" s="306"/>
      <c r="V622" s="306"/>
      <c r="W622" s="306"/>
      <c r="X622" s="306"/>
      <c r="Y622" s="306"/>
      <c r="Z622" s="306"/>
    </row>
    <row r="623" spans="1:26" ht="12.75" customHeight="1" x14ac:dyDescent="0.25">
      <c r="A623" s="306"/>
      <c r="B623" s="304"/>
      <c r="C623" s="304"/>
      <c r="D623" s="304"/>
      <c r="E623" s="304"/>
      <c r="F623" s="305"/>
      <c r="G623" s="305"/>
      <c r="H623" s="305"/>
      <c r="I623" s="305"/>
      <c r="J623" s="305"/>
      <c r="K623" s="306"/>
      <c r="L623" s="306"/>
      <c r="M623" s="306"/>
      <c r="N623" s="306"/>
      <c r="O623" s="306"/>
      <c r="P623" s="306"/>
      <c r="Q623" s="306"/>
      <c r="R623" s="306"/>
      <c r="S623" s="306"/>
      <c r="T623" s="306"/>
      <c r="U623" s="306"/>
      <c r="V623" s="306"/>
      <c r="W623" s="306"/>
      <c r="X623" s="306"/>
      <c r="Y623" s="306"/>
      <c r="Z623" s="306"/>
    </row>
    <row r="624" spans="1:26" ht="12.75" customHeight="1" x14ac:dyDescent="0.25">
      <c r="A624" s="306"/>
      <c r="B624" s="304"/>
      <c r="C624" s="304"/>
      <c r="D624" s="304"/>
      <c r="E624" s="304"/>
      <c r="F624" s="305"/>
      <c r="G624" s="305"/>
      <c r="H624" s="305"/>
      <c r="I624" s="305"/>
      <c r="J624" s="305"/>
      <c r="K624" s="306"/>
      <c r="L624" s="306"/>
      <c r="M624" s="306"/>
      <c r="N624" s="306"/>
      <c r="O624" s="306"/>
      <c r="P624" s="306"/>
      <c r="Q624" s="306"/>
      <c r="R624" s="306"/>
      <c r="S624" s="306"/>
      <c r="T624" s="306"/>
      <c r="U624" s="306"/>
      <c r="V624" s="306"/>
      <c r="W624" s="306"/>
      <c r="X624" s="306"/>
      <c r="Y624" s="306"/>
      <c r="Z624" s="306"/>
    </row>
    <row r="625" spans="1:26" ht="12.75" customHeight="1" x14ac:dyDescent="0.25">
      <c r="A625" s="306"/>
      <c r="B625" s="304"/>
      <c r="C625" s="304"/>
      <c r="D625" s="304"/>
      <c r="E625" s="304"/>
      <c r="F625" s="305"/>
      <c r="G625" s="305"/>
      <c r="H625" s="305"/>
      <c r="I625" s="305"/>
      <c r="J625" s="305"/>
      <c r="K625" s="306"/>
      <c r="L625" s="306"/>
      <c r="M625" s="306"/>
      <c r="N625" s="306"/>
      <c r="O625" s="306"/>
      <c r="P625" s="306"/>
      <c r="Q625" s="306"/>
      <c r="R625" s="306"/>
      <c r="S625" s="306"/>
      <c r="T625" s="306"/>
      <c r="U625" s="306"/>
      <c r="V625" s="306"/>
      <c r="W625" s="306"/>
      <c r="X625" s="306"/>
      <c r="Y625" s="306"/>
      <c r="Z625" s="306"/>
    </row>
    <row r="626" spans="1:26" ht="12.75" customHeight="1" x14ac:dyDescent="0.25">
      <c r="A626" s="306"/>
      <c r="B626" s="304"/>
      <c r="C626" s="304"/>
      <c r="D626" s="304"/>
      <c r="E626" s="304"/>
      <c r="F626" s="305"/>
      <c r="G626" s="305"/>
      <c r="H626" s="305"/>
      <c r="I626" s="305"/>
      <c r="J626" s="305"/>
      <c r="K626" s="306"/>
      <c r="L626" s="306"/>
      <c r="M626" s="306"/>
      <c r="N626" s="306"/>
      <c r="O626" s="306"/>
      <c r="P626" s="306"/>
      <c r="Q626" s="306"/>
      <c r="R626" s="306"/>
      <c r="S626" s="306"/>
      <c r="T626" s="306"/>
      <c r="U626" s="306"/>
      <c r="V626" s="306"/>
      <c r="W626" s="306"/>
      <c r="X626" s="306"/>
      <c r="Y626" s="306"/>
      <c r="Z626" s="306"/>
    </row>
    <row r="627" spans="1:26" ht="12.75" customHeight="1" x14ac:dyDescent="0.25">
      <c r="A627" s="306"/>
      <c r="B627" s="304"/>
      <c r="C627" s="304"/>
      <c r="D627" s="304"/>
      <c r="E627" s="304"/>
      <c r="F627" s="305"/>
      <c r="G627" s="305"/>
      <c r="H627" s="305"/>
      <c r="I627" s="305"/>
      <c r="J627" s="305"/>
      <c r="K627" s="306"/>
      <c r="L627" s="306"/>
      <c r="M627" s="306"/>
      <c r="N627" s="306"/>
      <c r="O627" s="306"/>
      <c r="P627" s="306"/>
      <c r="Q627" s="306"/>
      <c r="R627" s="306"/>
      <c r="S627" s="306"/>
      <c r="T627" s="306"/>
      <c r="U627" s="306"/>
      <c r="V627" s="306"/>
      <c r="W627" s="306"/>
      <c r="X627" s="306"/>
      <c r="Y627" s="306"/>
      <c r="Z627" s="306"/>
    </row>
    <row r="628" spans="1:26" ht="12.75" customHeight="1" x14ac:dyDescent="0.25">
      <c r="A628" s="306"/>
      <c r="B628" s="304"/>
      <c r="C628" s="304"/>
      <c r="D628" s="304"/>
      <c r="E628" s="304"/>
      <c r="F628" s="305"/>
      <c r="G628" s="305"/>
      <c r="H628" s="305"/>
      <c r="I628" s="305"/>
      <c r="J628" s="305"/>
      <c r="K628" s="306"/>
      <c r="L628" s="306"/>
      <c r="M628" s="306"/>
      <c r="N628" s="306"/>
      <c r="O628" s="306"/>
      <c r="P628" s="306"/>
      <c r="Q628" s="306"/>
      <c r="R628" s="306"/>
      <c r="S628" s="306"/>
      <c r="T628" s="306"/>
      <c r="U628" s="306"/>
      <c r="V628" s="306"/>
      <c r="W628" s="306"/>
      <c r="X628" s="306"/>
      <c r="Y628" s="306"/>
      <c r="Z628" s="306"/>
    </row>
    <row r="629" spans="1:26" ht="12.75" customHeight="1" x14ac:dyDescent="0.25">
      <c r="A629" s="306"/>
      <c r="B629" s="304"/>
      <c r="C629" s="304"/>
      <c r="D629" s="304"/>
      <c r="E629" s="304"/>
      <c r="F629" s="305"/>
      <c r="G629" s="305"/>
      <c r="H629" s="305"/>
      <c r="I629" s="305"/>
      <c r="J629" s="305"/>
      <c r="K629" s="306"/>
      <c r="L629" s="306"/>
      <c r="M629" s="306"/>
      <c r="N629" s="306"/>
      <c r="O629" s="306"/>
      <c r="P629" s="306"/>
      <c r="Q629" s="306"/>
      <c r="R629" s="306"/>
      <c r="S629" s="306"/>
      <c r="T629" s="306"/>
      <c r="U629" s="306"/>
      <c r="V629" s="306"/>
      <c r="W629" s="306"/>
      <c r="X629" s="306"/>
      <c r="Y629" s="306"/>
      <c r="Z629" s="306"/>
    </row>
    <row r="630" spans="1:26" ht="12.75" customHeight="1" x14ac:dyDescent="0.25">
      <c r="A630" s="306"/>
      <c r="B630" s="304"/>
      <c r="C630" s="304"/>
      <c r="D630" s="304"/>
      <c r="E630" s="304"/>
      <c r="F630" s="305"/>
      <c r="G630" s="305"/>
      <c r="H630" s="305"/>
      <c r="I630" s="305"/>
      <c r="J630" s="305"/>
      <c r="K630" s="306"/>
      <c r="L630" s="306"/>
      <c r="M630" s="306"/>
      <c r="N630" s="306"/>
      <c r="O630" s="306"/>
      <c r="P630" s="306"/>
      <c r="Q630" s="306"/>
      <c r="R630" s="306"/>
      <c r="S630" s="306"/>
      <c r="T630" s="306"/>
      <c r="U630" s="306"/>
      <c r="V630" s="306"/>
      <c r="W630" s="306"/>
      <c r="X630" s="306"/>
      <c r="Y630" s="306"/>
      <c r="Z630" s="306"/>
    </row>
    <row r="631" spans="1:26" ht="12.75" customHeight="1" x14ac:dyDescent="0.25">
      <c r="A631" s="306"/>
      <c r="B631" s="304"/>
      <c r="C631" s="304"/>
      <c r="D631" s="304"/>
      <c r="E631" s="304"/>
      <c r="F631" s="305"/>
      <c r="G631" s="305"/>
      <c r="H631" s="305"/>
      <c r="I631" s="305"/>
      <c r="J631" s="305"/>
      <c r="K631" s="306"/>
      <c r="L631" s="306"/>
      <c r="M631" s="306"/>
      <c r="N631" s="306"/>
      <c r="O631" s="306"/>
      <c r="P631" s="306"/>
      <c r="Q631" s="306"/>
      <c r="R631" s="306"/>
      <c r="S631" s="306"/>
      <c r="T631" s="306"/>
      <c r="U631" s="306"/>
      <c r="V631" s="306"/>
      <c r="W631" s="306"/>
      <c r="X631" s="306"/>
      <c r="Y631" s="306"/>
      <c r="Z631" s="306"/>
    </row>
    <row r="632" spans="1:26" ht="12.75" customHeight="1" x14ac:dyDescent="0.25">
      <c r="A632" s="306"/>
      <c r="B632" s="304"/>
      <c r="C632" s="304"/>
      <c r="D632" s="304"/>
      <c r="E632" s="304"/>
      <c r="F632" s="305"/>
      <c r="G632" s="305"/>
      <c r="H632" s="305"/>
      <c r="I632" s="305"/>
      <c r="J632" s="305"/>
      <c r="K632" s="306"/>
      <c r="L632" s="306"/>
      <c r="M632" s="306"/>
      <c r="N632" s="306"/>
      <c r="O632" s="306"/>
      <c r="P632" s="306"/>
      <c r="Q632" s="306"/>
      <c r="R632" s="306"/>
      <c r="S632" s="306"/>
      <c r="T632" s="306"/>
      <c r="U632" s="306"/>
      <c r="V632" s="306"/>
      <c r="W632" s="306"/>
      <c r="X632" s="306"/>
      <c r="Y632" s="306"/>
      <c r="Z632" s="306"/>
    </row>
    <row r="633" spans="1:26" ht="12.75" customHeight="1" x14ac:dyDescent="0.25">
      <c r="A633" s="306"/>
      <c r="B633" s="304"/>
      <c r="C633" s="304"/>
      <c r="D633" s="304"/>
      <c r="E633" s="304"/>
      <c r="F633" s="305"/>
      <c r="G633" s="305"/>
      <c r="H633" s="305"/>
      <c r="I633" s="305"/>
      <c r="J633" s="305"/>
      <c r="K633" s="306"/>
      <c r="L633" s="306"/>
      <c r="M633" s="306"/>
      <c r="N633" s="306"/>
      <c r="O633" s="306"/>
      <c r="P633" s="306"/>
      <c r="Q633" s="306"/>
      <c r="R633" s="306"/>
      <c r="S633" s="306"/>
      <c r="T633" s="306"/>
      <c r="U633" s="306"/>
      <c r="V633" s="306"/>
      <c r="W633" s="306"/>
      <c r="X633" s="306"/>
      <c r="Y633" s="306"/>
      <c r="Z633" s="306"/>
    </row>
    <row r="634" spans="1:26" ht="12.75" customHeight="1" x14ac:dyDescent="0.25">
      <c r="A634" s="306"/>
      <c r="B634" s="304"/>
      <c r="C634" s="304"/>
      <c r="D634" s="304"/>
      <c r="E634" s="304"/>
      <c r="F634" s="305"/>
      <c r="G634" s="305"/>
      <c r="H634" s="305"/>
      <c r="I634" s="305"/>
      <c r="J634" s="305"/>
      <c r="K634" s="306"/>
      <c r="L634" s="306"/>
      <c r="M634" s="306"/>
      <c r="N634" s="306"/>
      <c r="O634" s="306"/>
      <c r="P634" s="306"/>
      <c r="Q634" s="306"/>
      <c r="R634" s="306"/>
      <c r="S634" s="306"/>
      <c r="T634" s="306"/>
      <c r="U634" s="306"/>
      <c r="V634" s="306"/>
      <c r="W634" s="306"/>
      <c r="X634" s="306"/>
      <c r="Y634" s="306"/>
      <c r="Z634" s="306"/>
    </row>
    <row r="635" spans="1:26" ht="12.75" customHeight="1" x14ac:dyDescent="0.25">
      <c r="A635" s="306"/>
      <c r="B635" s="304"/>
      <c r="C635" s="304"/>
      <c r="D635" s="304"/>
      <c r="E635" s="304"/>
      <c r="F635" s="305"/>
      <c r="G635" s="305"/>
      <c r="H635" s="305"/>
      <c r="I635" s="305"/>
      <c r="J635" s="305"/>
      <c r="K635" s="306"/>
      <c r="L635" s="306"/>
      <c r="M635" s="306"/>
      <c r="N635" s="306"/>
      <c r="O635" s="306"/>
      <c r="P635" s="306"/>
      <c r="Q635" s="306"/>
      <c r="R635" s="306"/>
      <c r="S635" s="306"/>
      <c r="T635" s="306"/>
      <c r="U635" s="306"/>
      <c r="V635" s="306"/>
      <c r="W635" s="306"/>
      <c r="X635" s="306"/>
      <c r="Y635" s="306"/>
      <c r="Z635" s="306"/>
    </row>
    <row r="636" spans="1:26" ht="12.75" customHeight="1" x14ac:dyDescent="0.25">
      <c r="A636" s="306"/>
      <c r="B636" s="304"/>
      <c r="C636" s="304"/>
      <c r="D636" s="304"/>
      <c r="E636" s="304"/>
      <c r="F636" s="305"/>
      <c r="G636" s="305"/>
      <c r="H636" s="305"/>
      <c r="I636" s="305"/>
      <c r="J636" s="305"/>
      <c r="K636" s="306"/>
      <c r="L636" s="306"/>
      <c r="M636" s="306"/>
      <c r="N636" s="306"/>
      <c r="O636" s="306"/>
      <c r="P636" s="306"/>
      <c r="Q636" s="306"/>
      <c r="R636" s="306"/>
      <c r="S636" s="306"/>
      <c r="T636" s="306"/>
      <c r="U636" s="306"/>
      <c r="V636" s="306"/>
      <c r="W636" s="306"/>
      <c r="X636" s="306"/>
      <c r="Y636" s="306"/>
      <c r="Z636" s="306"/>
    </row>
    <row r="637" spans="1:26" ht="12.75" customHeight="1" x14ac:dyDescent="0.25">
      <c r="A637" s="306"/>
      <c r="B637" s="304"/>
      <c r="C637" s="304"/>
      <c r="D637" s="304"/>
      <c r="E637" s="304"/>
      <c r="F637" s="305"/>
      <c r="G637" s="305"/>
      <c r="H637" s="305"/>
      <c r="I637" s="305"/>
      <c r="J637" s="305"/>
      <c r="K637" s="306"/>
      <c r="L637" s="306"/>
      <c r="M637" s="306"/>
      <c r="N637" s="306"/>
      <c r="O637" s="306"/>
      <c r="P637" s="306"/>
      <c r="Q637" s="306"/>
      <c r="R637" s="306"/>
      <c r="S637" s="306"/>
      <c r="T637" s="306"/>
      <c r="U637" s="306"/>
      <c r="V637" s="306"/>
      <c r="W637" s="306"/>
      <c r="X637" s="306"/>
      <c r="Y637" s="306"/>
      <c r="Z637" s="306"/>
    </row>
    <row r="638" spans="1:26" ht="12.75" customHeight="1" x14ac:dyDescent="0.25">
      <c r="A638" s="306"/>
      <c r="B638" s="304"/>
      <c r="C638" s="304"/>
      <c r="D638" s="304"/>
      <c r="E638" s="304"/>
      <c r="F638" s="305"/>
      <c r="G638" s="305"/>
      <c r="H638" s="305"/>
      <c r="I638" s="305"/>
      <c r="J638" s="305"/>
      <c r="K638" s="306"/>
      <c r="L638" s="306"/>
      <c r="M638" s="306"/>
      <c r="N638" s="306"/>
      <c r="O638" s="306"/>
      <c r="P638" s="306"/>
      <c r="Q638" s="306"/>
      <c r="R638" s="306"/>
      <c r="S638" s="306"/>
      <c r="T638" s="306"/>
      <c r="U638" s="306"/>
      <c r="V638" s="306"/>
      <c r="W638" s="306"/>
      <c r="X638" s="306"/>
      <c r="Y638" s="306"/>
      <c r="Z638" s="306"/>
    </row>
    <row r="639" spans="1:26" ht="12.75" customHeight="1" x14ac:dyDescent="0.25">
      <c r="A639" s="306"/>
      <c r="B639" s="304"/>
      <c r="C639" s="304"/>
      <c r="D639" s="304"/>
      <c r="E639" s="304"/>
      <c r="F639" s="305"/>
      <c r="G639" s="305"/>
      <c r="H639" s="305"/>
      <c r="I639" s="305"/>
      <c r="J639" s="305"/>
      <c r="K639" s="306"/>
      <c r="L639" s="306"/>
      <c r="M639" s="306"/>
      <c r="N639" s="306"/>
      <c r="O639" s="306"/>
      <c r="P639" s="306"/>
      <c r="Q639" s="306"/>
      <c r="R639" s="306"/>
      <c r="S639" s="306"/>
      <c r="T639" s="306"/>
      <c r="U639" s="306"/>
      <c r="V639" s="306"/>
      <c r="W639" s="306"/>
      <c r="X639" s="306"/>
      <c r="Y639" s="306"/>
      <c r="Z639" s="306"/>
    </row>
    <row r="640" spans="1:26" ht="12.75" customHeight="1" x14ac:dyDescent="0.25">
      <c r="A640" s="306"/>
      <c r="B640" s="304"/>
      <c r="C640" s="304"/>
      <c r="D640" s="304"/>
      <c r="E640" s="304"/>
      <c r="F640" s="305"/>
      <c r="G640" s="305"/>
      <c r="H640" s="305"/>
      <c r="I640" s="305"/>
      <c r="J640" s="305"/>
      <c r="K640" s="306"/>
      <c r="L640" s="306"/>
      <c r="M640" s="306"/>
      <c r="N640" s="306"/>
      <c r="O640" s="306"/>
      <c r="P640" s="306"/>
      <c r="Q640" s="306"/>
      <c r="R640" s="306"/>
      <c r="S640" s="306"/>
      <c r="T640" s="306"/>
      <c r="U640" s="306"/>
      <c r="V640" s="306"/>
      <c r="W640" s="306"/>
      <c r="X640" s="306"/>
      <c r="Y640" s="306"/>
      <c r="Z640" s="306"/>
    </row>
    <row r="641" spans="1:26" ht="12.75" customHeight="1" x14ac:dyDescent="0.25">
      <c r="A641" s="306"/>
      <c r="B641" s="304"/>
      <c r="C641" s="304"/>
      <c r="D641" s="304"/>
      <c r="E641" s="304"/>
      <c r="F641" s="305"/>
      <c r="G641" s="305"/>
      <c r="H641" s="305"/>
      <c r="I641" s="305"/>
      <c r="J641" s="305"/>
      <c r="K641" s="306"/>
      <c r="L641" s="306"/>
      <c r="M641" s="306"/>
      <c r="N641" s="306"/>
      <c r="O641" s="306"/>
      <c r="P641" s="306"/>
      <c r="Q641" s="306"/>
      <c r="R641" s="306"/>
      <c r="S641" s="306"/>
      <c r="T641" s="306"/>
      <c r="U641" s="306"/>
      <c r="V641" s="306"/>
      <c r="W641" s="306"/>
      <c r="X641" s="306"/>
      <c r="Y641" s="306"/>
      <c r="Z641" s="306"/>
    </row>
    <row r="642" spans="1:26" ht="12.75" customHeight="1" x14ac:dyDescent="0.25">
      <c r="A642" s="306"/>
      <c r="B642" s="304"/>
      <c r="C642" s="304"/>
      <c r="D642" s="304"/>
      <c r="E642" s="304"/>
      <c r="F642" s="305"/>
      <c r="G642" s="305"/>
      <c r="H642" s="305"/>
      <c r="I642" s="305"/>
      <c r="J642" s="305"/>
      <c r="K642" s="306"/>
      <c r="L642" s="306"/>
      <c r="M642" s="306"/>
      <c r="N642" s="306"/>
      <c r="O642" s="306"/>
      <c r="P642" s="306"/>
      <c r="Q642" s="306"/>
      <c r="R642" s="306"/>
      <c r="S642" s="306"/>
      <c r="T642" s="306"/>
      <c r="U642" s="306"/>
      <c r="V642" s="306"/>
      <c r="W642" s="306"/>
      <c r="X642" s="306"/>
      <c r="Y642" s="306"/>
      <c r="Z642" s="306"/>
    </row>
    <row r="643" spans="1:26" ht="12.75" customHeight="1" x14ac:dyDescent="0.25">
      <c r="A643" s="306"/>
      <c r="B643" s="304"/>
      <c r="C643" s="304"/>
      <c r="D643" s="304"/>
      <c r="E643" s="304"/>
      <c r="F643" s="305"/>
      <c r="G643" s="305"/>
      <c r="H643" s="305"/>
      <c r="I643" s="305"/>
      <c r="J643" s="305"/>
      <c r="K643" s="306"/>
      <c r="L643" s="306"/>
      <c r="M643" s="306"/>
      <c r="N643" s="306"/>
      <c r="O643" s="306"/>
      <c r="P643" s="306"/>
      <c r="Q643" s="306"/>
      <c r="R643" s="306"/>
      <c r="S643" s="306"/>
      <c r="T643" s="306"/>
      <c r="U643" s="306"/>
      <c r="V643" s="306"/>
      <c r="W643" s="306"/>
      <c r="X643" s="306"/>
      <c r="Y643" s="306"/>
      <c r="Z643" s="306"/>
    </row>
    <row r="644" spans="1:26" ht="12.75" customHeight="1" x14ac:dyDescent="0.25">
      <c r="A644" s="306"/>
      <c r="B644" s="304"/>
      <c r="C644" s="304"/>
      <c r="D644" s="304"/>
      <c r="E644" s="304"/>
      <c r="F644" s="305"/>
      <c r="G644" s="305"/>
      <c r="H644" s="305"/>
      <c r="I644" s="305"/>
      <c r="J644" s="305"/>
      <c r="K644" s="306"/>
      <c r="L644" s="306"/>
      <c r="M644" s="306"/>
      <c r="N644" s="306"/>
      <c r="O644" s="306"/>
      <c r="P644" s="306"/>
      <c r="Q644" s="306"/>
      <c r="R644" s="306"/>
      <c r="S644" s="306"/>
      <c r="T644" s="306"/>
      <c r="U644" s="306"/>
      <c r="V644" s="306"/>
      <c r="W644" s="306"/>
      <c r="X644" s="306"/>
      <c r="Y644" s="306"/>
      <c r="Z644" s="306"/>
    </row>
    <row r="645" spans="1:26" ht="12.75" customHeight="1" x14ac:dyDescent="0.25">
      <c r="A645" s="306"/>
      <c r="B645" s="304"/>
      <c r="C645" s="304"/>
      <c r="D645" s="304"/>
      <c r="E645" s="304"/>
      <c r="F645" s="305"/>
      <c r="G645" s="305"/>
      <c r="H645" s="305"/>
      <c r="I645" s="305"/>
      <c r="J645" s="305"/>
      <c r="K645" s="306"/>
      <c r="L645" s="306"/>
      <c r="M645" s="306"/>
      <c r="N645" s="306"/>
      <c r="O645" s="306"/>
      <c r="P645" s="306"/>
      <c r="Q645" s="306"/>
      <c r="R645" s="306"/>
      <c r="S645" s="306"/>
      <c r="T645" s="306"/>
      <c r="U645" s="306"/>
      <c r="V645" s="306"/>
      <c r="W645" s="306"/>
      <c r="X645" s="306"/>
      <c r="Y645" s="306"/>
      <c r="Z645" s="306"/>
    </row>
    <row r="646" spans="1:26" ht="12.75" customHeight="1" x14ac:dyDescent="0.25">
      <c r="A646" s="306"/>
      <c r="B646" s="304"/>
      <c r="C646" s="304"/>
      <c r="D646" s="304"/>
      <c r="E646" s="304"/>
      <c r="F646" s="305"/>
      <c r="G646" s="305"/>
      <c r="H646" s="305"/>
      <c r="I646" s="305"/>
      <c r="J646" s="305"/>
      <c r="K646" s="306"/>
      <c r="L646" s="306"/>
      <c r="M646" s="306"/>
      <c r="N646" s="306"/>
      <c r="O646" s="306"/>
      <c r="P646" s="306"/>
      <c r="Q646" s="306"/>
      <c r="R646" s="306"/>
      <c r="S646" s="306"/>
      <c r="T646" s="306"/>
      <c r="U646" s="306"/>
      <c r="V646" s="306"/>
      <c r="W646" s="306"/>
      <c r="X646" s="306"/>
      <c r="Y646" s="306"/>
      <c r="Z646" s="306"/>
    </row>
    <row r="647" spans="1:26" ht="12.75" customHeight="1" x14ac:dyDescent="0.25">
      <c r="A647" s="306"/>
      <c r="B647" s="304"/>
      <c r="C647" s="304"/>
      <c r="D647" s="304"/>
      <c r="E647" s="304"/>
      <c r="F647" s="305"/>
      <c r="G647" s="305"/>
      <c r="H647" s="305"/>
      <c r="I647" s="305"/>
      <c r="J647" s="305"/>
      <c r="K647" s="306"/>
      <c r="L647" s="306"/>
      <c r="M647" s="306"/>
      <c r="N647" s="306"/>
      <c r="O647" s="306"/>
      <c r="P647" s="306"/>
      <c r="Q647" s="306"/>
      <c r="R647" s="306"/>
      <c r="S647" s="306"/>
      <c r="T647" s="306"/>
      <c r="U647" s="306"/>
      <c r="V647" s="306"/>
      <c r="W647" s="306"/>
      <c r="X647" s="306"/>
      <c r="Y647" s="306"/>
      <c r="Z647" s="306"/>
    </row>
    <row r="648" spans="1:26" ht="12.75" customHeight="1" x14ac:dyDescent="0.25">
      <c r="A648" s="306"/>
      <c r="B648" s="304"/>
      <c r="C648" s="304"/>
      <c r="D648" s="304"/>
      <c r="E648" s="304"/>
      <c r="F648" s="305"/>
      <c r="G648" s="305"/>
      <c r="H648" s="305"/>
      <c r="I648" s="305"/>
      <c r="J648" s="305"/>
      <c r="K648" s="306"/>
      <c r="L648" s="306"/>
      <c r="M648" s="306"/>
      <c r="N648" s="306"/>
      <c r="O648" s="306"/>
      <c r="P648" s="306"/>
      <c r="Q648" s="306"/>
      <c r="R648" s="306"/>
      <c r="S648" s="306"/>
      <c r="T648" s="306"/>
      <c r="U648" s="306"/>
      <c r="V648" s="306"/>
      <c r="W648" s="306"/>
      <c r="X648" s="306"/>
      <c r="Y648" s="306"/>
      <c r="Z648" s="306"/>
    </row>
    <row r="649" spans="1:26" ht="12.75" customHeight="1" x14ac:dyDescent="0.25">
      <c r="A649" s="306"/>
      <c r="B649" s="304"/>
      <c r="C649" s="304"/>
      <c r="D649" s="304"/>
      <c r="E649" s="304"/>
      <c r="F649" s="305"/>
      <c r="G649" s="305"/>
      <c r="H649" s="305"/>
      <c r="I649" s="305"/>
      <c r="J649" s="305"/>
      <c r="K649" s="306"/>
      <c r="L649" s="306"/>
      <c r="M649" s="306"/>
      <c r="N649" s="306"/>
      <c r="O649" s="306"/>
      <c r="P649" s="306"/>
      <c r="Q649" s="306"/>
      <c r="R649" s="306"/>
      <c r="S649" s="306"/>
      <c r="T649" s="306"/>
      <c r="U649" s="306"/>
      <c r="V649" s="306"/>
      <c r="W649" s="306"/>
      <c r="X649" s="306"/>
      <c r="Y649" s="306"/>
      <c r="Z649" s="306"/>
    </row>
    <row r="650" spans="1:26" ht="12.75" customHeight="1" x14ac:dyDescent="0.25">
      <c r="A650" s="306"/>
      <c r="B650" s="304"/>
      <c r="C650" s="304"/>
      <c r="D650" s="304"/>
      <c r="E650" s="304"/>
      <c r="F650" s="305"/>
      <c r="G650" s="305"/>
      <c r="H650" s="305"/>
      <c r="I650" s="305"/>
      <c r="J650" s="305"/>
      <c r="K650" s="306"/>
      <c r="L650" s="306"/>
      <c r="M650" s="306"/>
      <c r="N650" s="306"/>
      <c r="O650" s="306"/>
      <c r="P650" s="306"/>
      <c r="Q650" s="306"/>
      <c r="R650" s="306"/>
      <c r="S650" s="306"/>
      <c r="T650" s="306"/>
      <c r="U650" s="306"/>
      <c r="V650" s="306"/>
      <c r="W650" s="306"/>
      <c r="X650" s="306"/>
      <c r="Y650" s="306"/>
      <c r="Z650" s="306"/>
    </row>
    <row r="651" spans="1:26" ht="12.75" customHeight="1" x14ac:dyDescent="0.25">
      <c r="A651" s="306"/>
      <c r="B651" s="304"/>
      <c r="C651" s="304"/>
      <c r="D651" s="304"/>
      <c r="E651" s="304"/>
      <c r="F651" s="305"/>
      <c r="G651" s="305"/>
      <c r="H651" s="305"/>
      <c r="I651" s="305"/>
      <c r="J651" s="305"/>
      <c r="K651" s="306"/>
      <c r="L651" s="306"/>
      <c r="M651" s="306"/>
      <c r="N651" s="306"/>
      <c r="O651" s="306"/>
      <c r="P651" s="306"/>
      <c r="Q651" s="306"/>
      <c r="R651" s="306"/>
      <c r="S651" s="306"/>
      <c r="T651" s="306"/>
      <c r="U651" s="306"/>
      <c r="V651" s="306"/>
      <c r="W651" s="306"/>
      <c r="X651" s="306"/>
      <c r="Y651" s="306"/>
      <c r="Z651" s="306"/>
    </row>
    <row r="652" spans="1:26" ht="12.75" customHeight="1" x14ac:dyDescent="0.25">
      <c r="A652" s="306"/>
      <c r="B652" s="304"/>
      <c r="C652" s="304"/>
      <c r="D652" s="304"/>
      <c r="E652" s="304"/>
      <c r="F652" s="305"/>
      <c r="G652" s="305"/>
      <c r="H652" s="305"/>
      <c r="I652" s="305"/>
      <c r="J652" s="305"/>
      <c r="K652" s="306"/>
      <c r="L652" s="306"/>
      <c r="M652" s="306"/>
      <c r="N652" s="306"/>
      <c r="O652" s="306"/>
      <c r="P652" s="306"/>
      <c r="Q652" s="306"/>
      <c r="R652" s="306"/>
      <c r="S652" s="306"/>
      <c r="T652" s="306"/>
      <c r="U652" s="306"/>
      <c r="V652" s="306"/>
      <c r="W652" s="306"/>
      <c r="X652" s="306"/>
      <c r="Y652" s="306"/>
      <c r="Z652" s="306"/>
    </row>
    <row r="653" spans="1:26" ht="12.75" customHeight="1" x14ac:dyDescent="0.25">
      <c r="A653" s="306"/>
      <c r="B653" s="304"/>
      <c r="C653" s="304"/>
      <c r="D653" s="304"/>
      <c r="E653" s="304"/>
      <c r="F653" s="305"/>
      <c r="G653" s="305"/>
      <c r="H653" s="305"/>
      <c r="I653" s="305"/>
      <c r="J653" s="305"/>
      <c r="K653" s="306"/>
      <c r="L653" s="306"/>
      <c r="M653" s="306"/>
      <c r="N653" s="306"/>
      <c r="O653" s="306"/>
      <c r="P653" s="306"/>
      <c r="Q653" s="306"/>
      <c r="R653" s="306"/>
      <c r="S653" s="306"/>
      <c r="T653" s="306"/>
      <c r="U653" s="306"/>
      <c r="V653" s="306"/>
      <c r="W653" s="306"/>
      <c r="X653" s="306"/>
      <c r="Y653" s="306"/>
      <c r="Z653" s="306"/>
    </row>
    <row r="654" spans="1:26" ht="12.75" customHeight="1" x14ac:dyDescent="0.25">
      <c r="A654" s="306"/>
      <c r="B654" s="304"/>
      <c r="C654" s="304"/>
      <c r="D654" s="304"/>
      <c r="E654" s="304"/>
      <c r="F654" s="305"/>
      <c r="G654" s="305"/>
      <c r="H654" s="305"/>
      <c r="I654" s="305"/>
      <c r="J654" s="305"/>
      <c r="K654" s="306"/>
      <c r="L654" s="306"/>
      <c r="M654" s="306"/>
      <c r="N654" s="306"/>
      <c r="O654" s="306"/>
      <c r="P654" s="306"/>
      <c r="Q654" s="306"/>
      <c r="R654" s="306"/>
      <c r="S654" s="306"/>
      <c r="T654" s="306"/>
      <c r="U654" s="306"/>
      <c r="V654" s="306"/>
      <c r="W654" s="306"/>
      <c r="X654" s="306"/>
      <c r="Y654" s="306"/>
      <c r="Z654" s="306"/>
    </row>
    <row r="655" spans="1:26" ht="12.75" customHeight="1" x14ac:dyDescent="0.25">
      <c r="A655" s="306"/>
      <c r="B655" s="304"/>
      <c r="C655" s="304"/>
      <c r="D655" s="304"/>
      <c r="E655" s="304"/>
      <c r="F655" s="305"/>
      <c r="G655" s="305"/>
      <c r="H655" s="305"/>
      <c r="I655" s="305"/>
      <c r="J655" s="305"/>
      <c r="K655" s="306"/>
      <c r="L655" s="306"/>
      <c r="M655" s="306"/>
      <c r="N655" s="306"/>
      <c r="O655" s="306"/>
      <c r="P655" s="306"/>
      <c r="Q655" s="306"/>
      <c r="R655" s="306"/>
      <c r="S655" s="306"/>
      <c r="T655" s="306"/>
      <c r="U655" s="306"/>
      <c r="V655" s="306"/>
      <c r="W655" s="306"/>
      <c r="X655" s="306"/>
      <c r="Y655" s="306"/>
      <c r="Z655" s="306"/>
    </row>
    <row r="656" spans="1:26" ht="12.75" customHeight="1" x14ac:dyDescent="0.25">
      <c r="A656" s="306"/>
      <c r="B656" s="304"/>
      <c r="C656" s="304"/>
      <c r="D656" s="304"/>
      <c r="E656" s="304"/>
      <c r="F656" s="305"/>
      <c r="G656" s="305"/>
      <c r="H656" s="305"/>
      <c r="I656" s="305"/>
      <c r="J656" s="305"/>
      <c r="K656" s="306"/>
      <c r="L656" s="306"/>
      <c r="M656" s="306"/>
      <c r="N656" s="306"/>
      <c r="O656" s="306"/>
      <c r="P656" s="306"/>
      <c r="Q656" s="306"/>
      <c r="R656" s="306"/>
      <c r="S656" s="306"/>
      <c r="T656" s="306"/>
      <c r="U656" s="306"/>
      <c r="V656" s="306"/>
      <c r="W656" s="306"/>
      <c r="X656" s="306"/>
      <c r="Y656" s="306"/>
      <c r="Z656" s="306"/>
    </row>
    <row r="657" spans="1:26" ht="12.75" customHeight="1" x14ac:dyDescent="0.25">
      <c r="A657" s="306"/>
      <c r="B657" s="304"/>
      <c r="C657" s="304"/>
      <c r="D657" s="304"/>
      <c r="E657" s="304"/>
      <c r="F657" s="305"/>
      <c r="G657" s="305"/>
      <c r="H657" s="305"/>
      <c r="I657" s="305"/>
      <c r="J657" s="305"/>
      <c r="K657" s="306"/>
      <c r="L657" s="306"/>
      <c r="M657" s="306"/>
      <c r="N657" s="306"/>
      <c r="O657" s="306"/>
      <c r="P657" s="306"/>
      <c r="Q657" s="306"/>
      <c r="R657" s="306"/>
      <c r="S657" s="306"/>
      <c r="T657" s="306"/>
      <c r="U657" s="306"/>
      <c r="V657" s="306"/>
      <c r="W657" s="306"/>
      <c r="X657" s="306"/>
      <c r="Y657" s="306"/>
      <c r="Z657" s="306"/>
    </row>
    <row r="658" spans="1:26" ht="12.75" customHeight="1" x14ac:dyDescent="0.25">
      <c r="A658" s="306"/>
      <c r="B658" s="304"/>
      <c r="C658" s="304"/>
      <c r="D658" s="304"/>
      <c r="E658" s="304"/>
      <c r="F658" s="305"/>
      <c r="G658" s="305"/>
      <c r="H658" s="305"/>
      <c r="I658" s="305"/>
      <c r="J658" s="305"/>
      <c r="K658" s="306"/>
      <c r="L658" s="306"/>
      <c r="M658" s="306"/>
      <c r="N658" s="306"/>
      <c r="O658" s="306"/>
      <c r="P658" s="306"/>
      <c r="Q658" s="306"/>
      <c r="R658" s="306"/>
      <c r="S658" s="306"/>
      <c r="T658" s="306"/>
      <c r="U658" s="306"/>
      <c r="V658" s="306"/>
      <c r="W658" s="306"/>
      <c r="X658" s="306"/>
      <c r="Y658" s="306"/>
      <c r="Z658" s="306"/>
    </row>
    <row r="659" spans="1:26" ht="12.75" customHeight="1" x14ac:dyDescent="0.25">
      <c r="A659" s="306"/>
      <c r="B659" s="304"/>
      <c r="C659" s="304"/>
      <c r="D659" s="304"/>
      <c r="E659" s="304"/>
      <c r="F659" s="305"/>
      <c r="G659" s="305"/>
      <c r="H659" s="305"/>
      <c r="I659" s="305"/>
      <c r="J659" s="305"/>
      <c r="K659" s="306"/>
      <c r="L659" s="306"/>
      <c r="M659" s="306"/>
      <c r="N659" s="306"/>
      <c r="O659" s="306"/>
      <c r="P659" s="306"/>
      <c r="Q659" s="306"/>
      <c r="R659" s="306"/>
      <c r="S659" s="306"/>
      <c r="T659" s="306"/>
      <c r="U659" s="306"/>
      <c r="V659" s="306"/>
      <c r="W659" s="306"/>
      <c r="X659" s="306"/>
      <c r="Y659" s="306"/>
      <c r="Z659" s="306"/>
    </row>
    <row r="660" spans="1:26" ht="12.75" customHeight="1" x14ac:dyDescent="0.25">
      <c r="A660" s="306"/>
      <c r="B660" s="304"/>
      <c r="C660" s="304"/>
      <c r="D660" s="304"/>
      <c r="E660" s="304"/>
      <c r="F660" s="305"/>
      <c r="G660" s="305"/>
      <c r="H660" s="305"/>
      <c r="I660" s="305"/>
      <c r="J660" s="305"/>
      <c r="K660" s="306"/>
      <c r="L660" s="306"/>
      <c r="M660" s="306"/>
      <c r="N660" s="306"/>
      <c r="O660" s="306"/>
      <c r="P660" s="306"/>
      <c r="Q660" s="306"/>
      <c r="R660" s="306"/>
      <c r="S660" s="306"/>
      <c r="T660" s="306"/>
      <c r="U660" s="306"/>
      <c r="V660" s="306"/>
      <c r="W660" s="306"/>
      <c r="X660" s="306"/>
      <c r="Y660" s="306"/>
      <c r="Z660" s="306"/>
    </row>
    <row r="661" spans="1:26" ht="12.75" customHeight="1" x14ac:dyDescent="0.25">
      <c r="A661" s="306"/>
      <c r="B661" s="304"/>
      <c r="C661" s="304"/>
      <c r="D661" s="304"/>
      <c r="E661" s="304"/>
      <c r="F661" s="305"/>
      <c r="G661" s="305"/>
      <c r="H661" s="305"/>
      <c r="I661" s="305"/>
      <c r="J661" s="305"/>
      <c r="K661" s="306"/>
      <c r="L661" s="306"/>
      <c r="M661" s="306"/>
      <c r="N661" s="306"/>
      <c r="O661" s="306"/>
      <c r="P661" s="306"/>
      <c r="Q661" s="306"/>
      <c r="R661" s="306"/>
      <c r="S661" s="306"/>
      <c r="T661" s="306"/>
      <c r="U661" s="306"/>
      <c r="V661" s="306"/>
      <c r="W661" s="306"/>
      <c r="X661" s="306"/>
      <c r="Y661" s="306"/>
      <c r="Z661" s="306"/>
    </row>
    <row r="662" spans="1:26" ht="12.75" customHeight="1" x14ac:dyDescent="0.25">
      <c r="A662" s="306"/>
      <c r="B662" s="304"/>
      <c r="C662" s="304"/>
      <c r="D662" s="304"/>
      <c r="E662" s="304"/>
      <c r="F662" s="305"/>
      <c r="G662" s="305"/>
      <c r="H662" s="305"/>
      <c r="I662" s="305"/>
      <c r="J662" s="305"/>
      <c r="K662" s="306"/>
      <c r="L662" s="306"/>
      <c r="M662" s="306"/>
      <c r="N662" s="306"/>
      <c r="O662" s="306"/>
      <c r="P662" s="306"/>
      <c r="Q662" s="306"/>
      <c r="R662" s="306"/>
      <c r="S662" s="306"/>
      <c r="T662" s="306"/>
      <c r="U662" s="306"/>
      <c r="V662" s="306"/>
      <c r="W662" s="306"/>
      <c r="X662" s="306"/>
      <c r="Y662" s="306"/>
      <c r="Z662" s="306"/>
    </row>
    <row r="663" spans="1:26" ht="12.75" customHeight="1" x14ac:dyDescent="0.25">
      <c r="A663" s="306"/>
      <c r="B663" s="304"/>
      <c r="C663" s="304"/>
      <c r="D663" s="304"/>
      <c r="E663" s="304"/>
      <c r="F663" s="305"/>
      <c r="G663" s="305"/>
      <c r="H663" s="305"/>
      <c r="I663" s="305"/>
      <c r="J663" s="305"/>
      <c r="K663" s="306"/>
      <c r="L663" s="306"/>
      <c r="M663" s="306"/>
      <c r="N663" s="306"/>
      <c r="O663" s="306"/>
      <c r="P663" s="306"/>
      <c r="Q663" s="306"/>
      <c r="R663" s="306"/>
      <c r="S663" s="306"/>
      <c r="T663" s="306"/>
      <c r="U663" s="306"/>
      <c r="V663" s="306"/>
      <c r="W663" s="306"/>
      <c r="X663" s="306"/>
      <c r="Y663" s="306"/>
      <c r="Z663" s="306"/>
    </row>
    <row r="664" spans="1:26" ht="12.75" customHeight="1" x14ac:dyDescent="0.25">
      <c r="A664" s="306"/>
      <c r="B664" s="304"/>
      <c r="C664" s="304"/>
      <c r="D664" s="304"/>
      <c r="E664" s="304"/>
      <c r="F664" s="305"/>
      <c r="G664" s="305"/>
      <c r="H664" s="305"/>
      <c r="I664" s="305"/>
      <c r="J664" s="305"/>
      <c r="K664" s="306"/>
      <c r="L664" s="306"/>
      <c r="M664" s="306"/>
      <c r="N664" s="306"/>
      <c r="O664" s="306"/>
      <c r="P664" s="306"/>
      <c r="Q664" s="306"/>
      <c r="R664" s="306"/>
      <c r="S664" s="306"/>
      <c r="T664" s="306"/>
      <c r="U664" s="306"/>
      <c r="V664" s="306"/>
      <c r="W664" s="306"/>
      <c r="X664" s="306"/>
      <c r="Y664" s="306"/>
      <c r="Z664" s="306"/>
    </row>
    <row r="665" spans="1:26" ht="12.75" customHeight="1" x14ac:dyDescent="0.25">
      <c r="A665" s="306"/>
      <c r="B665" s="304"/>
      <c r="C665" s="304"/>
      <c r="D665" s="304"/>
      <c r="E665" s="304"/>
      <c r="F665" s="305"/>
      <c r="G665" s="305"/>
      <c r="H665" s="305"/>
      <c r="I665" s="305"/>
      <c r="J665" s="305"/>
      <c r="K665" s="306"/>
      <c r="L665" s="306"/>
      <c r="M665" s="306"/>
      <c r="N665" s="306"/>
      <c r="O665" s="306"/>
      <c r="P665" s="306"/>
      <c r="Q665" s="306"/>
      <c r="R665" s="306"/>
      <c r="S665" s="306"/>
      <c r="T665" s="306"/>
      <c r="U665" s="306"/>
      <c r="V665" s="306"/>
      <c r="W665" s="306"/>
      <c r="X665" s="306"/>
      <c r="Y665" s="306"/>
      <c r="Z665" s="306"/>
    </row>
    <row r="666" spans="1:26" ht="12.75" customHeight="1" x14ac:dyDescent="0.25">
      <c r="A666" s="306"/>
      <c r="B666" s="304"/>
      <c r="C666" s="304"/>
      <c r="D666" s="304"/>
      <c r="E666" s="304"/>
      <c r="F666" s="305"/>
      <c r="G666" s="305"/>
      <c r="H666" s="305"/>
      <c r="I666" s="305"/>
      <c r="J666" s="305"/>
      <c r="K666" s="306"/>
      <c r="L666" s="306"/>
      <c r="M666" s="306"/>
      <c r="N666" s="306"/>
      <c r="O666" s="306"/>
      <c r="P666" s="306"/>
      <c r="Q666" s="306"/>
      <c r="R666" s="306"/>
      <c r="S666" s="306"/>
      <c r="T666" s="306"/>
      <c r="U666" s="306"/>
      <c r="V666" s="306"/>
      <c r="W666" s="306"/>
      <c r="X666" s="306"/>
      <c r="Y666" s="306"/>
      <c r="Z666" s="306"/>
    </row>
    <row r="667" spans="1:26" ht="12.75" customHeight="1" x14ac:dyDescent="0.25">
      <c r="A667" s="306"/>
      <c r="B667" s="304"/>
      <c r="C667" s="304"/>
      <c r="D667" s="304"/>
      <c r="E667" s="304"/>
      <c r="F667" s="305"/>
      <c r="G667" s="305"/>
      <c r="H667" s="305"/>
      <c r="I667" s="305"/>
      <c r="J667" s="305"/>
      <c r="K667" s="306"/>
      <c r="L667" s="306"/>
      <c r="M667" s="306"/>
      <c r="N667" s="306"/>
      <c r="O667" s="306"/>
      <c r="P667" s="306"/>
      <c r="Q667" s="306"/>
      <c r="R667" s="306"/>
      <c r="S667" s="306"/>
      <c r="T667" s="306"/>
      <c r="U667" s="306"/>
      <c r="V667" s="306"/>
      <c r="W667" s="306"/>
      <c r="X667" s="306"/>
      <c r="Y667" s="306"/>
      <c r="Z667" s="306"/>
    </row>
    <row r="668" spans="1:26" ht="12.75" customHeight="1" x14ac:dyDescent="0.25">
      <c r="A668" s="306"/>
      <c r="B668" s="304"/>
      <c r="C668" s="304"/>
      <c r="D668" s="304"/>
      <c r="E668" s="304"/>
      <c r="F668" s="305"/>
      <c r="G668" s="305"/>
      <c r="H668" s="305"/>
      <c r="I668" s="305"/>
      <c r="J668" s="305"/>
      <c r="K668" s="306"/>
      <c r="L668" s="306"/>
      <c r="M668" s="306"/>
      <c r="N668" s="306"/>
      <c r="O668" s="306"/>
      <c r="P668" s="306"/>
      <c r="Q668" s="306"/>
      <c r="R668" s="306"/>
      <c r="S668" s="306"/>
      <c r="T668" s="306"/>
      <c r="U668" s="306"/>
      <c r="V668" s="306"/>
      <c r="W668" s="306"/>
      <c r="X668" s="306"/>
      <c r="Y668" s="306"/>
      <c r="Z668" s="306"/>
    </row>
    <row r="669" spans="1:26" ht="12.75" customHeight="1" x14ac:dyDescent="0.25">
      <c r="A669" s="306"/>
      <c r="B669" s="304"/>
      <c r="C669" s="304"/>
      <c r="D669" s="304"/>
      <c r="E669" s="304"/>
      <c r="F669" s="305"/>
      <c r="G669" s="305"/>
      <c r="H669" s="305"/>
      <c r="I669" s="305"/>
      <c r="J669" s="305"/>
      <c r="K669" s="306"/>
      <c r="L669" s="306"/>
      <c r="M669" s="306"/>
      <c r="N669" s="306"/>
      <c r="O669" s="306"/>
      <c r="P669" s="306"/>
      <c r="Q669" s="306"/>
      <c r="R669" s="306"/>
      <c r="S669" s="306"/>
      <c r="T669" s="306"/>
      <c r="U669" s="306"/>
      <c r="V669" s="306"/>
      <c r="W669" s="306"/>
      <c r="X669" s="306"/>
      <c r="Y669" s="306"/>
      <c r="Z669" s="306"/>
    </row>
    <row r="670" spans="1:26" ht="12.75" customHeight="1" x14ac:dyDescent="0.25">
      <c r="A670" s="306"/>
      <c r="B670" s="304"/>
      <c r="C670" s="304"/>
      <c r="D670" s="304"/>
      <c r="E670" s="304"/>
      <c r="F670" s="305"/>
      <c r="G670" s="305"/>
      <c r="H670" s="305"/>
      <c r="I670" s="305"/>
      <c r="J670" s="305"/>
      <c r="K670" s="306"/>
      <c r="L670" s="306"/>
      <c r="M670" s="306"/>
      <c r="N670" s="306"/>
      <c r="O670" s="306"/>
      <c r="P670" s="306"/>
      <c r="Q670" s="306"/>
      <c r="R670" s="306"/>
      <c r="S670" s="306"/>
      <c r="T670" s="306"/>
      <c r="U670" s="306"/>
      <c r="V670" s="306"/>
      <c r="W670" s="306"/>
      <c r="X670" s="306"/>
      <c r="Y670" s="306"/>
      <c r="Z670" s="306"/>
    </row>
    <row r="671" spans="1:26" ht="12.75" customHeight="1" x14ac:dyDescent="0.25">
      <c r="A671" s="306"/>
      <c r="B671" s="304"/>
      <c r="C671" s="304"/>
      <c r="D671" s="304"/>
      <c r="E671" s="304"/>
      <c r="F671" s="305"/>
      <c r="G671" s="305"/>
      <c r="H671" s="305"/>
      <c r="I671" s="305"/>
      <c r="J671" s="305"/>
      <c r="K671" s="306"/>
      <c r="L671" s="306"/>
      <c r="M671" s="306"/>
      <c r="N671" s="306"/>
      <c r="O671" s="306"/>
      <c r="P671" s="306"/>
      <c r="Q671" s="306"/>
      <c r="R671" s="306"/>
      <c r="S671" s="306"/>
      <c r="T671" s="306"/>
      <c r="U671" s="306"/>
      <c r="V671" s="306"/>
      <c r="W671" s="306"/>
      <c r="X671" s="306"/>
      <c r="Y671" s="306"/>
      <c r="Z671" s="306"/>
    </row>
    <row r="672" spans="1:26" ht="12.75" customHeight="1" x14ac:dyDescent="0.25">
      <c r="A672" s="306"/>
      <c r="B672" s="304"/>
      <c r="C672" s="304"/>
      <c r="D672" s="304"/>
      <c r="E672" s="304"/>
      <c r="F672" s="305"/>
      <c r="G672" s="305"/>
      <c r="H672" s="305"/>
      <c r="I672" s="305"/>
      <c r="J672" s="305"/>
      <c r="K672" s="306"/>
      <c r="L672" s="306"/>
      <c r="M672" s="306"/>
      <c r="N672" s="306"/>
      <c r="O672" s="306"/>
      <c r="P672" s="306"/>
      <c r="Q672" s="306"/>
      <c r="R672" s="306"/>
      <c r="S672" s="306"/>
      <c r="T672" s="306"/>
      <c r="U672" s="306"/>
      <c r="V672" s="306"/>
      <c r="W672" s="306"/>
      <c r="X672" s="306"/>
      <c r="Y672" s="306"/>
      <c r="Z672" s="306"/>
    </row>
    <row r="673" spans="1:26" ht="12.75" customHeight="1" x14ac:dyDescent="0.25">
      <c r="A673" s="306"/>
      <c r="B673" s="304"/>
      <c r="C673" s="304"/>
      <c r="D673" s="304"/>
      <c r="E673" s="304"/>
      <c r="F673" s="305"/>
      <c r="G673" s="305"/>
      <c r="H673" s="305"/>
      <c r="I673" s="305"/>
      <c r="J673" s="305"/>
      <c r="K673" s="306"/>
      <c r="L673" s="306"/>
      <c r="M673" s="306"/>
      <c r="N673" s="306"/>
      <c r="O673" s="306"/>
      <c r="P673" s="306"/>
      <c r="Q673" s="306"/>
      <c r="R673" s="306"/>
      <c r="S673" s="306"/>
      <c r="T673" s="306"/>
      <c r="U673" s="306"/>
      <c r="V673" s="306"/>
      <c r="W673" s="306"/>
      <c r="X673" s="306"/>
      <c r="Y673" s="306"/>
      <c r="Z673" s="306"/>
    </row>
    <row r="674" spans="1:26" ht="12.75" customHeight="1" x14ac:dyDescent="0.25">
      <c r="A674" s="306"/>
      <c r="B674" s="304"/>
      <c r="C674" s="304"/>
      <c r="D674" s="304"/>
      <c r="E674" s="304"/>
      <c r="F674" s="305"/>
      <c r="G674" s="305"/>
      <c r="H674" s="305"/>
      <c r="I674" s="305"/>
      <c r="J674" s="305"/>
      <c r="K674" s="306"/>
      <c r="L674" s="306"/>
      <c r="M674" s="306"/>
      <c r="N674" s="306"/>
      <c r="O674" s="306"/>
      <c r="P674" s="306"/>
      <c r="Q674" s="306"/>
      <c r="R674" s="306"/>
      <c r="S674" s="306"/>
      <c r="T674" s="306"/>
      <c r="U674" s="306"/>
      <c r="V674" s="306"/>
      <c r="W674" s="306"/>
      <c r="X674" s="306"/>
      <c r="Y674" s="306"/>
      <c r="Z674" s="306"/>
    </row>
    <row r="675" spans="1:26" ht="12.75" customHeight="1" x14ac:dyDescent="0.25">
      <c r="A675" s="306"/>
      <c r="B675" s="304"/>
      <c r="C675" s="304"/>
      <c r="D675" s="304"/>
      <c r="E675" s="304"/>
      <c r="F675" s="305"/>
      <c r="G675" s="305"/>
      <c r="H675" s="305"/>
      <c r="I675" s="305"/>
      <c r="J675" s="305"/>
      <c r="K675" s="306"/>
      <c r="L675" s="306"/>
      <c r="M675" s="306"/>
      <c r="N675" s="306"/>
      <c r="O675" s="306"/>
      <c r="P675" s="306"/>
      <c r="Q675" s="306"/>
      <c r="R675" s="306"/>
      <c r="S675" s="306"/>
      <c r="T675" s="306"/>
      <c r="U675" s="306"/>
      <c r="V675" s="306"/>
      <c r="W675" s="306"/>
      <c r="X675" s="306"/>
      <c r="Y675" s="306"/>
      <c r="Z675" s="306"/>
    </row>
    <row r="676" spans="1:26" ht="12.75" customHeight="1" x14ac:dyDescent="0.25">
      <c r="A676" s="306"/>
      <c r="B676" s="304"/>
      <c r="C676" s="304"/>
      <c r="D676" s="304"/>
      <c r="E676" s="304"/>
      <c r="F676" s="305"/>
      <c r="G676" s="305"/>
      <c r="H676" s="305"/>
      <c r="I676" s="305"/>
      <c r="J676" s="305"/>
      <c r="K676" s="306"/>
      <c r="L676" s="306"/>
      <c r="M676" s="306"/>
      <c r="N676" s="306"/>
      <c r="O676" s="306"/>
      <c r="P676" s="306"/>
      <c r="Q676" s="306"/>
      <c r="R676" s="306"/>
      <c r="S676" s="306"/>
      <c r="T676" s="306"/>
      <c r="U676" s="306"/>
      <c r="V676" s="306"/>
      <c r="W676" s="306"/>
      <c r="X676" s="306"/>
      <c r="Y676" s="306"/>
      <c r="Z676" s="306"/>
    </row>
    <row r="677" spans="1:26" ht="12.75" customHeight="1" x14ac:dyDescent="0.25">
      <c r="A677" s="306"/>
      <c r="B677" s="304"/>
      <c r="C677" s="304"/>
      <c r="D677" s="304"/>
      <c r="E677" s="304"/>
      <c r="F677" s="305"/>
      <c r="G677" s="305"/>
      <c r="H677" s="305"/>
      <c r="I677" s="305"/>
      <c r="J677" s="305"/>
      <c r="K677" s="306"/>
      <c r="L677" s="306"/>
      <c r="M677" s="306"/>
      <c r="N677" s="306"/>
      <c r="O677" s="306"/>
      <c r="P677" s="306"/>
      <c r="Q677" s="306"/>
      <c r="R677" s="306"/>
      <c r="S677" s="306"/>
      <c r="T677" s="306"/>
      <c r="U677" s="306"/>
      <c r="V677" s="306"/>
      <c r="W677" s="306"/>
      <c r="X677" s="306"/>
      <c r="Y677" s="306"/>
      <c r="Z677" s="306"/>
    </row>
    <row r="678" spans="1:26" ht="12.75" customHeight="1" x14ac:dyDescent="0.25">
      <c r="A678" s="306"/>
      <c r="B678" s="304"/>
      <c r="C678" s="304"/>
      <c r="D678" s="304"/>
      <c r="E678" s="304"/>
      <c r="F678" s="305"/>
      <c r="G678" s="305"/>
      <c r="H678" s="305"/>
      <c r="I678" s="305"/>
      <c r="J678" s="305"/>
      <c r="K678" s="306"/>
      <c r="L678" s="306"/>
      <c r="M678" s="306"/>
      <c r="N678" s="306"/>
      <c r="O678" s="306"/>
      <c r="P678" s="306"/>
      <c r="Q678" s="306"/>
      <c r="R678" s="306"/>
      <c r="S678" s="306"/>
      <c r="T678" s="306"/>
      <c r="U678" s="306"/>
      <c r="V678" s="306"/>
      <c r="W678" s="306"/>
      <c r="X678" s="306"/>
      <c r="Y678" s="306"/>
      <c r="Z678" s="306"/>
    </row>
    <row r="679" spans="1:26" ht="12.75" customHeight="1" x14ac:dyDescent="0.25">
      <c r="A679" s="306"/>
      <c r="B679" s="304"/>
      <c r="C679" s="304"/>
      <c r="D679" s="304"/>
      <c r="E679" s="304"/>
      <c r="F679" s="305"/>
      <c r="G679" s="305"/>
      <c r="H679" s="305"/>
      <c r="I679" s="305"/>
      <c r="J679" s="305"/>
      <c r="K679" s="306"/>
      <c r="L679" s="306"/>
      <c r="M679" s="306"/>
      <c r="N679" s="306"/>
      <c r="O679" s="306"/>
      <c r="P679" s="306"/>
      <c r="Q679" s="306"/>
      <c r="R679" s="306"/>
      <c r="S679" s="306"/>
      <c r="T679" s="306"/>
      <c r="U679" s="306"/>
      <c r="V679" s="306"/>
      <c r="W679" s="306"/>
      <c r="X679" s="306"/>
      <c r="Y679" s="306"/>
      <c r="Z679" s="306"/>
    </row>
    <row r="680" spans="1:26" ht="12.75" customHeight="1" x14ac:dyDescent="0.25">
      <c r="A680" s="306"/>
      <c r="B680" s="304"/>
      <c r="C680" s="304"/>
      <c r="D680" s="304"/>
      <c r="E680" s="304"/>
      <c r="F680" s="305"/>
      <c r="G680" s="305"/>
      <c r="H680" s="305"/>
      <c r="I680" s="305"/>
      <c r="J680" s="305"/>
      <c r="K680" s="306"/>
      <c r="L680" s="306"/>
      <c r="M680" s="306"/>
      <c r="N680" s="306"/>
      <c r="O680" s="306"/>
      <c r="P680" s="306"/>
      <c r="Q680" s="306"/>
      <c r="R680" s="306"/>
      <c r="S680" s="306"/>
      <c r="T680" s="306"/>
      <c r="U680" s="306"/>
      <c r="V680" s="306"/>
      <c r="W680" s="306"/>
      <c r="X680" s="306"/>
      <c r="Y680" s="306"/>
      <c r="Z680" s="306"/>
    </row>
    <row r="681" spans="1:26" ht="12.75" customHeight="1" x14ac:dyDescent="0.25">
      <c r="A681" s="306"/>
      <c r="B681" s="304"/>
      <c r="C681" s="304"/>
      <c r="D681" s="304"/>
      <c r="E681" s="304"/>
      <c r="F681" s="305"/>
      <c r="G681" s="305"/>
      <c r="H681" s="305"/>
      <c r="I681" s="305"/>
      <c r="J681" s="305"/>
      <c r="K681" s="306"/>
      <c r="L681" s="306"/>
      <c r="M681" s="306"/>
      <c r="N681" s="306"/>
      <c r="O681" s="306"/>
      <c r="P681" s="306"/>
      <c r="Q681" s="306"/>
      <c r="R681" s="306"/>
      <c r="S681" s="306"/>
      <c r="T681" s="306"/>
      <c r="U681" s="306"/>
      <c r="V681" s="306"/>
      <c r="W681" s="306"/>
      <c r="X681" s="306"/>
      <c r="Y681" s="306"/>
      <c r="Z681" s="306"/>
    </row>
    <row r="682" spans="1:26" ht="12.75" customHeight="1" x14ac:dyDescent="0.25">
      <c r="A682" s="306"/>
      <c r="B682" s="304"/>
      <c r="C682" s="304"/>
      <c r="D682" s="304"/>
      <c r="E682" s="304"/>
      <c r="F682" s="305"/>
      <c r="G682" s="305"/>
      <c r="H682" s="305"/>
      <c r="I682" s="305"/>
      <c r="J682" s="305"/>
      <c r="K682" s="306"/>
      <c r="L682" s="306"/>
      <c r="M682" s="306"/>
      <c r="N682" s="306"/>
      <c r="O682" s="306"/>
      <c r="P682" s="306"/>
      <c r="Q682" s="306"/>
      <c r="R682" s="306"/>
      <c r="S682" s="306"/>
      <c r="T682" s="306"/>
      <c r="U682" s="306"/>
      <c r="V682" s="306"/>
      <c r="W682" s="306"/>
      <c r="X682" s="306"/>
      <c r="Y682" s="306"/>
      <c r="Z682" s="306"/>
    </row>
    <row r="683" spans="1:26" ht="12.75" customHeight="1" x14ac:dyDescent="0.25">
      <c r="A683" s="306"/>
      <c r="B683" s="304"/>
      <c r="C683" s="304"/>
      <c r="D683" s="304"/>
      <c r="E683" s="304"/>
      <c r="F683" s="305"/>
      <c r="G683" s="305"/>
      <c r="H683" s="305"/>
      <c r="I683" s="305"/>
      <c r="J683" s="305"/>
      <c r="K683" s="306"/>
      <c r="L683" s="306"/>
      <c r="M683" s="306"/>
      <c r="N683" s="306"/>
      <c r="O683" s="306"/>
      <c r="P683" s="306"/>
      <c r="Q683" s="306"/>
      <c r="R683" s="306"/>
      <c r="S683" s="306"/>
      <c r="T683" s="306"/>
      <c r="U683" s="306"/>
      <c r="V683" s="306"/>
      <c r="W683" s="306"/>
      <c r="X683" s="306"/>
      <c r="Y683" s="306"/>
      <c r="Z683" s="306"/>
    </row>
    <row r="684" spans="1:26" ht="12.75" customHeight="1" x14ac:dyDescent="0.25">
      <c r="A684" s="306"/>
      <c r="B684" s="304"/>
      <c r="C684" s="304"/>
      <c r="D684" s="304"/>
      <c r="E684" s="304"/>
      <c r="F684" s="305"/>
      <c r="G684" s="305"/>
      <c r="H684" s="305"/>
      <c r="I684" s="305"/>
      <c r="J684" s="305"/>
      <c r="K684" s="306"/>
      <c r="L684" s="306"/>
      <c r="M684" s="306"/>
      <c r="N684" s="306"/>
      <c r="O684" s="306"/>
      <c r="P684" s="306"/>
      <c r="Q684" s="306"/>
      <c r="R684" s="306"/>
      <c r="S684" s="306"/>
      <c r="T684" s="306"/>
      <c r="U684" s="306"/>
      <c r="V684" s="306"/>
      <c r="W684" s="306"/>
      <c r="X684" s="306"/>
      <c r="Y684" s="306"/>
      <c r="Z684" s="306"/>
    </row>
    <row r="685" spans="1:26" ht="12.75" customHeight="1" x14ac:dyDescent="0.25">
      <c r="A685" s="306"/>
      <c r="B685" s="304"/>
      <c r="C685" s="304"/>
      <c r="D685" s="304"/>
      <c r="E685" s="304"/>
      <c r="F685" s="305"/>
      <c r="G685" s="305"/>
      <c r="H685" s="305"/>
      <c r="I685" s="305"/>
      <c r="J685" s="305"/>
      <c r="K685" s="306"/>
      <c r="L685" s="306"/>
      <c r="M685" s="306"/>
      <c r="N685" s="306"/>
      <c r="O685" s="306"/>
      <c r="P685" s="306"/>
      <c r="Q685" s="306"/>
      <c r="R685" s="306"/>
      <c r="S685" s="306"/>
      <c r="T685" s="306"/>
      <c r="U685" s="306"/>
      <c r="V685" s="306"/>
      <c r="W685" s="306"/>
      <c r="X685" s="306"/>
      <c r="Y685" s="306"/>
      <c r="Z685" s="306"/>
    </row>
    <row r="686" spans="1:26" ht="12.75" customHeight="1" x14ac:dyDescent="0.25">
      <c r="A686" s="306"/>
      <c r="B686" s="304"/>
      <c r="C686" s="304"/>
      <c r="D686" s="304"/>
      <c r="E686" s="304"/>
      <c r="F686" s="305"/>
      <c r="G686" s="305"/>
      <c r="H686" s="305"/>
      <c r="I686" s="305"/>
      <c r="J686" s="305"/>
      <c r="K686" s="306"/>
      <c r="L686" s="306"/>
      <c r="M686" s="306"/>
      <c r="N686" s="306"/>
      <c r="O686" s="306"/>
      <c r="P686" s="306"/>
      <c r="Q686" s="306"/>
      <c r="R686" s="306"/>
      <c r="S686" s="306"/>
      <c r="T686" s="306"/>
      <c r="U686" s="306"/>
      <c r="V686" s="306"/>
      <c r="W686" s="306"/>
      <c r="X686" s="306"/>
      <c r="Y686" s="306"/>
      <c r="Z686" s="306"/>
    </row>
    <row r="687" spans="1:26" ht="12.75" customHeight="1" x14ac:dyDescent="0.25">
      <c r="A687" s="306"/>
      <c r="B687" s="304"/>
      <c r="C687" s="304"/>
      <c r="D687" s="304"/>
      <c r="E687" s="304"/>
      <c r="F687" s="305"/>
      <c r="G687" s="305"/>
      <c r="H687" s="305"/>
      <c r="I687" s="305"/>
      <c r="J687" s="305"/>
      <c r="K687" s="306"/>
      <c r="L687" s="306"/>
      <c r="M687" s="306"/>
      <c r="N687" s="306"/>
      <c r="O687" s="306"/>
      <c r="P687" s="306"/>
      <c r="Q687" s="306"/>
      <c r="R687" s="306"/>
      <c r="S687" s="306"/>
      <c r="T687" s="306"/>
      <c r="U687" s="306"/>
      <c r="V687" s="306"/>
      <c r="W687" s="306"/>
      <c r="X687" s="306"/>
      <c r="Y687" s="306"/>
      <c r="Z687" s="306"/>
    </row>
    <row r="688" spans="1:26" ht="12.75" customHeight="1" x14ac:dyDescent="0.25">
      <c r="A688" s="306"/>
      <c r="B688" s="304"/>
      <c r="C688" s="304"/>
      <c r="D688" s="304"/>
      <c r="E688" s="304"/>
      <c r="F688" s="305"/>
      <c r="G688" s="305"/>
      <c r="H688" s="305"/>
      <c r="I688" s="305"/>
      <c r="J688" s="305"/>
      <c r="K688" s="306"/>
      <c r="L688" s="306"/>
      <c r="M688" s="306"/>
      <c r="N688" s="306"/>
      <c r="O688" s="306"/>
      <c r="P688" s="306"/>
      <c r="Q688" s="306"/>
      <c r="R688" s="306"/>
      <c r="S688" s="306"/>
      <c r="T688" s="306"/>
      <c r="U688" s="306"/>
      <c r="V688" s="306"/>
      <c r="W688" s="306"/>
      <c r="X688" s="306"/>
      <c r="Y688" s="306"/>
      <c r="Z688" s="306"/>
    </row>
    <row r="689" spans="1:26" ht="12.75" customHeight="1" x14ac:dyDescent="0.25">
      <c r="A689" s="306"/>
      <c r="B689" s="304"/>
      <c r="C689" s="304"/>
      <c r="D689" s="304"/>
      <c r="E689" s="304"/>
      <c r="F689" s="305"/>
      <c r="G689" s="305"/>
      <c r="H689" s="305"/>
      <c r="I689" s="305"/>
      <c r="J689" s="305"/>
      <c r="K689" s="306"/>
      <c r="L689" s="306"/>
      <c r="M689" s="306"/>
      <c r="N689" s="306"/>
      <c r="O689" s="306"/>
      <c r="P689" s="306"/>
      <c r="Q689" s="306"/>
      <c r="R689" s="306"/>
      <c r="S689" s="306"/>
      <c r="T689" s="306"/>
      <c r="U689" s="306"/>
      <c r="V689" s="306"/>
      <c r="W689" s="306"/>
      <c r="X689" s="306"/>
      <c r="Y689" s="306"/>
      <c r="Z689" s="306"/>
    </row>
    <row r="690" spans="1:26" ht="12.75" customHeight="1" x14ac:dyDescent="0.25">
      <c r="A690" s="306"/>
      <c r="B690" s="304"/>
      <c r="C690" s="304"/>
      <c r="D690" s="304"/>
      <c r="E690" s="304"/>
      <c r="F690" s="305"/>
      <c r="G690" s="305"/>
      <c r="H690" s="305"/>
      <c r="I690" s="305"/>
      <c r="J690" s="305"/>
      <c r="K690" s="306"/>
      <c r="L690" s="306"/>
      <c r="M690" s="306"/>
      <c r="N690" s="306"/>
      <c r="O690" s="306"/>
      <c r="P690" s="306"/>
      <c r="Q690" s="306"/>
      <c r="R690" s="306"/>
      <c r="S690" s="306"/>
      <c r="T690" s="306"/>
      <c r="U690" s="306"/>
      <c r="V690" s="306"/>
      <c r="W690" s="306"/>
      <c r="X690" s="306"/>
      <c r="Y690" s="306"/>
      <c r="Z690" s="306"/>
    </row>
    <row r="691" spans="1:26" ht="12.75" customHeight="1" x14ac:dyDescent="0.25">
      <c r="A691" s="306"/>
      <c r="B691" s="304"/>
      <c r="C691" s="304"/>
      <c r="D691" s="304"/>
      <c r="E691" s="304"/>
      <c r="F691" s="305"/>
      <c r="G691" s="305"/>
      <c r="H691" s="305"/>
      <c r="I691" s="305"/>
      <c r="J691" s="305"/>
      <c r="K691" s="306"/>
      <c r="L691" s="306"/>
      <c r="M691" s="306"/>
      <c r="N691" s="306"/>
      <c r="O691" s="306"/>
      <c r="P691" s="306"/>
      <c r="Q691" s="306"/>
      <c r="R691" s="306"/>
      <c r="S691" s="306"/>
      <c r="T691" s="306"/>
      <c r="U691" s="306"/>
      <c r="V691" s="306"/>
      <c r="W691" s="306"/>
      <c r="X691" s="306"/>
      <c r="Y691" s="306"/>
      <c r="Z691" s="306"/>
    </row>
    <row r="692" spans="1:26" ht="12.75" customHeight="1" x14ac:dyDescent="0.25">
      <c r="A692" s="306"/>
      <c r="B692" s="304"/>
      <c r="C692" s="304"/>
      <c r="D692" s="304"/>
      <c r="E692" s="304"/>
      <c r="F692" s="305"/>
      <c r="G692" s="305"/>
      <c r="H692" s="305"/>
      <c r="I692" s="305"/>
      <c r="J692" s="305"/>
      <c r="K692" s="306"/>
      <c r="L692" s="306"/>
      <c r="M692" s="306"/>
      <c r="N692" s="306"/>
      <c r="O692" s="306"/>
      <c r="P692" s="306"/>
      <c r="Q692" s="306"/>
      <c r="R692" s="306"/>
      <c r="S692" s="306"/>
      <c r="T692" s="306"/>
      <c r="U692" s="306"/>
      <c r="V692" s="306"/>
      <c r="W692" s="306"/>
      <c r="X692" s="306"/>
      <c r="Y692" s="306"/>
      <c r="Z692" s="306"/>
    </row>
    <row r="693" spans="1:26" ht="12.75" customHeight="1" x14ac:dyDescent="0.25">
      <c r="A693" s="306"/>
      <c r="B693" s="304"/>
      <c r="C693" s="304"/>
      <c r="D693" s="304"/>
      <c r="E693" s="304"/>
      <c r="F693" s="305"/>
      <c r="G693" s="305"/>
      <c r="H693" s="305"/>
      <c r="I693" s="305"/>
      <c r="J693" s="305"/>
      <c r="K693" s="306"/>
      <c r="L693" s="306"/>
      <c r="M693" s="306"/>
      <c r="N693" s="306"/>
      <c r="O693" s="306"/>
      <c r="P693" s="306"/>
      <c r="Q693" s="306"/>
      <c r="R693" s="306"/>
      <c r="S693" s="306"/>
      <c r="T693" s="306"/>
      <c r="U693" s="306"/>
      <c r="V693" s="306"/>
      <c r="W693" s="306"/>
      <c r="X693" s="306"/>
      <c r="Y693" s="306"/>
      <c r="Z693" s="306"/>
    </row>
    <row r="694" spans="1:26" ht="12.75" customHeight="1" x14ac:dyDescent="0.25">
      <c r="A694" s="306"/>
      <c r="B694" s="304"/>
      <c r="C694" s="304"/>
      <c r="D694" s="304"/>
      <c r="E694" s="304"/>
      <c r="F694" s="305"/>
      <c r="G694" s="305"/>
      <c r="H694" s="305"/>
      <c r="I694" s="305"/>
      <c r="J694" s="305"/>
      <c r="K694" s="306"/>
      <c r="L694" s="306"/>
      <c r="M694" s="306"/>
      <c r="N694" s="306"/>
      <c r="O694" s="306"/>
      <c r="P694" s="306"/>
      <c r="Q694" s="306"/>
      <c r="R694" s="306"/>
      <c r="S694" s="306"/>
      <c r="T694" s="306"/>
      <c r="U694" s="306"/>
      <c r="V694" s="306"/>
      <c r="W694" s="306"/>
      <c r="X694" s="306"/>
      <c r="Y694" s="306"/>
      <c r="Z694" s="306"/>
    </row>
    <row r="695" spans="1:26" ht="12.75" customHeight="1" x14ac:dyDescent="0.25">
      <c r="A695" s="306"/>
      <c r="B695" s="304"/>
      <c r="C695" s="304"/>
      <c r="D695" s="304"/>
      <c r="E695" s="304"/>
      <c r="F695" s="305"/>
      <c r="G695" s="305"/>
      <c r="H695" s="305"/>
      <c r="I695" s="305"/>
      <c r="J695" s="305"/>
      <c r="K695" s="306"/>
      <c r="L695" s="306"/>
      <c r="M695" s="306"/>
      <c r="N695" s="306"/>
      <c r="O695" s="306"/>
      <c r="P695" s="306"/>
      <c r="Q695" s="306"/>
      <c r="R695" s="306"/>
      <c r="S695" s="306"/>
      <c r="T695" s="306"/>
      <c r="U695" s="306"/>
      <c r="V695" s="306"/>
      <c r="W695" s="306"/>
      <c r="X695" s="306"/>
      <c r="Y695" s="306"/>
      <c r="Z695" s="306"/>
    </row>
    <row r="696" spans="1:26" ht="12.75" customHeight="1" x14ac:dyDescent="0.25">
      <c r="A696" s="306"/>
      <c r="B696" s="304"/>
      <c r="C696" s="304"/>
      <c r="D696" s="304"/>
      <c r="E696" s="304"/>
      <c r="F696" s="305"/>
      <c r="G696" s="305"/>
      <c r="H696" s="305"/>
      <c r="I696" s="305"/>
      <c r="J696" s="305"/>
      <c r="K696" s="306"/>
      <c r="L696" s="306"/>
      <c r="M696" s="306"/>
      <c r="N696" s="306"/>
      <c r="O696" s="306"/>
      <c r="P696" s="306"/>
      <c r="Q696" s="306"/>
      <c r="R696" s="306"/>
      <c r="S696" s="306"/>
      <c r="T696" s="306"/>
      <c r="U696" s="306"/>
      <c r="V696" s="306"/>
      <c r="W696" s="306"/>
      <c r="X696" s="306"/>
      <c r="Y696" s="306"/>
      <c r="Z696" s="306"/>
    </row>
    <row r="697" spans="1:26" ht="12.75" customHeight="1" x14ac:dyDescent="0.25">
      <c r="A697" s="306"/>
      <c r="B697" s="304"/>
      <c r="C697" s="304"/>
      <c r="D697" s="304"/>
      <c r="E697" s="304"/>
      <c r="F697" s="305"/>
      <c r="G697" s="305"/>
      <c r="H697" s="305"/>
      <c r="I697" s="305"/>
      <c r="J697" s="305"/>
      <c r="K697" s="306"/>
      <c r="L697" s="306"/>
      <c r="M697" s="306"/>
      <c r="N697" s="306"/>
      <c r="O697" s="306"/>
      <c r="P697" s="306"/>
      <c r="Q697" s="306"/>
      <c r="R697" s="306"/>
      <c r="S697" s="306"/>
      <c r="T697" s="306"/>
      <c r="U697" s="306"/>
      <c r="V697" s="306"/>
      <c r="W697" s="306"/>
      <c r="X697" s="306"/>
      <c r="Y697" s="306"/>
      <c r="Z697" s="306"/>
    </row>
    <row r="698" spans="1:26" ht="12.75" customHeight="1" x14ac:dyDescent="0.25">
      <c r="A698" s="306"/>
      <c r="B698" s="304"/>
      <c r="C698" s="304"/>
      <c r="D698" s="304"/>
      <c r="E698" s="304"/>
      <c r="F698" s="305"/>
      <c r="G698" s="305"/>
      <c r="H698" s="305"/>
      <c r="I698" s="305"/>
      <c r="J698" s="305"/>
      <c r="K698" s="306"/>
      <c r="L698" s="306"/>
      <c r="M698" s="306"/>
      <c r="N698" s="306"/>
      <c r="O698" s="306"/>
      <c r="P698" s="306"/>
      <c r="Q698" s="306"/>
      <c r="R698" s="306"/>
      <c r="S698" s="306"/>
      <c r="T698" s="306"/>
      <c r="U698" s="306"/>
      <c r="V698" s="306"/>
      <c r="W698" s="306"/>
      <c r="X698" s="306"/>
      <c r="Y698" s="306"/>
      <c r="Z698" s="306"/>
    </row>
    <row r="699" spans="1:26" ht="12.75" customHeight="1" x14ac:dyDescent="0.25">
      <c r="A699" s="306"/>
      <c r="B699" s="304"/>
      <c r="C699" s="304"/>
      <c r="D699" s="304"/>
      <c r="E699" s="304"/>
      <c r="F699" s="305"/>
      <c r="G699" s="305"/>
      <c r="H699" s="305"/>
      <c r="I699" s="305"/>
      <c r="J699" s="305"/>
      <c r="K699" s="306"/>
      <c r="L699" s="306"/>
      <c r="M699" s="306"/>
      <c r="N699" s="306"/>
      <c r="O699" s="306"/>
      <c r="P699" s="306"/>
      <c r="Q699" s="306"/>
      <c r="R699" s="306"/>
      <c r="S699" s="306"/>
      <c r="T699" s="306"/>
      <c r="U699" s="306"/>
      <c r="V699" s="306"/>
      <c r="W699" s="306"/>
      <c r="X699" s="306"/>
      <c r="Y699" s="306"/>
      <c r="Z699" s="306"/>
    </row>
    <row r="700" spans="1:26" ht="12.75" customHeight="1" x14ac:dyDescent="0.25">
      <c r="A700" s="306"/>
      <c r="B700" s="304"/>
      <c r="C700" s="304"/>
      <c r="D700" s="304"/>
      <c r="E700" s="304"/>
      <c r="F700" s="305"/>
      <c r="G700" s="305"/>
      <c r="H700" s="305"/>
      <c r="I700" s="305"/>
      <c r="J700" s="305"/>
      <c r="K700" s="306"/>
      <c r="L700" s="306"/>
      <c r="M700" s="306"/>
      <c r="N700" s="306"/>
      <c r="O700" s="306"/>
      <c r="P700" s="306"/>
      <c r="Q700" s="306"/>
      <c r="R700" s="306"/>
      <c r="S700" s="306"/>
      <c r="T700" s="306"/>
      <c r="U700" s="306"/>
      <c r="V700" s="306"/>
      <c r="W700" s="306"/>
      <c r="X700" s="306"/>
      <c r="Y700" s="306"/>
      <c r="Z700" s="306"/>
    </row>
    <row r="701" spans="1:26" ht="12.75" customHeight="1" x14ac:dyDescent="0.25">
      <c r="A701" s="306"/>
      <c r="B701" s="304"/>
      <c r="C701" s="304"/>
      <c r="D701" s="304"/>
      <c r="E701" s="304"/>
      <c r="F701" s="305"/>
      <c r="G701" s="305"/>
      <c r="H701" s="305"/>
      <c r="I701" s="305"/>
      <c r="J701" s="305"/>
      <c r="K701" s="306"/>
      <c r="L701" s="306"/>
      <c r="M701" s="306"/>
      <c r="N701" s="306"/>
      <c r="O701" s="306"/>
      <c r="P701" s="306"/>
      <c r="Q701" s="306"/>
      <c r="R701" s="306"/>
      <c r="S701" s="306"/>
      <c r="T701" s="306"/>
      <c r="U701" s="306"/>
      <c r="V701" s="306"/>
      <c r="W701" s="306"/>
      <c r="X701" s="306"/>
      <c r="Y701" s="306"/>
      <c r="Z701" s="306"/>
    </row>
    <row r="702" spans="1:26" ht="12.75" customHeight="1" x14ac:dyDescent="0.25">
      <c r="A702" s="306"/>
      <c r="B702" s="304"/>
      <c r="C702" s="304"/>
      <c r="D702" s="304"/>
      <c r="E702" s="304"/>
      <c r="F702" s="305"/>
      <c r="G702" s="305"/>
      <c r="H702" s="305"/>
      <c r="I702" s="305"/>
      <c r="J702" s="305"/>
      <c r="K702" s="306"/>
      <c r="L702" s="306"/>
      <c r="M702" s="306"/>
      <c r="N702" s="306"/>
      <c r="O702" s="306"/>
      <c r="P702" s="306"/>
      <c r="Q702" s="306"/>
      <c r="R702" s="306"/>
      <c r="S702" s="306"/>
      <c r="T702" s="306"/>
      <c r="U702" s="306"/>
      <c r="V702" s="306"/>
      <c r="W702" s="306"/>
      <c r="X702" s="306"/>
      <c r="Y702" s="306"/>
      <c r="Z702" s="306"/>
    </row>
    <row r="703" spans="1:26" ht="12.75" customHeight="1" x14ac:dyDescent="0.25">
      <c r="A703" s="306"/>
      <c r="B703" s="304"/>
      <c r="C703" s="304"/>
      <c r="D703" s="304"/>
      <c r="E703" s="304"/>
      <c r="F703" s="305"/>
      <c r="G703" s="305"/>
      <c r="H703" s="305"/>
      <c r="I703" s="305"/>
      <c r="J703" s="305"/>
      <c r="K703" s="306"/>
      <c r="L703" s="306"/>
      <c r="M703" s="306"/>
      <c r="N703" s="306"/>
      <c r="O703" s="306"/>
      <c r="P703" s="306"/>
      <c r="Q703" s="306"/>
      <c r="R703" s="306"/>
      <c r="S703" s="306"/>
      <c r="T703" s="306"/>
      <c r="U703" s="306"/>
      <c r="V703" s="306"/>
      <c r="W703" s="306"/>
      <c r="X703" s="306"/>
      <c r="Y703" s="306"/>
      <c r="Z703" s="306"/>
    </row>
    <row r="704" spans="1:26" ht="12.75" customHeight="1" x14ac:dyDescent="0.25">
      <c r="A704" s="306"/>
      <c r="B704" s="304"/>
      <c r="C704" s="304"/>
      <c r="D704" s="304"/>
      <c r="E704" s="304"/>
      <c r="F704" s="305"/>
      <c r="G704" s="305"/>
      <c r="H704" s="305"/>
      <c r="I704" s="305"/>
      <c r="J704" s="305"/>
      <c r="K704" s="306"/>
      <c r="L704" s="306"/>
      <c r="M704" s="306"/>
      <c r="N704" s="306"/>
      <c r="O704" s="306"/>
      <c r="P704" s="306"/>
      <c r="Q704" s="306"/>
      <c r="R704" s="306"/>
      <c r="S704" s="306"/>
      <c r="T704" s="306"/>
      <c r="U704" s="306"/>
      <c r="V704" s="306"/>
      <c r="W704" s="306"/>
      <c r="X704" s="306"/>
      <c r="Y704" s="306"/>
      <c r="Z704" s="306"/>
    </row>
    <row r="705" spans="1:26" ht="12.75" customHeight="1" x14ac:dyDescent="0.25">
      <c r="A705" s="306"/>
      <c r="B705" s="304"/>
      <c r="C705" s="304"/>
      <c r="D705" s="304"/>
      <c r="E705" s="304"/>
      <c r="F705" s="305"/>
      <c r="G705" s="305"/>
      <c r="H705" s="305"/>
      <c r="I705" s="305"/>
      <c r="J705" s="305"/>
      <c r="K705" s="306"/>
      <c r="L705" s="306"/>
      <c r="M705" s="306"/>
      <c r="N705" s="306"/>
      <c r="O705" s="306"/>
      <c r="P705" s="306"/>
      <c r="Q705" s="306"/>
      <c r="R705" s="306"/>
      <c r="S705" s="306"/>
      <c r="T705" s="306"/>
      <c r="U705" s="306"/>
      <c r="V705" s="306"/>
      <c r="W705" s="306"/>
      <c r="X705" s="306"/>
      <c r="Y705" s="306"/>
      <c r="Z705" s="306"/>
    </row>
    <row r="706" spans="1:26" ht="12.75" customHeight="1" x14ac:dyDescent="0.25">
      <c r="A706" s="306"/>
      <c r="B706" s="304"/>
      <c r="C706" s="304"/>
      <c r="D706" s="304"/>
      <c r="E706" s="304"/>
      <c r="F706" s="305"/>
      <c r="G706" s="305"/>
      <c r="H706" s="305"/>
      <c r="I706" s="305"/>
      <c r="J706" s="305"/>
      <c r="K706" s="306"/>
      <c r="L706" s="306"/>
      <c r="M706" s="306"/>
      <c r="N706" s="306"/>
      <c r="O706" s="306"/>
      <c r="P706" s="306"/>
      <c r="Q706" s="306"/>
      <c r="R706" s="306"/>
      <c r="S706" s="306"/>
      <c r="T706" s="306"/>
      <c r="U706" s="306"/>
      <c r="V706" s="306"/>
      <c r="W706" s="306"/>
      <c r="X706" s="306"/>
      <c r="Y706" s="306"/>
      <c r="Z706" s="306"/>
    </row>
    <row r="707" spans="1:26" ht="12.75" customHeight="1" x14ac:dyDescent="0.25">
      <c r="A707" s="306"/>
      <c r="B707" s="304"/>
      <c r="C707" s="304"/>
      <c r="D707" s="304"/>
      <c r="E707" s="304"/>
      <c r="F707" s="305"/>
      <c r="G707" s="305"/>
      <c r="H707" s="305"/>
      <c r="I707" s="305"/>
      <c r="J707" s="305"/>
      <c r="K707" s="306"/>
      <c r="L707" s="306"/>
      <c r="M707" s="306"/>
      <c r="N707" s="306"/>
      <c r="O707" s="306"/>
      <c r="P707" s="306"/>
      <c r="Q707" s="306"/>
      <c r="R707" s="306"/>
      <c r="S707" s="306"/>
      <c r="T707" s="306"/>
      <c r="U707" s="306"/>
      <c r="V707" s="306"/>
      <c r="W707" s="306"/>
      <c r="X707" s="306"/>
      <c r="Y707" s="306"/>
      <c r="Z707" s="306"/>
    </row>
    <row r="708" spans="1:26" ht="12.75" customHeight="1" x14ac:dyDescent="0.25">
      <c r="A708" s="306"/>
      <c r="B708" s="304"/>
      <c r="C708" s="304"/>
      <c r="D708" s="304"/>
      <c r="E708" s="304"/>
      <c r="F708" s="305"/>
      <c r="G708" s="305"/>
      <c r="H708" s="305"/>
      <c r="I708" s="305"/>
      <c r="J708" s="305"/>
      <c r="K708" s="306"/>
      <c r="L708" s="306"/>
      <c r="M708" s="306"/>
      <c r="N708" s="306"/>
      <c r="O708" s="306"/>
      <c r="P708" s="306"/>
      <c r="Q708" s="306"/>
      <c r="R708" s="306"/>
      <c r="S708" s="306"/>
      <c r="T708" s="306"/>
      <c r="U708" s="306"/>
      <c r="V708" s="306"/>
      <c r="W708" s="306"/>
      <c r="X708" s="306"/>
      <c r="Y708" s="306"/>
      <c r="Z708" s="306"/>
    </row>
    <row r="709" spans="1:26" ht="12.75" customHeight="1" x14ac:dyDescent="0.25">
      <c r="A709" s="306"/>
      <c r="B709" s="304"/>
      <c r="C709" s="304"/>
      <c r="D709" s="304"/>
      <c r="E709" s="304"/>
      <c r="F709" s="305"/>
      <c r="G709" s="305"/>
      <c r="H709" s="305"/>
      <c r="I709" s="305"/>
      <c r="J709" s="305"/>
      <c r="K709" s="306"/>
      <c r="L709" s="306"/>
      <c r="M709" s="306"/>
      <c r="N709" s="306"/>
      <c r="O709" s="306"/>
      <c r="P709" s="306"/>
      <c r="Q709" s="306"/>
      <c r="R709" s="306"/>
      <c r="S709" s="306"/>
      <c r="T709" s="306"/>
      <c r="U709" s="306"/>
      <c r="V709" s="306"/>
      <c r="W709" s="306"/>
      <c r="X709" s="306"/>
      <c r="Y709" s="306"/>
      <c r="Z709" s="306"/>
    </row>
    <row r="710" spans="1:26" ht="12.75" customHeight="1" x14ac:dyDescent="0.25">
      <c r="A710" s="306"/>
      <c r="B710" s="304"/>
      <c r="C710" s="304"/>
      <c r="D710" s="304"/>
      <c r="E710" s="304"/>
      <c r="F710" s="305"/>
      <c r="G710" s="305"/>
      <c r="H710" s="305"/>
      <c r="I710" s="305"/>
      <c r="J710" s="305"/>
      <c r="K710" s="306"/>
      <c r="L710" s="306"/>
      <c r="M710" s="306"/>
      <c r="N710" s="306"/>
      <c r="O710" s="306"/>
      <c r="P710" s="306"/>
      <c r="Q710" s="306"/>
      <c r="R710" s="306"/>
      <c r="S710" s="306"/>
      <c r="T710" s="306"/>
      <c r="U710" s="306"/>
      <c r="V710" s="306"/>
      <c r="W710" s="306"/>
      <c r="X710" s="306"/>
      <c r="Y710" s="306"/>
      <c r="Z710" s="306"/>
    </row>
    <row r="711" spans="1:26" ht="12.75" customHeight="1" x14ac:dyDescent="0.25">
      <c r="A711" s="306"/>
      <c r="B711" s="304"/>
      <c r="C711" s="304"/>
      <c r="D711" s="304"/>
      <c r="E711" s="304"/>
      <c r="F711" s="305"/>
      <c r="G711" s="305"/>
      <c r="H711" s="305"/>
      <c r="I711" s="305"/>
      <c r="J711" s="305"/>
      <c r="K711" s="306"/>
      <c r="L711" s="306"/>
      <c r="M711" s="306"/>
      <c r="N711" s="306"/>
      <c r="O711" s="306"/>
      <c r="P711" s="306"/>
      <c r="Q711" s="306"/>
      <c r="R711" s="306"/>
      <c r="S711" s="306"/>
      <c r="T711" s="306"/>
      <c r="U711" s="306"/>
      <c r="V711" s="306"/>
      <c r="W711" s="306"/>
      <c r="X711" s="306"/>
      <c r="Y711" s="306"/>
      <c r="Z711" s="306"/>
    </row>
    <row r="712" spans="1:26" ht="12.75" customHeight="1" x14ac:dyDescent="0.25">
      <c r="A712" s="306"/>
      <c r="B712" s="304"/>
      <c r="C712" s="304"/>
      <c r="D712" s="304"/>
      <c r="E712" s="304"/>
      <c r="F712" s="305"/>
      <c r="G712" s="305"/>
      <c r="H712" s="305"/>
      <c r="I712" s="305"/>
      <c r="J712" s="305"/>
      <c r="K712" s="306"/>
      <c r="L712" s="306"/>
      <c r="M712" s="306"/>
      <c r="N712" s="306"/>
      <c r="O712" s="306"/>
      <c r="P712" s="306"/>
      <c r="Q712" s="306"/>
      <c r="R712" s="306"/>
      <c r="S712" s="306"/>
      <c r="T712" s="306"/>
      <c r="U712" s="306"/>
      <c r="V712" s="306"/>
      <c r="W712" s="306"/>
      <c r="X712" s="306"/>
      <c r="Y712" s="306"/>
      <c r="Z712" s="306"/>
    </row>
    <row r="713" spans="1:26" ht="12.75" customHeight="1" x14ac:dyDescent="0.25">
      <c r="A713" s="306"/>
      <c r="B713" s="304"/>
      <c r="C713" s="304"/>
      <c r="D713" s="304"/>
      <c r="E713" s="304"/>
      <c r="F713" s="305"/>
      <c r="G713" s="305"/>
      <c r="H713" s="305"/>
      <c r="I713" s="305"/>
      <c r="J713" s="305"/>
      <c r="K713" s="306"/>
      <c r="L713" s="306"/>
      <c r="M713" s="306"/>
      <c r="N713" s="306"/>
      <c r="O713" s="306"/>
      <c r="P713" s="306"/>
      <c r="Q713" s="306"/>
      <c r="R713" s="306"/>
      <c r="S713" s="306"/>
      <c r="T713" s="306"/>
      <c r="U713" s="306"/>
      <c r="V713" s="306"/>
      <c r="W713" s="306"/>
      <c r="X713" s="306"/>
      <c r="Y713" s="306"/>
      <c r="Z713" s="306"/>
    </row>
    <row r="714" spans="1:26" ht="12.75" customHeight="1" x14ac:dyDescent="0.25">
      <c r="A714" s="306"/>
      <c r="B714" s="304"/>
      <c r="C714" s="304"/>
      <c r="D714" s="304"/>
      <c r="E714" s="304"/>
      <c r="F714" s="305"/>
      <c r="G714" s="305"/>
      <c r="H714" s="305"/>
      <c r="I714" s="305"/>
      <c r="J714" s="305"/>
      <c r="K714" s="306"/>
      <c r="L714" s="306"/>
      <c r="M714" s="306"/>
      <c r="N714" s="306"/>
      <c r="O714" s="306"/>
      <c r="P714" s="306"/>
      <c r="Q714" s="306"/>
      <c r="R714" s="306"/>
      <c r="S714" s="306"/>
      <c r="T714" s="306"/>
      <c r="U714" s="306"/>
      <c r="V714" s="306"/>
      <c r="W714" s="306"/>
      <c r="X714" s="306"/>
      <c r="Y714" s="306"/>
      <c r="Z714" s="306"/>
    </row>
    <row r="715" spans="1:26" ht="12.75" customHeight="1" x14ac:dyDescent="0.25">
      <c r="A715" s="306"/>
      <c r="B715" s="304"/>
      <c r="C715" s="304"/>
      <c r="D715" s="304"/>
      <c r="E715" s="304"/>
      <c r="F715" s="305"/>
      <c r="G715" s="305"/>
      <c r="H715" s="305"/>
      <c r="I715" s="305"/>
      <c r="J715" s="305"/>
      <c r="K715" s="306"/>
      <c r="L715" s="306"/>
      <c r="M715" s="306"/>
      <c r="N715" s="306"/>
      <c r="O715" s="306"/>
      <c r="P715" s="306"/>
      <c r="Q715" s="306"/>
      <c r="R715" s="306"/>
      <c r="S715" s="306"/>
      <c r="T715" s="306"/>
      <c r="U715" s="306"/>
      <c r="V715" s="306"/>
      <c r="W715" s="306"/>
      <c r="X715" s="306"/>
      <c r="Y715" s="306"/>
      <c r="Z715" s="306"/>
    </row>
    <row r="716" spans="1:26" ht="12.75" customHeight="1" x14ac:dyDescent="0.25">
      <c r="A716" s="306"/>
      <c r="B716" s="304"/>
      <c r="C716" s="304"/>
      <c r="D716" s="304"/>
      <c r="E716" s="304"/>
      <c r="F716" s="305"/>
      <c r="G716" s="305"/>
      <c r="H716" s="305"/>
      <c r="I716" s="305"/>
      <c r="J716" s="305"/>
      <c r="K716" s="306"/>
      <c r="L716" s="306"/>
      <c r="M716" s="306"/>
      <c r="N716" s="306"/>
      <c r="O716" s="306"/>
      <c r="P716" s="306"/>
      <c r="Q716" s="306"/>
      <c r="R716" s="306"/>
      <c r="S716" s="306"/>
      <c r="T716" s="306"/>
      <c r="U716" s="306"/>
      <c r="V716" s="306"/>
      <c r="W716" s="306"/>
      <c r="X716" s="306"/>
      <c r="Y716" s="306"/>
      <c r="Z716" s="306"/>
    </row>
    <row r="717" spans="1:26" ht="12.75" customHeight="1" x14ac:dyDescent="0.25">
      <c r="A717" s="306"/>
      <c r="B717" s="304"/>
      <c r="C717" s="304"/>
      <c r="D717" s="304"/>
      <c r="E717" s="304"/>
      <c r="F717" s="305"/>
      <c r="G717" s="305"/>
      <c r="H717" s="305"/>
      <c r="I717" s="305"/>
      <c r="J717" s="305"/>
      <c r="K717" s="306"/>
      <c r="L717" s="306"/>
      <c r="M717" s="306"/>
      <c r="N717" s="306"/>
      <c r="O717" s="306"/>
      <c r="P717" s="306"/>
      <c r="Q717" s="306"/>
      <c r="R717" s="306"/>
      <c r="S717" s="306"/>
      <c r="T717" s="306"/>
      <c r="U717" s="306"/>
      <c r="V717" s="306"/>
      <c r="W717" s="306"/>
      <c r="X717" s="306"/>
      <c r="Y717" s="306"/>
      <c r="Z717" s="306"/>
    </row>
    <row r="718" spans="1:26" ht="12.75" customHeight="1" x14ac:dyDescent="0.25">
      <c r="A718" s="306"/>
      <c r="B718" s="304"/>
      <c r="C718" s="304"/>
      <c r="D718" s="304"/>
      <c r="E718" s="304"/>
      <c r="F718" s="305"/>
      <c r="G718" s="305"/>
      <c r="H718" s="305"/>
      <c r="I718" s="305"/>
      <c r="J718" s="305"/>
      <c r="K718" s="306"/>
      <c r="L718" s="306"/>
      <c r="M718" s="306"/>
      <c r="N718" s="306"/>
      <c r="O718" s="306"/>
      <c r="P718" s="306"/>
      <c r="Q718" s="306"/>
      <c r="R718" s="306"/>
      <c r="S718" s="306"/>
      <c r="T718" s="306"/>
      <c r="U718" s="306"/>
      <c r="V718" s="306"/>
      <c r="W718" s="306"/>
      <c r="X718" s="306"/>
      <c r="Y718" s="306"/>
      <c r="Z718" s="306"/>
    </row>
    <row r="719" spans="1:26" ht="12.75" customHeight="1" x14ac:dyDescent="0.25">
      <c r="A719" s="306"/>
      <c r="B719" s="304"/>
      <c r="C719" s="304"/>
      <c r="D719" s="304"/>
      <c r="E719" s="304"/>
      <c r="F719" s="305"/>
      <c r="G719" s="305"/>
      <c r="H719" s="305"/>
      <c r="I719" s="305"/>
      <c r="J719" s="305"/>
      <c r="K719" s="306"/>
      <c r="L719" s="306"/>
      <c r="M719" s="306"/>
      <c r="N719" s="306"/>
      <c r="O719" s="306"/>
      <c r="P719" s="306"/>
      <c r="Q719" s="306"/>
      <c r="R719" s="306"/>
      <c r="S719" s="306"/>
      <c r="T719" s="306"/>
      <c r="U719" s="306"/>
      <c r="V719" s="306"/>
      <c r="W719" s="306"/>
      <c r="X719" s="306"/>
      <c r="Y719" s="306"/>
      <c r="Z719" s="306"/>
    </row>
    <row r="720" spans="1:26" ht="12.75" customHeight="1" x14ac:dyDescent="0.25">
      <c r="A720" s="306"/>
      <c r="B720" s="304"/>
      <c r="C720" s="304"/>
      <c r="D720" s="304"/>
      <c r="E720" s="304"/>
      <c r="F720" s="305"/>
      <c r="G720" s="305"/>
      <c r="H720" s="305"/>
      <c r="I720" s="305"/>
      <c r="J720" s="305"/>
      <c r="K720" s="306"/>
      <c r="L720" s="306"/>
      <c r="M720" s="306"/>
      <c r="N720" s="306"/>
      <c r="O720" s="306"/>
      <c r="P720" s="306"/>
      <c r="Q720" s="306"/>
      <c r="R720" s="306"/>
      <c r="S720" s="306"/>
      <c r="T720" s="306"/>
      <c r="U720" s="306"/>
      <c r="V720" s="306"/>
      <c r="W720" s="306"/>
      <c r="X720" s="306"/>
      <c r="Y720" s="306"/>
      <c r="Z720" s="306"/>
    </row>
    <row r="721" spans="1:26" ht="12.75" customHeight="1" x14ac:dyDescent="0.25">
      <c r="A721" s="306"/>
      <c r="B721" s="304"/>
      <c r="C721" s="304"/>
      <c r="D721" s="304"/>
      <c r="E721" s="304"/>
      <c r="F721" s="305"/>
      <c r="G721" s="305"/>
      <c r="H721" s="305"/>
      <c r="I721" s="305"/>
      <c r="J721" s="305"/>
      <c r="K721" s="306"/>
      <c r="L721" s="306"/>
      <c r="M721" s="306"/>
      <c r="N721" s="306"/>
      <c r="O721" s="306"/>
      <c r="P721" s="306"/>
      <c r="Q721" s="306"/>
      <c r="R721" s="306"/>
      <c r="S721" s="306"/>
      <c r="T721" s="306"/>
      <c r="U721" s="306"/>
      <c r="V721" s="306"/>
      <c r="W721" s="306"/>
      <c r="X721" s="306"/>
      <c r="Y721" s="306"/>
      <c r="Z721" s="306"/>
    </row>
    <row r="722" spans="1:26" ht="12.75" customHeight="1" x14ac:dyDescent="0.25">
      <c r="A722" s="306"/>
      <c r="B722" s="304"/>
      <c r="C722" s="304"/>
      <c r="D722" s="304"/>
      <c r="E722" s="304"/>
      <c r="F722" s="305"/>
      <c r="G722" s="305"/>
      <c r="H722" s="305"/>
      <c r="I722" s="305"/>
      <c r="J722" s="305"/>
      <c r="K722" s="306"/>
      <c r="L722" s="306"/>
      <c r="M722" s="306"/>
      <c r="N722" s="306"/>
      <c r="O722" s="306"/>
      <c r="P722" s="306"/>
      <c r="Q722" s="306"/>
      <c r="R722" s="306"/>
      <c r="S722" s="306"/>
      <c r="T722" s="306"/>
      <c r="U722" s="306"/>
      <c r="V722" s="306"/>
      <c r="W722" s="306"/>
      <c r="X722" s="306"/>
      <c r="Y722" s="306"/>
      <c r="Z722" s="306"/>
    </row>
    <row r="723" spans="1:26" ht="12.75" customHeight="1" x14ac:dyDescent="0.25">
      <c r="A723" s="306"/>
      <c r="B723" s="304"/>
      <c r="C723" s="304"/>
      <c r="D723" s="304"/>
      <c r="E723" s="304"/>
      <c r="F723" s="305"/>
      <c r="G723" s="305"/>
      <c r="H723" s="305"/>
      <c r="I723" s="305"/>
      <c r="J723" s="305"/>
      <c r="K723" s="306"/>
      <c r="L723" s="306"/>
      <c r="M723" s="306"/>
      <c r="N723" s="306"/>
      <c r="O723" s="306"/>
      <c r="P723" s="306"/>
      <c r="Q723" s="306"/>
      <c r="R723" s="306"/>
      <c r="S723" s="306"/>
      <c r="T723" s="306"/>
      <c r="U723" s="306"/>
      <c r="V723" s="306"/>
      <c r="W723" s="306"/>
      <c r="X723" s="306"/>
      <c r="Y723" s="306"/>
      <c r="Z723" s="306"/>
    </row>
    <row r="724" spans="1:26" ht="12.75" customHeight="1" x14ac:dyDescent="0.25">
      <c r="A724" s="306"/>
      <c r="B724" s="304"/>
      <c r="C724" s="304"/>
      <c r="D724" s="304"/>
      <c r="E724" s="304"/>
      <c r="F724" s="305"/>
      <c r="G724" s="305"/>
      <c r="H724" s="305"/>
      <c r="I724" s="305"/>
      <c r="J724" s="305"/>
      <c r="K724" s="306"/>
      <c r="L724" s="306"/>
      <c r="M724" s="306"/>
      <c r="N724" s="306"/>
      <c r="O724" s="306"/>
      <c r="P724" s="306"/>
      <c r="Q724" s="306"/>
      <c r="R724" s="306"/>
      <c r="S724" s="306"/>
      <c r="T724" s="306"/>
      <c r="U724" s="306"/>
      <c r="V724" s="306"/>
      <c r="W724" s="306"/>
      <c r="X724" s="306"/>
      <c r="Y724" s="306"/>
      <c r="Z724" s="306"/>
    </row>
    <row r="725" spans="1:26" ht="12.75" customHeight="1" x14ac:dyDescent="0.25">
      <c r="A725" s="306"/>
      <c r="B725" s="304"/>
      <c r="C725" s="304"/>
      <c r="D725" s="304"/>
      <c r="E725" s="304"/>
      <c r="F725" s="305"/>
      <c r="G725" s="305"/>
      <c r="H725" s="305"/>
      <c r="I725" s="305"/>
      <c r="J725" s="305"/>
      <c r="K725" s="306"/>
      <c r="L725" s="306"/>
      <c r="M725" s="306"/>
      <c r="N725" s="306"/>
      <c r="O725" s="306"/>
      <c r="P725" s="306"/>
      <c r="Q725" s="306"/>
      <c r="R725" s="306"/>
      <c r="S725" s="306"/>
      <c r="T725" s="306"/>
      <c r="U725" s="306"/>
      <c r="V725" s="306"/>
      <c r="W725" s="306"/>
      <c r="X725" s="306"/>
      <c r="Y725" s="306"/>
      <c r="Z725" s="306"/>
    </row>
    <row r="726" spans="1:26" ht="12.75" customHeight="1" x14ac:dyDescent="0.25">
      <c r="A726" s="306"/>
      <c r="B726" s="304"/>
      <c r="C726" s="304"/>
      <c r="D726" s="304"/>
      <c r="E726" s="304"/>
      <c r="F726" s="305"/>
      <c r="G726" s="305"/>
      <c r="H726" s="305"/>
      <c r="I726" s="305"/>
      <c r="J726" s="305"/>
      <c r="K726" s="306"/>
      <c r="L726" s="306"/>
      <c r="M726" s="306"/>
      <c r="N726" s="306"/>
      <c r="O726" s="306"/>
      <c r="P726" s="306"/>
      <c r="Q726" s="306"/>
      <c r="R726" s="306"/>
      <c r="S726" s="306"/>
      <c r="T726" s="306"/>
      <c r="U726" s="306"/>
      <c r="V726" s="306"/>
      <c r="W726" s="306"/>
      <c r="X726" s="306"/>
      <c r="Y726" s="306"/>
      <c r="Z726" s="306"/>
    </row>
    <row r="727" spans="1:26" ht="12.75" customHeight="1" x14ac:dyDescent="0.25">
      <c r="A727" s="306"/>
      <c r="B727" s="304"/>
      <c r="C727" s="304"/>
      <c r="D727" s="304"/>
      <c r="E727" s="304"/>
      <c r="F727" s="305"/>
      <c r="G727" s="305"/>
      <c r="H727" s="305"/>
      <c r="I727" s="305"/>
      <c r="J727" s="305"/>
      <c r="K727" s="306"/>
      <c r="L727" s="306"/>
      <c r="M727" s="306"/>
      <c r="N727" s="306"/>
      <c r="O727" s="306"/>
      <c r="P727" s="306"/>
      <c r="Q727" s="306"/>
      <c r="R727" s="306"/>
      <c r="S727" s="306"/>
      <c r="T727" s="306"/>
      <c r="U727" s="306"/>
      <c r="V727" s="306"/>
      <c r="W727" s="306"/>
      <c r="X727" s="306"/>
      <c r="Y727" s="306"/>
      <c r="Z727" s="306"/>
    </row>
    <row r="728" spans="1:26" ht="12.75" customHeight="1" x14ac:dyDescent="0.25">
      <c r="A728" s="306"/>
      <c r="B728" s="304"/>
      <c r="C728" s="304"/>
      <c r="D728" s="304"/>
      <c r="E728" s="304"/>
      <c r="F728" s="305"/>
      <c r="G728" s="305"/>
      <c r="H728" s="305"/>
      <c r="I728" s="305"/>
      <c r="J728" s="305"/>
      <c r="K728" s="306"/>
      <c r="L728" s="306"/>
      <c r="M728" s="306"/>
      <c r="N728" s="306"/>
      <c r="O728" s="306"/>
      <c r="P728" s="306"/>
      <c r="Q728" s="306"/>
      <c r="R728" s="306"/>
      <c r="S728" s="306"/>
      <c r="T728" s="306"/>
      <c r="U728" s="306"/>
      <c r="V728" s="306"/>
      <c r="W728" s="306"/>
      <c r="X728" s="306"/>
      <c r="Y728" s="306"/>
      <c r="Z728" s="306"/>
    </row>
    <row r="729" spans="1:26" ht="12.75" customHeight="1" x14ac:dyDescent="0.25">
      <c r="A729" s="306"/>
      <c r="B729" s="304"/>
      <c r="C729" s="304"/>
      <c r="D729" s="304"/>
      <c r="E729" s="304"/>
      <c r="F729" s="305"/>
      <c r="G729" s="305"/>
      <c r="H729" s="305"/>
      <c r="I729" s="305"/>
      <c r="J729" s="305"/>
      <c r="K729" s="306"/>
      <c r="L729" s="306"/>
      <c r="M729" s="306"/>
      <c r="N729" s="306"/>
      <c r="O729" s="306"/>
      <c r="P729" s="306"/>
      <c r="Q729" s="306"/>
      <c r="R729" s="306"/>
      <c r="S729" s="306"/>
      <c r="T729" s="306"/>
      <c r="U729" s="306"/>
      <c r="V729" s="306"/>
      <c r="W729" s="306"/>
      <c r="X729" s="306"/>
      <c r="Y729" s="306"/>
      <c r="Z729" s="306"/>
    </row>
    <row r="730" spans="1:26" ht="12.75" customHeight="1" x14ac:dyDescent="0.25">
      <c r="A730" s="306"/>
      <c r="B730" s="304"/>
      <c r="C730" s="304"/>
      <c r="D730" s="304"/>
      <c r="E730" s="304"/>
      <c r="F730" s="305"/>
      <c r="G730" s="305"/>
      <c r="H730" s="305"/>
      <c r="I730" s="305"/>
      <c r="J730" s="305"/>
      <c r="K730" s="306"/>
      <c r="L730" s="306"/>
      <c r="M730" s="306"/>
      <c r="N730" s="306"/>
      <c r="O730" s="306"/>
      <c r="P730" s="306"/>
      <c r="Q730" s="306"/>
      <c r="R730" s="306"/>
      <c r="S730" s="306"/>
      <c r="T730" s="306"/>
      <c r="U730" s="306"/>
      <c r="V730" s="306"/>
      <c r="W730" s="306"/>
      <c r="X730" s="306"/>
      <c r="Y730" s="306"/>
      <c r="Z730" s="306"/>
    </row>
    <row r="731" spans="1:26" ht="12.75" customHeight="1" x14ac:dyDescent="0.25">
      <c r="A731" s="306"/>
      <c r="B731" s="304"/>
      <c r="C731" s="304"/>
      <c r="D731" s="304"/>
      <c r="E731" s="304"/>
      <c r="F731" s="305"/>
      <c r="G731" s="305"/>
      <c r="H731" s="305"/>
      <c r="I731" s="305"/>
      <c r="J731" s="305"/>
      <c r="K731" s="306"/>
      <c r="L731" s="306"/>
      <c r="M731" s="306"/>
      <c r="N731" s="306"/>
      <c r="O731" s="306"/>
      <c r="P731" s="306"/>
      <c r="Q731" s="306"/>
      <c r="R731" s="306"/>
      <c r="S731" s="306"/>
      <c r="T731" s="306"/>
      <c r="U731" s="306"/>
      <c r="V731" s="306"/>
      <c r="W731" s="306"/>
      <c r="X731" s="306"/>
      <c r="Y731" s="306"/>
      <c r="Z731" s="306"/>
    </row>
    <row r="732" spans="1:26" ht="12.75" customHeight="1" x14ac:dyDescent="0.25">
      <c r="A732" s="306"/>
      <c r="B732" s="304"/>
      <c r="C732" s="304"/>
      <c r="D732" s="304"/>
      <c r="E732" s="304"/>
      <c r="F732" s="305"/>
      <c r="G732" s="305"/>
      <c r="H732" s="305"/>
      <c r="I732" s="305"/>
      <c r="J732" s="305"/>
      <c r="K732" s="306"/>
      <c r="L732" s="306"/>
      <c r="M732" s="306"/>
      <c r="N732" s="306"/>
      <c r="O732" s="306"/>
      <c r="P732" s="306"/>
      <c r="Q732" s="306"/>
      <c r="R732" s="306"/>
      <c r="S732" s="306"/>
      <c r="T732" s="306"/>
      <c r="U732" s="306"/>
      <c r="V732" s="306"/>
      <c r="W732" s="306"/>
      <c r="X732" s="306"/>
      <c r="Y732" s="306"/>
      <c r="Z732" s="306"/>
    </row>
    <row r="733" spans="1:26" ht="12.75" customHeight="1" x14ac:dyDescent="0.25">
      <c r="A733" s="306"/>
      <c r="B733" s="304"/>
      <c r="C733" s="304"/>
      <c r="D733" s="304"/>
      <c r="E733" s="304"/>
      <c r="F733" s="305"/>
      <c r="G733" s="305"/>
      <c r="H733" s="305"/>
      <c r="I733" s="305"/>
      <c r="J733" s="305"/>
      <c r="K733" s="306"/>
      <c r="L733" s="306"/>
      <c r="M733" s="306"/>
      <c r="N733" s="306"/>
      <c r="O733" s="306"/>
      <c r="P733" s="306"/>
      <c r="Q733" s="306"/>
      <c r="R733" s="306"/>
      <c r="S733" s="306"/>
      <c r="T733" s="306"/>
      <c r="U733" s="306"/>
      <c r="V733" s="306"/>
      <c r="W733" s="306"/>
      <c r="X733" s="306"/>
      <c r="Y733" s="306"/>
      <c r="Z733" s="306"/>
    </row>
    <row r="734" spans="1:26" ht="12.75" customHeight="1" x14ac:dyDescent="0.25">
      <c r="A734" s="306"/>
      <c r="B734" s="304"/>
      <c r="C734" s="304"/>
      <c r="D734" s="304"/>
      <c r="E734" s="304"/>
      <c r="F734" s="305"/>
      <c r="G734" s="305"/>
      <c r="H734" s="305"/>
      <c r="I734" s="305"/>
      <c r="J734" s="305"/>
      <c r="K734" s="306"/>
      <c r="L734" s="306"/>
      <c r="M734" s="306"/>
      <c r="N734" s="306"/>
      <c r="O734" s="306"/>
      <c r="P734" s="306"/>
      <c r="Q734" s="306"/>
      <c r="R734" s="306"/>
      <c r="S734" s="306"/>
      <c r="T734" s="306"/>
      <c r="U734" s="306"/>
      <c r="V734" s="306"/>
      <c r="W734" s="306"/>
      <c r="X734" s="306"/>
      <c r="Y734" s="306"/>
      <c r="Z734" s="306"/>
    </row>
    <row r="735" spans="1:26" ht="12.75" customHeight="1" x14ac:dyDescent="0.25">
      <c r="A735" s="306"/>
      <c r="B735" s="304"/>
      <c r="C735" s="304"/>
      <c r="D735" s="304"/>
      <c r="E735" s="304"/>
      <c r="F735" s="305"/>
      <c r="G735" s="305"/>
      <c r="H735" s="305"/>
      <c r="I735" s="305"/>
      <c r="J735" s="305"/>
      <c r="K735" s="306"/>
      <c r="L735" s="306"/>
      <c r="M735" s="306"/>
      <c r="N735" s="306"/>
      <c r="O735" s="306"/>
      <c r="P735" s="306"/>
      <c r="Q735" s="306"/>
      <c r="R735" s="306"/>
      <c r="S735" s="306"/>
      <c r="T735" s="306"/>
      <c r="U735" s="306"/>
      <c r="V735" s="306"/>
      <c r="W735" s="306"/>
      <c r="X735" s="306"/>
      <c r="Y735" s="306"/>
      <c r="Z735" s="306"/>
    </row>
    <row r="736" spans="1:26" ht="12.75" customHeight="1" x14ac:dyDescent="0.25">
      <c r="A736" s="306"/>
      <c r="B736" s="304"/>
      <c r="C736" s="304"/>
      <c r="D736" s="304"/>
      <c r="E736" s="304"/>
      <c r="F736" s="305"/>
      <c r="G736" s="305"/>
      <c r="H736" s="305"/>
      <c r="I736" s="305"/>
      <c r="J736" s="305"/>
      <c r="K736" s="306"/>
      <c r="L736" s="306"/>
      <c r="M736" s="306"/>
      <c r="N736" s="306"/>
      <c r="O736" s="306"/>
      <c r="P736" s="306"/>
      <c r="Q736" s="306"/>
      <c r="R736" s="306"/>
      <c r="S736" s="306"/>
      <c r="T736" s="306"/>
      <c r="U736" s="306"/>
      <c r="V736" s="306"/>
      <c r="W736" s="306"/>
      <c r="X736" s="306"/>
      <c r="Y736" s="306"/>
      <c r="Z736" s="306"/>
    </row>
    <row r="737" spans="1:26" ht="12.75" customHeight="1" x14ac:dyDescent="0.25">
      <c r="A737" s="306"/>
      <c r="B737" s="304"/>
      <c r="C737" s="304"/>
      <c r="D737" s="304"/>
      <c r="E737" s="304"/>
      <c r="F737" s="305"/>
      <c r="G737" s="305"/>
      <c r="H737" s="305"/>
      <c r="I737" s="305"/>
      <c r="J737" s="305"/>
      <c r="K737" s="306"/>
      <c r="L737" s="306"/>
      <c r="M737" s="306"/>
      <c r="N737" s="306"/>
      <c r="O737" s="306"/>
      <c r="P737" s="306"/>
      <c r="Q737" s="306"/>
      <c r="R737" s="306"/>
      <c r="S737" s="306"/>
      <c r="T737" s="306"/>
      <c r="U737" s="306"/>
      <c r="V737" s="306"/>
      <c r="W737" s="306"/>
      <c r="X737" s="306"/>
      <c r="Y737" s="306"/>
      <c r="Z737" s="306"/>
    </row>
    <row r="738" spans="1:26" ht="12.75" customHeight="1" x14ac:dyDescent="0.25">
      <c r="A738" s="306"/>
      <c r="B738" s="304"/>
      <c r="C738" s="304"/>
      <c r="D738" s="304"/>
      <c r="E738" s="304"/>
      <c r="F738" s="305"/>
      <c r="G738" s="305"/>
      <c r="H738" s="305"/>
      <c r="I738" s="305"/>
      <c r="J738" s="305"/>
      <c r="K738" s="306"/>
      <c r="L738" s="306"/>
      <c r="M738" s="306"/>
      <c r="N738" s="306"/>
      <c r="O738" s="306"/>
      <c r="P738" s="306"/>
      <c r="Q738" s="306"/>
      <c r="R738" s="306"/>
      <c r="S738" s="306"/>
      <c r="T738" s="306"/>
      <c r="U738" s="306"/>
      <c r="V738" s="306"/>
      <c r="W738" s="306"/>
      <c r="X738" s="306"/>
      <c r="Y738" s="306"/>
      <c r="Z738" s="306"/>
    </row>
    <row r="739" spans="1:26" ht="12.75" customHeight="1" x14ac:dyDescent="0.25">
      <c r="A739" s="306"/>
      <c r="B739" s="304"/>
      <c r="C739" s="304"/>
      <c r="D739" s="304"/>
      <c r="E739" s="304"/>
      <c r="F739" s="305"/>
      <c r="G739" s="305"/>
      <c r="H739" s="305"/>
      <c r="I739" s="305"/>
      <c r="J739" s="305"/>
      <c r="K739" s="306"/>
      <c r="L739" s="306"/>
      <c r="M739" s="306"/>
      <c r="N739" s="306"/>
      <c r="O739" s="306"/>
      <c r="P739" s="306"/>
      <c r="Q739" s="306"/>
      <c r="R739" s="306"/>
      <c r="S739" s="306"/>
      <c r="T739" s="306"/>
      <c r="U739" s="306"/>
      <c r="V739" s="306"/>
      <c r="W739" s="306"/>
      <c r="X739" s="306"/>
      <c r="Y739" s="306"/>
      <c r="Z739" s="306"/>
    </row>
    <row r="740" spans="1:26" ht="12.75" customHeight="1" x14ac:dyDescent="0.25">
      <c r="A740" s="306"/>
      <c r="B740" s="304"/>
      <c r="C740" s="304"/>
      <c r="D740" s="304"/>
      <c r="E740" s="304"/>
      <c r="F740" s="305"/>
      <c r="G740" s="305"/>
      <c r="H740" s="305"/>
      <c r="I740" s="305"/>
      <c r="J740" s="305"/>
      <c r="K740" s="306"/>
      <c r="L740" s="306"/>
      <c r="M740" s="306"/>
      <c r="N740" s="306"/>
      <c r="O740" s="306"/>
      <c r="P740" s="306"/>
      <c r="Q740" s="306"/>
      <c r="R740" s="306"/>
      <c r="S740" s="306"/>
      <c r="T740" s="306"/>
      <c r="U740" s="306"/>
      <c r="V740" s="306"/>
      <c r="W740" s="306"/>
      <c r="X740" s="306"/>
      <c r="Y740" s="306"/>
      <c r="Z740" s="306"/>
    </row>
    <row r="741" spans="1:26" ht="12.75" customHeight="1" x14ac:dyDescent="0.25">
      <c r="A741" s="306"/>
      <c r="B741" s="304"/>
      <c r="C741" s="304"/>
      <c r="D741" s="304"/>
      <c r="E741" s="304"/>
      <c r="F741" s="305"/>
      <c r="G741" s="305"/>
      <c r="H741" s="305"/>
      <c r="I741" s="305"/>
      <c r="J741" s="305"/>
      <c r="K741" s="306"/>
      <c r="L741" s="306"/>
      <c r="M741" s="306"/>
      <c r="N741" s="306"/>
      <c r="O741" s="306"/>
      <c r="P741" s="306"/>
      <c r="Q741" s="306"/>
      <c r="R741" s="306"/>
      <c r="S741" s="306"/>
      <c r="T741" s="306"/>
      <c r="U741" s="306"/>
      <c r="V741" s="306"/>
      <c r="W741" s="306"/>
      <c r="X741" s="306"/>
      <c r="Y741" s="306"/>
      <c r="Z741" s="306"/>
    </row>
    <row r="742" spans="1:26" ht="12.75" customHeight="1" x14ac:dyDescent="0.25">
      <c r="A742" s="306"/>
      <c r="B742" s="304"/>
      <c r="C742" s="304"/>
      <c r="D742" s="304"/>
      <c r="E742" s="304"/>
      <c r="F742" s="305"/>
      <c r="G742" s="305"/>
      <c r="H742" s="305"/>
      <c r="I742" s="305"/>
      <c r="J742" s="305"/>
      <c r="K742" s="306"/>
      <c r="L742" s="306"/>
      <c r="M742" s="306"/>
      <c r="N742" s="306"/>
      <c r="O742" s="306"/>
      <c r="P742" s="306"/>
      <c r="Q742" s="306"/>
      <c r="R742" s="306"/>
      <c r="S742" s="306"/>
      <c r="T742" s="306"/>
      <c r="U742" s="306"/>
      <c r="V742" s="306"/>
      <c r="W742" s="306"/>
      <c r="X742" s="306"/>
      <c r="Y742" s="306"/>
      <c r="Z742" s="306"/>
    </row>
    <row r="743" spans="1:26" ht="12.75" customHeight="1" x14ac:dyDescent="0.25">
      <c r="A743" s="306"/>
      <c r="B743" s="304"/>
      <c r="C743" s="304"/>
      <c r="D743" s="304"/>
      <c r="E743" s="304"/>
      <c r="F743" s="305"/>
      <c r="G743" s="305"/>
      <c r="H743" s="305"/>
      <c r="I743" s="305"/>
      <c r="J743" s="305"/>
      <c r="K743" s="306"/>
      <c r="L743" s="306"/>
      <c r="M743" s="306"/>
      <c r="N743" s="306"/>
      <c r="O743" s="306"/>
      <c r="P743" s="306"/>
      <c r="Q743" s="306"/>
      <c r="R743" s="306"/>
      <c r="S743" s="306"/>
      <c r="T743" s="306"/>
      <c r="U743" s="306"/>
      <c r="V743" s="306"/>
      <c r="W743" s="306"/>
      <c r="X743" s="306"/>
      <c r="Y743" s="306"/>
      <c r="Z743" s="306"/>
    </row>
    <row r="744" spans="1:26" ht="12.75" customHeight="1" x14ac:dyDescent="0.25">
      <c r="A744" s="306"/>
      <c r="B744" s="304"/>
      <c r="C744" s="304"/>
      <c r="D744" s="304"/>
      <c r="E744" s="304"/>
      <c r="F744" s="305"/>
      <c r="G744" s="305"/>
      <c r="H744" s="305"/>
      <c r="I744" s="305"/>
      <c r="J744" s="305"/>
      <c r="K744" s="306"/>
      <c r="L744" s="306"/>
      <c r="M744" s="306"/>
      <c r="N744" s="306"/>
      <c r="O744" s="306"/>
      <c r="P744" s="306"/>
      <c r="Q744" s="306"/>
      <c r="R744" s="306"/>
      <c r="S744" s="306"/>
      <c r="T744" s="306"/>
      <c r="U744" s="306"/>
      <c r="V744" s="306"/>
      <c r="W744" s="306"/>
      <c r="X744" s="306"/>
      <c r="Y744" s="306"/>
      <c r="Z744" s="306"/>
    </row>
    <row r="745" spans="1:26" ht="12.75" customHeight="1" x14ac:dyDescent="0.25">
      <c r="A745" s="306"/>
      <c r="B745" s="304"/>
      <c r="C745" s="304"/>
      <c r="D745" s="304"/>
      <c r="E745" s="304"/>
      <c r="F745" s="305"/>
      <c r="G745" s="305"/>
      <c r="H745" s="305"/>
      <c r="I745" s="305"/>
      <c r="J745" s="305"/>
      <c r="K745" s="306"/>
      <c r="L745" s="306"/>
      <c r="M745" s="306"/>
      <c r="N745" s="306"/>
      <c r="O745" s="306"/>
      <c r="P745" s="306"/>
      <c r="Q745" s="306"/>
      <c r="R745" s="306"/>
      <c r="S745" s="306"/>
      <c r="T745" s="306"/>
      <c r="U745" s="306"/>
      <c r="V745" s="306"/>
      <c r="W745" s="306"/>
      <c r="X745" s="306"/>
      <c r="Y745" s="306"/>
      <c r="Z745" s="306"/>
    </row>
    <row r="746" spans="1:26" ht="12.75" customHeight="1" x14ac:dyDescent="0.25">
      <c r="A746" s="306"/>
      <c r="B746" s="304"/>
      <c r="C746" s="304"/>
      <c r="D746" s="304"/>
      <c r="E746" s="304"/>
      <c r="F746" s="305"/>
      <c r="G746" s="305"/>
      <c r="H746" s="305"/>
      <c r="I746" s="305"/>
      <c r="J746" s="305"/>
      <c r="K746" s="306"/>
      <c r="L746" s="306"/>
      <c r="M746" s="306"/>
      <c r="N746" s="306"/>
      <c r="O746" s="306"/>
      <c r="P746" s="306"/>
      <c r="Q746" s="306"/>
      <c r="R746" s="306"/>
      <c r="S746" s="306"/>
      <c r="T746" s="306"/>
      <c r="U746" s="306"/>
      <c r="V746" s="306"/>
      <c r="W746" s="306"/>
      <c r="X746" s="306"/>
      <c r="Y746" s="306"/>
      <c r="Z746" s="306"/>
    </row>
    <row r="747" spans="1:26" ht="12.75" customHeight="1" x14ac:dyDescent="0.25">
      <c r="A747" s="306"/>
      <c r="B747" s="304"/>
      <c r="C747" s="304"/>
      <c r="D747" s="304"/>
      <c r="E747" s="304"/>
      <c r="F747" s="305"/>
      <c r="G747" s="305"/>
      <c r="H747" s="305"/>
      <c r="I747" s="305"/>
      <c r="J747" s="305"/>
      <c r="K747" s="306"/>
      <c r="L747" s="306"/>
      <c r="M747" s="306"/>
      <c r="N747" s="306"/>
      <c r="O747" s="306"/>
      <c r="P747" s="306"/>
      <c r="Q747" s="306"/>
      <c r="R747" s="306"/>
      <c r="S747" s="306"/>
      <c r="T747" s="306"/>
      <c r="U747" s="306"/>
      <c r="V747" s="306"/>
      <c r="W747" s="306"/>
      <c r="X747" s="306"/>
      <c r="Y747" s="306"/>
      <c r="Z747" s="306"/>
    </row>
    <row r="748" spans="1:26" ht="12.75" customHeight="1" x14ac:dyDescent="0.25">
      <c r="A748" s="306"/>
      <c r="B748" s="304"/>
      <c r="C748" s="304"/>
      <c r="D748" s="304"/>
      <c r="E748" s="304"/>
      <c r="F748" s="305"/>
      <c r="G748" s="305"/>
      <c r="H748" s="305"/>
      <c r="I748" s="305"/>
      <c r="J748" s="305"/>
      <c r="K748" s="306"/>
      <c r="L748" s="306"/>
      <c r="M748" s="306"/>
      <c r="N748" s="306"/>
      <c r="O748" s="306"/>
      <c r="P748" s="306"/>
      <c r="Q748" s="306"/>
      <c r="R748" s="306"/>
      <c r="S748" s="306"/>
      <c r="T748" s="306"/>
      <c r="U748" s="306"/>
      <c r="V748" s="306"/>
      <c r="W748" s="306"/>
      <c r="X748" s="306"/>
      <c r="Y748" s="306"/>
      <c r="Z748" s="306"/>
    </row>
    <row r="749" spans="1:26" ht="12.75" customHeight="1" x14ac:dyDescent="0.25">
      <c r="A749" s="306"/>
      <c r="B749" s="304"/>
      <c r="C749" s="304"/>
      <c r="D749" s="304"/>
      <c r="E749" s="304"/>
      <c r="F749" s="305"/>
      <c r="G749" s="305"/>
      <c r="H749" s="305"/>
      <c r="I749" s="305"/>
      <c r="J749" s="305"/>
      <c r="K749" s="306"/>
      <c r="L749" s="306"/>
      <c r="M749" s="306"/>
      <c r="N749" s="306"/>
      <c r="O749" s="306"/>
      <c r="P749" s="306"/>
      <c r="Q749" s="306"/>
      <c r="R749" s="306"/>
      <c r="S749" s="306"/>
      <c r="T749" s="306"/>
      <c r="U749" s="306"/>
      <c r="V749" s="306"/>
      <c r="W749" s="306"/>
      <c r="X749" s="306"/>
      <c r="Y749" s="306"/>
      <c r="Z749" s="306"/>
    </row>
    <row r="750" spans="1:26" ht="12.75" customHeight="1" x14ac:dyDescent="0.25">
      <c r="A750" s="306"/>
      <c r="B750" s="304"/>
      <c r="C750" s="304"/>
      <c r="D750" s="304"/>
      <c r="E750" s="304"/>
      <c r="F750" s="305"/>
      <c r="G750" s="305"/>
      <c r="H750" s="305"/>
      <c r="I750" s="305"/>
      <c r="J750" s="305"/>
      <c r="K750" s="306"/>
      <c r="L750" s="306"/>
      <c r="M750" s="306"/>
      <c r="N750" s="306"/>
      <c r="O750" s="306"/>
      <c r="P750" s="306"/>
      <c r="Q750" s="306"/>
      <c r="R750" s="306"/>
      <c r="S750" s="306"/>
      <c r="T750" s="306"/>
      <c r="U750" s="306"/>
      <c r="V750" s="306"/>
      <c r="W750" s="306"/>
      <c r="X750" s="306"/>
      <c r="Y750" s="306"/>
      <c r="Z750" s="306"/>
    </row>
    <row r="751" spans="1:26" ht="12.75" customHeight="1" x14ac:dyDescent="0.25">
      <c r="A751" s="306"/>
      <c r="B751" s="304"/>
      <c r="C751" s="304"/>
      <c r="D751" s="304"/>
      <c r="E751" s="304"/>
      <c r="F751" s="305"/>
      <c r="G751" s="305"/>
      <c r="H751" s="305"/>
      <c r="I751" s="305"/>
      <c r="J751" s="305"/>
      <c r="K751" s="306"/>
      <c r="L751" s="306"/>
      <c r="M751" s="306"/>
      <c r="N751" s="306"/>
      <c r="O751" s="306"/>
      <c r="P751" s="306"/>
      <c r="Q751" s="306"/>
      <c r="R751" s="306"/>
      <c r="S751" s="306"/>
      <c r="T751" s="306"/>
      <c r="U751" s="306"/>
      <c r="V751" s="306"/>
      <c r="W751" s="306"/>
      <c r="X751" s="306"/>
      <c r="Y751" s="306"/>
      <c r="Z751" s="306"/>
    </row>
    <row r="752" spans="1:26" ht="12.75" customHeight="1" x14ac:dyDescent="0.25">
      <c r="A752" s="306"/>
      <c r="B752" s="304"/>
      <c r="C752" s="304"/>
      <c r="D752" s="304"/>
      <c r="E752" s="304"/>
      <c r="F752" s="305"/>
      <c r="G752" s="305"/>
      <c r="H752" s="305"/>
      <c r="I752" s="305"/>
      <c r="J752" s="305"/>
      <c r="K752" s="306"/>
      <c r="L752" s="306"/>
      <c r="M752" s="306"/>
      <c r="N752" s="306"/>
      <c r="O752" s="306"/>
      <c r="P752" s="306"/>
      <c r="Q752" s="306"/>
      <c r="R752" s="306"/>
      <c r="S752" s="306"/>
      <c r="T752" s="306"/>
      <c r="U752" s="306"/>
      <c r="V752" s="306"/>
      <c r="W752" s="306"/>
      <c r="X752" s="306"/>
      <c r="Y752" s="306"/>
      <c r="Z752" s="306"/>
    </row>
    <row r="753" spans="1:26" ht="12.75" customHeight="1" x14ac:dyDescent="0.25">
      <c r="A753" s="306"/>
      <c r="B753" s="304"/>
      <c r="C753" s="304"/>
      <c r="D753" s="304"/>
      <c r="E753" s="304"/>
      <c r="F753" s="305"/>
      <c r="G753" s="305"/>
      <c r="H753" s="305"/>
      <c r="I753" s="305"/>
      <c r="J753" s="305"/>
      <c r="K753" s="306"/>
      <c r="L753" s="306"/>
      <c r="M753" s="306"/>
      <c r="N753" s="306"/>
      <c r="O753" s="306"/>
      <c r="P753" s="306"/>
      <c r="Q753" s="306"/>
      <c r="R753" s="306"/>
      <c r="S753" s="306"/>
      <c r="T753" s="306"/>
      <c r="U753" s="306"/>
      <c r="V753" s="306"/>
      <c r="W753" s="306"/>
      <c r="X753" s="306"/>
      <c r="Y753" s="306"/>
      <c r="Z753" s="306"/>
    </row>
    <row r="754" spans="1:26" ht="12.75" customHeight="1" x14ac:dyDescent="0.25">
      <c r="A754" s="306"/>
      <c r="B754" s="304"/>
      <c r="C754" s="304"/>
      <c r="D754" s="304"/>
      <c r="E754" s="304"/>
      <c r="F754" s="305"/>
      <c r="G754" s="305"/>
      <c r="H754" s="305"/>
      <c r="I754" s="305"/>
      <c r="J754" s="305"/>
      <c r="K754" s="306"/>
      <c r="L754" s="306"/>
      <c r="M754" s="306"/>
      <c r="N754" s="306"/>
      <c r="O754" s="306"/>
      <c r="P754" s="306"/>
      <c r="Q754" s="306"/>
      <c r="R754" s="306"/>
      <c r="S754" s="306"/>
      <c r="T754" s="306"/>
      <c r="U754" s="306"/>
      <c r="V754" s="306"/>
      <c r="W754" s="306"/>
      <c r="X754" s="306"/>
      <c r="Y754" s="306"/>
      <c r="Z754" s="306"/>
    </row>
    <row r="755" spans="1:26" ht="12.75" customHeight="1" x14ac:dyDescent="0.25">
      <c r="A755" s="306"/>
      <c r="B755" s="304"/>
      <c r="C755" s="304"/>
      <c r="D755" s="304"/>
      <c r="E755" s="304"/>
      <c r="F755" s="305"/>
      <c r="G755" s="305"/>
      <c r="H755" s="305"/>
      <c r="I755" s="305"/>
      <c r="J755" s="305"/>
      <c r="K755" s="306"/>
      <c r="L755" s="306"/>
      <c r="M755" s="306"/>
      <c r="N755" s="306"/>
      <c r="O755" s="306"/>
      <c r="P755" s="306"/>
      <c r="Q755" s="306"/>
      <c r="R755" s="306"/>
      <c r="S755" s="306"/>
      <c r="T755" s="306"/>
      <c r="U755" s="306"/>
      <c r="V755" s="306"/>
      <c r="W755" s="306"/>
      <c r="X755" s="306"/>
      <c r="Y755" s="306"/>
      <c r="Z755" s="306"/>
    </row>
    <row r="756" spans="1:26" ht="12.75" customHeight="1" x14ac:dyDescent="0.25">
      <c r="A756" s="306"/>
      <c r="B756" s="304"/>
      <c r="C756" s="304"/>
      <c r="D756" s="304"/>
      <c r="E756" s="304"/>
      <c r="F756" s="305"/>
      <c r="G756" s="305"/>
      <c r="H756" s="305"/>
      <c r="I756" s="305"/>
      <c r="J756" s="305"/>
      <c r="K756" s="306"/>
      <c r="L756" s="306"/>
      <c r="M756" s="306"/>
      <c r="N756" s="306"/>
      <c r="O756" s="306"/>
      <c r="P756" s="306"/>
      <c r="Q756" s="306"/>
      <c r="R756" s="306"/>
      <c r="S756" s="306"/>
      <c r="T756" s="306"/>
      <c r="U756" s="306"/>
      <c r="V756" s="306"/>
      <c r="W756" s="306"/>
      <c r="X756" s="306"/>
      <c r="Y756" s="306"/>
      <c r="Z756" s="306"/>
    </row>
    <row r="757" spans="1:26" ht="12.75" customHeight="1" x14ac:dyDescent="0.25">
      <c r="A757" s="306"/>
      <c r="B757" s="304"/>
      <c r="C757" s="304"/>
      <c r="D757" s="304"/>
      <c r="E757" s="304"/>
      <c r="F757" s="305"/>
      <c r="G757" s="305"/>
      <c r="H757" s="305"/>
      <c r="I757" s="305"/>
      <c r="J757" s="305"/>
      <c r="K757" s="306"/>
      <c r="L757" s="306"/>
      <c r="M757" s="306"/>
      <c r="N757" s="306"/>
      <c r="O757" s="306"/>
      <c r="P757" s="306"/>
      <c r="Q757" s="306"/>
      <c r="R757" s="306"/>
      <c r="S757" s="306"/>
      <c r="T757" s="306"/>
      <c r="U757" s="306"/>
      <c r="V757" s="306"/>
      <c r="W757" s="306"/>
      <c r="X757" s="306"/>
      <c r="Y757" s="306"/>
      <c r="Z757" s="306"/>
    </row>
    <row r="758" spans="1:26" ht="12.75" customHeight="1" x14ac:dyDescent="0.25">
      <c r="A758" s="306"/>
      <c r="B758" s="304"/>
      <c r="C758" s="304"/>
      <c r="D758" s="304"/>
      <c r="E758" s="304"/>
      <c r="F758" s="305"/>
      <c r="G758" s="305"/>
      <c r="H758" s="305"/>
      <c r="I758" s="305"/>
      <c r="J758" s="305"/>
      <c r="K758" s="306"/>
      <c r="L758" s="306"/>
      <c r="M758" s="306"/>
      <c r="N758" s="306"/>
      <c r="O758" s="306"/>
      <c r="P758" s="306"/>
      <c r="Q758" s="306"/>
      <c r="R758" s="306"/>
      <c r="S758" s="306"/>
      <c r="T758" s="306"/>
      <c r="U758" s="306"/>
      <c r="V758" s="306"/>
      <c r="W758" s="306"/>
      <c r="X758" s="306"/>
      <c r="Y758" s="306"/>
      <c r="Z758" s="306"/>
    </row>
    <row r="759" spans="1:26" ht="12.75" customHeight="1" x14ac:dyDescent="0.25">
      <c r="A759" s="306"/>
      <c r="B759" s="304"/>
      <c r="C759" s="304"/>
      <c r="D759" s="304"/>
      <c r="E759" s="304"/>
      <c r="F759" s="305"/>
      <c r="G759" s="305"/>
      <c r="H759" s="305"/>
      <c r="I759" s="305"/>
      <c r="J759" s="305"/>
      <c r="K759" s="306"/>
      <c r="L759" s="306"/>
      <c r="M759" s="306"/>
      <c r="N759" s="306"/>
      <c r="O759" s="306"/>
      <c r="P759" s="306"/>
      <c r="Q759" s="306"/>
      <c r="R759" s="306"/>
      <c r="S759" s="306"/>
      <c r="T759" s="306"/>
      <c r="U759" s="306"/>
      <c r="V759" s="306"/>
      <c r="W759" s="306"/>
      <c r="X759" s="306"/>
      <c r="Y759" s="306"/>
      <c r="Z759" s="306"/>
    </row>
    <row r="760" spans="1:26" ht="12.75" customHeight="1" x14ac:dyDescent="0.25">
      <c r="A760" s="306"/>
      <c r="B760" s="304"/>
      <c r="C760" s="304"/>
      <c r="D760" s="304"/>
      <c r="E760" s="304"/>
      <c r="F760" s="305"/>
      <c r="G760" s="305"/>
      <c r="H760" s="305"/>
      <c r="I760" s="305"/>
      <c r="J760" s="305"/>
      <c r="K760" s="306"/>
      <c r="L760" s="306"/>
      <c r="M760" s="306"/>
      <c r="N760" s="306"/>
      <c r="O760" s="306"/>
      <c r="P760" s="306"/>
      <c r="Q760" s="306"/>
      <c r="R760" s="306"/>
      <c r="S760" s="306"/>
      <c r="T760" s="306"/>
      <c r="U760" s="306"/>
      <c r="V760" s="306"/>
      <c r="W760" s="306"/>
      <c r="X760" s="306"/>
      <c r="Y760" s="306"/>
      <c r="Z760" s="306"/>
    </row>
    <row r="761" spans="1:26" ht="12.75" customHeight="1" x14ac:dyDescent="0.25">
      <c r="A761" s="306"/>
      <c r="B761" s="304"/>
      <c r="C761" s="304"/>
      <c r="D761" s="304"/>
      <c r="E761" s="304"/>
      <c r="F761" s="305"/>
      <c r="G761" s="305"/>
      <c r="H761" s="305"/>
      <c r="I761" s="305"/>
      <c r="J761" s="305"/>
      <c r="K761" s="306"/>
      <c r="L761" s="306"/>
      <c r="M761" s="306"/>
      <c r="N761" s="306"/>
      <c r="O761" s="306"/>
      <c r="P761" s="306"/>
      <c r="Q761" s="306"/>
      <c r="R761" s="306"/>
      <c r="S761" s="306"/>
      <c r="T761" s="306"/>
      <c r="U761" s="306"/>
      <c r="V761" s="306"/>
      <c r="W761" s="306"/>
      <c r="X761" s="306"/>
      <c r="Y761" s="306"/>
      <c r="Z761" s="306"/>
    </row>
    <row r="762" spans="1:26" ht="12.75" customHeight="1" x14ac:dyDescent="0.25">
      <c r="A762" s="306"/>
      <c r="B762" s="304"/>
      <c r="C762" s="304"/>
      <c r="D762" s="304"/>
      <c r="E762" s="304"/>
      <c r="F762" s="305"/>
      <c r="G762" s="305"/>
      <c r="H762" s="305"/>
      <c r="I762" s="305"/>
      <c r="J762" s="305"/>
      <c r="K762" s="306"/>
      <c r="L762" s="306"/>
      <c r="M762" s="306"/>
      <c r="N762" s="306"/>
      <c r="O762" s="306"/>
      <c r="P762" s="306"/>
      <c r="Q762" s="306"/>
      <c r="R762" s="306"/>
      <c r="S762" s="306"/>
      <c r="T762" s="306"/>
      <c r="U762" s="306"/>
      <c r="V762" s="306"/>
      <c r="W762" s="306"/>
      <c r="X762" s="306"/>
      <c r="Y762" s="306"/>
      <c r="Z762" s="306"/>
    </row>
    <row r="763" spans="1:26" ht="12.75" customHeight="1" x14ac:dyDescent="0.25">
      <c r="A763" s="306"/>
      <c r="B763" s="304"/>
      <c r="C763" s="304"/>
      <c r="D763" s="304"/>
      <c r="E763" s="304"/>
      <c r="F763" s="305"/>
      <c r="G763" s="305"/>
      <c r="H763" s="305"/>
      <c r="I763" s="305"/>
      <c r="J763" s="305"/>
      <c r="K763" s="306"/>
      <c r="L763" s="306"/>
      <c r="M763" s="306"/>
      <c r="N763" s="306"/>
      <c r="O763" s="306"/>
      <c r="P763" s="306"/>
      <c r="Q763" s="306"/>
      <c r="R763" s="306"/>
      <c r="S763" s="306"/>
      <c r="T763" s="306"/>
      <c r="U763" s="306"/>
      <c r="V763" s="306"/>
      <c r="W763" s="306"/>
      <c r="X763" s="306"/>
      <c r="Y763" s="306"/>
      <c r="Z763" s="306"/>
    </row>
    <row r="764" spans="1:26" ht="12.75" customHeight="1" x14ac:dyDescent="0.25">
      <c r="A764" s="306"/>
      <c r="B764" s="304"/>
      <c r="C764" s="304"/>
      <c r="D764" s="304"/>
      <c r="E764" s="304"/>
      <c r="F764" s="305"/>
      <c r="G764" s="305"/>
      <c r="H764" s="305"/>
      <c r="I764" s="305"/>
      <c r="J764" s="305"/>
      <c r="K764" s="306"/>
      <c r="L764" s="306"/>
      <c r="M764" s="306"/>
      <c r="N764" s="306"/>
      <c r="O764" s="306"/>
      <c r="P764" s="306"/>
      <c r="Q764" s="306"/>
      <c r="R764" s="306"/>
      <c r="S764" s="306"/>
      <c r="T764" s="306"/>
      <c r="U764" s="306"/>
      <c r="V764" s="306"/>
      <c r="W764" s="306"/>
      <c r="X764" s="306"/>
      <c r="Y764" s="306"/>
      <c r="Z764" s="306"/>
    </row>
    <row r="765" spans="1:26" ht="12.75" customHeight="1" x14ac:dyDescent="0.25">
      <c r="A765" s="306"/>
      <c r="B765" s="304"/>
      <c r="C765" s="304"/>
      <c r="D765" s="304"/>
      <c r="E765" s="304"/>
      <c r="F765" s="305"/>
      <c r="G765" s="305"/>
      <c r="H765" s="305"/>
      <c r="I765" s="305"/>
      <c r="J765" s="305"/>
      <c r="K765" s="306"/>
      <c r="L765" s="306"/>
      <c r="M765" s="306"/>
      <c r="N765" s="306"/>
      <c r="O765" s="306"/>
      <c r="P765" s="306"/>
      <c r="Q765" s="306"/>
      <c r="R765" s="306"/>
      <c r="S765" s="306"/>
      <c r="T765" s="306"/>
      <c r="U765" s="306"/>
      <c r="V765" s="306"/>
      <c r="W765" s="306"/>
      <c r="X765" s="306"/>
      <c r="Y765" s="306"/>
      <c r="Z765" s="306"/>
    </row>
    <row r="766" spans="1:26" ht="12.75" customHeight="1" x14ac:dyDescent="0.25">
      <c r="A766" s="306"/>
      <c r="B766" s="304"/>
      <c r="C766" s="304"/>
      <c r="D766" s="304"/>
      <c r="E766" s="304"/>
      <c r="F766" s="305"/>
      <c r="G766" s="305"/>
      <c r="H766" s="305"/>
      <c r="I766" s="305"/>
      <c r="J766" s="305"/>
      <c r="K766" s="306"/>
      <c r="L766" s="306"/>
      <c r="M766" s="306"/>
      <c r="N766" s="306"/>
      <c r="O766" s="306"/>
      <c r="P766" s="306"/>
      <c r="Q766" s="306"/>
      <c r="R766" s="306"/>
      <c r="S766" s="306"/>
      <c r="T766" s="306"/>
      <c r="U766" s="306"/>
      <c r="V766" s="306"/>
      <c r="W766" s="306"/>
      <c r="X766" s="306"/>
      <c r="Y766" s="306"/>
      <c r="Z766" s="306"/>
    </row>
    <row r="767" spans="1:26" ht="12.75" customHeight="1" x14ac:dyDescent="0.25">
      <c r="A767" s="306"/>
      <c r="B767" s="304"/>
      <c r="C767" s="304"/>
      <c r="D767" s="304"/>
      <c r="E767" s="304"/>
      <c r="F767" s="305"/>
      <c r="G767" s="305"/>
      <c r="H767" s="305"/>
      <c r="I767" s="305"/>
      <c r="J767" s="305"/>
      <c r="K767" s="306"/>
      <c r="L767" s="306"/>
      <c r="M767" s="306"/>
      <c r="N767" s="306"/>
      <c r="O767" s="306"/>
      <c r="P767" s="306"/>
      <c r="Q767" s="306"/>
      <c r="R767" s="306"/>
      <c r="S767" s="306"/>
      <c r="T767" s="306"/>
      <c r="U767" s="306"/>
      <c r="V767" s="306"/>
      <c r="W767" s="306"/>
      <c r="X767" s="306"/>
      <c r="Y767" s="306"/>
      <c r="Z767" s="306"/>
    </row>
    <row r="768" spans="1:26" ht="12.75" customHeight="1" x14ac:dyDescent="0.25">
      <c r="A768" s="306"/>
      <c r="B768" s="304"/>
      <c r="C768" s="304"/>
      <c r="D768" s="304"/>
      <c r="E768" s="304"/>
      <c r="F768" s="305"/>
      <c r="G768" s="305"/>
      <c r="H768" s="305"/>
      <c r="I768" s="305"/>
      <c r="J768" s="305"/>
      <c r="K768" s="306"/>
      <c r="L768" s="306"/>
      <c r="M768" s="306"/>
      <c r="N768" s="306"/>
      <c r="O768" s="306"/>
      <c r="P768" s="306"/>
      <c r="Q768" s="306"/>
      <c r="R768" s="306"/>
      <c r="S768" s="306"/>
      <c r="T768" s="306"/>
      <c r="U768" s="306"/>
      <c r="V768" s="306"/>
      <c r="W768" s="306"/>
      <c r="X768" s="306"/>
      <c r="Y768" s="306"/>
      <c r="Z768" s="306"/>
    </row>
    <row r="769" spans="1:26" ht="12.75" customHeight="1" x14ac:dyDescent="0.25">
      <c r="A769" s="306"/>
      <c r="B769" s="304"/>
      <c r="C769" s="304"/>
      <c r="D769" s="304"/>
      <c r="E769" s="304"/>
      <c r="F769" s="305"/>
      <c r="G769" s="305"/>
      <c r="H769" s="305"/>
      <c r="I769" s="305"/>
      <c r="J769" s="305"/>
      <c r="K769" s="306"/>
      <c r="L769" s="306"/>
      <c r="M769" s="306"/>
      <c r="N769" s="306"/>
      <c r="O769" s="306"/>
      <c r="P769" s="306"/>
      <c r="Q769" s="306"/>
      <c r="R769" s="306"/>
      <c r="S769" s="306"/>
      <c r="T769" s="306"/>
      <c r="U769" s="306"/>
      <c r="V769" s="306"/>
      <c r="W769" s="306"/>
      <c r="X769" s="306"/>
      <c r="Y769" s="306"/>
      <c r="Z769" s="306"/>
    </row>
    <row r="770" spans="1:26" ht="12.75" customHeight="1" x14ac:dyDescent="0.25">
      <c r="A770" s="306"/>
      <c r="B770" s="304"/>
      <c r="C770" s="304"/>
      <c r="D770" s="304"/>
      <c r="E770" s="304"/>
      <c r="F770" s="305"/>
      <c r="G770" s="305"/>
      <c r="H770" s="305"/>
      <c r="I770" s="305"/>
      <c r="J770" s="305"/>
      <c r="K770" s="306"/>
      <c r="L770" s="306"/>
      <c r="M770" s="306"/>
      <c r="N770" s="306"/>
      <c r="O770" s="306"/>
      <c r="P770" s="306"/>
      <c r="Q770" s="306"/>
      <c r="R770" s="306"/>
      <c r="S770" s="306"/>
      <c r="T770" s="306"/>
      <c r="U770" s="306"/>
      <c r="V770" s="306"/>
      <c r="W770" s="306"/>
      <c r="X770" s="306"/>
      <c r="Y770" s="306"/>
      <c r="Z770" s="306"/>
    </row>
    <row r="771" spans="1:26" ht="12.75" customHeight="1" x14ac:dyDescent="0.25">
      <c r="A771" s="306"/>
      <c r="B771" s="304"/>
      <c r="C771" s="304"/>
      <c r="D771" s="304"/>
      <c r="E771" s="304"/>
      <c r="F771" s="305"/>
      <c r="G771" s="305"/>
      <c r="H771" s="305"/>
      <c r="I771" s="305"/>
      <c r="J771" s="305"/>
      <c r="K771" s="306"/>
      <c r="L771" s="306"/>
      <c r="M771" s="306"/>
      <c r="N771" s="306"/>
      <c r="O771" s="306"/>
      <c r="P771" s="306"/>
      <c r="Q771" s="306"/>
      <c r="R771" s="306"/>
      <c r="S771" s="306"/>
      <c r="T771" s="306"/>
      <c r="U771" s="306"/>
      <c r="V771" s="306"/>
      <c r="W771" s="306"/>
      <c r="X771" s="306"/>
      <c r="Y771" s="306"/>
      <c r="Z771" s="306"/>
    </row>
    <row r="772" spans="1:26" ht="12.75" customHeight="1" x14ac:dyDescent="0.25">
      <c r="A772" s="306"/>
      <c r="B772" s="304"/>
      <c r="C772" s="304"/>
      <c r="D772" s="304"/>
      <c r="E772" s="304"/>
      <c r="F772" s="305"/>
      <c r="G772" s="305"/>
      <c r="H772" s="305"/>
      <c r="I772" s="305"/>
      <c r="J772" s="305"/>
      <c r="K772" s="306"/>
      <c r="L772" s="306"/>
      <c r="M772" s="306"/>
      <c r="N772" s="306"/>
      <c r="O772" s="306"/>
      <c r="P772" s="306"/>
      <c r="Q772" s="306"/>
      <c r="R772" s="306"/>
      <c r="S772" s="306"/>
      <c r="T772" s="306"/>
      <c r="U772" s="306"/>
      <c r="V772" s="306"/>
      <c r="W772" s="306"/>
      <c r="X772" s="306"/>
      <c r="Y772" s="306"/>
      <c r="Z772" s="306"/>
    </row>
    <row r="773" spans="1:26" ht="12.75" customHeight="1" x14ac:dyDescent="0.25">
      <c r="A773" s="306"/>
      <c r="B773" s="304"/>
      <c r="C773" s="304"/>
      <c r="D773" s="304"/>
      <c r="E773" s="304"/>
      <c r="F773" s="305"/>
      <c r="G773" s="305"/>
      <c r="H773" s="305"/>
      <c r="I773" s="305"/>
      <c r="J773" s="305"/>
      <c r="K773" s="306"/>
      <c r="L773" s="306"/>
      <c r="M773" s="306"/>
      <c r="N773" s="306"/>
      <c r="O773" s="306"/>
      <c r="P773" s="306"/>
      <c r="Q773" s="306"/>
      <c r="R773" s="306"/>
      <c r="S773" s="306"/>
      <c r="T773" s="306"/>
      <c r="U773" s="306"/>
      <c r="V773" s="306"/>
      <c r="W773" s="306"/>
      <c r="X773" s="306"/>
      <c r="Y773" s="306"/>
      <c r="Z773" s="306"/>
    </row>
    <row r="774" spans="1:26" ht="12.75" customHeight="1" x14ac:dyDescent="0.25">
      <c r="A774" s="306"/>
      <c r="B774" s="304"/>
      <c r="C774" s="304"/>
      <c r="D774" s="304"/>
      <c r="E774" s="304"/>
      <c r="F774" s="305"/>
      <c r="G774" s="305"/>
      <c r="H774" s="305"/>
      <c r="I774" s="305"/>
      <c r="J774" s="305"/>
      <c r="K774" s="306"/>
      <c r="L774" s="306"/>
      <c r="M774" s="306"/>
      <c r="N774" s="306"/>
      <c r="O774" s="306"/>
      <c r="P774" s="306"/>
      <c r="Q774" s="306"/>
      <c r="R774" s="306"/>
      <c r="S774" s="306"/>
      <c r="T774" s="306"/>
      <c r="U774" s="306"/>
      <c r="V774" s="306"/>
      <c r="W774" s="306"/>
      <c r="X774" s="306"/>
      <c r="Y774" s="306"/>
      <c r="Z774" s="306"/>
    </row>
    <row r="775" spans="1:26" ht="12.75" customHeight="1" x14ac:dyDescent="0.25">
      <c r="A775" s="306"/>
      <c r="B775" s="304"/>
      <c r="C775" s="304"/>
      <c r="D775" s="304"/>
      <c r="E775" s="304"/>
      <c r="F775" s="305"/>
      <c r="G775" s="305"/>
      <c r="H775" s="305"/>
      <c r="I775" s="305"/>
      <c r="J775" s="305"/>
      <c r="K775" s="306"/>
      <c r="L775" s="306"/>
      <c r="M775" s="306"/>
      <c r="N775" s="306"/>
      <c r="O775" s="306"/>
      <c r="P775" s="306"/>
      <c r="Q775" s="306"/>
      <c r="R775" s="306"/>
      <c r="S775" s="306"/>
      <c r="T775" s="306"/>
      <c r="U775" s="306"/>
      <c r="V775" s="306"/>
      <c r="W775" s="306"/>
      <c r="X775" s="306"/>
      <c r="Y775" s="306"/>
      <c r="Z775" s="306"/>
    </row>
    <row r="776" spans="1:26" ht="12.75" customHeight="1" x14ac:dyDescent="0.25">
      <c r="A776" s="306"/>
      <c r="B776" s="304"/>
      <c r="C776" s="304"/>
      <c r="D776" s="304"/>
      <c r="E776" s="304"/>
      <c r="F776" s="305"/>
      <c r="G776" s="305"/>
      <c r="H776" s="305"/>
      <c r="I776" s="305"/>
      <c r="J776" s="305"/>
      <c r="K776" s="306"/>
      <c r="L776" s="306"/>
      <c r="M776" s="306"/>
      <c r="N776" s="306"/>
      <c r="O776" s="306"/>
      <c r="P776" s="306"/>
      <c r="Q776" s="306"/>
      <c r="R776" s="306"/>
      <c r="S776" s="306"/>
      <c r="T776" s="306"/>
      <c r="U776" s="306"/>
      <c r="V776" s="306"/>
      <c r="W776" s="306"/>
      <c r="X776" s="306"/>
      <c r="Y776" s="306"/>
      <c r="Z776" s="306"/>
    </row>
    <row r="777" spans="1:26" ht="12.75" customHeight="1" x14ac:dyDescent="0.25">
      <c r="A777" s="306"/>
      <c r="B777" s="304"/>
      <c r="C777" s="304"/>
      <c r="D777" s="304"/>
      <c r="E777" s="304"/>
      <c r="F777" s="305"/>
      <c r="G777" s="305"/>
      <c r="H777" s="305"/>
      <c r="I777" s="305"/>
      <c r="J777" s="305"/>
      <c r="K777" s="306"/>
      <c r="L777" s="306"/>
      <c r="M777" s="306"/>
      <c r="N777" s="306"/>
      <c r="O777" s="306"/>
      <c r="P777" s="306"/>
      <c r="Q777" s="306"/>
      <c r="R777" s="306"/>
      <c r="S777" s="306"/>
      <c r="T777" s="306"/>
      <c r="U777" s="306"/>
      <c r="V777" s="306"/>
      <c r="W777" s="306"/>
      <c r="X777" s="306"/>
      <c r="Y777" s="306"/>
      <c r="Z777" s="306"/>
    </row>
    <row r="778" spans="1:26" ht="12.75" customHeight="1" x14ac:dyDescent="0.25">
      <c r="A778" s="306"/>
      <c r="B778" s="304"/>
      <c r="C778" s="304"/>
      <c r="D778" s="304"/>
      <c r="E778" s="304"/>
      <c r="F778" s="305"/>
      <c r="G778" s="305"/>
      <c r="H778" s="305"/>
      <c r="I778" s="305"/>
      <c r="J778" s="305"/>
      <c r="K778" s="306"/>
      <c r="L778" s="306"/>
      <c r="M778" s="306"/>
      <c r="N778" s="306"/>
      <c r="O778" s="306"/>
      <c r="P778" s="306"/>
      <c r="Q778" s="306"/>
      <c r="R778" s="306"/>
      <c r="S778" s="306"/>
      <c r="T778" s="306"/>
      <c r="U778" s="306"/>
      <c r="V778" s="306"/>
      <c r="W778" s="306"/>
      <c r="X778" s="306"/>
      <c r="Y778" s="306"/>
      <c r="Z778" s="306"/>
    </row>
    <row r="779" spans="1:26" ht="12.75" customHeight="1" x14ac:dyDescent="0.25">
      <c r="A779" s="306"/>
      <c r="B779" s="304"/>
      <c r="C779" s="304"/>
      <c r="D779" s="304"/>
      <c r="E779" s="304"/>
      <c r="F779" s="305"/>
      <c r="G779" s="305"/>
      <c r="H779" s="305"/>
      <c r="I779" s="305"/>
      <c r="J779" s="305"/>
      <c r="K779" s="306"/>
      <c r="L779" s="306"/>
      <c r="M779" s="306"/>
      <c r="N779" s="306"/>
      <c r="O779" s="306"/>
      <c r="P779" s="306"/>
      <c r="Q779" s="306"/>
      <c r="R779" s="306"/>
      <c r="S779" s="306"/>
      <c r="T779" s="306"/>
      <c r="U779" s="306"/>
      <c r="V779" s="306"/>
      <c r="W779" s="306"/>
      <c r="X779" s="306"/>
      <c r="Y779" s="306"/>
      <c r="Z779" s="306"/>
    </row>
    <row r="780" spans="1:26" ht="12.75" customHeight="1" x14ac:dyDescent="0.25">
      <c r="A780" s="306"/>
      <c r="B780" s="304"/>
      <c r="C780" s="304"/>
      <c r="D780" s="304"/>
      <c r="E780" s="304"/>
      <c r="F780" s="305"/>
      <c r="G780" s="305"/>
      <c r="H780" s="305"/>
      <c r="I780" s="305"/>
      <c r="J780" s="305"/>
      <c r="K780" s="306"/>
      <c r="L780" s="306"/>
      <c r="M780" s="306"/>
      <c r="N780" s="306"/>
      <c r="O780" s="306"/>
      <c r="P780" s="306"/>
      <c r="Q780" s="306"/>
      <c r="R780" s="306"/>
      <c r="S780" s="306"/>
      <c r="T780" s="306"/>
      <c r="U780" s="306"/>
      <c r="V780" s="306"/>
      <c r="W780" s="306"/>
      <c r="X780" s="306"/>
      <c r="Y780" s="306"/>
      <c r="Z780" s="306"/>
    </row>
    <row r="781" spans="1:26" ht="12.75" customHeight="1" x14ac:dyDescent="0.25">
      <c r="A781" s="306"/>
      <c r="B781" s="304"/>
      <c r="C781" s="304"/>
      <c r="D781" s="304"/>
      <c r="E781" s="304"/>
      <c r="F781" s="305"/>
      <c r="G781" s="305"/>
      <c r="H781" s="305"/>
      <c r="I781" s="305"/>
      <c r="J781" s="305"/>
      <c r="K781" s="306"/>
      <c r="L781" s="306"/>
      <c r="M781" s="306"/>
      <c r="N781" s="306"/>
      <c r="O781" s="306"/>
      <c r="P781" s="306"/>
      <c r="Q781" s="306"/>
      <c r="R781" s="306"/>
      <c r="S781" s="306"/>
      <c r="T781" s="306"/>
      <c r="U781" s="306"/>
      <c r="V781" s="306"/>
      <c r="W781" s="306"/>
      <c r="X781" s="306"/>
      <c r="Y781" s="306"/>
      <c r="Z781" s="306"/>
    </row>
    <row r="782" spans="1:26" ht="12.75" customHeight="1" x14ac:dyDescent="0.25">
      <c r="A782" s="306"/>
      <c r="B782" s="304"/>
      <c r="C782" s="304"/>
      <c r="D782" s="304"/>
      <c r="E782" s="304"/>
      <c r="F782" s="305"/>
      <c r="G782" s="305"/>
      <c r="H782" s="305"/>
      <c r="I782" s="305"/>
      <c r="J782" s="305"/>
      <c r="K782" s="306"/>
      <c r="L782" s="306"/>
      <c r="M782" s="306"/>
      <c r="N782" s="306"/>
      <c r="O782" s="306"/>
      <c r="P782" s="306"/>
      <c r="Q782" s="306"/>
      <c r="R782" s="306"/>
      <c r="S782" s="306"/>
      <c r="T782" s="306"/>
      <c r="U782" s="306"/>
      <c r="V782" s="306"/>
      <c r="W782" s="306"/>
      <c r="X782" s="306"/>
      <c r="Y782" s="306"/>
      <c r="Z782" s="306"/>
    </row>
    <row r="783" spans="1:26" ht="12.75" customHeight="1" x14ac:dyDescent="0.25">
      <c r="A783" s="306"/>
      <c r="B783" s="304"/>
      <c r="C783" s="304"/>
      <c r="D783" s="304"/>
      <c r="E783" s="304"/>
      <c r="F783" s="305"/>
      <c r="G783" s="305"/>
      <c r="H783" s="305"/>
      <c r="I783" s="305"/>
      <c r="J783" s="305"/>
      <c r="K783" s="306"/>
      <c r="L783" s="306"/>
      <c r="M783" s="306"/>
      <c r="N783" s="306"/>
      <c r="O783" s="306"/>
      <c r="P783" s="306"/>
      <c r="Q783" s="306"/>
      <c r="R783" s="306"/>
      <c r="S783" s="306"/>
      <c r="T783" s="306"/>
      <c r="U783" s="306"/>
      <c r="V783" s="306"/>
      <c r="W783" s="306"/>
      <c r="X783" s="306"/>
      <c r="Y783" s="306"/>
      <c r="Z783" s="306"/>
    </row>
    <row r="784" spans="1:26" ht="12.75" customHeight="1" x14ac:dyDescent="0.25">
      <c r="A784" s="306"/>
      <c r="B784" s="304"/>
      <c r="C784" s="304"/>
      <c r="D784" s="304"/>
      <c r="E784" s="304"/>
      <c r="F784" s="305"/>
      <c r="G784" s="305"/>
      <c r="H784" s="305"/>
      <c r="I784" s="305"/>
      <c r="J784" s="305"/>
      <c r="K784" s="306"/>
      <c r="L784" s="306"/>
      <c r="M784" s="306"/>
      <c r="N784" s="306"/>
      <c r="O784" s="306"/>
      <c r="P784" s="306"/>
      <c r="Q784" s="306"/>
      <c r="R784" s="306"/>
      <c r="S784" s="306"/>
      <c r="T784" s="306"/>
      <c r="U784" s="306"/>
      <c r="V784" s="306"/>
      <c r="W784" s="306"/>
      <c r="X784" s="306"/>
      <c r="Y784" s="306"/>
      <c r="Z784" s="306"/>
    </row>
    <row r="785" spans="1:26" ht="12.75" customHeight="1" x14ac:dyDescent="0.25">
      <c r="A785" s="306"/>
      <c r="B785" s="304"/>
      <c r="C785" s="304"/>
      <c r="D785" s="304"/>
      <c r="E785" s="304"/>
      <c r="F785" s="305"/>
      <c r="G785" s="305"/>
      <c r="H785" s="305"/>
      <c r="I785" s="305"/>
      <c r="J785" s="305"/>
      <c r="K785" s="306"/>
      <c r="L785" s="306"/>
      <c r="M785" s="306"/>
      <c r="N785" s="306"/>
      <c r="O785" s="306"/>
      <c r="P785" s="306"/>
      <c r="Q785" s="306"/>
      <c r="R785" s="306"/>
      <c r="S785" s="306"/>
      <c r="T785" s="306"/>
      <c r="U785" s="306"/>
      <c r="V785" s="306"/>
      <c r="W785" s="306"/>
      <c r="X785" s="306"/>
      <c r="Y785" s="306"/>
      <c r="Z785" s="306"/>
    </row>
    <row r="786" spans="1:26" ht="12.75" customHeight="1" x14ac:dyDescent="0.25">
      <c r="A786" s="306"/>
      <c r="B786" s="304"/>
      <c r="C786" s="304"/>
      <c r="D786" s="304"/>
      <c r="E786" s="304"/>
      <c r="F786" s="305"/>
      <c r="G786" s="305"/>
      <c r="H786" s="305"/>
      <c r="I786" s="305"/>
      <c r="J786" s="305"/>
      <c r="K786" s="306"/>
      <c r="L786" s="306"/>
      <c r="M786" s="306"/>
      <c r="N786" s="306"/>
      <c r="O786" s="306"/>
      <c r="P786" s="306"/>
      <c r="Q786" s="306"/>
      <c r="R786" s="306"/>
      <c r="S786" s="306"/>
      <c r="T786" s="306"/>
      <c r="U786" s="306"/>
      <c r="V786" s="306"/>
      <c r="W786" s="306"/>
      <c r="X786" s="306"/>
      <c r="Y786" s="306"/>
      <c r="Z786" s="306"/>
    </row>
    <row r="787" spans="1:26" ht="12.75" customHeight="1" x14ac:dyDescent="0.25">
      <c r="A787" s="306"/>
      <c r="B787" s="304"/>
      <c r="C787" s="304"/>
      <c r="D787" s="304"/>
      <c r="E787" s="304"/>
      <c r="F787" s="305"/>
      <c r="G787" s="305"/>
      <c r="H787" s="305"/>
      <c r="I787" s="305"/>
      <c r="J787" s="305"/>
      <c r="K787" s="306"/>
      <c r="L787" s="306"/>
      <c r="M787" s="306"/>
      <c r="N787" s="306"/>
      <c r="O787" s="306"/>
      <c r="P787" s="306"/>
      <c r="Q787" s="306"/>
      <c r="R787" s="306"/>
      <c r="S787" s="306"/>
      <c r="T787" s="306"/>
      <c r="U787" s="306"/>
      <c r="V787" s="306"/>
      <c r="W787" s="306"/>
      <c r="X787" s="306"/>
      <c r="Y787" s="306"/>
      <c r="Z787" s="306"/>
    </row>
    <row r="788" spans="1:26" ht="12.75" customHeight="1" x14ac:dyDescent="0.25">
      <c r="A788" s="306"/>
      <c r="B788" s="304"/>
      <c r="C788" s="304"/>
      <c r="D788" s="304"/>
      <c r="E788" s="304"/>
      <c r="F788" s="305"/>
      <c r="G788" s="305"/>
      <c r="H788" s="305"/>
      <c r="I788" s="305"/>
      <c r="J788" s="305"/>
      <c r="K788" s="306"/>
      <c r="L788" s="306"/>
      <c r="M788" s="306"/>
      <c r="N788" s="306"/>
      <c r="O788" s="306"/>
      <c r="P788" s="306"/>
      <c r="Q788" s="306"/>
      <c r="R788" s="306"/>
      <c r="S788" s="306"/>
      <c r="T788" s="306"/>
      <c r="U788" s="306"/>
      <c r="V788" s="306"/>
      <c r="W788" s="306"/>
      <c r="X788" s="306"/>
      <c r="Y788" s="306"/>
      <c r="Z788" s="306"/>
    </row>
    <row r="789" spans="1:26" ht="12.75" customHeight="1" x14ac:dyDescent="0.25">
      <c r="A789" s="306"/>
      <c r="B789" s="304"/>
      <c r="C789" s="304"/>
      <c r="D789" s="304"/>
      <c r="E789" s="304"/>
      <c r="F789" s="305"/>
      <c r="G789" s="305"/>
      <c r="H789" s="305"/>
      <c r="I789" s="305"/>
      <c r="J789" s="305"/>
      <c r="K789" s="306"/>
      <c r="L789" s="306"/>
      <c r="M789" s="306"/>
      <c r="N789" s="306"/>
      <c r="O789" s="306"/>
      <c r="P789" s="306"/>
      <c r="Q789" s="306"/>
      <c r="R789" s="306"/>
      <c r="S789" s="306"/>
      <c r="T789" s="306"/>
      <c r="U789" s="306"/>
      <c r="V789" s="306"/>
      <c r="W789" s="306"/>
      <c r="X789" s="306"/>
      <c r="Y789" s="306"/>
      <c r="Z789" s="306"/>
    </row>
    <row r="790" spans="1:26" ht="12.75" customHeight="1" x14ac:dyDescent="0.25">
      <c r="A790" s="306"/>
      <c r="B790" s="304"/>
      <c r="C790" s="304"/>
      <c r="D790" s="304"/>
      <c r="E790" s="304"/>
      <c r="F790" s="305"/>
      <c r="G790" s="305"/>
      <c r="H790" s="305"/>
      <c r="I790" s="305"/>
      <c r="J790" s="305"/>
      <c r="K790" s="306"/>
      <c r="L790" s="306"/>
      <c r="M790" s="306"/>
      <c r="N790" s="306"/>
      <c r="O790" s="306"/>
      <c r="P790" s="306"/>
      <c r="Q790" s="306"/>
      <c r="R790" s="306"/>
      <c r="S790" s="306"/>
      <c r="T790" s="306"/>
      <c r="U790" s="306"/>
      <c r="V790" s="306"/>
      <c r="W790" s="306"/>
      <c r="X790" s="306"/>
      <c r="Y790" s="306"/>
      <c r="Z790" s="306"/>
    </row>
    <row r="791" spans="1:26" ht="12.75" customHeight="1" x14ac:dyDescent="0.25">
      <c r="A791" s="306"/>
      <c r="B791" s="304"/>
      <c r="C791" s="304"/>
      <c r="D791" s="304"/>
      <c r="E791" s="304"/>
      <c r="F791" s="305"/>
      <c r="G791" s="305"/>
      <c r="H791" s="305"/>
      <c r="I791" s="305"/>
      <c r="J791" s="305"/>
      <c r="K791" s="306"/>
      <c r="L791" s="306"/>
      <c r="M791" s="306"/>
      <c r="N791" s="306"/>
      <c r="O791" s="306"/>
      <c r="P791" s="306"/>
      <c r="Q791" s="306"/>
      <c r="R791" s="306"/>
      <c r="S791" s="306"/>
      <c r="T791" s="306"/>
      <c r="U791" s="306"/>
      <c r="V791" s="306"/>
      <c r="W791" s="306"/>
      <c r="X791" s="306"/>
      <c r="Y791" s="306"/>
      <c r="Z791" s="306"/>
    </row>
    <row r="792" spans="1:26" ht="12.75" customHeight="1" x14ac:dyDescent="0.25">
      <c r="A792" s="306"/>
      <c r="B792" s="304"/>
      <c r="C792" s="304"/>
      <c r="D792" s="304"/>
      <c r="E792" s="304"/>
      <c r="F792" s="305"/>
      <c r="G792" s="305"/>
      <c r="H792" s="305"/>
      <c r="I792" s="305"/>
      <c r="J792" s="305"/>
      <c r="K792" s="306"/>
      <c r="L792" s="306"/>
      <c r="M792" s="306"/>
      <c r="N792" s="306"/>
      <c r="O792" s="306"/>
      <c r="P792" s="306"/>
      <c r="Q792" s="306"/>
      <c r="R792" s="306"/>
      <c r="S792" s="306"/>
      <c r="T792" s="306"/>
      <c r="U792" s="306"/>
      <c r="V792" s="306"/>
      <c r="W792" s="306"/>
      <c r="X792" s="306"/>
      <c r="Y792" s="306"/>
      <c r="Z792" s="306"/>
    </row>
    <row r="793" spans="1:26" ht="12.75" customHeight="1" x14ac:dyDescent="0.25">
      <c r="A793" s="306"/>
      <c r="B793" s="304"/>
      <c r="C793" s="304"/>
      <c r="D793" s="304"/>
      <c r="E793" s="304"/>
      <c r="F793" s="305"/>
      <c r="G793" s="305"/>
      <c r="H793" s="305"/>
      <c r="I793" s="305"/>
      <c r="J793" s="305"/>
      <c r="K793" s="306"/>
      <c r="L793" s="306"/>
      <c r="M793" s="306"/>
      <c r="N793" s="306"/>
      <c r="O793" s="306"/>
      <c r="P793" s="306"/>
      <c r="Q793" s="306"/>
      <c r="R793" s="306"/>
      <c r="S793" s="306"/>
      <c r="T793" s="306"/>
      <c r="U793" s="306"/>
      <c r="V793" s="306"/>
      <c r="W793" s="306"/>
      <c r="X793" s="306"/>
      <c r="Y793" s="306"/>
      <c r="Z793" s="306"/>
    </row>
    <row r="794" spans="1:26" ht="12.75" customHeight="1" x14ac:dyDescent="0.25">
      <c r="A794" s="306"/>
      <c r="B794" s="304"/>
      <c r="C794" s="304"/>
      <c r="D794" s="304"/>
      <c r="E794" s="304"/>
      <c r="F794" s="305"/>
      <c r="G794" s="305"/>
      <c r="H794" s="305"/>
      <c r="I794" s="305"/>
      <c r="J794" s="305"/>
      <c r="K794" s="306"/>
      <c r="L794" s="306"/>
      <c r="M794" s="306"/>
      <c r="N794" s="306"/>
      <c r="O794" s="306"/>
      <c r="P794" s="306"/>
      <c r="Q794" s="306"/>
      <c r="R794" s="306"/>
      <c r="S794" s="306"/>
      <c r="T794" s="306"/>
      <c r="U794" s="306"/>
      <c r="V794" s="306"/>
      <c r="W794" s="306"/>
      <c r="X794" s="306"/>
      <c r="Y794" s="306"/>
      <c r="Z794" s="306"/>
    </row>
    <row r="795" spans="1:26" ht="12.75" customHeight="1" x14ac:dyDescent="0.25">
      <c r="A795" s="306"/>
      <c r="B795" s="304"/>
      <c r="C795" s="304"/>
      <c r="D795" s="304"/>
      <c r="E795" s="304"/>
      <c r="F795" s="305"/>
      <c r="G795" s="305"/>
      <c r="H795" s="305"/>
      <c r="I795" s="305"/>
      <c r="J795" s="305"/>
      <c r="K795" s="306"/>
      <c r="L795" s="306"/>
      <c r="M795" s="306"/>
      <c r="N795" s="306"/>
      <c r="O795" s="306"/>
      <c r="P795" s="306"/>
      <c r="Q795" s="306"/>
      <c r="R795" s="306"/>
      <c r="S795" s="306"/>
      <c r="T795" s="306"/>
      <c r="U795" s="306"/>
      <c r="V795" s="306"/>
      <c r="W795" s="306"/>
      <c r="X795" s="306"/>
      <c r="Y795" s="306"/>
      <c r="Z795" s="306"/>
    </row>
    <row r="796" spans="1:26" ht="12.75" customHeight="1" x14ac:dyDescent="0.25">
      <c r="A796" s="306"/>
      <c r="B796" s="304"/>
      <c r="C796" s="304"/>
      <c r="D796" s="304"/>
      <c r="E796" s="304"/>
      <c r="F796" s="305"/>
      <c r="G796" s="305"/>
      <c r="H796" s="305"/>
      <c r="I796" s="305"/>
      <c r="J796" s="305"/>
      <c r="K796" s="306"/>
      <c r="L796" s="306"/>
      <c r="M796" s="306"/>
      <c r="N796" s="306"/>
      <c r="O796" s="306"/>
      <c r="P796" s="306"/>
      <c r="Q796" s="306"/>
      <c r="R796" s="306"/>
      <c r="S796" s="306"/>
      <c r="T796" s="306"/>
      <c r="U796" s="306"/>
      <c r="V796" s="306"/>
      <c r="W796" s="306"/>
      <c r="X796" s="306"/>
      <c r="Y796" s="306"/>
      <c r="Z796" s="306"/>
    </row>
    <row r="797" spans="1:26" ht="12.75" customHeight="1" x14ac:dyDescent="0.25">
      <c r="A797" s="306"/>
      <c r="B797" s="304"/>
      <c r="C797" s="304"/>
      <c r="D797" s="304"/>
      <c r="E797" s="304"/>
      <c r="F797" s="305"/>
      <c r="G797" s="305"/>
      <c r="H797" s="305"/>
      <c r="I797" s="305"/>
      <c r="J797" s="305"/>
      <c r="K797" s="306"/>
      <c r="L797" s="306"/>
      <c r="M797" s="306"/>
      <c r="N797" s="306"/>
      <c r="O797" s="306"/>
      <c r="P797" s="306"/>
      <c r="Q797" s="306"/>
      <c r="R797" s="306"/>
      <c r="S797" s="306"/>
      <c r="T797" s="306"/>
      <c r="U797" s="306"/>
      <c r="V797" s="306"/>
      <c r="W797" s="306"/>
      <c r="X797" s="306"/>
      <c r="Y797" s="306"/>
      <c r="Z797" s="306"/>
    </row>
    <row r="798" spans="1:26" ht="12.75" customHeight="1" x14ac:dyDescent="0.25">
      <c r="A798" s="306"/>
      <c r="B798" s="304"/>
      <c r="C798" s="304"/>
      <c r="D798" s="304"/>
      <c r="E798" s="304"/>
      <c r="F798" s="305"/>
      <c r="G798" s="305"/>
      <c r="H798" s="305"/>
      <c r="I798" s="305"/>
      <c r="J798" s="305"/>
      <c r="K798" s="306"/>
      <c r="L798" s="306"/>
      <c r="M798" s="306"/>
      <c r="N798" s="306"/>
      <c r="O798" s="306"/>
      <c r="P798" s="306"/>
      <c r="Q798" s="306"/>
      <c r="R798" s="306"/>
      <c r="S798" s="306"/>
      <c r="T798" s="306"/>
      <c r="U798" s="306"/>
      <c r="V798" s="306"/>
      <c r="W798" s="306"/>
      <c r="X798" s="306"/>
      <c r="Y798" s="306"/>
      <c r="Z798" s="306"/>
    </row>
    <row r="799" spans="1:26" ht="12.75" customHeight="1" x14ac:dyDescent="0.25">
      <c r="A799" s="306"/>
      <c r="B799" s="304"/>
      <c r="C799" s="304"/>
      <c r="D799" s="304"/>
      <c r="E799" s="304"/>
      <c r="F799" s="305"/>
      <c r="G799" s="305"/>
      <c r="H799" s="305"/>
      <c r="I799" s="305"/>
      <c r="J799" s="305"/>
      <c r="K799" s="306"/>
      <c r="L799" s="306"/>
      <c r="M799" s="306"/>
      <c r="N799" s="306"/>
      <c r="O799" s="306"/>
      <c r="P799" s="306"/>
      <c r="Q799" s="306"/>
      <c r="R799" s="306"/>
      <c r="S799" s="306"/>
      <c r="T799" s="306"/>
      <c r="U799" s="306"/>
      <c r="V799" s="306"/>
      <c r="W799" s="306"/>
      <c r="X799" s="306"/>
      <c r="Y799" s="306"/>
      <c r="Z799" s="306"/>
    </row>
    <row r="800" spans="1:26" ht="12.75" customHeight="1" x14ac:dyDescent="0.25">
      <c r="A800" s="306"/>
      <c r="B800" s="304"/>
      <c r="C800" s="304"/>
      <c r="D800" s="304"/>
      <c r="E800" s="304"/>
      <c r="F800" s="305"/>
      <c r="G800" s="305"/>
      <c r="H800" s="305"/>
      <c r="I800" s="305"/>
      <c r="J800" s="305"/>
      <c r="K800" s="306"/>
      <c r="L800" s="306"/>
      <c r="M800" s="306"/>
      <c r="N800" s="306"/>
      <c r="O800" s="306"/>
      <c r="P800" s="306"/>
      <c r="Q800" s="306"/>
      <c r="R800" s="306"/>
      <c r="S800" s="306"/>
      <c r="T800" s="306"/>
      <c r="U800" s="306"/>
      <c r="V800" s="306"/>
      <c r="W800" s="306"/>
      <c r="X800" s="306"/>
      <c r="Y800" s="306"/>
      <c r="Z800" s="306"/>
    </row>
    <row r="801" spans="1:26" ht="12.75" customHeight="1" x14ac:dyDescent="0.25">
      <c r="A801" s="306"/>
      <c r="B801" s="304"/>
      <c r="C801" s="304"/>
      <c r="D801" s="304"/>
      <c r="E801" s="304"/>
      <c r="F801" s="305"/>
      <c r="G801" s="305"/>
      <c r="H801" s="305"/>
      <c r="I801" s="305"/>
      <c r="J801" s="305"/>
      <c r="K801" s="306"/>
      <c r="L801" s="306"/>
      <c r="M801" s="306"/>
      <c r="N801" s="306"/>
      <c r="O801" s="306"/>
      <c r="P801" s="306"/>
      <c r="Q801" s="306"/>
      <c r="R801" s="306"/>
      <c r="S801" s="306"/>
      <c r="T801" s="306"/>
      <c r="U801" s="306"/>
      <c r="V801" s="306"/>
      <c r="W801" s="306"/>
      <c r="X801" s="306"/>
      <c r="Y801" s="306"/>
      <c r="Z801" s="306"/>
    </row>
    <row r="802" spans="1:26" ht="12.75" customHeight="1" x14ac:dyDescent="0.25">
      <c r="A802" s="306"/>
      <c r="B802" s="304"/>
      <c r="C802" s="304"/>
      <c r="D802" s="304"/>
      <c r="E802" s="304"/>
      <c r="F802" s="305"/>
      <c r="G802" s="305"/>
      <c r="H802" s="305"/>
      <c r="I802" s="305"/>
      <c r="J802" s="305"/>
      <c r="K802" s="306"/>
      <c r="L802" s="306"/>
      <c r="M802" s="306"/>
      <c r="N802" s="306"/>
      <c r="O802" s="306"/>
      <c r="P802" s="306"/>
      <c r="Q802" s="306"/>
      <c r="R802" s="306"/>
      <c r="S802" s="306"/>
      <c r="T802" s="306"/>
      <c r="U802" s="306"/>
      <c r="V802" s="306"/>
      <c r="W802" s="306"/>
      <c r="X802" s="306"/>
      <c r="Y802" s="306"/>
      <c r="Z802" s="306"/>
    </row>
    <row r="803" spans="1:26" ht="12.75" customHeight="1" x14ac:dyDescent="0.25">
      <c r="A803" s="306"/>
      <c r="B803" s="304"/>
      <c r="C803" s="304"/>
      <c r="D803" s="304"/>
      <c r="E803" s="304"/>
      <c r="F803" s="305"/>
      <c r="G803" s="305"/>
      <c r="H803" s="305"/>
      <c r="I803" s="305"/>
      <c r="J803" s="305"/>
      <c r="K803" s="306"/>
      <c r="L803" s="306"/>
      <c r="M803" s="306"/>
      <c r="N803" s="306"/>
      <c r="O803" s="306"/>
      <c r="P803" s="306"/>
      <c r="Q803" s="306"/>
      <c r="R803" s="306"/>
      <c r="S803" s="306"/>
      <c r="T803" s="306"/>
      <c r="U803" s="306"/>
      <c r="V803" s="306"/>
      <c r="W803" s="306"/>
      <c r="X803" s="306"/>
      <c r="Y803" s="306"/>
      <c r="Z803" s="306"/>
    </row>
    <row r="804" spans="1:26" ht="12.75" customHeight="1" x14ac:dyDescent="0.25">
      <c r="A804" s="306"/>
      <c r="B804" s="304"/>
      <c r="C804" s="304"/>
      <c r="D804" s="304"/>
      <c r="E804" s="304"/>
      <c r="F804" s="305"/>
      <c r="G804" s="305"/>
      <c r="H804" s="305"/>
      <c r="I804" s="305"/>
      <c r="J804" s="305"/>
      <c r="K804" s="306"/>
      <c r="L804" s="306"/>
      <c r="M804" s="306"/>
      <c r="N804" s="306"/>
      <c r="O804" s="306"/>
      <c r="P804" s="306"/>
      <c r="Q804" s="306"/>
      <c r="R804" s="306"/>
      <c r="S804" s="306"/>
      <c r="T804" s="306"/>
      <c r="U804" s="306"/>
      <c r="V804" s="306"/>
      <c r="W804" s="306"/>
      <c r="X804" s="306"/>
      <c r="Y804" s="306"/>
      <c r="Z804" s="306"/>
    </row>
    <row r="805" spans="1:26" ht="12.75" customHeight="1" x14ac:dyDescent="0.25">
      <c r="A805" s="306"/>
      <c r="B805" s="304"/>
      <c r="C805" s="304"/>
      <c r="D805" s="304"/>
      <c r="E805" s="304"/>
      <c r="F805" s="305"/>
      <c r="G805" s="305"/>
      <c r="H805" s="305"/>
      <c r="I805" s="305"/>
      <c r="J805" s="305"/>
      <c r="K805" s="306"/>
      <c r="L805" s="306"/>
      <c r="M805" s="306"/>
      <c r="N805" s="306"/>
      <c r="O805" s="306"/>
      <c r="P805" s="306"/>
      <c r="Q805" s="306"/>
      <c r="R805" s="306"/>
      <c r="S805" s="306"/>
      <c r="T805" s="306"/>
      <c r="U805" s="306"/>
      <c r="V805" s="306"/>
      <c r="W805" s="306"/>
      <c r="X805" s="306"/>
      <c r="Y805" s="306"/>
      <c r="Z805" s="306"/>
    </row>
    <row r="806" spans="1:26" ht="12.75" customHeight="1" x14ac:dyDescent="0.25">
      <c r="A806" s="306"/>
      <c r="B806" s="304"/>
      <c r="C806" s="304"/>
      <c r="D806" s="304"/>
      <c r="E806" s="304"/>
      <c r="F806" s="305"/>
      <c r="G806" s="305"/>
      <c r="H806" s="305"/>
      <c r="I806" s="305"/>
      <c r="J806" s="305"/>
      <c r="K806" s="306"/>
      <c r="L806" s="306"/>
      <c r="M806" s="306"/>
      <c r="N806" s="306"/>
      <c r="O806" s="306"/>
      <c r="P806" s="306"/>
      <c r="Q806" s="306"/>
      <c r="R806" s="306"/>
      <c r="S806" s="306"/>
      <c r="T806" s="306"/>
      <c r="U806" s="306"/>
      <c r="V806" s="306"/>
      <c r="W806" s="306"/>
      <c r="X806" s="306"/>
      <c r="Y806" s="306"/>
      <c r="Z806" s="306"/>
    </row>
    <row r="807" spans="1:26" ht="12.75" customHeight="1" x14ac:dyDescent="0.25">
      <c r="A807" s="306"/>
      <c r="B807" s="304"/>
      <c r="C807" s="304"/>
      <c r="D807" s="304"/>
      <c r="E807" s="304"/>
      <c r="F807" s="305"/>
      <c r="G807" s="305"/>
      <c r="H807" s="305"/>
      <c r="I807" s="305"/>
      <c r="J807" s="305"/>
      <c r="K807" s="306"/>
      <c r="L807" s="306"/>
      <c r="M807" s="306"/>
      <c r="N807" s="306"/>
      <c r="O807" s="306"/>
      <c r="P807" s="306"/>
      <c r="Q807" s="306"/>
      <c r="R807" s="306"/>
      <c r="S807" s="306"/>
      <c r="T807" s="306"/>
      <c r="U807" s="306"/>
      <c r="V807" s="306"/>
      <c r="W807" s="306"/>
      <c r="X807" s="306"/>
      <c r="Y807" s="306"/>
      <c r="Z807" s="306"/>
    </row>
    <row r="808" spans="1:26" ht="12.75" customHeight="1" x14ac:dyDescent="0.25">
      <c r="A808" s="306"/>
      <c r="B808" s="304"/>
      <c r="C808" s="304"/>
      <c r="D808" s="304"/>
      <c r="E808" s="304"/>
      <c r="F808" s="305"/>
      <c r="G808" s="305"/>
      <c r="H808" s="305"/>
      <c r="I808" s="305"/>
      <c r="J808" s="305"/>
      <c r="K808" s="306"/>
      <c r="L808" s="306"/>
      <c r="M808" s="306"/>
      <c r="N808" s="306"/>
      <c r="O808" s="306"/>
      <c r="P808" s="306"/>
      <c r="Q808" s="306"/>
      <c r="R808" s="306"/>
      <c r="S808" s="306"/>
      <c r="T808" s="306"/>
      <c r="U808" s="306"/>
      <c r="V808" s="306"/>
      <c r="W808" s="306"/>
      <c r="X808" s="306"/>
      <c r="Y808" s="306"/>
      <c r="Z808" s="306"/>
    </row>
    <row r="809" spans="1:26" ht="12.75" customHeight="1" x14ac:dyDescent="0.25">
      <c r="A809" s="306"/>
      <c r="B809" s="304"/>
      <c r="C809" s="304"/>
      <c r="D809" s="304"/>
      <c r="E809" s="304"/>
      <c r="F809" s="305"/>
      <c r="G809" s="305"/>
      <c r="H809" s="305"/>
      <c r="I809" s="305"/>
      <c r="J809" s="305"/>
      <c r="K809" s="306"/>
      <c r="L809" s="306"/>
      <c r="M809" s="306"/>
      <c r="N809" s="306"/>
      <c r="O809" s="306"/>
      <c r="P809" s="306"/>
      <c r="Q809" s="306"/>
      <c r="R809" s="306"/>
      <c r="S809" s="306"/>
      <c r="T809" s="306"/>
      <c r="U809" s="306"/>
      <c r="V809" s="306"/>
      <c r="W809" s="306"/>
      <c r="X809" s="306"/>
      <c r="Y809" s="306"/>
      <c r="Z809" s="306"/>
    </row>
    <row r="810" spans="1:26" ht="12.75" customHeight="1" x14ac:dyDescent="0.25">
      <c r="A810" s="306"/>
      <c r="B810" s="304"/>
      <c r="C810" s="304"/>
      <c r="D810" s="304"/>
      <c r="E810" s="304"/>
      <c r="F810" s="305"/>
      <c r="G810" s="305"/>
      <c r="H810" s="305"/>
      <c r="I810" s="305"/>
      <c r="J810" s="305"/>
      <c r="K810" s="306"/>
      <c r="L810" s="306"/>
      <c r="M810" s="306"/>
      <c r="N810" s="306"/>
      <c r="O810" s="306"/>
      <c r="P810" s="306"/>
      <c r="Q810" s="306"/>
      <c r="R810" s="306"/>
      <c r="S810" s="306"/>
      <c r="T810" s="306"/>
      <c r="U810" s="306"/>
      <c r="V810" s="306"/>
      <c r="W810" s="306"/>
      <c r="X810" s="306"/>
      <c r="Y810" s="306"/>
      <c r="Z810" s="306"/>
    </row>
    <row r="811" spans="1:26" ht="12.75" customHeight="1" x14ac:dyDescent="0.25">
      <c r="A811" s="306"/>
      <c r="B811" s="304"/>
      <c r="C811" s="304"/>
      <c r="D811" s="304"/>
      <c r="E811" s="304"/>
      <c r="F811" s="305"/>
      <c r="G811" s="305"/>
      <c r="H811" s="305"/>
      <c r="I811" s="305"/>
      <c r="J811" s="305"/>
      <c r="K811" s="306"/>
      <c r="L811" s="306"/>
      <c r="M811" s="306"/>
      <c r="N811" s="306"/>
      <c r="O811" s="306"/>
      <c r="P811" s="306"/>
      <c r="Q811" s="306"/>
      <c r="R811" s="306"/>
      <c r="S811" s="306"/>
      <c r="T811" s="306"/>
      <c r="U811" s="306"/>
      <c r="V811" s="306"/>
      <c r="W811" s="306"/>
      <c r="X811" s="306"/>
      <c r="Y811" s="306"/>
      <c r="Z811" s="306"/>
    </row>
    <row r="812" spans="1:26" ht="12.75" customHeight="1" x14ac:dyDescent="0.25">
      <c r="A812" s="306"/>
      <c r="B812" s="304"/>
      <c r="C812" s="304"/>
      <c r="D812" s="304"/>
      <c r="E812" s="304"/>
      <c r="F812" s="305"/>
      <c r="G812" s="305"/>
      <c r="H812" s="305"/>
      <c r="I812" s="305"/>
      <c r="J812" s="305"/>
      <c r="K812" s="306"/>
      <c r="L812" s="306"/>
      <c r="M812" s="306"/>
      <c r="N812" s="306"/>
      <c r="O812" s="306"/>
      <c r="P812" s="306"/>
      <c r="Q812" s="306"/>
      <c r="R812" s="306"/>
      <c r="S812" s="306"/>
      <c r="T812" s="306"/>
      <c r="U812" s="306"/>
      <c r="V812" s="306"/>
      <c r="W812" s="306"/>
      <c r="X812" s="306"/>
      <c r="Y812" s="306"/>
      <c r="Z812" s="306"/>
    </row>
    <row r="813" spans="1:26" ht="12.75" customHeight="1" x14ac:dyDescent="0.25">
      <c r="A813" s="306"/>
      <c r="B813" s="304"/>
      <c r="C813" s="304"/>
      <c r="D813" s="304"/>
      <c r="E813" s="304"/>
      <c r="F813" s="305"/>
      <c r="G813" s="305"/>
      <c r="H813" s="305"/>
      <c r="I813" s="305"/>
      <c r="J813" s="305"/>
      <c r="K813" s="306"/>
      <c r="L813" s="306"/>
      <c r="M813" s="306"/>
      <c r="N813" s="306"/>
      <c r="O813" s="306"/>
      <c r="P813" s="306"/>
      <c r="Q813" s="306"/>
      <c r="R813" s="306"/>
      <c r="S813" s="306"/>
      <c r="T813" s="306"/>
      <c r="U813" s="306"/>
      <c r="V813" s="306"/>
      <c r="W813" s="306"/>
      <c r="X813" s="306"/>
      <c r="Y813" s="306"/>
      <c r="Z813" s="306"/>
    </row>
    <row r="814" spans="1:26" ht="12.75" customHeight="1" x14ac:dyDescent="0.25">
      <c r="A814" s="306"/>
      <c r="B814" s="304"/>
      <c r="C814" s="304"/>
      <c r="D814" s="304"/>
      <c r="E814" s="304"/>
      <c r="F814" s="305"/>
      <c r="G814" s="305"/>
      <c r="H814" s="305"/>
      <c r="I814" s="305"/>
      <c r="J814" s="305"/>
      <c r="K814" s="306"/>
      <c r="L814" s="306"/>
      <c r="M814" s="306"/>
      <c r="N814" s="306"/>
      <c r="O814" s="306"/>
      <c r="P814" s="306"/>
      <c r="Q814" s="306"/>
      <c r="R814" s="306"/>
      <c r="S814" s="306"/>
      <c r="T814" s="306"/>
      <c r="U814" s="306"/>
      <c r="V814" s="306"/>
      <c r="W814" s="306"/>
      <c r="X814" s="306"/>
      <c r="Y814" s="306"/>
      <c r="Z814" s="306"/>
    </row>
    <row r="815" spans="1:26" ht="12.75" customHeight="1" x14ac:dyDescent="0.25">
      <c r="A815" s="306"/>
      <c r="B815" s="304"/>
      <c r="C815" s="304"/>
      <c r="D815" s="304"/>
      <c r="E815" s="304"/>
      <c r="F815" s="305"/>
      <c r="G815" s="305"/>
      <c r="H815" s="305"/>
      <c r="I815" s="305"/>
      <c r="J815" s="305"/>
      <c r="K815" s="306"/>
      <c r="L815" s="306"/>
      <c r="M815" s="306"/>
      <c r="N815" s="306"/>
      <c r="O815" s="306"/>
      <c r="P815" s="306"/>
      <c r="Q815" s="306"/>
      <c r="R815" s="306"/>
      <c r="S815" s="306"/>
      <c r="T815" s="306"/>
      <c r="U815" s="306"/>
      <c r="V815" s="306"/>
      <c r="W815" s="306"/>
      <c r="X815" s="306"/>
      <c r="Y815" s="306"/>
      <c r="Z815" s="306"/>
    </row>
    <row r="816" spans="1:26" ht="12.75" customHeight="1" x14ac:dyDescent="0.25">
      <c r="A816" s="306"/>
      <c r="B816" s="304"/>
      <c r="C816" s="304"/>
      <c r="D816" s="304"/>
      <c r="E816" s="304"/>
      <c r="F816" s="305"/>
      <c r="G816" s="305"/>
      <c r="H816" s="305"/>
      <c r="I816" s="305"/>
      <c r="J816" s="305"/>
      <c r="K816" s="306"/>
      <c r="L816" s="306"/>
      <c r="M816" s="306"/>
      <c r="N816" s="306"/>
      <c r="O816" s="306"/>
      <c r="P816" s="306"/>
      <c r="Q816" s="306"/>
      <c r="R816" s="306"/>
      <c r="S816" s="306"/>
      <c r="T816" s="306"/>
      <c r="U816" s="306"/>
      <c r="V816" s="306"/>
      <c r="W816" s="306"/>
      <c r="X816" s="306"/>
      <c r="Y816" s="306"/>
      <c r="Z816" s="306"/>
    </row>
    <row r="817" spans="1:26" ht="12.75" customHeight="1" x14ac:dyDescent="0.25">
      <c r="A817" s="306"/>
      <c r="B817" s="304"/>
      <c r="C817" s="304"/>
      <c r="D817" s="304"/>
      <c r="E817" s="304"/>
      <c r="F817" s="305"/>
      <c r="G817" s="305"/>
      <c r="H817" s="305"/>
      <c r="I817" s="305"/>
      <c r="J817" s="305"/>
      <c r="K817" s="306"/>
      <c r="L817" s="306"/>
      <c r="M817" s="306"/>
      <c r="N817" s="306"/>
      <c r="O817" s="306"/>
      <c r="P817" s="306"/>
      <c r="Q817" s="306"/>
      <c r="R817" s="306"/>
      <c r="S817" s="306"/>
      <c r="T817" s="306"/>
      <c r="U817" s="306"/>
      <c r="V817" s="306"/>
      <c r="W817" s="306"/>
      <c r="X817" s="306"/>
      <c r="Y817" s="306"/>
      <c r="Z817" s="306"/>
    </row>
    <row r="818" spans="1:26" ht="12.75" customHeight="1" x14ac:dyDescent="0.25">
      <c r="A818" s="306"/>
      <c r="B818" s="304"/>
      <c r="C818" s="304"/>
      <c r="D818" s="304"/>
      <c r="E818" s="304"/>
      <c r="F818" s="305"/>
      <c r="G818" s="305"/>
      <c r="H818" s="305"/>
      <c r="I818" s="305"/>
      <c r="J818" s="305"/>
      <c r="K818" s="306"/>
      <c r="L818" s="306"/>
      <c r="M818" s="306"/>
      <c r="N818" s="306"/>
      <c r="O818" s="306"/>
      <c r="P818" s="306"/>
      <c r="Q818" s="306"/>
      <c r="R818" s="306"/>
      <c r="S818" s="306"/>
      <c r="T818" s="306"/>
      <c r="U818" s="306"/>
      <c r="V818" s="306"/>
      <c r="W818" s="306"/>
      <c r="X818" s="306"/>
      <c r="Y818" s="306"/>
      <c r="Z818" s="306"/>
    </row>
    <row r="819" spans="1:26" ht="12.75" customHeight="1" x14ac:dyDescent="0.25">
      <c r="A819" s="306"/>
      <c r="B819" s="304"/>
      <c r="C819" s="304"/>
      <c r="D819" s="304"/>
      <c r="E819" s="304"/>
      <c r="F819" s="305"/>
      <c r="G819" s="305"/>
      <c r="H819" s="305"/>
      <c r="I819" s="305"/>
      <c r="J819" s="305"/>
      <c r="K819" s="306"/>
      <c r="L819" s="306"/>
      <c r="M819" s="306"/>
      <c r="N819" s="306"/>
      <c r="O819" s="306"/>
      <c r="P819" s="306"/>
      <c r="Q819" s="306"/>
      <c r="R819" s="306"/>
      <c r="S819" s="306"/>
      <c r="T819" s="306"/>
      <c r="U819" s="306"/>
      <c r="V819" s="306"/>
      <c r="W819" s="306"/>
      <c r="X819" s="306"/>
      <c r="Y819" s="306"/>
      <c r="Z819" s="306"/>
    </row>
    <row r="820" spans="1:26" ht="12.75" customHeight="1" x14ac:dyDescent="0.25">
      <c r="A820" s="306"/>
      <c r="B820" s="304"/>
      <c r="C820" s="304"/>
      <c r="D820" s="304"/>
      <c r="E820" s="304"/>
      <c r="F820" s="305"/>
      <c r="G820" s="305"/>
      <c r="H820" s="305"/>
      <c r="I820" s="305"/>
      <c r="J820" s="305"/>
      <c r="K820" s="306"/>
      <c r="L820" s="306"/>
      <c r="M820" s="306"/>
      <c r="N820" s="306"/>
      <c r="O820" s="306"/>
      <c r="P820" s="306"/>
      <c r="Q820" s="306"/>
      <c r="R820" s="306"/>
      <c r="S820" s="306"/>
      <c r="T820" s="306"/>
      <c r="U820" s="306"/>
      <c r="V820" s="306"/>
      <c r="W820" s="306"/>
      <c r="X820" s="306"/>
      <c r="Y820" s="306"/>
      <c r="Z820" s="306"/>
    </row>
    <row r="821" spans="1:26" ht="12.75" customHeight="1" x14ac:dyDescent="0.25">
      <c r="A821" s="306"/>
      <c r="B821" s="304"/>
      <c r="C821" s="304"/>
      <c r="D821" s="304"/>
      <c r="E821" s="304"/>
      <c r="F821" s="305"/>
      <c r="G821" s="305"/>
      <c r="H821" s="305"/>
      <c r="I821" s="305"/>
      <c r="J821" s="305"/>
      <c r="K821" s="306"/>
      <c r="L821" s="306"/>
      <c r="M821" s="306"/>
      <c r="N821" s="306"/>
      <c r="O821" s="306"/>
      <c r="P821" s="306"/>
      <c r="Q821" s="306"/>
      <c r="R821" s="306"/>
      <c r="S821" s="306"/>
      <c r="T821" s="306"/>
      <c r="U821" s="306"/>
      <c r="V821" s="306"/>
      <c r="W821" s="306"/>
      <c r="X821" s="306"/>
      <c r="Y821" s="306"/>
      <c r="Z821" s="306"/>
    </row>
    <row r="822" spans="1:26" ht="12.75" customHeight="1" x14ac:dyDescent="0.25">
      <c r="A822" s="306"/>
      <c r="B822" s="304"/>
      <c r="C822" s="304"/>
      <c r="D822" s="304"/>
      <c r="E822" s="304"/>
      <c r="F822" s="305"/>
      <c r="G822" s="305"/>
      <c r="H822" s="305"/>
      <c r="I822" s="305"/>
      <c r="J822" s="305"/>
      <c r="K822" s="306"/>
      <c r="L822" s="306"/>
      <c r="M822" s="306"/>
      <c r="N822" s="306"/>
      <c r="O822" s="306"/>
      <c r="P822" s="306"/>
      <c r="Q822" s="306"/>
      <c r="R822" s="306"/>
      <c r="S822" s="306"/>
      <c r="T822" s="306"/>
      <c r="U822" s="306"/>
      <c r="V822" s="306"/>
      <c r="W822" s="306"/>
      <c r="X822" s="306"/>
      <c r="Y822" s="306"/>
      <c r="Z822" s="306"/>
    </row>
    <row r="823" spans="1:26" ht="12.75" customHeight="1" x14ac:dyDescent="0.25">
      <c r="A823" s="306"/>
      <c r="B823" s="304"/>
      <c r="C823" s="304"/>
      <c r="D823" s="304"/>
      <c r="E823" s="304"/>
      <c r="F823" s="305"/>
      <c r="G823" s="305"/>
      <c r="H823" s="305"/>
      <c r="I823" s="305"/>
      <c r="J823" s="305"/>
      <c r="K823" s="306"/>
      <c r="L823" s="306"/>
      <c r="M823" s="306"/>
      <c r="N823" s="306"/>
      <c r="O823" s="306"/>
      <c r="P823" s="306"/>
      <c r="Q823" s="306"/>
      <c r="R823" s="306"/>
      <c r="S823" s="306"/>
      <c r="T823" s="306"/>
      <c r="U823" s="306"/>
      <c r="V823" s="306"/>
      <c r="W823" s="306"/>
      <c r="X823" s="306"/>
      <c r="Y823" s="306"/>
      <c r="Z823" s="306"/>
    </row>
    <row r="824" spans="1:26" ht="12.75" customHeight="1" x14ac:dyDescent="0.25">
      <c r="A824" s="306"/>
      <c r="B824" s="304"/>
      <c r="C824" s="304"/>
      <c r="D824" s="304"/>
      <c r="E824" s="304"/>
      <c r="F824" s="305"/>
      <c r="G824" s="305"/>
      <c r="H824" s="305"/>
      <c r="I824" s="305"/>
      <c r="J824" s="305"/>
      <c r="K824" s="306"/>
      <c r="L824" s="306"/>
      <c r="M824" s="306"/>
      <c r="N824" s="306"/>
      <c r="O824" s="306"/>
      <c r="P824" s="306"/>
      <c r="Q824" s="306"/>
      <c r="R824" s="306"/>
      <c r="S824" s="306"/>
      <c r="T824" s="306"/>
      <c r="U824" s="306"/>
      <c r="V824" s="306"/>
      <c r="W824" s="306"/>
      <c r="X824" s="306"/>
      <c r="Y824" s="306"/>
      <c r="Z824" s="306"/>
    </row>
    <row r="825" spans="1:26" ht="12.75" customHeight="1" x14ac:dyDescent="0.25">
      <c r="A825" s="306"/>
      <c r="B825" s="304"/>
      <c r="C825" s="304"/>
      <c r="D825" s="304"/>
      <c r="E825" s="304"/>
      <c r="F825" s="305"/>
      <c r="G825" s="305"/>
      <c r="H825" s="305"/>
      <c r="I825" s="305"/>
      <c r="J825" s="305"/>
      <c r="K825" s="306"/>
      <c r="L825" s="306"/>
      <c r="M825" s="306"/>
      <c r="N825" s="306"/>
      <c r="O825" s="306"/>
      <c r="P825" s="306"/>
      <c r="Q825" s="306"/>
      <c r="R825" s="306"/>
      <c r="S825" s="306"/>
      <c r="T825" s="306"/>
      <c r="U825" s="306"/>
      <c r="V825" s="306"/>
      <c r="W825" s="306"/>
      <c r="X825" s="306"/>
      <c r="Y825" s="306"/>
      <c r="Z825" s="306"/>
    </row>
    <row r="826" spans="1:26" ht="12.75" customHeight="1" x14ac:dyDescent="0.25">
      <c r="A826" s="306"/>
      <c r="B826" s="304"/>
      <c r="C826" s="304"/>
      <c r="D826" s="304"/>
      <c r="E826" s="304"/>
      <c r="F826" s="305"/>
      <c r="G826" s="305"/>
      <c r="H826" s="305"/>
      <c r="I826" s="305"/>
      <c r="J826" s="305"/>
      <c r="K826" s="306"/>
      <c r="L826" s="306"/>
      <c r="M826" s="306"/>
      <c r="N826" s="306"/>
      <c r="O826" s="306"/>
      <c r="P826" s="306"/>
      <c r="Q826" s="306"/>
      <c r="R826" s="306"/>
      <c r="S826" s="306"/>
      <c r="T826" s="306"/>
      <c r="U826" s="306"/>
      <c r="V826" s="306"/>
      <c r="W826" s="306"/>
      <c r="X826" s="306"/>
      <c r="Y826" s="306"/>
      <c r="Z826" s="306"/>
    </row>
    <row r="827" spans="1:26" ht="12.75" customHeight="1" x14ac:dyDescent="0.25">
      <c r="A827" s="306"/>
      <c r="B827" s="304"/>
      <c r="C827" s="304"/>
      <c r="D827" s="304"/>
      <c r="E827" s="304"/>
      <c r="F827" s="305"/>
      <c r="G827" s="305"/>
      <c r="H827" s="305"/>
      <c r="I827" s="305"/>
      <c r="J827" s="305"/>
      <c r="K827" s="306"/>
      <c r="L827" s="306"/>
      <c r="M827" s="306"/>
      <c r="N827" s="306"/>
      <c r="O827" s="306"/>
      <c r="P827" s="306"/>
      <c r="Q827" s="306"/>
      <c r="R827" s="306"/>
      <c r="S827" s="306"/>
      <c r="T827" s="306"/>
      <c r="U827" s="306"/>
      <c r="V827" s="306"/>
      <c r="W827" s="306"/>
      <c r="X827" s="306"/>
      <c r="Y827" s="306"/>
      <c r="Z827" s="306"/>
    </row>
    <row r="828" spans="1:26" ht="12.75" customHeight="1" x14ac:dyDescent="0.25">
      <c r="A828" s="306"/>
      <c r="B828" s="304"/>
      <c r="C828" s="304"/>
      <c r="D828" s="304"/>
      <c r="E828" s="304"/>
      <c r="F828" s="305"/>
      <c r="G828" s="305"/>
      <c r="H828" s="305"/>
      <c r="I828" s="305"/>
      <c r="J828" s="305"/>
      <c r="K828" s="306"/>
      <c r="L828" s="306"/>
      <c r="M828" s="306"/>
      <c r="N828" s="306"/>
      <c r="O828" s="306"/>
      <c r="P828" s="306"/>
      <c r="Q828" s="306"/>
      <c r="R828" s="306"/>
      <c r="S828" s="306"/>
      <c r="T828" s="306"/>
      <c r="U828" s="306"/>
      <c r="V828" s="306"/>
      <c r="W828" s="306"/>
      <c r="X828" s="306"/>
      <c r="Y828" s="306"/>
      <c r="Z828" s="306"/>
    </row>
    <row r="829" spans="1:26" ht="12.75" customHeight="1" x14ac:dyDescent="0.25">
      <c r="A829" s="306"/>
      <c r="B829" s="304"/>
      <c r="C829" s="304"/>
      <c r="D829" s="304"/>
      <c r="E829" s="304"/>
      <c r="F829" s="305"/>
      <c r="G829" s="305"/>
      <c r="H829" s="305"/>
      <c r="I829" s="305"/>
      <c r="J829" s="305"/>
      <c r="K829" s="306"/>
      <c r="L829" s="306"/>
      <c r="M829" s="306"/>
      <c r="N829" s="306"/>
      <c r="O829" s="306"/>
      <c r="P829" s="306"/>
      <c r="Q829" s="306"/>
      <c r="R829" s="306"/>
      <c r="S829" s="306"/>
      <c r="T829" s="306"/>
      <c r="U829" s="306"/>
      <c r="V829" s="306"/>
      <c r="W829" s="306"/>
      <c r="X829" s="306"/>
      <c r="Y829" s="306"/>
      <c r="Z829" s="306"/>
    </row>
    <row r="830" spans="1:26" ht="12.75" customHeight="1" x14ac:dyDescent="0.25">
      <c r="A830" s="306"/>
      <c r="B830" s="304"/>
      <c r="C830" s="304"/>
      <c r="D830" s="304"/>
      <c r="E830" s="304"/>
      <c r="F830" s="305"/>
      <c r="G830" s="305"/>
      <c r="H830" s="305"/>
      <c r="I830" s="305"/>
      <c r="J830" s="305"/>
      <c r="K830" s="306"/>
      <c r="L830" s="306"/>
      <c r="M830" s="306"/>
      <c r="N830" s="306"/>
      <c r="O830" s="306"/>
      <c r="P830" s="306"/>
      <c r="Q830" s="306"/>
      <c r="R830" s="306"/>
      <c r="S830" s="306"/>
      <c r="T830" s="306"/>
      <c r="U830" s="306"/>
      <c r="V830" s="306"/>
      <c r="W830" s="306"/>
      <c r="X830" s="306"/>
      <c r="Y830" s="306"/>
      <c r="Z830" s="306"/>
    </row>
    <row r="831" spans="1:26" ht="12.75" customHeight="1" x14ac:dyDescent="0.25">
      <c r="A831" s="306"/>
      <c r="B831" s="304"/>
      <c r="C831" s="304"/>
      <c r="D831" s="304"/>
      <c r="E831" s="304"/>
      <c r="F831" s="305"/>
      <c r="G831" s="305"/>
      <c r="H831" s="305"/>
      <c r="I831" s="305"/>
      <c r="J831" s="305"/>
      <c r="K831" s="306"/>
      <c r="L831" s="306"/>
      <c r="M831" s="306"/>
      <c r="N831" s="306"/>
      <c r="O831" s="306"/>
      <c r="P831" s="306"/>
      <c r="Q831" s="306"/>
      <c r="R831" s="306"/>
      <c r="S831" s="306"/>
      <c r="T831" s="306"/>
      <c r="U831" s="306"/>
      <c r="V831" s="306"/>
      <c r="W831" s="306"/>
      <c r="X831" s="306"/>
      <c r="Y831" s="306"/>
      <c r="Z831" s="306"/>
    </row>
    <row r="832" spans="1:26" ht="12.75" customHeight="1" x14ac:dyDescent="0.25">
      <c r="A832" s="306"/>
      <c r="B832" s="304"/>
      <c r="C832" s="304"/>
      <c r="D832" s="304"/>
      <c r="E832" s="304"/>
      <c r="F832" s="305"/>
      <c r="G832" s="305"/>
      <c r="H832" s="305"/>
      <c r="I832" s="305"/>
      <c r="J832" s="305"/>
      <c r="K832" s="306"/>
      <c r="L832" s="306"/>
      <c r="M832" s="306"/>
      <c r="N832" s="306"/>
      <c r="O832" s="306"/>
      <c r="P832" s="306"/>
      <c r="Q832" s="306"/>
      <c r="R832" s="306"/>
      <c r="S832" s="306"/>
      <c r="T832" s="306"/>
      <c r="U832" s="306"/>
      <c r="V832" s="306"/>
      <c r="W832" s="306"/>
      <c r="X832" s="306"/>
      <c r="Y832" s="306"/>
      <c r="Z832" s="306"/>
    </row>
    <row r="833" spans="1:26" ht="12.75" customHeight="1" x14ac:dyDescent="0.25">
      <c r="A833" s="306"/>
      <c r="B833" s="304"/>
      <c r="C833" s="304"/>
      <c r="D833" s="304"/>
      <c r="E833" s="304"/>
      <c r="F833" s="305"/>
      <c r="G833" s="305"/>
      <c r="H833" s="305"/>
      <c r="I833" s="305"/>
      <c r="J833" s="305"/>
      <c r="K833" s="306"/>
      <c r="L833" s="306"/>
      <c r="M833" s="306"/>
      <c r="N833" s="306"/>
      <c r="O833" s="306"/>
      <c r="P833" s="306"/>
      <c r="Q833" s="306"/>
      <c r="R833" s="306"/>
      <c r="S833" s="306"/>
      <c r="T833" s="306"/>
      <c r="U833" s="306"/>
      <c r="V833" s="306"/>
      <c r="W833" s="306"/>
      <c r="X833" s="306"/>
      <c r="Y833" s="306"/>
      <c r="Z833" s="306"/>
    </row>
    <row r="834" spans="1:26" ht="12.75" customHeight="1" x14ac:dyDescent="0.25">
      <c r="A834" s="306"/>
      <c r="B834" s="304"/>
      <c r="C834" s="304"/>
      <c r="D834" s="304"/>
      <c r="E834" s="304"/>
      <c r="F834" s="305"/>
      <c r="G834" s="305"/>
      <c r="H834" s="305"/>
      <c r="I834" s="305"/>
      <c r="J834" s="305"/>
      <c r="K834" s="306"/>
      <c r="L834" s="306"/>
      <c r="M834" s="306"/>
      <c r="N834" s="306"/>
      <c r="O834" s="306"/>
      <c r="P834" s="306"/>
      <c r="Q834" s="306"/>
      <c r="R834" s="306"/>
      <c r="S834" s="306"/>
      <c r="T834" s="306"/>
      <c r="U834" s="306"/>
      <c r="V834" s="306"/>
      <c r="W834" s="306"/>
      <c r="X834" s="306"/>
      <c r="Y834" s="306"/>
      <c r="Z834" s="306"/>
    </row>
    <row r="835" spans="1:26" ht="12.75" customHeight="1" x14ac:dyDescent="0.25">
      <c r="A835" s="306"/>
      <c r="B835" s="304"/>
      <c r="C835" s="304"/>
      <c r="D835" s="304"/>
      <c r="E835" s="304"/>
      <c r="F835" s="305"/>
      <c r="G835" s="305"/>
      <c r="H835" s="305"/>
      <c r="I835" s="305"/>
      <c r="J835" s="305"/>
      <c r="K835" s="306"/>
      <c r="L835" s="306"/>
      <c r="M835" s="306"/>
      <c r="N835" s="306"/>
      <c r="O835" s="306"/>
      <c r="P835" s="306"/>
      <c r="Q835" s="306"/>
      <c r="R835" s="306"/>
      <c r="S835" s="306"/>
      <c r="T835" s="306"/>
      <c r="U835" s="306"/>
      <c r="V835" s="306"/>
      <c r="W835" s="306"/>
      <c r="X835" s="306"/>
      <c r="Y835" s="306"/>
      <c r="Z835" s="306"/>
    </row>
    <row r="836" spans="1:26" ht="12.75" customHeight="1" x14ac:dyDescent="0.25">
      <c r="A836" s="306"/>
      <c r="B836" s="304"/>
      <c r="C836" s="304"/>
      <c r="D836" s="304"/>
      <c r="E836" s="304"/>
      <c r="F836" s="305"/>
      <c r="G836" s="305"/>
      <c r="H836" s="305"/>
      <c r="I836" s="305"/>
      <c r="J836" s="305"/>
      <c r="K836" s="306"/>
      <c r="L836" s="306"/>
      <c r="M836" s="306"/>
      <c r="N836" s="306"/>
      <c r="O836" s="306"/>
      <c r="P836" s="306"/>
      <c r="Q836" s="306"/>
      <c r="R836" s="306"/>
      <c r="S836" s="306"/>
      <c r="T836" s="306"/>
      <c r="U836" s="306"/>
      <c r="V836" s="306"/>
      <c r="W836" s="306"/>
      <c r="X836" s="306"/>
      <c r="Y836" s="306"/>
      <c r="Z836" s="306"/>
    </row>
    <row r="837" spans="1:26" ht="12.75" customHeight="1" x14ac:dyDescent="0.25">
      <c r="A837" s="306"/>
      <c r="B837" s="304"/>
      <c r="C837" s="304"/>
      <c r="D837" s="304"/>
      <c r="E837" s="304"/>
      <c r="F837" s="305"/>
      <c r="G837" s="305"/>
      <c r="H837" s="305"/>
      <c r="I837" s="305"/>
      <c r="J837" s="305"/>
      <c r="K837" s="306"/>
      <c r="L837" s="306"/>
      <c r="M837" s="306"/>
      <c r="N837" s="306"/>
      <c r="O837" s="306"/>
      <c r="P837" s="306"/>
      <c r="Q837" s="306"/>
      <c r="R837" s="306"/>
      <c r="S837" s="306"/>
      <c r="T837" s="306"/>
      <c r="U837" s="306"/>
      <c r="V837" s="306"/>
      <c r="W837" s="306"/>
      <c r="X837" s="306"/>
      <c r="Y837" s="306"/>
      <c r="Z837" s="306"/>
    </row>
    <row r="838" spans="1:26" ht="12.75" customHeight="1" x14ac:dyDescent="0.25">
      <c r="A838" s="306"/>
      <c r="B838" s="304"/>
      <c r="C838" s="304"/>
      <c r="D838" s="304"/>
      <c r="E838" s="304"/>
      <c r="F838" s="305"/>
      <c r="G838" s="305"/>
      <c r="H838" s="305"/>
      <c r="I838" s="305"/>
      <c r="J838" s="305"/>
      <c r="K838" s="306"/>
      <c r="L838" s="306"/>
      <c r="M838" s="306"/>
      <c r="N838" s="306"/>
      <c r="O838" s="306"/>
      <c r="P838" s="306"/>
      <c r="Q838" s="306"/>
      <c r="R838" s="306"/>
      <c r="S838" s="306"/>
      <c r="T838" s="306"/>
      <c r="U838" s="306"/>
      <c r="V838" s="306"/>
      <c r="W838" s="306"/>
      <c r="X838" s="306"/>
      <c r="Y838" s="306"/>
      <c r="Z838" s="306"/>
    </row>
    <row r="839" spans="1:26" ht="12.75" customHeight="1" x14ac:dyDescent="0.25">
      <c r="A839" s="306"/>
      <c r="B839" s="304"/>
      <c r="C839" s="304"/>
      <c r="D839" s="304"/>
      <c r="E839" s="304"/>
      <c r="F839" s="305"/>
      <c r="G839" s="305"/>
      <c r="H839" s="305"/>
      <c r="I839" s="305"/>
      <c r="J839" s="305"/>
      <c r="K839" s="306"/>
      <c r="L839" s="306"/>
      <c r="M839" s="306"/>
      <c r="N839" s="306"/>
      <c r="O839" s="306"/>
      <c r="P839" s="306"/>
      <c r="Q839" s="306"/>
      <c r="R839" s="306"/>
      <c r="S839" s="306"/>
      <c r="T839" s="306"/>
      <c r="U839" s="306"/>
      <c r="V839" s="306"/>
      <c r="W839" s="306"/>
      <c r="X839" s="306"/>
      <c r="Y839" s="306"/>
      <c r="Z839" s="306"/>
    </row>
    <row r="840" spans="1:26" ht="12.75" customHeight="1" x14ac:dyDescent="0.25">
      <c r="A840" s="306"/>
      <c r="B840" s="304"/>
      <c r="C840" s="304"/>
      <c r="D840" s="304"/>
      <c r="E840" s="304"/>
      <c r="F840" s="305"/>
      <c r="G840" s="305"/>
      <c r="H840" s="305"/>
      <c r="I840" s="305"/>
      <c r="J840" s="305"/>
      <c r="K840" s="306"/>
      <c r="L840" s="306"/>
      <c r="M840" s="306"/>
      <c r="N840" s="306"/>
      <c r="O840" s="306"/>
      <c r="P840" s="306"/>
      <c r="Q840" s="306"/>
      <c r="R840" s="306"/>
      <c r="S840" s="306"/>
      <c r="T840" s="306"/>
      <c r="U840" s="306"/>
      <c r="V840" s="306"/>
      <c r="W840" s="306"/>
      <c r="X840" s="306"/>
      <c r="Y840" s="306"/>
      <c r="Z840" s="306"/>
    </row>
    <row r="841" spans="1:26" ht="12.75" customHeight="1" x14ac:dyDescent="0.25">
      <c r="A841" s="306"/>
      <c r="B841" s="304"/>
      <c r="C841" s="304"/>
      <c r="D841" s="304"/>
      <c r="E841" s="304"/>
      <c r="F841" s="305"/>
      <c r="G841" s="305"/>
      <c r="H841" s="305"/>
      <c r="I841" s="305"/>
      <c r="J841" s="305"/>
      <c r="K841" s="306"/>
      <c r="L841" s="306"/>
      <c r="M841" s="306"/>
      <c r="N841" s="306"/>
      <c r="O841" s="306"/>
      <c r="P841" s="306"/>
      <c r="Q841" s="306"/>
      <c r="R841" s="306"/>
      <c r="S841" s="306"/>
      <c r="T841" s="306"/>
      <c r="U841" s="306"/>
      <c r="V841" s="306"/>
      <c r="W841" s="306"/>
      <c r="X841" s="306"/>
      <c r="Y841" s="306"/>
      <c r="Z841" s="306"/>
    </row>
    <row r="842" spans="1:26" ht="12.75" customHeight="1" x14ac:dyDescent="0.25">
      <c r="A842" s="306"/>
      <c r="B842" s="304"/>
      <c r="C842" s="304"/>
      <c r="D842" s="304"/>
      <c r="E842" s="304"/>
      <c r="F842" s="305"/>
      <c r="G842" s="305"/>
      <c r="H842" s="305"/>
      <c r="I842" s="305"/>
      <c r="J842" s="305"/>
      <c r="K842" s="306"/>
      <c r="L842" s="306"/>
      <c r="M842" s="306"/>
      <c r="N842" s="306"/>
      <c r="O842" s="306"/>
      <c r="P842" s="306"/>
      <c r="Q842" s="306"/>
      <c r="R842" s="306"/>
      <c r="S842" s="306"/>
      <c r="T842" s="306"/>
      <c r="U842" s="306"/>
      <c r="V842" s="306"/>
      <c r="W842" s="306"/>
      <c r="X842" s="306"/>
      <c r="Y842" s="306"/>
      <c r="Z842" s="306"/>
    </row>
    <row r="843" spans="1:26" ht="12.75" customHeight="1" x14ac:dyDescent="0.25">
      <c r="A843" s="306"/>
      <c r="B843" s="304"/>
      <c r="C843" s="304"/>
      <c r="D843" s="304"/>
      <c r="E843" s="304"/>
      <c r="F843" s="305"/>
      <c r="G843" s="305"/>
      <c r="H843" s="305"/>
      <c r="I843" s="305"/>
      <c r="J843" s="305"/>
      <c r="K843" s="306"/>
      <c r="L843" s="306"/>
      <c r="M843" s="306"/>
      <c r="N843" s="306"/>
      <c r="O843" s="306"/>
      <c r="P843" s="306"/>
      <c r="Q843" s="306"/>
      <c r="R843" s="306"/>
      <c r="S843" s="306"/>
      <c r="T843" s="306"/>
      <c r="U843" s="306"/>
      <c r="V843" s="306"/>
      <c r="W843" s="306"/>
      <c r="X843" s="306"/>
      <c r="Y843" s="306"/>
      <c r="Z843" s="306"/>
    </row>
    <row r="844" spans="1:26" ht="12.75" customHeight="1" x14ac:dyDescent="0.25">
      <c r="A844" s="306"/>
      <c r="B844" s="304"/>
      <c r="C844" s="304"/>
      <c r="D844" s="304"/>
      <c r="E844" s="304"/>
      <c r="F844" s="305"/>
      <c r="G844" s="305"/>
      <c r="H844" s="305"/>
      <c r="I844" s="305"/>
      <c r="J844" s="305"/>
      <c r="K844" s="306"/>
      <c r="L844" s="306"/>
      <c r="M844" s="306"/>
      <c r="N844" s="306"/>
      <c r="O844" s="306"/>
      <c r="P844" s="306"/>
      <c r="Q844" s="306"/>
      <c r="R844" s="306"/>
      <c r="S844" s="306"/>
      <c r="T844" s="306"/>
      <c r="U844" s="306"/>
      <c r="V844" s="306"/>
      <c r="W844" s="306"/>
      <c r="X844" s="306"/>
      <c r="Y844" s="306"/>
      <c r="Z844" s="306"/>
    </row>
    <row r="845" spans="1:26" ht="12.75" customHeight="1" x14ac:dyDescent="0.25">
      <c r="A845" s="306"/>
      <c r="B845" s="304"/>
      <c r="C845" s="304"/>
      <c r="D845" s="304"/>
      <c r="E845" s="304"/>
      <c r="F845" s="305"/>
      <c r="G845" s="305"/>
      <c r="H845" s="305"/>
      <c r="I845" s="305"/>
      <c r="J845" s="305"/>
      <c r="K845" s="306"/>
      <c r="L845" s="306"/>
      <c r="M845" s="306"/>
      <c r="N845" s="306"/>
      <c r="O845" s="306"/>
      <c r="P845" s="306"/>
      <c r="Q845" s="306"/>
      <c r="R845" s="306"/>
      <c r="S845" s="306"/>
      <c r="T845" s="306"/>
      <c r="U845" s="306"/>
      <c r="V845" s="306"/>
      <c r="W845" s="306"/>
      <c r="X845" s="306"/>
      <c r="Y845" s="306"/>
      <c r="Z845" s="306"/>
    </row>
    <row r="846" spans="1:26" ht="12.75" customHeight="1" x14ac:dyDescent="0.25">
      <c r="A846" s="306"/>
      <c r="B846" s="304"/>
      <c r="C846" s="304"/>
      <c r="D846" s="304"/>
      <c r="E846" s="304"/>
      <c r="F846" s="305"/>
      <c r="G846" s="305"/>
      <c r="H846" s="305"/>
      <c r="I846" s="305"/>
      <c r="J846" s="305"/>
      <c r="K846" s="306"/>
      <c r="L846" s="306"/>
      <c r="M846" s="306"/>
      <c r="N846" s="306"/>
      <c r="O846" s="306"/>
      <c r="P846" s="306"/>
      <c r="Q846" s="306"/>
      <c r="R846" s="306"/>
      <c r="S846" s="306"/>
      <c r="T846" s="306"/>
      <c r="U846" s="306"/>
      <c r="V846" s="306"/>
      <c r="W846" s="306"/>
      <c r="X846" s="306"/>
      <c r="Y846" s="306"/>
      <c r="Z846" s="306"/>
    </row>
    <row r="847" spans="1:26" ht="12.75" customHeight="1" x14ac:dyDescent="0.25">
      <c r="A847" s="306"/>
      <c r="B847" s="304"/>
      <c r="C847" s="304"/>
      <c r="D847" s="304"/>
      <c r="E847" s="304"/>
      <c r="F847" s="305"/>
      <c r="G847" s="305"/>
      <c r="H847" s="305"/>
      <c r="I847" s="305"/>
      <c r="J847" s="305"/>
      <c r="K847" s="306"/>
      <c r="L847" s="306"/>
      <c r="M847" s="306"/>
      <c r="N847" s="306"/>
      <c r="O847" s="306"/>
      <c r="P847" s="306"/>
      <c r="Q847" s="306"/>
      <c r="R847" s="306"/>
      <c r="S847" s="306"/>
      <c r="T847" s="306"/>
      <c r="U847" s="306"/>
      <c r="V847" s="306"/>
      <c r="W847" s="306"/>
      <c r="X847" s="306"/>
      <c r="Y847" s="306"/>
      <c r="Z847" s="306"/>
    </row>
    <row r="848" spans="1:26" ht="12.75" customHeight="1" x14ac:dyDescent="0.25">
      <c r="A848" s="306"/>
      <c r="B848" s="304"/>
      <c r="C848" s="304"/>
      <c r="D848" s="304"/>
      <c r="E848" s="304"/>
      <c r="F848" s="305"/>
      <c r="G848" s="305"/>
      <c r="H848" s="305"/>
      <c r="I848" s="305"/>
      <c r="J848" s="305"/>
      <c r="K848" s="306"/>
      <c r="L848" s="306"/>
      <c r="M848" s="306"/>
      <c r="N848" s="306"/>
      <c r="O848" s="306"/>
      <c r="P848" s="306"/>
      <c r="Q848" s="306"/>
      <c r="R848" s="306"/>
      <c r="S848" s="306"/>
      <c r="T848" s="306"/>
      <c r="U848" s="306"/>
      <c r="V848" s="306"/>
      <c r="W848" s="306"/>
      <c r="X848" s="306"/>
      <c r="Y848" s="306"/>
      <c r="Z848" s="306"/>
    </row>
    <row r="849" spans="1:26" ht="12.75" customHeight="1" x14ac:dyDescent="0.25">
      <c r="A849" s="306"/>
      <c r="B849" s="304"/>
      <c r="C849" s="304"/>
      <c r="D849" s="304"/>
      <c r="E849" s="304"/>
      <c r="F849" s="305"/>
      <c r="G849" s="305"/>
      <c r="H849" s="305"/>
      <c r="I849" s="305"/>
      <c r="J849" s="305"/>
      <c r="K849" s="306"/>
      <c r="L849" s="306"/>
      <c r="M849" s="306"/>
      <c r="N849" s="306"/>
      <c r="O849" s="306"/>
      <c r="P849" s="306"/>
      <c r="Q849" s="306"/>
      <c r="R849" s="306"/>
      <c r="S849" s="306"/>
      <c r="T849" s="306"/>
      <c r="U849" s="306"/>
      <c r="V849" s="306"/>
      <c r="W849" s="306"/>
      <c r="X849" s="306"/>
      <c r="Y849" s="306"/>
      <c r="Z849" s="306"/>
    </row>
    <row r="850" spans="1:26" ht="12.75" customHeight="1" x14ac:dyDescent="0.25">
      <c r="A850" s="306"/>
      <c r="B850" s="304"/>
      <c r="C850" s="304"/>
      <c r="D850" s="304"/>
      <c r="E850" s="304"/>
      <c r="F850" s="305"/>
      <c r="G850" s="305"/>
      <c r="H850" s="305"/>
      <c r="I850" s="305"/>
      <c r="J850" s="305"/>
      <c r="K850" s="306"/>
      <c r="L850" s="306"/>
      <c r="M850" s="306"/>
      <c r="N850" s="306"/>
      <c r="O850" s="306"/>
      <c r="P850" s="306"/>
      <c r="Q850" s="306"/>
      <c r="R850" s="306"/>
      <c r="S850" s="306"/>
      <c r="T850" s="306"/>
      <c r="U850" s="306"/>
      <c r="V850" s="306"/>
      <c r="W850" s="306"/>
      <c r="X850" s="306"/>
      <c r="Y850" s="306"/>
      <c r="Z850" s="306"/>
    </row>
    <row r="851" spans="1:26" ht="12.75" customHeight="1" x14ac:dyDescent="0.25">
      <c r="A851" s="306"/>
      <c r="B851" s="304"/>
      <c r="C851" s="304"/>
      <c r="D851" s="304"/>
      <c r="E851" s="304"/>
      <c r="F851" s="305"/>
      <c r="G851" s="305"/>
      <c r="H851" s="305"/>
      <c r="I851" s="305"/>
      <c r="J851" s="305"/>
      <c r="K851" s="306"/>
      <c r="L851" s="306"/>
      <c r="M851" s="306"/>
      <c r="N851" s="306"/>
      <c r="O851" s="306"/>
      <c r="P851" s="306"/>
      <c r="Q851" s="306"/>
      <c r="R851" s="306"/>
      <c r="S851" s="306"/>
      <c r="T851" s="306"/>
      <c r="U851" s="306"/>
      <c r="V851" s="306"/>
      <c r="W851" s="306"/>
      <c r="X851" s="306"/>
      <c r="Y851" s="306"/>
      <c r="Z851" s="306"/>
    </row>
    <row r="852" spans="1:26" ht="12.75" customHeight="1" x14ac:dyDescent="0.25">
      <c r="A852" s="306"/>
      <c r="B852" s="304"/>
      <c r="C852" s="304"/>
      <c r="D852" s="304"/>
      <c r="E852" s="304"/>
      <c r="F852" s="305"/>
      <c r="G852" s="305"/>
      <c r="H852" s="305"/>
      <c r="I852" s="305"/>
      <c r="J852" s="305"/>
      <c r="K852" s="306"/>
      <c r="L852" s="306"/>
      <c r="M852" s="306"/>
      <c r="N852" s="306"/>
      <c r="O852" s="306"/>
      <c r="P852" s="306"/>
      <c r="Q852" s="306"/>
      <c r="R852" s="306"/>
      <c r="S852" s="306"/>
      <c r="T852" s="306"/>
      <c r="U852" s="306"/>
      <c r="V852" s="306"/>
      <c r="W852" s="306"/>
      <c r="X852" s="306"/>
      <c r="Y852" s="306"/>
      <c r="Z852" s="306"/>
    </row>
    <row r="853" spans="1:26" ht="12.75" customHeight="1" x14ac:dyDescent="0.25">
      <c r="A853" s="306"/>
      <c r="B853" s="304"/>
      <c r="C853" s="304"/>
      <c r="D853" s="304"/>
      <c r="E853" s="304"/>
      <c r="F853" s="305"/>
      <c r="G853" s="305"/>
      <c r="H853" s="305"/>
      <c r="I853" s="305"/>
      <c r="J853" s="305"/>
      <c r="K853" s="306"/>
      <c r="L853" s="306"/>
      <c r="M853" s="306"/>
      <c r="N853" s="306"/>
      <c r="O853" s="306"/>
      <c r="P853" s="306"/>
      <c r="Q853" s="306"/>
      <c r="R853" s="306"/>
      <c r="S853" s="306"/>
      <c r="T853" s="306"/>
      <c r="U853" s="306"/>
      <c r="V853" s="306"/>
      <c r="W853" s="306"/>
      <c r="X853" s="306"/>
      <c r="Y853" s="306"/>
      <c r="Z853" s="306"/>
    </row>
    <row r="854" spans="1:26" ht="12.75" customHeight="1" x14ac:dyDescent="0.25">
      <c r="A854" s="306"/>
      <c r="B854" s="304"/>
      <c r="C854" s="304"/>
      <c r="D854" s="304"/>
      <c r="E854" s="304"/>
      <c r="F854" s="305"/>
      <c r="G854" s="305"/>
      <c r="H854" s="305"/>
      <c r="I854" s="305"/>
      <c r="J854" s="305"/>
      <c r="K854" s="306"/>
      <c r="L854" s="306"/>
      <c r="M854" s="306"/>
      <c r="N854" s="306"/>
      <c r="O854" s="306"/>
      <c r="P854" s="306"/>
      <c r="Q854" s="306"/>
      <c r="R854" s="306"/>
      <c r="S854" s="306"/>
      <c r="T854" s="306"/>
      <c r="U854" s="306"/>
      <c r="V854" s="306"/>
      <c r="W854" s="306"/>
      <c r="X854" s="306"/>
      <c r="Y854" s="306"/>
      <c r="Z854" s="306"/>
    </row>
    <row r="855" spans="1:26" ht="12.75" customHeight="1" x14ac:dyDescent="0.25">
      <c r="A855" s="306"/>
      <c r="B855" s="304"/>
      <c r="C855" s="304"/>
      <c r="D855" s="304"/>
      <c r="E855" s="304"/>
      <c r="F855" s="305"/>
      <c r="G855" s="305"/>
      <c r="H855" s="305"/>
      <c r="I855" s="305"/>
      <c r="J855" s="305"/>
      <c r="K855" s="306"/>
      <c r="L855" s="306"/>
      <c r="M855" s="306"/>
      <c r="N855" s="306"/>
      <c r="O855" s="306"/>
      <c r="P855" s="306"/>
      <c r="Q855" s="306"/>
      <c r="R855" s="306"/>
      <c r="S855" s="306"/>
      <c r="T855" s="306"/>
      <c r="U855" s="306"/>
      <c r="V855" s="306"/>
      <c r="W855" s="306"/>
      <c r="X855" s="306"/>
      <c r="Y855" s="306"/>
      <c r="Z855" s="306"/>
    </row>
    <row r="856" spans="1:26" ht="12.75" customHeight="1" x14ac:dyDescent="0.25">
      <c r="A856" s="306"/>
      <c r="B856" s="304"/>
      <c r="C856" s="304"/>
      <c r="D856" s="304"/>
      <c r="E856" s="304"/>
      <c r="F856" s="305"/>
      <c r="G856" s="305"/>
      <c r="H856" s="305"/>
      <c r="I856" s="305"/>
      <c r="J856" s="305"/>
      <c r="K856" s="306"/>
      <c r="L856" s="306"/>
      <c r="M856" s="306"/>
      <c r="N856" s="306"/>
      <c r="O856" s="306"/>
      <c r="P856" s="306"/>
      <c r="Q856" s="306"/>
      <c r="R856" s="306"/>
      <c r="S856" s="306"/>
      <c r="T856" s="306"/>
      <c r="U856" s="306"/>
      <c r="V856" s="306"/>
      <c r="W856" s="306"/>
      <c r="X856" s="306"/>
      <c r="Y856" s="306"/>
      <c r="Z856" s="306"/>
    </row>
    <row r="857" spans="1:26" ht="12.75" customHeight="1" x14ac:dyDescent="0.25">
      <c r="A857" s="306"/>
      <c r="B857" s="304"/>
      <c r="C857" s="304"/>
      <c r="D857" s="304"/>
      <c r="E857" s="304"/>
      <c r="F857" s="305"/>
      <c r="G857" s="305"/>
      <c r="H857" s="305"/>
      <c r="I857" s="305"/>
      <c r="J857" s="305"/>
      <c r="K857" s="306"/>
      <c r="L857" s="306"/>
      <c r="M857" s="306"/>
      <c r="N857" s="306"/>
      <c r="O857" s="306"/>
      <c r="P857" s="306"/>
      <c r="Q857" s="306"/>
      <c r="R857" s="306"/>
      <c r="S857" s="306"/>
      <c r="T857" s="306"/>
      <c r="U857" s="306"/>
      <c r="V857" s="306"/>
      <c r="W857" s="306"/>
      <c r="X857" s="306"/>
      <c r="Y857" s="306"/>
      <c r="Z857" s="306"/>
    </row>
    <row r="858" spans="1:26" ht="12.75" customHeight="1" x14ac:dyDescent="0.25">
      <c r="A858" s="306"/>
      <c r="B858" s="304"/>
      <c r="C858" s="304"/>
      <c r="D858" s="304"/>
      <c r="E858" s="304"/>
      <c r="F858" s="305"/>
      <c r="G858" s="305"/>
      <c r="H858" s="305"/>
      <c r="I858" s="305"/>
      <c r="J858" s="305"/>
      <c r="K858" s="306"/>
      <c r="L858" s="306"/>
      <c r="M858" s="306"/>
      <c r="N858" s="306"/>
      <c r="O858" s="306"/>
      <c r="P858" s="306"/>
      <c r="Q858" s="306"/>
      <c r="R858" s="306"/>
      <c r="S858" s="306"/>
      <c r="T858" s="306"/>
      <c r="U858" s="306"/>
      <c r="V858" s="306"/>
      <c r="W858" s="306"/>
      <c r="X858" s="306"/>
      <c r="Y858" s="306"/>
      <c r="Z858" s="306"/>
    </row>
    <row r="859" spans="1:26" ht="12.75" customHeight="1" x14ac:dyDescent="0.25">
      <c r="A859" s="306"/>
      <c r="B859" s="304"/>
      <c r="C859" s="304"/>
      <c r="D859" s="304"/>
      <c r="E859" s="304"/>
      <c r="F859" s="305"/>
      <c r="G859" s="305"/>
      <c r="H859" s="305"/>
      <c r="I859" s="305"/>
      <c r="J859" s="305"/>
      <c r="K859" s="306"/>
      <c r="L859" s="306"/>
      <c r="M859" s="306"/>
      <c r="N859" s="306"/>
      <c r="O859" s="306"/>
      <c r="P859" s="306"/>
      <c r="Q859" s="306"/>
      <c r="R859" s="306"/>
      <c r="S859" s="306"/>
      <c r="T859" s="306"/>
      <c r="U859" s="306"/>
      <c r="V859" s="306"/>
      <c r="W859" s="306"/>
      <c r="X859" s="306"/>
      <c r="Y859" s="306"/>
      <c r="Z859" s="306"/>
    </row>
    <row r="860" spans="1:26" ht="12.75" customHeight="1" x14ac:dyDescent="0.25">
      <c r="A860" s="306"/>
      <c r="B860" s="304"/>
      <c r="C860" s="304"/>
      <c r="D860" s="304"/>
      <c r="E860" s="304"/>
      <c r="F860" s="305"/>
      <c r="G860" s="305"/>
      <c r="H860" s="305"/>
      <c r="I860" s="305"/>
      <c r="J860" s="305"/>
      <c r="K860" s="306"/>
      <c r="L860" s="306"/>
      <c r="M860" s="306"/>
      <c r="N860" s="306"/>
      <c r="O860" s="306"/>
      <c r="P860" s="306"/>
      <c r="Q860" s="306"/>
      <c r="R860" s="306"/>
      <c r="S860" s="306"/>
      <c r="T860" s="306"/>
      <c r="U860" s="306"/>
      <c r="V860" s="306"/>
      <c r="W860" s="306"/>
      <c r="X860" s="306"/>
      <c r="Y860" s="306"/>
      <c r="Z860" s="306"/>
    </row>
    <row r="861" spans="1:26" ht="12.75" customHeight="1" x14ac:dyDescent="0.25">
      <c r="A861" s="306"/>
      <c r="B861" s="304"/>
      <c r="C861" s="304"/>
      <c r="D861" s="304"/>
      <c r="E861" s="304"/>
      <c r="F861" s="305"/>
      <c r="G861" s="305"/>
      <c r="H861" s="305"/>
      <c r="I861" s="305"/>
      <c r="J861" s="305"/>
      <c r="K861" s="306"/>
      <c r="L861" s="306"/>
      <c r="M861" s="306"/>
      <c r="N861" s="306"/>
      <c r="O861" s="306"/>
      <c r="P861" s="306"/>
      <c r="Q861" s="306"/>
      <c r="R861" s="306"/>
      <c r="S861" s="306"/>
      <c r="T861" s="306"/>
      <c r="U861" s="306"/>
      <c r="V861" s="306"/>
      <c r="W861" s="306"/>
      <c r="X861" s="306"/>
      <c r="Y861" s="306"/>
      <c r="Z861" s="306"/>
    </row>
    <row r="862" spans="1:26" ht="12.75" customHeight="1" x14ac:dyDescent="0.25">
      <c r="A862" s="306"/>
      <c r="B862" s="304"/>
      <c r="C862" s="304"/>
      <c r="D862" s="304"/>
      <c r="E862" s="304"/>
      <c r="F862" s="305"/>
      <c r="G862" s="305"/>
      <c r="H862" s="305"/>
      <c r="I862" s="305"/>
      <c r="J862" s="305"/>
      <c r="K862" s="306"/>
      <c r="L862" s="306"/>
      <c r="M862" s="306"/>
      <c r="N862" s="306"/>
      <c r="O862" s="306"/>
      <c r="P862" s="306"/>
      <c r="Q862" s="306"/>
      <c r="R862" s="306"/>
      <c r="S862" s="306"/>
      <c r="T862" s="306"/>
      <c r="U862" s="306"/>
      <c r="V862" s="306"/>
      <c r="W862" s="306"/>
      <c r="X862" s="306"/>
      <c r="Y862" s="306"/>
      <c r="Z862" s="306"/>
    </row>
    <row r="863" spans="1:26" ht="12.75" customHeight="1" x14ac:dyDescent="0.25">
      <c r="A863" s="306"/>
      <c r="B863" s="304"/>
      <c r="C863" s="304"/>
      <c r="D863" s="304"/>
      <c r="E863" s="304"/>
      <c r="F863" s="305"/>
      <c r="G863" s="305"/>
      <c r="H863" s="305"/>
      <c r="I863" s="305"/>
      <c r="J863" s="305"/>
      <c r="K863" s="306"/>
      <c r="L863" s="306"/>
      <c r="M863" s="306"/>
      <c r="N863" s="306"/>
      <c r="O863" s="306"/>
      <c r="P863" s="306"/>
      <c r="Q863" s="306"/>
      <c r="R863" s="306"/>
      <c r="S863" s="306"/>
      <c r="T863" s="306"/>
      <c r="U863" s="306"/>
      <c r="V863" s="306"/>
      <c r="W863" s="306"/>
      <c r="X863" s="306"/>
      <c r="Y863" s="306"/>
      <c r="Z863" s="306"/>
    </row>
    <row r="864" spans="1:26" ht="12.75" customHeight="1" x14ac:dyDescent="0.25">
      <c r="A864" s="306"/>
      <c r="B864" s="304"/>
      <c r="C864" s="304"/>
      <c r="D864" s="304"/>
      <c r="E864" s="304"/>
      <c r="F864" s="305"/>
      <c r="G864" s="305"/>
      <c r="H864" s="305"/>
      <c r="I864" s="305"/>
      <c r="J864" s="305"/>
      <c r="K864" s="306"/>
      <c r="L864" s="306"/>
      <c r="M864" s="306"/>
      <c r="N864" s="306"/>
      <c r="O864" s="306"/>
      <c r="P864" s="306"/>
      <c r="Q864" s="306"/>
      <c r="R864" s="306"/>
      <c r="S864" s="306"/>
      <c r="T864" s="306"/>
      <c r="U864" s="306"/>
      <c r="V864" s="306"/>
      <c r="W864" s="306"/>
      <c r="X864" s="306"/>
      <c r="Y864" s="306"/>
      <c r="Z864" s="306"/>
    </row>
    <row r="865" spans="1:26" ht="12.75" customHeight="1" x14ac:dyDescent="0.25">
      <c r="A865" s="306"/>
      <c r="B865" s="304"/>
      <c r="C865" s="304"/>
      <c r="D865" s="304"/>
      <c r="E865" s="304"/>
      <c r="F865" s="305"/>
      <c r="G865" s="305"/>
      <c r="H865" s="305"/>
      <c r="I865" s="305"/>
      <c r="J865" s="305"/>
      <c r="K865" s="306"/>
      <c r="L865" s="306"/>
      <c r="M865" s="306"/>
      <c r="N865" s="306"/>
      <c r="O865" s="306"/>
      <c r="P865" s="306"/>
      <c r="Q865" s="306"/>
      <c r="R865" s="306"/>
      <c r="S865" s="306"/>
      <c r="T865" s="306"/>
      <c r="U865" s="306"/>
      <c r="V865" s="306"/>
      <c r="W865" s="306"/>
      <c r="X865" s="306"/>
      <c r="Y865" s="306"/>
      <c r="Z865" s="306"/>
    </row>
    <row r="866" spans="1:26" ht="12.75" customHeight="1" x14ac:dyDescent="0.25">
      <c r="A866" s="306"/>
      <c r="B866" s="304"/>
      <c r="C866" s="304"/>
      <c r="D866" s="304"/>
      <c r="E866" s="304"/>
      <c r="F866" s="305"/>
      <c r="G866" s="305"/>
      <c r="H866" s="305"/>
      <c r="I866" s="305"/>
      <c r="J866" s="305"/>
      <c r="K866" s="306"/>
      <c r="L866" s="306"/>
      <c r="M866" s="306"/>
      <c r="N866" s="306"/>
      <c r="O866" s="306"/>
      <c r="P866" s="306"/>
      <c r="Q866" s="306"/>
      <c r="R866" s="306"/>
      <c r="S866" s="306"/>
      <c r="T866" s="306"/>
      <c r="U866" s="306"/>
      <c r="V866" s="306"/>
      <c r="W866" s="306"/>
      <c r="X866" s="306"/>
      <c r="Y866" s="306"/>
      <c r="Z866" s="306"/>
    </row>
    <row r="867" spans="1:26" ht="12.75" customHeight="1" x14ac:dyDescent="0.25">
      <c r="A867" s="306"/>
      <c r="B867" s="304"/>
      <c r="C867" s="304"/>
      <c r="D867" s="304"/>
      <c r="E867" s="304"/>
      <c r="F867" s="305"/>
      <c r="G867" s="305"/>
      <c r="H867" s="305"/>
      <c r="I867" s="305"/>
      <c r="J867" s="305"/>
      <c r="K867" s="306"/>
      <c r="L867" s="306"/>
      <c r="M867" s="306"/>
      <c r="N867" s="306"/>
      <c r="O867" s="306"/>
      <c r="P867" s="306"/>
      <c r="Q867" s="306"/>
      <c r="R867" s="306"/>
      <c r="S867" s="306"/>
      <c r="T867" s="306"/>
      <c r="U867" s="306"/>
      <c r="V867" s="306"/>
      <c r="W867" s="306"/>
      <c r="X867" s="306"/>
      <c r="Y867" s="306"/>
      <c r="Z867" s="306"/>
    </row>
    <row r="868" spans="1:26" ht="12.75" customHeight="1" x14ac:dyDescent="0.25">
      <c r="A868" s="306"/>
      <c r="B868" s="304"/>
      <c r="C868" s="304"/>
      <c r="D868" s="304"/>
      <c r="E868" s="304"/>
      <c r="F868" s="305"/>
      <c r="G868" s="305"/>
      <c r="H868" s="305"/>
      <c r="I868" s="305"/>
      <c r="J868" s="305"/>
      <c r="K868" s="306"/>
      <c r="L868" s="306"/>
      <c r="M868" s="306"/>
      <c r="N868" s="306"/>
      <c r="O868" s="306"/>
      <c r="P868" s="306"/>
      <c r="Q868" s="306"/>
      <c r="R868" s="306"/>
      <c r="S868" s="306"/>
      <c r="T868" s="306"/>
      <c r="U868" s="306"/>
      <c r="V868" s="306"/>
      <c r="W868" s="306"/>
      <c r="X868" s="306"/>
      <c r="Y868" s="306"/>
      <c r="Z868" s="306"/>
    </row>
    <row r="869" spans="1:26" ht="12.75" customHeight="1" x14ac:dyDescent="0.25">
      <c r="A869" s="306"/>
      <c r="B869" s="304"/>
      <c r="C869" s="304"/>
      <c r="D869" s="304"/>
      <c r="E869" s="304"/>
      <c r="F869" s="305"/>
      <c r="G869" s="305"/>
      <c r="H869" s="305"/>
      <c r="I869" s="305"/>
      <c r="J869" s="305"/>
      <c r="K869" s="306"/>
      <c r="L869" s="306"/>
      <c r="M869" s="306"/>
      <c r="N869" s="306"/>
      <c r="O869" s="306"/>
      <c r="P869" s="306"/>
      <c r="Q869" s="306"/>
      <c r="R869" s="306"/>
      <c r="S869" s="306"/>
      <c r="T869" s="306"/>
      <c r="U869" s="306"/>
      <c r="V869" s="306"/>
      <c r="W869" s="306"/>
      <c r="X869" s="306"/>
      <c r="Y869" s="306"/>
      <c r="Z869" s="306"/>
    </row>
    <row r="870" spans="1:26" ht="12.75" customHeight="1" x14ac:dyDescent="0.25">
      <c r="A870" s="306"/>
      <c r="B870" s="304"/>
      <c r="C870" s="304"/>
      <c r="D870" s="304"/>
      <c r="E870" s="304"/>
      <c r="F870" s="305"/>
      <c r="G870" s="305"/>
      <c r="H870" s="305"/>
      <c r="I870" s="305"/>
      <c r="J870" s="305"/>
      <c r="K870" s="306"/>
      <c r="L870" s="306"/>
      <c r="M870" s="306"/>
      <c r="N870" s="306"/>
      <c r="O870" s="306"/>
      <c r="P870" s="306"/>
      <c r="Q870" s="306"/>
      <c r="R870" s="306"/>
      <c r="S870" s="306"/>
      <c r="T870" s="306"/>
      <c r="U870" s="306"/>
      <c r="V870" s="306"/>
      <c r="W870" s="306"/>
      <c r="X870" s="306"/>
      <c r="Y870" s="306"/>
      <c r="Z870" s="306"/>
    </row>
    <row r="871" spans="1:26" ht="12.75" customHeight="1" x14ac:dyDescent="0.25">
      <c r="A871" s="306"/>
      <c r="B871" s="304"/>
      <c r="C871" s="304"/>
      <c r="D871" s="304"/>
      <c r="E871" s="304"/>
      <c r="F871" s="305"/>
      <c r="G871" s="305"/>
      <c r="H871" s="305"/>
      <c r="I871" s="305"/>
      <c r="J871" s="305"/>
      <c r="K871" s="306"/>
      <c r="L871" s="306"/>
      <c r="M871" s="306"/>
      <c r="N871" s="306"/>
      <c r="O871" s="306"/>
      <c r="P871" s="306"/>
      <c r="Q871" s="306"/>
      <c r="R871" s="306"/>
      <c r="S871" s="306"/>
      <c r="T871" s="306"/>
      <c r="U871" s="306"/>
      <c r="V871" s="306"/>
      <c r="W871" s="306"/>
      <c r="X871" s="306"/>
      <c r="Y871" s="306"/>
      <c r="Z871" s="306"/>
    </row>
    <row r="872" spans="1:26" ht="12.75" customHeight="1" x14ac:dyDescent="0.25">
      <c r="A872" s="306"/>
      <c r="B872" s="304"/>
      <c r="C872" s="304"/>
      <c r="D872" s="304"/>
      <c r="E872" s="304"/>
      <c r="F872" s="305"/>
      <c r="G872" s="305"/>
      <c r="H872" s="305"/>
      <c r="I872" s="305"/>
      <c r="J872" s="305"/>
      <c r="K872" s="306"/>
      <c r="L872" s="306"/>
      <c r="M872" s="306"/>
      <c r="N872" s="306"/>
      <c r="O872" s="306"/>
      <c r="P872" s="306"/>
      <c r="Q872" s="306"/>
      <c r="R872" s="306"/>
      <c r="S872" s="306"/>
      <c r="T872" s="306"/>
      <c r="U872" s="306"/>
      <c r="V872" s="306"/>
      <c r="W872" s="306"/>
      <c r="X872" s="306"/>
      <c r="Y872" s="306"/>
      <c r="Z872" s="306"/>
    </row>
    <row r="873" spans="1:26" ht="12.75" customHeight="1" x14ac:dyDescent="0.25">
      <c r="A873" s="306"/>
      <c r="B873" s="304"/>
      <c r="C873" s="304"/>
      <c r="D873" s="304"/>
      <c r="E873" s="304"/>
      <c r="F873" s="305"/>
      <c r="G873" s="305"/>
      <c r="H873" s="305"/>
      <c r="I873" s="305"/>
      <c r="J873" s="305"/>
      <c r="K873" s="306"/>
      <c r="L873" s="306"/>
      <c r="M873" s="306"/>
      <c r="N873" s="306"/>
      <c r="O873" s="306"/>
      <c r="P873" s="306"/>
      <c r="Q873" s="306"/>
      <c r="R873" s="306"/>
      <c r="S873" s="306"/>
      <c r="T873" s="306"/>
      <c r="U873" s="306"/>
      <c r="V873" s="306"/>
      <c r="W873" s="306"/>
      <c r="X873" s="306"/>
      <c r="Y873" s="306"/>
      <c r="Z873" s="306"/>
    </row>
    <row r="874" spans="1:26" ht="12.75" customHeight="1" x14ac:dyDescent="0.25">
      <c r="A874" s="306"/>
      <c r="B874" s="304"/>
      <c r="C874" s="304"/>
      <c r="D874" s="304"/>
      <c r="E874" s="304"/>
      <c r="F874" s="305"/>
      <c r="G874" s="305"/>
      <c r="H874" s="305"/>
      <c r="I874" s="305"/>
      <c r="J874" s="305"/>
      <c r="K874" s="306"/>
      <c r="L874" s="306"/>
      <c r="M874" s="306"/>
      <c r="N874" s="306"/>
      <c r="O874" s="306"/>
      <c r="P874" s="306"/>
      <c r="Q874" s="306"/>
      <c r="R874" s="306"/>
      <c r="S874" s="306"/>
      <c r="T874" s="306"/>
      <c r="U874" s="306"/>
      <c r="V874" s="306"/>
      <c r="W874" s="306"/>
      <c r="X874" s="306"/>
      <c r="Y874" s="306"/>
      <c r="Z874" s="306"/>
    </row>
    <row r="875" spans="1:26" ht="12.75" customHeight="1" x14ac:dyDescent="0.25">
      <c r="A875" s="306"/>
      <c r="B875" s="304"/>
      <c r="C875" s="304"/>
      <c r="D875" s="304"/>
      <c r="E875" s="304"/>
      <c r="F875" s="305"/>
      <c r="G875" s="305"/>
      <c r="H875" s="305"/>
      <c r="I875" s="305"/>
      <c r="J875" s="305"/>
      <c r="K875" s="306"/>
      <c r="L875" s="306"/>
      <c r="M875" s="306"/>
      <c r="N875" s="306"/>
      <c r="O875" s="306"/>
      <c r="P875" s="306"/>
      <c r="Q875" s="306"/>
      <c r="R875" s="306"/>
      <c r="S875" s="306"/>
      <c r="T875" s="306"/>
      <c r="U875" s="306"/>
      <c r="V875" s="306"/>
      <c r="W875" s="306"/>
      <c r="X875" s="306"/>
      <c r="Y875" s="306"/>
      <c r="Z875" s="306"/>
    </row>
    <row r="876" spans="1:26" ht="12.75" customHeight="1" x14ac:dyDescent="0.25">
      <c r="A876" s="306"/>
      <c r="B876" s="304"/>
      <c r="C876" s="304"/>
      <c r="D876" s="304"/>
      <c r="E876" s="304"/>
      <c r="F876" s="305"/>
      <c r="G876" s="305"/>
      <c r="H876" s="305"/>
      <c r="I876" s="305"/>
      <c r="J876" s="305"/>
      <c r="K876" s="306"/>
      <c r="L876" s="306"/>
      <c r="M876" s="306"/>
      <c r="N876" s="306"/>
      <c r="O876" s="306"/>
      <c r="P876" s="306"/>
      <c r="Q876" s="306"/>
      <c r="R876" s="306"/>
      <c r="S876" s="306"/>
      <c r="T876" s="306"/>
      <c r="U876" s="306"/>
      <c r="V876" s="306"/>
      <c r="W876" s="306"/>
      <c r="X876" s="306"/>
      <c r="Y876" s="306"/>
      <c r="Z876" s="306"/>
    </row>
    <row r="877" spans="1:26" ht="12.75" customHeight="1" x14ac:dyDescent="0.25">
      <c r="A877" s="306"/>
      <c r="B877" s="304"/>
      <c r="C877" s="304"/>
      <c r="D877" s="304"/>
      <c r="E877" s="304"/>
      <c r="F877" s="305"/>
      <c r="G877" s="305"/>
      <c r="H877" s="305"/>
      <c r="I877" s="305"/>
      <c r="J877" s="305"/>
      <c r="K877" s="306"/>
      <c r="L877" s="306"/>
      <c r="M877" s="306"/>
      <c r="N877" s="306"/>
      <c r="O877" s="306"/>
      <c r="P877" s="306"/>
      <c r="Q877" s="306"/>
      <c r="R877" s="306"/>
      <c r="S877" s="306"/>
      <c r="T877" s="306"/>
      <c r="U877" s="306"/>
      <c r="V877" s="306"/>
      <c r="W877" s="306"/>
      <c r="X877" s="306"/>
      <c r="Y877" s="306"/>
      <c r="Z877" s="306"/>
    </row>
    <row r="878" spans="1:26" ht="12.75" customHeight="1" x14ac:dyDescent="0.25">
      <c r="A878" s="306"/>
      <c r="B878" s="304"/>
      <c r="C878" s="304"/>
      <c r="D878" s="304"/>
      <c r="E878" s="304"/>
      <c r="F878" s="305"/>
      <c r="G878" s="305"/>
      <c r="H878" s="305"/>
      <c r="I878" s="305"/>
      <c r="J878" s="305"/>
      <c r="K878" s="306"/>
      <c r="L878" s="306"/>
      <c r="M878" s="306"/>
      <c r="N878" s="306"/>
      <c r="O878" s="306"/>
      <c r="P878" s="306"/>
      <c r="Q878" s="306"/>
      <c r="R878" s="306"/>
      <c r="S878" s="306"/>
      <c r="T878" s="306"/>
      <c r="U878" s="306"/>
      <c r="V878" s="306"/>
      <c r="W878" s="306"/>
      <c r="X878" s="306"/>
      <c r="Y878" s="306"/>
      <c r="Z878" s="306"/>
    </row>
    <row r="879" spans="1:26" ht="12.75" customHeight="1" x14ac:dyDescent="0.25">
      <c r="A879" s="306"/>
      <c r="B879" s="304"/>
      <c r="C879" s="304"/>
      <c r="D879" s="304"/>
      <c r="E879" s="304"/>
      <c r="F879" s="305"/>
      <c r="G879" s="305"/>
      <c r="H879" s="305"/>
      <c r="I879" s="305"/>
      <c r="J879" s="305"/>
      <c r="K879" s="306"/>
      <c r="L879" s="306"/>
      <c r="M879" s="306"/>
      <c r="N879" s="306"/>
      <c r="O879" s="306"/>
      <c r="P879" s="306"/>
      <c r="Q879" s="306"/>
      <c r="R879" s="306"/>
      <c r="S879" s="306"/>
      <c r="T879" s="306"/>
      <c r="U879" s="306"/>
      <c r="V879" s="306"/>
      <c r="W879" s="306"/>
      <c r="X879" s="306"/>
      <c r="Y879" s="306"/>
      <c r="Z879" s="306"/>
    </row>
    <row r="880" spans="1:26" ht="12.75" customHeight="1" x14ac:dyDescent="0.25">
      <c r="A880" s="306"/>
      <c r="B880" s="304"/>
      <c r="C880" s="304"/>
      <c r="D880" s="304"/>
      <c r="E880" s="304"/>
      <c r="F880" s="305"/>
      <c r="G880" s="305"/>
      <c r="H880" s="305"/>
      <c r="I880" s="305"/>
      <c r="J880" s="305"/>
      <c r="K880" s="306"/>
      <c r="L880" s="306"/>
      <c r="M880" s="306"/>
      <c r="N880" s="306"/>
      <c r="O880" s="306"/>
      <c r="P880" s="306"/>
      <c r="Q880" s="306"/>
      <c r="R880" s="306"/>
      <c r="S880" s="306"/>
      <c r="T880" s="306"/>
      <c r="U880" s="306"/>
      <c r="V880" s="306"/>
      <c r="W880" s="306"/>
      <c r="X880" s="306"/>
      <c r="Y880" s="306"/>
      <c r="Z880" s="306"/>
    </row>
    <row r="881" spans="1:26" ht="12.75" customHeight="1" x14ac:dyDescent="0.25">
      <c r="A881" s="306"/>
      <c r="B881" s="304"/>
      <c r="C881" s="304"/>
      <c r="D881" s="304"/>
      <c r="E881" s="304"/>
      <c r="F881" s="305"/>
      <c r="G881" s="305"/>
      <c r="H881" s="305"/>
      <c r="I881" s="305"/>
      <c r="J881" s="305"/>
      <c r="K881" s="306"/>
      <c r="L881" s="306"/>
      <c r="M881" s="306"/>
      <c r="N881" s="306"/>
      <c r="O881" s="306"/>
      <c r="P881" s="306"/>
      <c r="Q881" s="306"/>
      <c r="R881" s="306"/>
      <c r="S881" s="306"/>
      <c r="T881" s="306"/>
      <c r="U881" s="306"/>
      <c r="V881" s="306"/>
      <c r="W881" s="306"/>
      <c r="X881" s="306"/>
      <c r="Y881" s="306"/>
      <c r="Z881" s="306"/>
    </row>
    <row r="882" spans="1:26" ht="12.75" customHeight="1" x14ac:dyDescent="0.25">
      <c r="A882" s="306"/>
      <c r="B882" s="304"/>
      <c r="C882" s="304"/>
      <c r="D882" s="304"/>
      <c r="E882" s="304"/>
      <c r="F882" s="305"/>
      <c r="G882" s="305"/>
      <c r="H882" s="305"/>
      <c r="I882" s="305"/>
      <c r="J882" s="305"/>
      <c r="K882" s="306"/>
      <c r="L882" s="306"/>
      <c r="M882" s="306"/>
      <c r="N882" s="306"/>
      <c r="O882" s="306"/>
      <c r="P882" s="306"/>
      <c r="Q882" s="306"/>
      <c r="R882" s="306"/>
      <c r="S882" s="306"/>
      <c r="T882" s="306"/>
      <c r="U882" s="306"/>
      <c r="V882" s="306"/>
      <c r="W882" s="306"/>
      <c r="X882" s="306"/>
      <c r="Y882" s="306"/>
      <c r="Z882" s="306"/>
    </row>
    <row r="883" spans="1:26" ht="12.75" customHeight="1" x14ac:dyDescent="0.25">
      <c r="A883" s="306"/>
      <c r="B883" s="304"/>
      <c r="C883" s="304"/>
      <c r="D883" s="304"/>
      <c r="E883" s="304"/>
      <c r="F883" s="305"/>
      <c r="G883" s="305"/>
      <c r="H883" s="305"/>
      <c r="I883" s="305"/>
      <c r="J883" s="305"/>
      <c r="K883" s="306"/>
      <c r="L883" s="306"/>
      <c r="M883" s="306"/>
      <c r="N883" s="306"/>
      <c r="O883" s="306"/>
      <c r="P883" s="306"/>
      <c r="Q883" s="306"/>
      <c r="R883" s="306"/>
      <c r="S883" s="306"/>
      <c r="T883" s="306"/>
      <c r="U883" s="306"/>
      <c r="V883" s="306"/>
      <c r="W883" s="306"/>
      <c r="X883" s="306"/>
      <c r="Y883" s="306"/>
      <c r="Z883" s="306"/>
    </row>
    <row r="884" spans="1:26" ht="12.75" customHeight="1" x14ac:dyDescent="0.25">
      <c r="A884" s="306"/>
      <c r="B884" s="304"/>
      <c r="C884" s="304"/>
      <c r="D884" s="304"/>
      <c r="E884" s="304"/>
      <c r="F884" s="305"/>
      <c r="G884" s="305"/>
      <c r="H884" s="305"/>
      <c r="I884" s="305"/>
      <c r="J884" s="305"/>
      <c r="K884" s="306"/>
      <c r="L884" s="306"/>
      <c r="M884" s="306"/>
      <c r="N884" s="306"/>
      <c r="O884" s="306"/>
      <c r="P884" s="306"/>
      <c r="Q884" s="306"/>
      <c r="R884" s="306"/>
      <c r="S884" s="306"/>
      <c r="T884" s="306"/>
      <c r="U884" s="306"/>
      <c r="V884" s="306"/>
      <c r="W884" s="306"/>
      <c r="X884" s="306"/>
      <c r="Y884" s="306"/>
      <c r="Z884" s="306"/>
    </row>
    <row r="885" spans="1:26" ht="12.75" customHeight="1" x14ac:dyDescent="0.25">
      <c r="A885" s="306"/>
      <c r="B885" s="304"/>
      <c r="C885" s="304"/>
      <c r="D885" s="304"/>
      <c r="E885" s="304"/>
      <c r="F885" s="305"/>
      <c r="G885" s="305"/>
      <c r="H885" s="305"/>
      <c r="I885" s="305"/>
      <c r="J885" s="305"/>
      <c r="K885" s="306"/>
      <c r="L885" s="306"/>
      <c r="M885" s="306"/>
      <c r="N885" s="306"/>
      <c r="O885" s="306"/>
      <c r="P885" s="306"/>
      <c r="Q885" s="306"/>
      <c r="R885" s="306"/>
      <c r="S885" s="306"/>
      <c r="T885" s="306"/>
      <c r="U885" s="306"/>
      <c r="V885" s="306"/>
      <c r="W885" s="306"/>
      <c r="X885" s="306"/>
      <c r="Y885" s="306"/>
      <c r="Z885" s="306"/>
    </row>
    <row r="886" spans="1:26" ht="12.75" customHeight="1" x14ac:dyDescent="0.25">
      <c r="A886" s="306"/>
      <c r="B886" s="304"/>
      <c r="C886" s="304"/>
      <c r="D886" s="304"/>
      <c r="E886" s="304"/>
      <c r="F886" s="305"/>
      <c r="G886" s="305"/>
      <c r="H886" s="305"/>
      <c r="I886" s="305"/>
      <c r="J886" s="305"/>
      <c r="K886" s="306"/>
      <c r="L886" s="306"/>
      <c r="M886" s="306"/>
      <c r="N886" s="306"/>
      <c r="O886" s="306"/>
      <c r="P886" s="306"/>
      <c r="Q886" s="306"/>
      <c r="R886" s="306"/>
      <c r="S886" s="306"/>
      <c r="T886" s="306"/>
      <c r="U886" s="306"/>
      <c r="V886" s="306"/>
      <c r="W886" s="306"/>
      <c r="X886" s="306"/>
      <c r="Y886" s="306"/>
      <c r="Z886" s="306"/>
    </row>
    <row r="887" spans="1:26" ht="12.75" customHeight="1" x14ac:dyDescent="0.25">
      <c r="A887" s="306"/>
      <c r="B887" s="304"/>
      <c r="C887" s="304"/>
      <c r="D887" s="304"/>
      <c r="E887" s="304"/>
      <c r="F887" s="305"/>
      <c r="G887" s="305"/>
      <c r="H887" s="305"/>
      <c r="I887" s="305"/>
      <c r="J887" s="305"/>
      <c r="K887" s="306"/>
      <c r="L887" s="306"/>
      <c r="M887" s="306"/>
      <c r="N887" s="306"/>
      <c r="O887" s="306"/>
      <c r="P887" s="306"/>
      <c r="Q887" s="306"/>
      <c r="R887" s="306"/>
      <c r="S887" s="306"/>
      <c r="T887" s="306"/>
      <c r="U887" s="306"/>
      <c r="V887" s="306"/>
      <c r="W887" s="306"/>
      <c r="X887" s="306"/>
      <c r="Y887" s="306"/>
      <c r="Z887" s="306"/>
    </row>
    <row r="888" spans="1:26" ht="12.75" customHeight="1" x14ac:dyDescent="0.25">
      <c r="A888" s="306"/>
      <c r="B888" s="304"/>
      <c r="C888" s="304"/>
      <c r="D888" s="304"/>
      <c r="E888" s="304"/>
      <c r="F888" s="305"/>
      <c r="G888" s="305"/>
      <c r="H888" s="305"/>
      <c r="I888" s="305"/>
      <c r="J888" s="305"/>
      <c r="K888" s="306"/>
      <c r="L888" s="306"/>
      <c r="M888" s="306"/>
      <c r="N888" s="306"/>
      <c r="O888" s="306"/>
      <c r="P888" s="306"/>
      <c r="Q888" s="306"/>
      <c r="R888" s="306"/>
      <c r="S888" s="306"/>
      <c r="T888" s="306"/>
      <c r="U888" s="306"/>
      <c r="V888" s="306"/>
      <c r="W888" s="306"/>
      <c r="X888" s="306"/>
      <c r="Y888" s="306"/>
      <c r="Z888" s="306"/>
    </row>
    <row r="889" spans="1:26" ht="12.75" customHeight="1" x14ac:dyDescent="0.25">
      <c r="A889" s="306"/>
      <c r="B889" s="304"/>
      <c r="C889" s="304"/>
      <c r="D889" s="304"/>
      <c r="E889" s="304"/>
      <c r="F889" s="305"/>
      <c r="G889" s="305"/>
      <c r="H889" s="305"/>
      <c r="I889" s="305"/>
      <c r="J889" s="305"/>
      <c r="K889" s="306"/>
      <c r="L889" s="306"/>
      <c r="M889" s="306"/>
      <c r="N889" s="306"/>
      <c r="O889" s="306"/>
      <c r="P889" s="306"/>
      <c r="Q889" s="306"/>
      <c r="R889" s="306"/>
      <c r="S889" s="306"/>
      <c r="T889" s="306"/>
      <c r="U889" s="306"/>
      <c r="V889" s="306"/>
      <c r="W889" s="306"/>
      <c r="X889" s="306"/>
      <c r="Y889" s="306"/>
      <c r="Z889" s="306"/>
    </row>
    <row r="890" spans="1:26" ht="12.75" customHeight="1" x14ac:dyDescent="0.25">
      <c r="A890" s="306"/>
      <c r="B890" s="304"/>
      <c r="C890" s="304"/>
      <c r="D890" s="304"/>
      <c r="E890" s="304"/>
      <c r="F890" s="305"/>
      <c r="G890" s="305"/>
      <c r="H890" s="305"/>
      <c r="I890" s="305"/>
      <c r="J890" s="305"/>
      <c r="K890" s="306"/>
      <c r="L890" s="306"/>
      <c r="M890" s="306"/>
      <c r="N890" s="306"/>
      <c r="O890" s="306"/>
      <c r="P890" s="306"/>
      <c r="Q890" s="306"/>
      <c r="R890" s="306"/>
      <c r="S890" s="306"/>
      <c r="T890" s="306"/>
      <c r="U890" s="306"/>
      <c r="V890" s="306"/>
      <c r="W890" s="306"/>
      <c r="X890" s="306"/>
      <c r="Y890" s="306"/>
      <c r="Z890" s="306"/>
    </row>
    <row r="891" spans="1:26" ht="12.75" customHeight="1" x14ac:dyDescent="0.25">
      <c r="A891" s="306"/>
      <c r="B891" s="304"/>
      <c r="C891" s="304"/>
      <c r="D891" s="304"/>
      <c r="E891" s="304"/>
      <c r="F891" s="305"/>
      <c r="G891" s="305"/>
      <c r="H891" s="305"/>
      <c r="I891" s="305"/>
      <c r="J891" s="305"/>
      <c r="K891" s="306"/>
      <c r="L891" s="306"/>
      <c r="M891" s="306"/>
      <c r="N891" s="306"/>
      <c r="O891" s="306"/>
      <c r="P891" s="306"/>
      <c r="Q891" s="306"/>
      <c r="R891" s="306"/>
      <c r="S891" s="306"/>
      <c r="T891" s="306"/>
      <c r="U891" s="306"/>
      <c r="V891" s="306"/>
      <c r="W891" s="306"/>
      <c r="X891" s="306"/>
      <c r="Y891" s="306"/>
      <c r="Z891" s="306"/>
    </row>
    <row r="892" spans="1:26" ht="12.75" customHeight="1" x14ac:dyDescent="0.25">
      <c r="A892" s="306"/>
      <c r="B892" s="304"/>
      <c r="C892" s="304"/>
      <c r="D892" s="304"/>
      <c r="E892" s="304"/>
      <c r="F892" s="305"/>
      <c r="G892" s="305"/>
      <c r="H892" s="305"/>
      <c r="I892" s="305"/>
      <c r="J892" s="305"/>
      <c r="K892" s="306"/>
      <c r="L892" s="306"/>
      <c r="M892" s="306"/>
      <c r="N892" s="306"/>
      <c r="O892" s="306"/>
      <c r="P892" s="306"/>
      <c r="Q892" s="306"/>
      <c r="R892" s="306"/>
      <c r="S892" s="306"/>
      <c r="T892" s="306"/>
      <c r="U892" s="306"/>
      <c r="V892" s="306"/>
      <c r="W892" s="306"/>
      <c r="X892" s="306"/>
      <c r="Y892" s="306"/>
      <c r="Z892" s="306"/>
    </row>
    <row r="893" spans="1:26" ht="12.75" customHeight="1" x14ac:dyDescent="0.25">
      <c r="A893" s="306"/>
      <c r="B893" s="304"/>
      <c r="C893" s="304"/>
      <c r="D893" s="304"/>
      <c r="E893" s="304"/>
      <c r="F893" s="305"/>
      <c r="G893" s="305"/>
      <c r="H893" s="305"/>
      <c r="I893" s="305"/>
      <c r="J893" s="305"/>
      <c r="K893" s="306"/>
      <c r="L893" s="306"/>
      <c r="M893" s="306"/>
      <c r="N893" s="306"/>
      <c r="O893" s="306"/>
      <c r="P893" s="306"/>
      <c r="Q893" s="306"/>
      <c r="R893" s="306"/>
      <c r="S893" s="306"/>
      <c r="T893" s="306"/>
      <c r="U893" s="306"/>
      <c r="V893" s="306"/>
      <c r="W893" s="306"/>
      <c r="X893" s="306"/>
      <c r="Y893" s="306"/>
      <c r="Z893" s="306"/>
    </row>
    <row r="894" spans="1:26" ht="12.75" customHeight="1" x14ac:dyDescent="0.25">
      <c r="A894" s="306"/>
      <c r="B894" s="304"/>
      <c r="C894" s="304"/>
      <c r="D894" s="304"/>
      <c r="E894" s="304"/>
      <c r="F894" s="305"/>
      <c r="G894" s="305"/>
      <c r="H894" s="305"/>
      <c r="I894" s="305"/>
      <c r="J894" s="305"/>
      <c r="K894" s="306"/>
      <c r="L894" s="306"/>
      <c r="M894" s="306"/>
      <c r="N894" s="306"/>
      <c r="O894" s="306"/>
      <c r="P894" s="306"/>
      <c r="Q894" s="306"/>
      <c r="R894" s="306"/>
      <c r="S894" s="306"/>
      <c r="T894" s="306"/>
      <c r="U894" s="306"/>
      <c r="V894" s="306"/>
      <c r="W894" s="306"/>
      <c r="X894" s="306"/>
      <c r="Y894" s="306"/>
      <c r="Z894" s="306"/>
    </row>
    <row r="895" spans="1:26" ht="12.75" customHeight="1" x14ac:dyDescent="0.25">
      <c r="A895" s="306"/>
      <c r="B895" s="304"/>
      <c r="C895" s="304"/>
      <c r="D895" s="304"/>
      <c r="E895" s="304"/>
      <c r="F895" s="305"/>
      <c r="G895" s="305"/>
      <c r="H895" s="305"/>
      <c r="I895" s="305"/>
      <c r="J895" s="305"/>
      <c r="K895" s="306"/>
      <c r="L895" s="306"/>
      <c r="M895" s="306"/>
      <c r="N895" s="306"/>
      <c r="O895" s="306"/>
      <c r="P895" s="306"/>
      <c r="Q895" s="306"/>
      <c r="R895" s="306"/>
      <c r="S895" s="306"/>
      <c r="T895" s="306"/>
      <c r="U895" s="306"/>
      <c r="V895" s="306"/>
      <c r="W895" s="306"/>
      <c r="X895" s="306"/>
      <c r="Y895" s="306"/>
      <c r="Z895" s="306"/>
    </row>
    <row r="896" spans="1:26" ht="12.75" customHeight="1" x14ac:dyDescent="0.25">
      <c r="A896" s="306"/>
      <c r="B896" s="304"/>
      <c r="C896" s="304"/>
      <c r="D896" s="304"/>
      <c r="E896" s="304"/>
      <c r="F896" s="305"/>
      <c r="G896" s="305"/>
      <c r="H896" s="305"/>
      <c r="I896" s="305"/>
      <c r="J896" s="305"/>
      <c r="K896" s="306"/>
      <c r="L896" s="306"/>
      <c r="M896" s="306"/>
      <c r="N896" s="306"/>
      <c r="O896" s="306"/>
      <c r="P896" s="306"/>
      <c r="Q896" s="306"/>
      <c r="R896" s="306"/>
      <c r="S896" s="306"/>
      <c r="T896" s="306"/>
      <c r="U896" s="306"/>
      <c r="V896" s="306"/>
      <c r="W896" s="306"/>
      <c r="X896" s="306"/>
      <c r="Y896" s="306"/>
      <c r="Z896" s="306"/>
    </row>
    <row r="897" spans="1:26" ht="12.75" customHeight="1" x14ac:dyDescent="0.25">
      <c r="A897" s="306"/>
      <c r="B897" s="304"/>
      <c r="C897" s="304"/>
      <c r="D897" s="304"/>
      <c r="E897" s="304"/>
      <c r="F897" s="305"/>
      <c r="G897" s="305"/>
      <c r="H897" s="305"/>
      <c r="I897" s="305"/>
      <c r="J897" s="305"/>
      <c r="K897" s="306"/>
      <c r="L897" s="306"/>
      <c r="M897" s="306"/>
      <c r="N897" s="306"/>
      <c r="O897" s="306"/>
      <c r="P897" s="306"/>
      <c r="Q897" s="306"/>
      <c r="R897" s="306"/>
      <c r="S897" s="306"/>
      <c r="T897" s="306"/>
      <c r="U897" s="306"/>
      <c r="V897" s="306"/>
      <c r="W897" s="306"/>
      <c r="X897" s="306"/>
      <c r="Y897" s="306"/>
      <c r="Z897" s="306"/>
    </row>
    <row r="898" spans="1:26" ht="12.75" customHeight="1" x14ac:dyDescent="0.25">
      <c r="A898" s="306"/>
      <c r="B898" s="304"/>
      <c r="C898" s="304"/>
      <c r="D898" s="304"/>
      <c r="E898" s="304"/>
      <c r="F898" s="305"/>
      <c r="G898" s="305"/>
      <c r="H898" s="305"/>
      <c r="I898" s="305"/>
      <c r="J898" s="305"/>
      <c r="K898" s="306"/>
      <c r="L898" s="306"/>
      <c r="M898" s="306"/>
      <c r="N898" s="306"/>
      <c r="O898" s="306"/>
      <c r="P898" s="306"/>
      <c r="Q898" s="306"/>
      <c r="R898" s="306"/>
      <c r="S898" s="306"/>
      <c r="T898" s="306"/>
      <c r="U898" s="306"/>
      <c r="V898" s="306"/>
      <c r="W898" s="306"/>
      <c r="X898" s="306"/>
      <c r="Y898" s="306"/>
      <c r="Z898" s="306"/>
    </row>
    <row r="899" spans="1:26" ht="12.75" customHeight="1" x14ac:dyDescent="0.25">
      <c r="A899" s="306"/>
      <c r="B899" s="304"/>
      <c r="C899" s="304"/>
      <c r="D899" s="304"/>
      <c r="E899" s="304"/>
      <c r="F899" s="305"/>
      <c r="G899" s="305"/>
      <c r="H899" s="305"/>
      <c r="I899" s="305"/>
      <c r="J899" s="305"/>
      <c r="K899" s="306"/>
      <c r="L899" s="306"/>
      <c r="M899" s="306"/>
      <c r="N899" s="306"/>
      <c r="O899" s="306"/>
      <c r="P899" s="306"/>
      <c r="Q899" s="306"/>
      <c r="R899" s="306"/>
      <c r="S899" s="306"/>
      <c r="T899" s="306"/>
      <c r="U899" s="306"/>
      <c r="V899" s="306"/>
      <c r="W899" s="306"/>
      <c r="X899" s="306"/>
      <c r="Y899" s="306"/>
      <c r="Z899" s="306"/>
    </row>
    <row r="900" spans="1:26" ht="12.75" customHeight="1" x14ac:dyDescent="0.25">
      <c r="A900" s="306"/>
      <c r="B900" s="304"/>
      <c r="C900" s="304"/>
      <c r="D900" s="304"/>
      <c r="E900" s="304"/>
      <c r="F900" s="305"/>
      <c r="G900" s="305"/>
      <c r="H900" s="305"/>
      <c r="I900" s="305"/>
      <c r="J900" s="305"/>
      <c r="K900" s="306"/>
      <c r="L900" s="306"/>
      <c r="M900" s="306"/>
      <c r="N900" s="306"/>
      <c r="O900" s="306"/>
      <c r="P900" s="306"/>
      <c r="Q900" s="306"/>
      <c r="R900" s="306"/>
      <c r="S900" s="306"/>
      <c r="T900" s="306"/>
      <c r="U900" s="306"/>
      <c r="V900" s="306"/>
      <c r="W900" s="306"/>
      <c r="X900" s="306"/>
      <c r="Y900" s="306"/>
      <c r="Z900" s="306"/>
    </row>
    <row r="901" spans="1:26" ht="12.75" customHeight="1" x14ac:dyDescent="0.25">
      <c r="A901" s="306"/>
      <c r="B901" s="304"/>
      <c r="C901" s="304"/>
      <c r="D901" s="304"/>
      <c r="E901" s="304"/>
      <c r="F901" s="305"/>
      <c r="G901" s="305"/>
      <c r="H901" s="305"/>
      <c r="I901" s="305"/>
      <c r="J901" s="305"/>
      <c r="K901" s="306"/>
      <c r="L901" s="306"/>
      <c r="M901" s="306"/>
      <c r="N901" s="306"/>
      <c r="O901" s="306"/>
      <c r="P901" s="306"/>
      <c r="Q901" s="306"/>
      <c r="R901" s="306"/>
      <c r="S901" s="306"/>
      <c r="T901" s="306"/>
      <c r="U901" s="306"/>
      <c r="V901" s="306"/>
      <c r="W901" s="306"/>
      <c r="X901" s="306"/>
      <c r="Y901" s="306"/>
      <c r="Z901" s="306"/>
    </row>
    <row r="902" spans="1:26" ht="12.75" customHeight="1" x14ac:dyDescent="0.25">
      <c r="A902" s="306"/>
      <c r="B902" s="304"/>
      <c r="C902" s="304"/>
      <c r="D902" s="304"/>
      <c r="E902" s="304"/>
      <c r="F902" s="305"/>
      <c r="G902" s="305"/>
      <c r="H902" s="305"/>
      <c r="I902" s="305"/>
      <c r="J902" s="305"/>
      <c r="K902" s="306"/>
      <c r="L902" s="306"/>
      <c r="M902" s="306"/>
      <c r="N902" s="306"/>
      <c r="O902" s="306"/>
      <c r="P902" s="306"/>
      <c r="Q902" s="306"/>
      <c r="R902" s="306"/>
      <c r="S902" s="306"/>
      <c r="T902" s="306"/>
      <c r="U902" s="306"/>
      <c r="V902" s="306"/>
      <c r="W902" s="306"/>
      <c r="X902" s="306"/>
      <c r="Y902" s="306"/>
      <c r="Z902" s="306"/>
    </row>
    <row r="903" spans="1:26" ht="12.75" customHeight="1" x14ac:dyDescent="0.25">
      <c r="A903" s="306"/>
      <c r="B903" s="304"/>
      <c r="C903" s="304"/>
      <c r="D903" s="304"/>
      <c r="E903" s="304"/>
      <c r="F903" s="305"/>
      <c r="G903" s="305"/>
      <c r="H903" s="305"/>
      <c r="I903" s="305"/>
      <c r="J903" s="305"/>
      <c r="K903" s="306"/>
      <c r="L903" s="306"/>
      <c r="M903" s="306"/>
      <c r="N903" s="306"/>
      <c r="O903" s="306"/>
      <c r="P903" s="306"/>
      <c r="Q903" s="306"/>
      <c r="R903" s="306"/>
      <c r="S903" s="306"/>
      <c r="T903" s="306"/>
      <c r="U903" s="306"/>
      <c r="V903" s="306"/>
      <c r="W903" s="306"/>
      <c r="X903" s="306"/>
      <c r="Y903" s="306"/>
      <c r="Z903" s="306"/>
    </row>
    <row r="904" spans="1:26" ht="12.75" customHeight="1" x14ac:dyDescent="0.25">
      <c r="A904" s="306"/>
      <c r="B904" s="304"/>
      <c r="C904" s="304"/>
      <c r="D904" s="304"/>
      <c r="E904" s="304"/>
      <c r="F904" s="305"/>
      <c r="G904" s="305"/>
      <c r="H904" s="305"/>
      <c r="I904" s="305"/>
      <c r="J904" s="305"/>
      <c r="K904" s="306"/>
      <c r="L904" s="306"/>
      <c r="M904" s="306"/>
      <c r="N904" s="306"/>
      <c r="O904" s="306"/>
      <c r="P904" s="306"/>
      <c r="Q904" s="306"/>
      <c r="R904" s="306"/>
      <c r="S904" s="306"/>
      <c r="T904" s="306"/>
      <c r="U904" s="306"/>
      <c r="V904" s="306"/>
      <c r="W904" s="306"/>
      <c r="X904" s="306"/>
      <c r="Y904" s="306"/>
      <c r="Z904" s="306"/>
    </row>
    <row r="905" spans="1:26" ht="12.75" customHeight="1" x14ac:dyDescent="0.25">
      <c r="A905" s="306"/>
      <c r="B905" s="304"/>
      <c r="C905" s="304"/>
      <c r="D905" s="304"/>
      <c r="E905" s="304"/>
      <c r="F905" s="305"/>
      <c r="G905" s="305"/>
      <c r="H905" s="305"/>
      <c r="I905" s="305"/>
      <c r="J905" s="305"/>
      <c r="K905" s="306"/>
      <c r="L905" s="306"/>
      <c r="M905" s="306"/>
      <c r="N905" s="306"/>
      <c r="O905" s="306"/>
      <c r="P905" s="306"/>
      <c r="Q905" s="306"/>
      <c r="R905" s="306"/>
      <c r="S905" s="306"/>
      <c r="T905" s="306"/>
      <c r="U905" s="306"/>
      <c r="V905" s="306"/>
      <c r="W905" s="306"/>
      <c r="X905" s="306"/>
      <c r="Y905" s="306"/>
      <c r="Z905" s="306"/>
    </row>
    <row r="906" spans="1:26" ht="12.75" customHeight="1" x14ac:dyDescent="0.25">
      <c r="A906" s="306"/>
      <c r="B906" s="304"/>
      <c r="C906" s="304"/>
      <c r="D906" s="304"/>
      <c r="E906" s="304"/>
      <c r="F906" s="305"/>
      <c r="G906" s="305"/>
      <c r="H906" s="305"/>
      <c r="I906" s="305"/>
      <c r="J906" s="305"/>
      <c r="K906" s="306"/>
      <c r="L906" s="306"/>
      <c r="M906" s="306"/>
      <c r="N906" s="306"/>
      <c r="O906" s="306"/>
      <c r="P906" s="306"/>
      <c r="Q906" s="306"/>
      <c r="R906" s="306"/>
      <c r="S906" s="306"/>
      <c r="T906" s="306"/>
      <c r="U906" s="306"/>
      <c r="V906" s="306"/>
      <c r="W906" s="306"/>
      <c r="X906" s="306"/>
      <c r="Y906" s="306"/>
      <c r="Z906" s="306"/>
    </row>
    <row r="907" spans="1:26" ht="12.75" customHeight="1" x14ac:dyDescent="0.25">
      <c r="A907" s="306"/>
      <c r="B907" s="304"/>
      <c r="C907" s="304"/>
      <c r="D907" s="304"/>
      <c r="E907" s="304"/>
      <c r="F907" s="305"/>
      <c r="G907" s="305"/>
      <c r="H907" s="305"/>
      <c r="I907" s="305"/>
      <c r="J907" s="305"/>
      <c r="K907" s="306"/>
      <c r="L907" s="306"/>
      <c r="M907" s="306"/>
      <c r="N907" s="306"/>
      <c r="O907" s="306"/>
      <c r="P907" s="306"/>
      <c r="Q907" s="306"/>
      <c r="R907" s="306"/>
      <c r="S907" s="306"/>
      <c r="T907" s="306"/>
      <c r="U907" s="306"/>
      <c r="V907" s="306"/>
      <c r="W907" s="306"/>
      <c r="X907" s="306"/>
      <c r="Y907" s="306"/>
      <c r="Z907" s="306"/>
    </row>
    <row r="908" spans="1:26" ht="12.75" customHeight="1" x14ac:dyDescent="0.25">
      <c r="A908" s="306"/>
      <c r="B908" s="304"/>
      <c r="C908" s="304"/>
      <c r="D908" s="304"/>
      <c r="E908" s="304"/>
      <c r="F908" s="305"/>
      <c r="G908" s="305"/>
      <c r="H908" s="305"/>
      <c r="I908" s="305"/>
      <c r="J908" s="305"/>
      <c r="K908" s="306"/>
      <c r="L908" s="306"/>
      <c r="M908" s="306"/>
      <c r="N908" s="306"/>
      <c r="O908" s="306"/>
      <c r="P908" s="306"/>
      <c r="Q908" s="306"/>
      <c r="R908" s="306"/>
      <c r="S908" s="306"/>
      <c r="T908" s="306"/>
      <c r="U908" s="306"/>
      <c r="V908" s="306"/>
      <c r="W908" s="306"/>
      <c r="X908" s="306"/>
      <c r="Y908" s="306"/>
      <c r="Z908" s="306"/>
    </row>
    <row r="909" spans="1:26" ht="12.75" customHeight="1" x14ac:dyDescent="0.25">
      <c r="A909" s="306"/>
      <c r="B909" s="304"/>
      <c r="C909" s="304"/>
      <c r="D909" s="304"/>
      <c r="E909" s="304"/>
      <c r="F909" s="305"/>
      <c r="G909" s="305"/>
      <c r="H909" s="305"/>
      <c r="I909" s="305"/>
      <c r="J909" s="305"/>
      <c r="K909" s="306"/>
      <c r="L909" s="306"/>
      <c r="M909" s="306"/>
      <c r="N909" s="306"/>
      <c r="O909" s="306"/>
      <c r="P909" s="306"/>
      <c r="Q909" s="306"/>
      <c r="R909" s="306"/>
      <c r="S909" s="306"/>
      <c r="T909" s="306"/>
      <c r="U909" s="306"/>
      <c r="V909" s="306"/>
      <c r="W909" s="306"/>
      <c r="X909" s="306"/>
      <c r="Y909" s="306"/>
      <c r="Z909" s="306"/>
    </row>
    <row r="910" spans="1:26" ht="12.75" customHeight="1" x14ac:dyDescent="0.25">
      <c r="A910" s="306"/>
      <c r="B910" s="304"/>
      <c r="C910" s="304"/>
      <c r="D910" s="304"/>
      <c r="E910" s="304"/>
      <c r="F910" s="305"/>
      <c r="G910" s="305"/>
      <c r="H910" s="305"/>
      <c r="I910" s="305"/>
      <c r="J910" s="305"/>
      <c r="K910" s="306"/>
      <c r="L910" s="306"/>
      <c r="M910" s="306"/>
      <c r="N910" s="306"/>
      <c r="O910" s="306"/>
      <c r="P910" s="306"/>
      <c r="Q910" s="306"/>
      <c r="R910" s="306"/>
      <c r="S910" s="306"/>
      <c r="T910" s="306"/>
      <c r="U910" s="306"/>
      <c r="V910" s="306"/>
      <c r="W910" s="306"/>
      <c r="X910" s="306"/>
      <c r="Y910" s="306"/>
      <c r="Z910" s="306"/>
    </row>
    <row r="911" spans="1:26" ht="12.75" customHeight="1" x14ac:dyDescent="0.25">
      <c r="A911" s="306"/>
      <c r="B911" s="304"/>
      <c r="C911" s="304"/>
      <c r="D911" s="304"/>
      <c r="E911" s="304"/>
      <c r="F911" s="305"/>
      <c r="G911" s="305"/>
      <c r="H911" s="305"/>
      <c r="I911" s="305"/>
      <c r="J911" s="305"/>
      <c r="K911" s="306"/>
      <c r="L911" s="306"/>
      <c r="M911" s="306"/>
      <c r="N911" s="306"/>
      <c r="O911" s="306"/>
      <c r="P911" s="306"/>
      <c r="Q911" s="306"/>
      <c r="R911" s="306"/>
      <c r="S911" s="306"/>
      <c r="T911" s="306"/>
      <c r="U911" s="306"/>
      <c r="V911" s="306"/>
      <c r="W911" s="306"/>
      <c r="X911" s="306"/>
      <c r="Y911" s="306"/>
      <c r="Z911" s="306"/>
    </row>
    <row r="912" spans="1:26" ht="12.75" customHeight="1" x14ac:dyDescent="0.25">
      <c r="A912" s="306"/>
      <c r="B912" s="304"/>
      <c r="C912" s="304"/>
      <c r="D912" s="304"/>
      <c r="E912" s="304"/>
      <c r="F912" s="305"/>
      <c r="G912" s="305"/>
      <c r="H912" s="305"/>
      <c r="I912" s="305"/>
      <c r="J912" s="305"/>
      <c r="K912" s="306"/>
      <c r="L912" s="306"/>
      <c r="M912" s="306"/>
      <c r="N912" s="306"/>
      <c r="O912" s="306"/>
      <c r="P912" s="306"/>
      <c r="Q912" s="306"/>
      <c r="R912" s="306"/>
      <c r="S912" s="306"/>
      <c r="T912" s="306"/>
      <c r="U912" s="306"/>
      <c r="V912" s="306"/>
      <c r="W912" s="306"/>
      <c r="X912" s="306"/>
      <c r="Y912" s="306"/>
      <c r="Z912" s="306"/>
    </row>
    <row r="913" spans="1:26" ht="12.75" customHeight="1" x14ac:dyDescent="0.25">
      <c r="A913" s="306"/>
      <c r="B913" s="304"/>
      <c r="C913" s="304"/>
      <c r="D913" s="304"/>
      <c r="E913" s="304"/>
      <c r="F913" s="305"/>
      <c r="G913" s="305"/>
      <c r="H913" s="305"/>
      <c r="I913" s="305"/>
      <c r="J913" s="305"/>
      <c r="K913" s="306"/>
      <c r="L913" s="306"/>
      <c r="M913" s="306"/>
      <c r="N913" s="306"/>
      <c r="O913" s="306"/>
      <c r="P913" s="306"/>
      <c r="Q913" s="306"/>
      <c r="R913" s="306"/>
      <c r="S913" s="306"/>
      <c r="T913" s="306"/>
      <c r="U913" s="306"/>
      <c r="V913" s="306"/>
      <c r="W913" s="306"/>
      <c r="X913" s="306"/>
      <c r="Y913" s="306"/>
      <c r="Z913" s="306"/>
    </row>
    <row r="914" spans="1:26" ht="12.75" customHeight="1" x14ac:dyDescent="0.25">
      <c r="A914" s="306"/>
      <c r="B914" s="304"/>
      <c r="C914" s="304"/>
      <c r="D914" s="304"/>
      <c r="E914" s="304"/>
      <c r="F914" s="305"/>
      <c r="G914" s="305"/>
      <c r="H914" s="305"/>
      <c r="I914" s="305"/>
      <c r="J914" s="305"/>
      <c r="K914" s="306"/>
      <c r="L914" s="306"/>
      <c r="M914" s="306"/>
      <c r="N914" s="306"/>
      <c r="O914" s="306"/>
      <c r="P914" s="306"/>
      <c r="Q914" s="306"/>
      <c r="R914" s="306"/>
      <c r="S914" s="306"/>
      <c r="T914" s="306"/>
      <c r="U914" s="306"/>
      <c r="V914" s="306"/>
      <c r="W914" s="306"/>
      <c r="X914" s="306"/>
      <c r="Y914" s="306"/>
      <c r="Z914" s="306"/>
    </row>
    <row r="915" spans="1:26" ht="12.75" customHeight="1" x14ac:dyDescent="0.25">
      <c r="A915" s="306"/>
      <c r="B915" s="304"/>
      <c r="C915" s="304"/>
      <c r="D915" s="304"/>
      <c r="E915" s="304"/>
      <c r="F915" s="305"/>
      <c r="G915" s="305"/>
      <c r="H915" s="305"/>
      <c r="I915" s="305"/>
      <c r="J915" s="305"/>
      <c r="K915" s="306"/>
      <c r="L915" s="306"/>
      <c r="M915" s="306"/>
      <c r="N915" s="306"/>
      <c r="O915" s="306"/>
      <c r="P915" s="306"/>
      <c r="Q915" s="306"/>
      <c r="R915" s="306"/>
      <c r="S915" s="306"/>
      <c r="T915" s="306"/>
      <c r="U915" s="306"/>
      <c r="V915" s="306"/>
      <c r="W915" s="306"/>
      <c r="X915" s="306"/>
      <c r="Y915" s="306"/>
      <c r="Z915" s="306"/>
    </row>
    <row r="916" spans="1:26" ht="12.75" customHeight="1" x14ac:dyDescent="0.25">
      <c r="A916" s="306"/>
      <c r="B916" s="304"/>
      <c r="C916" s="304"/>
      <c r="D916" s="304"/>
      <c r="E916" s="304"/>
      <c r="F916" s="305"/>
      <c r="G916" s="305"/>
      <c r="H916" s="305"/>
      <c r="I916" s="305"/>
      <c r="J916" s="305"/>
      <c r="K916" s="306"/>
      <c r="L916" s="306"/>
      <c r="M916" s="306"/>
      <c r="N916" s="306"/>
      <c r="O916" s="306"/>
      <c r="P916" s="306"/>
      <c r="Q916" s="306"/>
      <c r="R916" s="306"/>
      <c r="S916" s="306"/>
      <c r="T916" s="306"/>
      <c r="U916" s="306"/>
      <c r="V916" s="306"/>
      <c r="W916" s="306"/>
      <c r="X916" s="306"/>
      <c r="Y916" s="306"/>
      <c r="Z916" s="306"/>
    </row>
    <row r="917" spans="1:26" ht="12.75" customHeight="1" x14ac:dyDescent="0.25">
      <c r="A917" s="306"/>
      <c r="B917" s="304"/>
      <c r="C917" s="304"/>
      <c r="D917" s="304"/>
      <c r="E917" s="304"/>
      <c r="F917" s="305"/>
      <c r="G917" s="305"/>
      <c r="H917" s="305"/>
      <c r="I917" s="305"/>
      <c r="J917" s="305"/>
      <c r="K917" s="306"/>
      <c r="L917" s="306"/>
      <c r="M917" s="306"/>
      <c r="N917" s="306"/>
      <c r="O917" s="306"/>
      <c r="P917" s="306"/>
      <c r="Q917" s="306"/>
      <c r="R917" s="306"/>
      <c r="S917" s="306"/>
      <c r="T917" s="306"/>
      <c r="U917" s="306"/>
      <c r="V917" s="306"/>
      <c r="W917" s="306"/>
      <c r="X917" s="306"/>
      <c r="Y917" s="306"/>
      <c r="Z917" s="306"/>
    </row>
    <row r="918" spans="1:26" ht="12.75" customHeight="1" x14ac:dyDescent="0.25">
      <c r="A918" s="306"/>
      <c r="B918" s="304"/>
      <c r="C918" s="304"/>
      <c r="D918" s="304"/>
      <c r="E918" s="304"/>
      <c r="F918" s="305"/>
      <c r="G918" s="305"/>
      <c r="H918" s="305"/>
      <c r="I918" s="305"/>
      <c r="J918" s="305"/>
      <c r="K918" s="306"/>
      <c r="L918" s="306"/>
      <c r="M918" s="306"/>
      <c r="N918" s="306"/>
      <c r="O918" s="306"/>
      <c r="P918" s="306"/>
      <c r="Q918" s="306"/>
      <c r="R918" s="306"/>
      <c r="S918" s="306"/>
      <c r="T918" s="306"/>
      <c r="U918" s="306"/>
      <c r="V918" s="306"/>
      <c r="W918" s="306"/>
      <c r="X918" s="306"/>
      <c r="Y918" s="306"/>
      <c r="Z918" s="306"/>
    </row>
    <row r="919" spans="1:26" ht="12.75" customHeight="1" x14ac:dyDescent="0.25">
      <c r="A919" s="306"/>
      <c r="B919" s="304"/>
      <c r="C919" s="304"/>
      <c r="D919" s="304"/>
      <c r="E919" s="304"/>
      <c r="F919" s="305"/>
      <c r="G919" s="305"/>
      <c r="H919" s="305"/>
      <c r="I919" s="305"/>
      <c r="J919" s="305"/>
      <c r="K919" s="306"/>
      <c r="L919" s="306"/>
      <c r="M919" s="306"/>
      <c r="N919" s="306"/>
      <c r="O919" s="306"/>
      <c r="P919" s="306"/>
      <c r="Q919" s="306"/>
      <c r="R919" s="306"/>
      <c r="S919" s="306"/>
      <c r="T919" s="306"/>
      <c r="U919" s="306"/>
      <c r="V919" s="306"/>
      <c r="W919" s="306"/>
      <c r="X919" s="306"/>
      <c r="Y919" s="306"/>
      <c r="Z919" s="306"/>
    </row>
    <row r="920" spans="1:26" ht="12.75" customHeight="1" x14ac:dyDescent="0.25">
      <c r="A920" s="306"/>
      <c r="B920" s="304"/>
      <c r="C920" s="304"/>
      <c r="D920" s="304"/>
      <c r="E920" s="304"/>
      <c r="F920" s="305"/>
      <c r="G920" s="305"/>
      <c r="H920" s="305"/>
      <c r="I920" s="305"/>
      <c r="J920" s="305"/>
      <c r="K920" s="306"/>
      <c r="L920" s="306"/>
      <c r="M920" s="306"/>
      <c r="N920" s="306"/>
      <c r="O920" s="306"/>
      <c r="P920" s="306"/>
      <c r="Q920" s="306"/>
      <c r="R920" s="306"/>
      <c r="S920" s="306"/>
      <c r="T920" s="306"/>
      <c r="U920" s="306"/>
      <c r="V920" s="306"/>
      <c r="W920" s="306"/>
      <c r="X920" s="306"/>
      <c r="Y920" s="306"/>
      <c r="Z920" s="306"/>
    </row>
    <row r="921" spans="1:26" ht="12.75" customHeight="1" x14ac:dyDescent="0.25">
      <c r="A921" s="306"/>
      <c r="B921" s="304"/>
      <c r="C921" s="304"/>
      <c r="D921" s="304"/>
      <c r="E921" s="304"/>
      <c r="F921" s="305"/>
      <c r="G921" s="305"/>
      <c r="H921" s="305"/>
      <c r="I921" s="305"/>
      <c r="J921" s="305"/>
      <c r="K921" s="306"/>
      <c r="L921" s="306"/>
      <c r="M921" s="306"/>
      <c r="N921" s="306"/>
      <c r="O921" s="306"/>
      <c r="P921" s="306"/>
      <c r="Q921" s="306"/>
      <c r="R921" s="306"/>
      <c r="S921" s="306"/>
      <c r="T921" s="306"/>
      <c r="U921" s="306"/>
      <c r="V921" s="306"/>
      <c r="W921" s="306"/>
      <c r="X921" s="306"/>
      <c r="Y921" s="306"/>
      <c r="Z921" s="306"/>
    </row>
    <row r="922" spans="1:26" ht="12.75" customHeight="1" x14ac:dyDescent="0.25">
      <c r="A922" s="306"/>
      <c r="B922" s="304"/>
      <c r="C922" s="304"/>
      <c r="D922" s="304"/>
      <c r="E922" s="304"/>
      <c r="F922" s="305"/>
      <c r="G922" s="305"/>
      <c r="H922" s="305"/>
      <c r="I922" s="305"/>
      <c r="J922" s="305"/>
      <c r="K922" s="306"/>
      <c r="L922" s="306"/>
      <c r="M922" s="306"/>
      <c r="N922" s="306"/>
      <c r="O922" s="306"/>
      <c r="P922" s="306"/>
      <c r="Q922" s="306"/>
      <c r="R922" s="306"/>
      <c r="S922" s="306"/>
      <c r="T922" s="306"/>
      <c r="U922" s="306"/>
      <c r="V922" s="306"/>
      <c r="W922" s="306"/>
      <c r="X922" s="306"/>
      <c r="Y922" s="306"/>
      <c r="Z922" s="306"/>
    </row>
    <row r="923" spans="1:26" ht="12.75" customHeight="1" x14ac:dyDescent="0.25">
      <c r="A923" s="306"/>
      <c r="B923" s="304"/>
      <c r="C923" s="304"/>
      <c r="D923" s="304"/>
      <c r="E923" s="304"/>
      <c r="F923" s="305"/>
      <c r="G923" s="305"/>
      <c r="H923" s="305"/>
      <c r="I923" s="305"/>
      <c r="J923" s="305"/>
      <c r="K923" s="306"/>
      <c r="L923" s="306"/>
      <c r="M923" s="306"/>
      <c r="N923" s="306"/>
      <c r="O923" s="306"/>
      <c r="P923" s="306"/>
      <c r="Q923" s="306"/>
      <c r="R923" s="306"/>
      <c r="S923" s="306"/>
      <c r="T923" s="306"/>
      <c r="U923" s="306"/>
      <c r="V923" s="306"/>
      <c r="W923" s="306"/>
      <c r="X923" s="306"/>
      <c r="Y923" s="306"/>
      <c r="Z923" s="306"/>
    </row>
    <row r="924" spans="1:26" ht="12.75" customHeight="1" x14ac:dyDescent="0.25">
      <c r="A924" s="306"/>
      <c r="B924" s="304"/>
      <c r="C924" s="304"/>
      <c r="D924" s="304"/>
      <c r="E924" s="304"/>
      <c r="F924" s="305"/>
      <c r="G924" s="305"/>
      <c r="H924" s="305"/>
      <c r="I924" s="305"/>
      <c r="J924" s="305"/>
      <c r="K924" s="306"/>
      <c r="L924" s="306"/>
      <c r="M924" s="306"/>
      <c r="N924" s="306"/>
      <c r="O924" s="306"/>
      <c r="P924" s="306"/>
      <c r="Q924" s="306"/>
      <c r="R924" s="306"/>
      <c r="S924" s="306"/>
      <c r="T924" s="306"/>
      <c r="U924" s="306"/>
      <c r="V924" s="306"/>
      <c r="W924" s="306"/>
      <c r="X924" s="306"/>
      <c r="Y924" s="306"/>
      <c r="Z924" s="306"/>
    </row>
    <row r="925" spans="1:26" ht="12.75" customHeight="1" x14ac:dyDescent="0.25">
      <c r="A925" s="306"/>
      <c r="B925" s="304"/>
      <c r="C925" s="304"/>
      <c r="D925" s="304"/>
      <c r="E925" s="304"/>
      <c r="F925" s="305"/>
      <c r="G925" s="305"/>
      <c r="H925" s="305"/>
      <c r="I925" s="305"/>
      <c r="J925" s="305"/>
      <c r="K925" s="306"/>
      <c r="L925" s="306"/>
      <c r="M925" s="306"/>
      <c r="N925" s="306"/>
      <c r="O925" s="306"/>
      <c r="P925" s="306"/>
      <c r="Q925" s="306"/>
      <c r="R925" s="306"/>
      <c r="S925" s="306"/>
      <c r="T925" s="306"/>
      <c r="U925" s="306"/>
      <c r="V925" s="306"/>
      <c r="W925" s="306"/>
      <c r="X925" s="306"/>
      <c r="Y925" s="306"/>
      <c r="Z925" s="306"/>
    </row>
    <row r="926" spans="1:26" ht="12.75" customHeight="1" x14ac:dyDescent="0.25">
      <c r="A926" s="306"/>
      <c r="B926" s="304"/>
      <c r="C926" s="304"/>
      <c r="D926" s="304"/>
      <c r="E926" s="304"/>
      <c r="F926" s="305"/>
      <c r="G926" s="305"/>
      <c r="H926" s="305"/>
      <c r="I926" s="305"/>
      <c r="J926" s="305"/>
      <c r="K926" s="306"/>
      <c r="L926" s="306"/>
      <c r="M926" s="306"/>
      <c r="N926" s="306"/>
      <c r="O926" s="306"/>
      <c r="P926" s="306"/>
      <c r="Q926" s="306"/>
      <c r="R926" s="306"/>
      <c r="S926" s="306"/>
      <c r="T926" s="306"/>
      <c r="U926" s="306"/>
      <c r="V926" s="306"/>
      <c r="W926" s="306"/>
      <c r="X926" s="306"/>
      <c r="Y926" s="306"/>
      <c r="Z926" s="306"/>
    </row>
    <row r="927" spans="1:26" ht="12.75" customHeight="1" x14ac:dyDescent="0.25">
      <c r="A927" s="306"/>
      <c r="B927" s="304"/>
      <c r="C927" s="304"/>
      <c r="D927" s="304"/>
      <c r="E927" s="304"/>
      <c r="F927" s="305"/>
      <c r="G927" s="305"/>
      <c r="H927" s="305"/>
      <c r="I927" s="305"/>
      <c r="J927" s="305"/>
      <c r="K927" s="306"/>
      <c r="L927" s="306"/>
      <c r="M927" s="306"/>
      <c r="N927" s="306"/>
      <c r="O927" s="306"/>
      <c r="P927" s="306"/>
      <c r="Q927" s="306"/>
      <c r="R927" s="306"/>
      <c r="S927" s="306"/>
      <c r="T927" s="306"/>
      <c r="U927" s="306"/>
      <c r="V927" s="306"/>
      <c r="W927" s="306"/>
      <c r="X927" s="306"/>
      <c r="Y927" s="306"/>
      <c r="Z927" s="306"/>
    </row>
    <row r="928" spans="1:26" ht="12.75" customHeight="1" x14ac:dyDescent="0.25">
      <c r="A928" s="306"/>
      <c r="B928" s="304"/>
      <c r="C928" s="304"/>
      <c r="D928" s="304"/>
      <c r="E928" s="304"/>
      <c r="F928" s="305"/>
      <c r="G928" s="305"/>
      <c r="H928" s="305"/>
      <c r="I928" s="305"/>
      <c r="J928" s="305"/>
      <c r="K928" s="306"/>
      <c r="L928" s="306"/>
      <c r="M928" s="306"/>
      <c r="N928" s="306"/>
      <c r="O928" s="306"/>
      <c r="P928" s="306"/>
      <c r="Q928" s="306"/>
      <c r="R928" s="306"/>
      <c r="S928" s="306"/>
      <c r="T928" s="306"/>
      <c r="U928" s="306"/>
      <c r="V928" s="306"/>
      <c r="W928" s="306"/>
      <c r="X928" s="306"/>
      <c r="Y928" s="306"/>
      <c r="Z928" s="306"/>
    </row>
    <row r="929" spans="1:26" ht="12.75" customHeight="1" x14ac:dyDescent="0.25">
      <c r="A929" s="306"/>
      <c r="B929" s="304"/>
      <c r="C929" s="304"/>
      <c r="D929" s="304"/>
      <c r="E929" s="304"/>
      <c r="F929" s="305"/>
      <c r="G929" s="305"/>
      <c r="H929" s="305"/>
      <c r="I929" s="305"/>
      <c r="J929" s="305"/>
      <c r="K929" s="306"/>
      <c r="L929" s="306"/>
      <c r="M929" s="306"/>
      <c r="N929" s="306"/>
      <c r="O929" s="306"/>
      <c r="P929" s="306"/>
      <c r="Q929" s="306"/>
      <c r="R929" s="306"/>
      <c r="S929" s="306"/>
      <c r="T929" s="306"/>
      <c r="U929" s="306"/>
      <c r="V929" s="306"/>
      <c r="W929" s="306"/>
      <c r="X929" s="306"/>
      <c r="Y929" s="306"/>
      <c r="Z929" s="306"/>
    </row>
    <row r="930" spans="1:26" ht="12.75" customHeight="1" x14ac:dyDescent="0.25">
      <c r="A930" s="306"/>
      <c r="B930" s="304"/>
      <c r="C930" s="304"/>
      <c r="D930" s="304"/>
      <c r="E930" s="304"/>
      <c r="F930" s="305"/>
      <c r="G930" s="305"/>
      <c r="H930" s="305"/>
      <c r="I930" s="305"/>
      <c r="J930" s="305"/>
      <c r="K930" s="306"/>
      <c r="L930" s="306"/>
      <c r="M930" s="306"/>
      <c r="N930" s="306"/>
      <c r="O930" s="306"/>
      <c r="P930" s="306"/>
      <c r="Q930" s="306"/>
      <c r="R930" s="306"/>
      <c r="S930" s="306"/>
      <c r="T930" s="306"/>
      <c r="U930" s="306"/>
      <c r="V930" s="306"/>
      <c r="W930" s="306"/>
      <c r="X930" s="306"/>
      <c r="Y930" s="306"/>
      <c r="Z930" s="306"/>
    </row>
    <row r="931" spans="1:26" ht="12.75" customHeight="1" x14ac:dyDescent="0.25">
      <c r="A931" s="306"/>
      <c r="B931" s="304"/>
      <c r="C931" s="304"/>
      <c r="D931" s="304"/>
      <c r="E931" s="304"/>
      <c r="F931" s="305"/>
      <c r="G931" s="305"/>
      <c r="H931" s="305"/>
      <c r="I931" s="305"/>
      <c r="J931" s="305"/>
      <c r="K931" s="306"/>
      <c r="L931" s="306"/>
      <c r="M931" s="306"/>
      <c r="N931" s="306"/>
      <c r="O931" s="306"/>
      <c r="P931" s="306"/>
      <c r="Q931" s="306"/>
      <c r="R931" s="306"/>
      <c r="S931" s="306"/>
      <c r="T931" s="306"/>
      <c r="U931" s="306"/>
      <c r="V931" s="306"/>
      <c r="W931" s="306"/>
      <c r="X931" s="306"/>
      <c r="Y931" s="306"/>
      <c r="Z931" s="306"/>
    </row>
    <row r="932" spans="1:26" ht="12.75" customHeight="1" x14ac:dyDescent="0.25">
      <c r="A932" s="306"/>
      <c r="B932" s="304"/>
      <c r="C932" s="304"/>
      <c r="D932" s="304"/>
      <c r="E932" s="304"/>
      <c r="F932" s="305"/>
      <c r="G932" s="305"/>
      <c r="H932" s="305"/>
      <c r="I932" s="305"/>
      <c r="J932" s="305"/>
      <c r="K932" s="306"/>
      <c r="L932" s="306"/>
      <c r="M932" s="306"/>
      <c r="N932" s="306"/>
      <c r="O932" s="306"/>
      <c r="P932" s="306"/>
      <c r="Q932" s="306"/>
      <c r="R932" s="306"/>
      <c r="S932" s="306"/>
      <c r="T932" s="306"/>
      <c r="U932" s="306"/>
      <c r="V932" s="306"/>
      <c r="W932" s="306"/>
      <c r="X932" s="306"/>
      <c r="Y932" s="306"/>
      <c r="Z932" s="306"/>
    </row>
    <row r="933" spans="1:26" ht="12.75" customHeight="1" x14ac:dyDescent="0.25">
      <c r="A933" s="306"/>
      <c r="B933" s="304"/>
      <c r="C933" s="304"/>
      <c r="D933" s="304"/>
      <c r="E933" s="304"/>
      <c r="F933" s="305"/>
      <c r="G933" s="305"/>
      <c r="H933" s="305"/>
      <c r="I933" s="305"/>
      <c r="J933" s="305"/>
      <c r="K933" s="306"/>
      <c r="L933" s="306"/>
      <c r="M933" s="306"/>
      <c r="N933" s="306"/>
      <c r="O933" s="306"/>
      <c r="P933" s="306"/>
      <c r="Q933" s="306"/>
      <c r="R933" s="306"/>
      <c r="S933" s="306"/>
      <c r="T933" s="306"/>
      <c r="U933" s="306"/>
      <c r="V933" s="306"/>
      <c r="W933" s="306"/>
      <c r="X933" s="306"/>
      <c r="Y933" s="306"/>
      <c r="Z933" s="306"/>
    </row>
    <row r="934" spans="1:26" ht="12.75" customHeight="1" x14ac:dyDescent="0.25">
      <c r="A934" s="306"/>
      <c r="B934" s="304"/>
      <c r="C934" s="304"/>
      <c r="D934" s="304"/>
      <c r="E934" s="304"/>
      <c r="F934" s="305"/>
      <c r="G934" s="305"/>
      <c r="H934" s="305"/>
      <c r="I934" s="305"/>
      <c r="J934" s="305"/>
      <c r="K934" s="306"/>
      <c r="L934" s="306"/>
      <c r="M934" s="306"/>
      <c r="N934" s="306"/>
      <c r="O934" s="306"/>
      <c r="P934" s="306"/>
      <c r="Q934" s="306"/>
      <c r="R934" s="306"/>
      <c r="S934" s="306"/>
      <c r="T934" s="306"/>
      <c r="U934" s="306"/>
      <c r="V934" s="306"/>
      <c r="W934" s="306"/>
      <c r="X934" s="306"/>
      <c r="Y934" s="306"/>
      <c r="Z934" s="306"/>
    </row>
    <row r="935" spans="1:26" ht="12.75" customHeight="1" x14ac:dyDescent="0.25">
      <c r="A935" s="306"/>
      <c r="B935" s="304"/>
      <c r="C935" s="304"/>
      <c r="D935" s="304"/>
      <c r="E935" s="304"/>
      <c r="F935" s="305"/>
      <c r="G935" s="305"/>
      <c r="H935" s="305"/>
      <c r="I935" s="305"/>
      <c r="J935" s="305"/>
      <c r="K935" s="306"/>
      <c r="L935" s="306"/>
      <c r="M935" s="306"/>
      <c r="N935" s="306"/>
      <c r="O935" s="306"/>
      <c r="P935" s="306"/>
      <c r="Q935" s="306"/>
      <c r="R935" s="306"/>
      <c r="S935" s="306"/>
      <c r="T935" s="306"/>
      <c r="U935" s="306"/>
      <c r="V935" s="306"/>
      <c r="W935" s="306"/>
      <c r="X935" s="306"/>
      <c r="Y935" s="306"/>
      <c r="Z935" s="306"/>
    </row>
    <row r="936" spans="1:26" ht="12.75" customHeight="1" x14ac:dyDescent="0.25">
      <c r="A936" s="306"/>
      <c r="B936" s="304"/>
      <c r="C936" s="304"/>
      <c r="D936" s="304"/>
      <c r="E936" s="304"/>
      <c r="F936" s="305"/>
      <c r="G936" s="305"/>
      <c r="H936" s="305"/>
      <c r="I936" s="305"/>
      <c r="J936" s="305"/>
      <c r="K936" s="306"/>
      <c r="L936" s="306"/>
      <c r="M936" s="306"/>
      <c r="N936" s="306"/>
      <c r="O936" s="306"/>
      <c r="P936" s="306"/>
      <c r="Q936" s="306"/>
      <c r="R936" s="306"/>
      <c r="S936" s="306"/>
      <c r="T936" s="306"/>
      <c r="U936" s="306"/>
      <c r="V936" s="306"/>
      <c r="W936" s="306"/>
      <c r="X936" s="306"/>
      <c r="Y936" s="306"/>
      <c r="Z936" s="306"/>
    </row>
    <row r="937" spans="1:26" ht="12.75" customHeight="1" x14ac:dyDescent="0.25">
      <c r="A937" s="306"/>
      <c r="B937" s="304"/>
      <c r="C937" s="304"/>
      <c r="D937" s="304"/>
      <c r="E937" s="304"/>
      <c r="F937" s="305"/>
      <c r="G937" s="305"/>
      <c r="H937" s="305"/>
      <c r="I937" s="305"/>
      <c r="J937" s="305"/>
      <c r="K937" s="306"/>
      <c r="L937" s="306"/>
      <c r="M937" s="306"/>
      <c r="N937" s="306"/>
      <c r="O937" s="306"/>
      <c r="P937" s="306"/>
      <c r="Q937" s="306"/>
      <c r="R937" s="306"/>
      <c r="S937" s="306"/>
      <c r="T937" s="306"/>
      <c r="U937" s="306"/>
      <c r="V937" s="306"/>
      <c r="W937" s="306"/>
      <c r="X937" s="306"/>
      <c r="Y937" s="306"/>
      <c r="Z937" s="306"/>
    </row>
    <row r="938" spans="1:26" ht="12.75" customHeight="1" x14ac:dyDescent="0.25">
      <c r="A938" s="306"/>
      <c r="B938" s="304"/>
      <c r="C938" s="304"/>
      <c r="D938" s="304"/>
      <c r="E938" s="304"/>
      <c r="F938" s="305"/>
      <c r="G938" s="305"/>
      <c r="H938" s="305"/>
      <c r="I938" s="305"/>
      <c r="J938" s="305"/>
      <c r="K938" s="306"/>
      <c r="L938" s="306"/>
      <c r="M938" s="306"/>
      <c r="N938" s="306"/>
      <c r="O938" s="306"/>
      <c r="P938" s="306"/>
      <c r="Q938" s="306"/>
      <c r="R938" s="306"/>
      <c r="S938" s="306"/>
      <c r="T938" s="306"/>
      <c r="U938" s="306"/>
      <c r="V938" s="306"/>
      <c r="W938" s="306"/>
      <c r="X938" s="306"/>
      <c r="Y938" s="306"/>
      <c r="Z938" s="306"/>
    </row>
    <row r="939" spans="1:26" ht="12.75" customHeight="1" x14ac:dyDescent="0.25">
      <c r="A939" s="306"/>
      <c r="B939" s="304"/>
      <c r="C939" s="304"/>
      <c r="D939" s="304"/>
      <c r="E939" s="304"/>
      <c r="F939" s="305"/>
      <c r="G939" s="305"/>
      <c r="H939" s="305"/>
      <c r="I939" s="305"/>
      <c r="J939" s="305"/>
      <c r="K939" s="306"/>
      <c r="L939" s="306"/>
      <c r="M939" s="306"/>
      <c r="N939" s="306"/>
      <c r="O939" s="306"/>
      <c r="P939" s="306"/>
      <c r="Q939" s="306"/>
      <c r="R939" s="306"/>
      <c r="S939" s="306"/>
      <c r="T939" s="306"/>
      <c r="U939" s="306"/>
      <c r="V939" s="306"/>
      <c r="W939" s="306"/>
      <c r="X939" s="306"/>
      <c r="Y939" s="306"/>
      <c r="Z939" s="306"/>
    </row>
    <row r="940" spans="1:26" ht="12.75" customHeight="1" x14ac:dyDescent="0.25">
      <c r="A940" s="306"/>
      <c r="B940" s="304"/>
      <c r="C940" s="304"/>
      <c r="D940" s="304"/>
      <c r="E940" s="304"/>
      <c r="F940" s="305"/>
      <c r="G940" s="305"/>
      <c r="H940" s="305"/>
      <c r="I940" s="305"/>
      <c r="J940" s="305"/>
      <c r="K940" s="306"/>
      <c r="L940" s="306"/>
      <c r="M940" s="306"/>
      <c r="N940" s="306"/>
      <c r="O940" s="306"/>
      <c r="P940" s="306"/>
      <c r="Q940" s="306"/>
      <c r="R940" s="306"/>
      <c r="S940" s="306"/>
      <c r="T940" s="306"/>
      <c r="U940" s="306"/>
      <c r="V940" s="306"/>
      <c r="W940" s="306"/>
      <c r="X940" s="306"/>
      <c r="Y940" s="306"/>
      <c r="Z940" s="306"/>
    </row>
    <row r="941" spans="1:26" ht="12.75" customHeight="1" x14ac:dyDescent="0.25">
      <c r="A941" s="306"/>
      <c r="B941" s="304"/>
      <c r="C941" s="304"/>
      <c r="D941" s="304"/>
      <c r="E941" s="304"/>
      <c r="F941" s="305"/>
      <c r="G941" s="305"/>
      <c r="H941" s="305"/>
      <c r="I941" s="305"/>
      <c r="J941" s="305"/>
      <c r="K941" s="306"/>
      <c r="L941" s="306"/>
      <c r="M941" s="306"/>
      <c r="N941" s="306"/>
      <c r="O941" s="306"/>
      <c r="P941" s="306"/>
      <c r="Q941" s="306"/>
      <c r="R941" s="306"/>
      <c r="S941" s="306"/>
      <c r="T941" s="306"/>
      <c r="U941" s="306"/>
      <c r="V941" s="306"/>
      <c r="W941" s="306"/>
      <c r="X941" s="306"/>
      <c r="Y941" s="306"/>
      <c r="Z941" s="306"/>
    </row>
    <row r="942" spans="1:26" ht="12.75" customHeight="1" x14ac:dyDescent="0.25">
      <c r="A942" s="306"/>
      <c r="B942" s="304"/>
      <c r="C942" s="304"/>
      <c r="D942" s="304"/>
      <c r="E942" s="304"/>
      <c r="F942" s="305"/>
      <c r="G942" s="305"/>
      <c r="H942" s="305"/>
      <c r="I942" s="305"/>
      <c r="J942" s="305"/>
      <c r="K942" s="306"/>
      <c r="L942" s="306"/>
      <c r="M942" s="306"/>
      <c r="N942" s="306"/>
      <c r="O942" s="306"/>
      <c r="P942" s="306"/>
      <c r="Q942" s="306"/>
      <c r="R942" s="306"/>
      <c r="S942" s="306"/>
      <c r="T942" s="306"/>
      <c r="U942" s="306"/>
      <c r="V942" s="306"/>
      <c r="W942" s="306"/>
      <c r="X942" s="306"/>
      <c r="Y942" s="306"/>
      <c r="Z942" s="306"/>
    </row>
    <row r="943" spans="1:26" ht="12.75" customHeight="1" x14ac:dyDescent="0.25">
      <c r="A943" s="306"/>
      <c r="B943" s="304"/>
      <c r="C943" s="304"/>
      <c r="D943" s="304"/>
      <c r="E943" s="304"/>
      <c r="F943" s="305"/>
      <c r="G943" s="305"/>
      <c r="H943" s="305"/>
      <c r="I943" s="305"/>
      <c r="J943" s="305"/>
      <c r="K943" s="306"/>
      <c r="L943" s="306"/>
      <c r="M943" s="306"/>
      <c r="N943" s="306"/>
      <c r="O943" s="306"/>
      <c r="P943" s="306"/>
      <c r="Q943" s="306"/>
      <c r="R943" s="306"/>
      <c r="S943" s="306"/>
      <c r="T943" s="306"/>
      <c r="U943" s="306"/>
      <c r="V943" s="306"/>
      <c r="W943" s="306"/>
      <c r="X943" s="306"/>
      <c r="Y943" s="306"/>
      <c r="Z943" s="306"/>
    </row>
    <row r="944" spans="1:26" ht="12.75" customHeight="1" x14ac:dyDescent="0.25">
      <c r="A944" s="306"/>
      <c r="B944" s="304"/>
      <c r="C944" s="304"/>
      <c r="D944" s="304"/>
      <c r="E944" s="304"/>
      <c r="F944" s="305"/>
      <c r="G944" s="305"/>
      <c r="H944" s="305"/>
      <c r="I944" s="305"/>
      <c r="J944" s="305"/>
      <c r="K944" s="306"/>
      <c r="L944" s="306"/>
      <c r="M944" s="306"/>
      <c r="N944" s="306"/>
      <c r="O944" s="306"/>
      <c r="P944" s="306"/>
      <c r="Q944" s="306"/>
      <c r="R944" s="306"/>
      <c r="S944" s="306"/>
      <c r="T944" s="306"/>
      <c r="U944" s="306"/>
      <c r="V944" s="306"/>
      <c r="W944" s="306"/>
      <c r="X944" s="306"/>
      <c r="Y944" s="306"/>
      <c r="Z944" s="306"/>
    </row>
    <row r="945" spans="1:26" ht="12.75" customHeight="1" x14ac:dyDescent="0.25">
      <c r="A945" s="306"/>
      <c r="B945" s="304"/>
      <c r="C945" s="304"/>
      <c r="D945" s="304"/>
      <c r="E945" s="304"/>
      <c r="F945" s="305"/>
      <c r="G945" s="305"/>
      <c r="H945" s="305"/>
      <c r="I945" s="305"/>
      <c r="J945" s="305"/>
      <c r="K945" s="306"/>
      <c r="L945" s="306"/>
      <c r="M945" s="306"/>
      <c r="N945" s="306"/>
      <c r="O945" s="306"/>
      <c r="P945" s="306"/>
      <c r="Q945" s="306"/>
      <c r="R945" s="306"/>
      <c r="S945" s="306"/>
      <c r="T945" s="306"/>
      <c r="U945" s="306"/>
      <c r="V945" s="306"/>
      <c r="W945" s="306"/>
      <c r="X945" s="306"/>
      <c r="Y945" s="306"/>
      <c r="Z945" s="306"/>
    </row>
    <row r="946" spans="1:26" ht="12.75" customHeight="1" x14ac:dyDescent="0.25">
      <c r="A946" s="306"/>
      <c r="B946" s="304"/>
      <c r="C946" s="304"/>
      <c r="D946" s="304"/>
      <c r="E946" s="304"/>
      <c r="F946" s="305"/>
      <c r="G946" s="305"/>
      <c r="H946" s="305"/>
      <c r="I946" s="305"/>
      <c r="J946" s="305"/>
      <c r="K946" s="306"/>
      <c r="L946" s="306"/>
      <c r="M946" s="306"/>
      <c r="N946" s="306"/>
      <c r="O946" s="306"/>
      <c r="P946" s="306"/>
      <c r="Q946" s="306"/>
      <c r="R946" s="306"/>
      <c r="S946" s="306"/>
      <c r="T946" s="306"/>
      <c r="U946" s="306"/>
      <c r="V946" s="306"/>
      <c r="W946" s="306"/>
      <c r="X946" s="306"/>
      <c r="Y946" s="306"/>
      <c r="Z946" s="306"/>
    </row>
    <row r="947" spans="1:26" ht="12.75" customHeight="1" x14ac:dyDescent="0.25">
      <c r="A947" s="306"/>
      <c r="B947" s="304"/>
      <c r="C947" s="304"/>
      <c r="D947" s="304"/>
      <c r="E947" s="304"/>
      <c r="F947" s="305"/>
      <c r="G947" s="305"/>
      <c r="H947" s="305"/>
      <c r="I947" s="305"/>
      <c r="J947" s="305"/>
      <c r="K947" s="306"/>
      <c r="L947" s="306"/>
      <c r="M947" s="306"/>
      <c r="N947" s="306"/>
      <c r="O947" s="306"/>
      <c r="P947" s="306"/>
      <c r="Q947" s="306"/>
      <c r="R947" s="306"/>
      <c r="S947" s="306"/>
      <c r="T947" s="306"/>
      <c r="U947" s="306"/>
      <c r="V947" s="306"/>
      <c r="W947" s="306"/>
      <c r="X947" s="306"/>
      <c r="Y947" s="306"/>
      <c r="Z947" s="306"/>
    </row>
    <row r="948" spans="1:26" ht="12.75" customHeight="1" x14ac:dyDescent="0.25">
      <c r="A948" s="306"/>
      <c r="B948" s="304"/>
      <c r="C948" s="304"/>
      <c r="D948" s="304"/>
      <c r="E948" s="304"/>
      <c r="F948" s="305"/>
      <c r="G948" s="305"/>
      <c r="H948" s="305"/>
      <c r="I948" s="305"/>
      <c r="J948" s="305"/>
      <c r="K948" s="306"/>
      <c r="L948" s="306"/>
      <c r="M948" s="306"/>
      <c r="N948" s="306"/>
      <c r="O948" s="306"/>
      <c r="P948" s="306"/>
      <c r="Q948" s="306"/>
      <c r="R948" s="306"/>
      <c r="S948" s="306"/>
      <c r="T948" s="306"/>
      <c r="U948" s="306"/>
      <c r="V948" s="306"/>
      <c r="W948" s="306"/>
      <c r="X948" s="306"/>
      <c r="Y948" s="306"/>
      <c r="Z948" s="306"/>
    </row>
    <row r="949" spans="1:26" ht="12.75" customHeight="1" x14ac:dyDescent="0.25">
      <c r="A949" s="306"/>
      <c r="B949" s="304"/>
      <c r="C949" s="304"/>
      <c r="D949" s="304"/>
      <c r="E949" s="304"/>
      <c r="F949" s="305"/>
      <c r="G949" s="305"/>
      <c r="H949" s="305"/>
      <c r="I949" s="305"/>
      <c r="J949" s="305"/>
      <c r="K949" s="306"/>
      <c r="L949" s="306"/>
      <c r="M949" s="306"/>
      <c r="N949" s="306"/>
      <c r="O949" s="306"/>
      <c r="P949" s="306"/>
      <c r="Q949" s="306"/>
      <c r="R949" s="306"/>
      <c r="S949" s="306"/>
      <c r="T949" s="306"/>
      <c r="U949" s="306"/>
      <c r="V949" s="306"/>
      <c r="W949" s="306"/>
      <c r="X949" s="306"/>
      <c r="Y949" s="306"/>
      <c r="Z949" s="306"/>
    </row>
    <row r="950" spans="1:26" ht="12.75" customHeight="1" x14ac:dyDescent="0.25">
      <c r="A950" s="306"/>
      <c r="B950" s="304"/>
      <c r="C950" s="304"/>
      <c r="D950" s="304"/>
      <c r="E950" s="304"/>
      <c r="F950" s="305"/>
      <c r="G950" s="305"/>
      <c r="H950" s="305"/>
      <c r="I950" s="305"/>
      <c r="J950" s="305"/>
      <c r="K950" s="306"/>
      <c r="L950" s="306"/>
      <c r="M950" s="306"/>
      <c r="N950" s="306"/>
      <c r="O950" s="306"/>
      <c r="P950" s="306"/>
      <c r="Q950" s="306"/>
      <c r="R950" s="306"/>
      <c r="S950" s="306"/>
      <c r="T950" s="306"/>
      <c r="U950" s="306"/>
      <c r="V950" s="306"/>
      <c r="W950" s="306"/>
      <c r="X950" s="306"/>
      <c r="Y950" s="306"/>
      <c r="Z950" s="306"/>
    </row>
    <row r="951" spans="1:26" ht="12.75" customHeight="1" x14ac:dyDescent="0.25">
      <c r="A951" s="306"/>
      <c r="B951" s="304"/>
      <c r="C951" s="304"/>
      <c r="D951" s="304"/>
      <c r="E951" s="304"/>
      <c r="F951" s="305"/>
      <c r="G951" s="305"/>
      <c r="H951" s="305"/>
      <c r="I951" s="305"/>
      <c r="J951" s="305"/>
      <c r="K951" s="306"/>
      <c r="L951" s="306"/>
      <c r="M951" s="306"/>
      <c r="N951" s="306"/>
      <c r="O951" s="306"/>
      <c r="P951" s="306"/>
      <c r="Q951" s="306"/>
      <c r="R951" s="306"/>
      <c r="S951" s="306"/>
      <c r="T951" s="306"/>
      <c r="U951" s="306"/>
      <c r="V951" s="306"/>
      <c r="W951" s="306"/>
      <c r="X951" s="306"/>
      <c r="Y951" s="306"/>
      <c r="Z951" s="306"/>
    </row>
    <row r="952" spans="1:26" ht="12.75" customHeight="1" x14ac:dyDescent="0.25">
      <c r="A952" s="306"/>
      <c r="B952" s="304"/>
      <c r="C952" s="304"/>
      <c r="D952" s="304"/>
      <c r="E952" s="304"/>
      <c r="F952" s="305"/>
      <c r="G952" s="305"/>
      <c r="H952" s="305"/>
      <c r="I952" s="305"/>
      <c r="J952" s="305"/>
      <c r="K952" s="306"/>
      <c r="L952" s="306"/>
      <c r="M952" s="306"/>
      <c r="N952" s="306"/>
      <c r="O952" s="306"/>
      <c r="P952" s="306"/>
      <c r="Q952" s="306"/>
      <c r="R952" s="306"/>
      <c r="S952" s="306"/>
      <c r="T952" s="306"/>
      <c r="U952" s="306"/>
      <c r="V952" s="306"/>
      <c r="W952" s="306"/>
      <c r="X952" s="306"/>
      <c r="Y952" s="306"/>
      <c r="Z952" s="306"/>
    </row>
    <row r="953" spans="1:26" ht="12.75" customHeight="1" x14ac:dyDescent="0.25">
      <c r="A953" s="306"/>
      <c r="B953" s="304"/>
      <c r="C953" s="304"/>
      <c r="D953" s="304"/>
      <c r="E953" s="304"/>
      <c r="F953" s="305"/>
      <c r="G953" s="305"/>
      <c r="H953" s="305"/>
      <c r="I953" s="305"/>
      <c r="J953" s="305"/>
      <c r="K953" s="306"/>
      <c r="L953" s="306"/>
      <c r="M953" s="306"/>
      <c r="N953" s="306"/>
      <c r="O953" s="306"/>
      <c r="P953" s="306"/>
      <c r="Q953" s="306"/>
      <c r="R953" s="306"/>
      <c r="S953" s="306"/>
      <c r="T953" s="306"/>
      <c r="U953" s="306"/>
      <c r="V953" s="306"/>
      <c r="W953" s="306"/>
      <c r="X953" s="306"/>
      <c r="Y953" s="306"/>
      <c r="Z953" s="306"/>
    </row>
    <row r="954" spans="1:26" ht="12.75" customHeight="1" x14ac:dyDescent="0.25">
      <c r="A954" s="306"/>
      <c r="B954" s="304"/>
      <c r="C954" s="304"/>
      <c r="D954" s="304"/>
      <c r="E954" s="304"/>
      <c r="F954" s="305"/>
      <c r="G954" s="305"/>
      <c r="H954" s="305"/>
      <c r="I954" s="305"/>
      <c r="J954" s="305"/>
      <c r="K954" s="306"/>
      <c r="L954" s="306"/>
      <c r="M954" s="306"/>
      <c r="N954" s="306"/>
      <c r="O954" s="306"/>
      <c r="P954" s="306"/>
      <c r="Q954" s="306"/>
      <c r="R954" s="306"/>
      <c r="S954" s="306"/>
      <c r="T954" s="306"/>
      <c r="U954" s="306"/>
      <c r="V954" s="306"/>
      <c r="W954" s="306"/>
      <c r="X954" s="306"/>
      <c r="Y954" s="306"/>
      <c r="Z954" s="306"/>
    </row>
    <row r="955" spans="1:26" ht="12.75" customHeight="1" x14ac:dyDescent="0.25">
      <c r="A955" s="306"/>
      <c r="B955" s="304"/>
      <c r="C955" s="304"/>
      <c r="D955" s="304"/>
      <c r="E955" s="304"/>
      <c r="F955" s="305"/>
      <c r="G955" s="305"/>
      <c r="H955" s="305"/>
      <c r="I955" s="305"/>
      <c r="J955" s="305"/>
      <c r="K955" s="306"/>
      <c r="L955" s="306"/>
      <c r="M955" s="306"/>
      <c r="N955" s="306"/>
      <c r="O955" s="306"/>
      <c r="P955" s="306"/>
      <c r="Q955" s="306"/>
      <c r="R955" s="306"/>
      <c r="S955" s="306"/>
      <c r="T955" s="306"/>
      <c r="U955" s="306"/>
      <c r="V955" s="306"/>
      <c r="W955" s="306"/>
      <c r="X955" s="306"/>
      <c r="Y955" s="306"/>
      <c r="Z955" s="306"/>
    </row>
    <row r="956" spans="1:26" ht="12.75" customHeight="1" x14ac:dyDescent="0.25">
      <c r="A956" s="306"/>
      <c r="B956" s="304"/>
      <c r="C956" s="304"/>
      <c r="D956" s="304"/>
      <c r="E956" s="304"/>
      <c r="F956" s="305"/>
      <c r="G956" s="305"/>
      <c r="H956" s="305"/>
      <c r="I956" s="305"/>
      <c r="J956" s="305"/>
      <c r="K956" s="306"/>
      <c r="L956" s="306"/>
      <c r="M956" s="306"/>
      <c r="N956" s="306"/>
      <c r="O956" s="306"/>
      <c r="P956" s="306"/>
      <c r="Q956" s="306"/>
      <c r="R956" s="306"/>
      <c r="S956" s="306"/>
      <c r="T956" s="306"/>
      <c r="U956" s="306"/>
      <c r="V956" s="306"/>
      <c r="W956" s="306"/>
      <c r="X956" s="306"/>
      <c r="Y956" s="306"/>
      <c r="Z956" s="306"/>
    </row>
    <row r="957" spans="1:26" ht="12.75" customHeight="1" x14ac:dyDescent="0.25">
      <c r="A957" s="306"/>
      <c r="B957" s="304"/>
      <c r="C957" s="304"/>
      <c r="D957" s="304"/>
      <c r="E957" s="304"/>
      <c r="F957" s="305"/>
      <c r="G957" s="305"/>
      <c r="H957" s="305"/>
      <c r="I957" s="305"/>
      <c r="J957" s="305"/>
      <c r="K957" s="306"/>
      <c r="L957" s="306"/>
      <c r="M957" s="306"/>
      <c r="N957" s="306"/>
      <c r="O957" s="306"/>
      <c r="P957" s="306"/>
      <c r="Q957" s="306"/>
      <c r="R957" s="306"/>
      <c r="S957" s="306"/>
      <c r="T957" s="306"/>
      <c r="U957" s="306"/>
      <c r="V957" s="306"/>
      <c r="W957" s="306"/>
      <c r="X957" s="306"/>
      <c r="Y957" s="306"/>
      <c r="Z957" s="306"/>
    </row>
    <row r="958" spans="1:26" ht="12.75" customHeight="1" x14ac:dyDescent="0.25">
      <c r="A958" s="306"/>
      <c r="B958" s="304"/>
      <c r="C958" s="304"/>
      <c r="D958" s="304"/>
      <c r="E958" s="304"/>
      <c r="F958" s="305"/>
      <c r="G958" s="305"/>
      <c r="H958" s="305"/>
      <c r="I958" s="305"/>
      <c r="J958" s="305"/>
      <c r="K958" s="306"/>
      <c r="L958" s="306"/>
      <c r="M958" s="306"/>
      <c r="N958" s="306"/>
      <c r="O958" s="306"/>
      <c r="P958" s="306"/>
      <c r="Q958" s="306"/>
      <c r="R958" s="306"/>
      <c r="S958" s="306"/>
      <c r="T958" s="306"/>
      <c r="U958" s="306"/>
      <c r="V958" s="306"/>
      <c r="W958" s="306"/>
      <c r="X958" s="306"/>
      <c r="Y958" s="306"/>
      <c r="Z958" s="306"/>
    </row>
    <row r="959" spans="1:26" ht="12.75" customHeight="1" x14ac:dyDescent="0.25">
      <c r="A959" s="306"/>
      <c r="B959" s="304"/>
      <c r="C959" s="304"/>
      <c r="D959" s="304"/>
      <c r="E959" s="304"/>
      <c r="F959" s="305"/>
      <c r="G959" s="305"/>
      <c r="H959" s="305"/>
      <c r="I959" s="305"/>
      <c r="J959" s="305"/>
      <c r="K959" s="306"/>
      <c r="L959" s="306"/>
      <c r="M959" s="306"/>
      <c r="N959" s="306"/>
      <c r="O959" s="306"/>
      <c r="P959" s="306"/>
      <c r="Q959" s="306"/>
      <c r="R959" s="306"/>
      <c r="S959" s="306"/>
      <c r="T959" s="306"/>
      <c r="U959" s="306"/>
      <c r="V959" s="306"/>
      <c r="W959" s="306"/>
      <c r="X959" s="306"/>
      <c r="Y959" s="306"/>
      <c r="Z959" s="306"/>
    </row>
    <row r="960" spans="1:26" ht="12.75" customHeight="1" x14ac:dyDescent="0.25">
      <c r="A960" s="306"/>
      <c r="B960" s="304"/>
      <c r="C960" s="304"/>
      <c r="D960" s="304"/>
      <c r="E960" s="304"/>
      <c r="F960" s="305"/>
      <c r="G960" s="305"/>
      <c r="H960" s="305"/>
      <c r="I960" s="305"/>
      <c r="J960" s="305"/>
      <c r="K960" s="306"/>
      <c r="L960" s="306"/>
      <c r="M960" s="306"/>
      <c r="N960" s="306"/>
      <c r="O960" s="306"/>
      <c r="P960" s="306"/>
      <c r="Q960" s="306"/>
      <c r="R960" s="306"/>
      <c r="S960" s="306"/>
      <c r="T960" s="306"/>
      <c r="U960" s="306"/>
      <c r="V960" s="306"/>
      <c r="W960" s="306"/>
      <c r="X960" s="306"/>
      <c r="Y960" s="306"/>
      <c r="Z960" s="306"/>
    </row>
    <row r="961" spans="1:26" ht="12.75" customHeight="1" x14ac:dyDescent="0.25">
      <c r="A961" s="306"/>
      <c r="B961" s="304"/>
      <c r="C961" s="304"/>
      <c r="D961" s="304"/>
      <c r="E961" s="304"/>
      <c r="F961" s="305"/>
      <c r="G961" s="305"/>
      <c r="H961" s="305"/>
      <c r="I961" s="305"/>
      <c r="J961" s="305"/>
      <c r="K961" s="306"/>
      <c r="L961" s="306"/>
      <c r="M961" s="306"/>
      <c r="N961" s="306"/>
      <c r="O961" s="306"/>
      <c r="P961" s="306"/>
      <c r="Q961" s="306"/>
      <c r="R961" s="306"/>
      <c r="S961" s="306"/>
      <c r="T961" s="306"/>
      <c r="U961" s="306"/>
      <c r="V961" s="306"/>
      <c r="W961" s="306"/>
      <c r="X961" s="306"/>
      <c r="Y961" s="306"/>
      <c r="Z961" s="306"/>
    </row>
    <row r="962" spans="1:26" ht="12.75" customHeight="1" x14ac:dyDescent="0.25">
      <c r="A962" s="306"/>
      <c r="B962" s="304"/>
      <c r="C962" s="304"/>
      <c r="D962" s="304"/>
      <c r="E962" s="304"/>
      <c r="F962" s="305"/>
      <c r="G962" s="305"/>
      <c r="H962" s="305"/>
      <c r="I962" s="305"/>
      <c r="J962" s="305"/>
      <c r="K962" s="306"/>
      <c r="L962" s="306"/>
      <c r="M962" s="306"/>
      <c r="N962" s="306"/>
      <c r="O962" s="306"/>
      <c r="P962" s="306"/>
      <c r="Q962" s="306"/>
      <c r="R962" s="306"/>
      <c r="S962" s="306"/>
      <c r="T962" s="306"/>
      <c r="U962" s="306"/>
      <c r="V962" s="306"/>
      <c r="W962" s="306"/>
      <c r="X962" s="306"/>
      <c r="Y962" s="306"/>
      <c r="Z962" s="306"/>
    </row>
    <row r="963" spans="1:26" ht="12.75" customHeight="1" x14ac:dyDescent="0.25">
      <c r="A963" s="306"/>
      <c r="B963" s="304"/>
      <c r="C963" s="304"/>
      <c r="D963" s="304"/>
      <c r="E963" s="304"/>
      <c r="F963" s="305"/>
      <c r="G963" s="305"/>
      <c r="H963" s="305"/>
      <c r="I963" s="305"/>
      <c r="J963" s="305"/>
      <c r="K963" s="306"/>
      <c r="L963" s="306"/>
      <c r="M963" s="306"/>
      <c r="N963" s="306"/>
      <c r="O963" s="306"/>
      <c r="P963" s="306"/>
      <c r="Q963" s="306"/>
      <c r="R963" s="306"/>
      <c r="S963" s="306"/>
      <c r="T963" s="306"/>
      <c r="U963" s="306"/>
      <c r="V963" s="306"/>
      <c r="W963" s="306"/>
      <c r="X963" s="306"/>
      <c r="Y963" s="306"/>
      <c r="Z963" s="306"/>
    </row>
    <row r="964" spans="1:26" ht="12.75" customHeight="1" x14ac:dyDescent="0.25">
      <c r="A964" s="306"/>
      <c r="B964" s="304"/>
      <c r="C964" s="304"/>
      <c r="D964" s="304"/>
      <c r="E964" s="304"/>
      <c r="F964" s="305"/>
      <c r="G964" s="305"/>
      <c r="H964" s="305"/>
      <c r="I964" s="305"/>
      <c r="J964" s="305"/>
      <c r="K964" s="306"/>
      <c r="L964" s="306"/>
      <c r="M964" s="306"/>
      <c r="N964" s="306"/>
      <c r="O964" s="306"/>
      <c r="P964" s="306"/>
      <c r="Q964" s="306"/>
      <c r="R964" s="306"/>
      <c r="S964" s="306"/>
      <c r="T964" s="306"/>
      <c r="U964" s="306"/>
      <c r="V964" s="306"/>
      <c r="W964" s="306"/>
      <c r="X964" s="306"/>
      <c r="Y964" s="306"/>
      <c r="Z964" s="306"/>
    </row>
    <row r="965" spans="1:26" ht="12.75" customHeight="1" x14ac:dyDescent="0.25">
      <c r="A965" s="306"/>
      <c r="B965" s="304"/>
      <c r="C965" s="304"/>
      <c r="D965" s="304"/>
      <c r="E965" s="304"/>
      <c r="F965" s="305"/>
      <c r="G965" s="305"/>
      <c r="H965" s="305"/>
      <c r="I965" s="305"/>
      <c r="J965" s="305"/>
      <c r="K965" s="306"/>
      <c r="L965" s="306"/>
      <c r="M965" s="306"/>
      <c r="N965" s="306"/>
      <c r="O965" s="306"/>
      <c r="P965" s="306"/>
      <c r="Q965" s="306"/>
      <c r="R965" s="306"/>
      <c r="S965" s="306"/>
      <c r="T965" s="306"/>
      <c r="U965" s="306"/>
      <c r="V965" s="306"/>
      <c r="W965" s="306"/>
      <c r="X965" s="306"/>
      <c r="Y965" s="306"/>
      <c r="Z965" s="306"/>
    </row>
    <row r="966" spans="1:26" ht="12.75" customHeight="1" x14ac:dyDescent="0.25">
      <c r="A966" s="306"/>
      <c r="B966" s="304"/>
      <c r="C966" s="304"/>
      <c r="D966" s="304"/>
      <c r="E966" s="304"/>
      <c r="F966" s="305"/>
      <c r="G966" s="305"/>
      <c r="H966" s="305"/>
      <c r="I966" s="305"/>
      <c r="J966" s="305"/>
      <c r="K966" s="306"/>
      <c r="L966" s="306"/>
      <c r="M966" s="306"/>
      <c r="N966" s="306"/>
      <c r="O966" s="306"/>
      <c r="P966" s="306"/>
      <c r="Q966" s="306"/>
      <c r="R966" s="306"/>
      <c r="S966" s="306"/>
      <c r="T966" s="306"/>
      <c r="U966" s="306"/>
      <c r="V966" s="306"/>
      <c r="W966" s="306"/>
      <c r="X966" s="306"/>
      <c r="Y966" s="306"/>
      <c r="Z966" s="306"/>
    </row>
    <row r="967" spans="1:26" ht="12.75" customHeight="1" x14ac:dyDescent="0.25">
      <c r="A967" s="306"/>
      <c r="B967" s="304"/>
      <c r="C967" s="304"/>
      <c r="D967" s="304"/>
      <c r="E967" s="304"/>
      <c r="F967" s="305"/>
      <c r="G967" s="305"/>
      <c r="H967" s="305"/>
      <c r="I967" s="305"/>
      <c r="J967" s="305"/>
      <c r="K967" s="306"/>
      <c r="L967" s="306"/>
      <c r="M967" s="306"/>
      <c r="N967" s="306"/>
      <c r="O967" s="306"/>
      <c r="P967" s="306"/>
      <c r="Q967" s="306"/>
      <c r="R967" s="306"/>
      <c r="S967" s="306"/>
      <c r="T967" s="306"/>
      <c r="U967" s="306"/>
      <c r="V967" s="306"/>
      <c r="W967" s="306"/>
      <c r="X967" s="306"/>
      <c r="Y967" s="306"/>
      <c r="Z967" s="306"/>
    </row>
    <row r="968" spans="1:26" ht="12.75" customHeight="1" x14ac:dyDescent="0.25">
      <c r="A968" s="306"/>
      <c r="B968" s="304"/>
      <c r="C968" s="304"/>
      <c r="D968" s="304"/>
      <c r="E968" s="304"/>
      <c r="F968" s="305"/>
      <c r="G968" s="305"/>
      <c r="H968" s="305"/>
      <c r="I968" s="305"/>
      <c r="J968" s="305"/>
      <c r="K968" s="306"/>
      <c r="L968" s="306"/>
      <c r="M968" s="306"/>
      <c r="N968" s="306"/>
      <c r="O968" s="306"/>
      <c r="P968" s="306"/>
      <c r="Q968" s="306"/>
      <c r="R968" s="306"/>
      <c r="S968" s="306"/>
      <c r="T968" s="306"/>
      <c r="U968" s="306"/>
      <c r="V968" s="306"/>
      <c r="W968" s="306"/>
      <c r="X968" s="306"/>
      <c r="Y968" s="306"/>
      <c r="Z968" s="306"/>
    </row>
    <row r="969" spans="1:26" ht="12.75" customHeight="1" x14ac:dyDescent="0.25">
      <c r="A969" s="306"/>
      <c r="B969" s="304"/>
      <c r="C969" s="304"/>
      <c r="D969" s="304"/>
      <c r="E969" s="304"/>
      <c r="F969" s="305"/>
      <c r="G969" s="305"/>
      <c r="H969" s="305"/>
      <c r="I969" s="305"/>
      <c r="J969" s="305"/>
      <c r="K969" s="306"/>
      <c r="L969" s="306"/>
      <c r="M969" s="306"/>
      <c r="N969" s="306"/>
      <c r="O969" s="306"/>
      <c r="P969" s="306"/>
      <c r="Q969" s="306"/>
      <c r="R969" s="306"/>
      <c r="S969" s="306"/>
      <c r="T969" s="306"/>
      <c r="U969" s="306"/>
      <c r="V969" s="306"/>
      <c r="W969" s="306"/>
      <c r="X969" s="306"/>
      <c r="Y969" s="306"/>
      <c r="Z969" s="306"/>
    </row>
    <row r="970" spans="1:26" ht="12.75" customHeight="1" x14ac:dyDescent="0.25">
      <c r="A970" s="306"/>
      <c r="B970" s="304"/>
      <c r="C970" s="304"/>
      <c r="D970" s="304"/>
      <c r="E970" s="304"/>
      <c r="F970" s="305"/>
      <c r="G970" s="305"/>
      <c r="H970" s="305"/>
      <c r="I970" s="305"/>
      <c r="J970" s="305"/>
      <c r="K970" s="306"/>
      <c r="L970" s="306"/>
      <c r="M970" s="306"/>
      <c r="N970" s="306"/>
      <c r="O970" s="306"/>
      <c r="P970" s="306"/>
      <c r="Q970" s="306"/>
      <c r="R970" s="306"/>
      <c r="S970" s="306"/>
      <c r="T970" s="306"/>
      <c r="U970" s="306"/>
      <c r="V970" s="306"/>
      <c r="W970" s="306"/>
      <c r="X970" s="306"/>
      <c r="Y970" s="306"/>
      <c r="Z970" s="306"/>
    </row>
    <row r="971" spans="1:26" ht="12.75" customHeight="1" x14ac:dyDescent="0.25">
      <c r="A971" s="306"/>
      <c r="B971" s="304"/>
      <c r="C971" s="304"/>
      <c r="D971" s="304"/>
      <c r="E971" s="304"/>
      <c r="F971" s="305"/>
      <c r="G971" s="305"/>
      <c r="H971" s="305"/>
      <c r="I971" s="305"/>
      <c r="J971" s="305"/>
      <c r="K971" s="306"/>
      <c r="L971" s="306"/>
      <c r="M971" s="306"/>
      <c r="N971" s="306"/>
      <c r="O971" s="306"/>
      <c r="P971" s="306"/>
      <c r="Q971" s="306"/>
      <c r="R971" s="306"/>
      <c r="S971" s="306"/>
      <c r="T971" s="306"/>
      <c r="U971" s="306"/>
      <c r="V971" s="306"/>
      <c r="W971" s="306"/>
      <c r="X971" s="306"/>
      <c r="Y971" s="306"/>
      <c r="Z971" s="306"/>
    </row>
    <row r="972" spans="1:26" ht="12.75" customHeight="1" x14ac:dyDescent="0.25">
      <c r="A972" s="306"/>
      <c r="B972" s="304"/>
      <c r="C972" s="304"/>
      <c r="D972" s="304"/>
      <c r="E972" s="304"/>
      <c r="F972" s="305"/>
      <c r="G972" s="305"/>
      <c r="H972" s="305"/>
      <c r="I972" s="305"/>
      <c r="J972" s="305"/>
      <c r="K972" s="306"/>
      <c r="L972" s="306"/>
      <c r="M972" s="306"/>
      <c r="N972" s="306"/>
      <c r="O972" s="306"/>
      <c r="P972" s="306"/>
      <c r="Q972" s="306"/>
      <c r="R972" s="306"/>
      <c r="S972" s="306"/>
      <c r="T972" s="306"/>
      <c r="U972" s="306"/>
      <c r="V972" s="306"/>
      <c r="W972" s="306"/>
      <c r="X972" s="306"/>
      <c r="Y972" s="306"/>
      <c r="Z972" s="306"/>
    </row>
    <row r="973" spans="1:26" ht="12.75" customHeight="1" x14ac:dyDescent="0.25">
      <c r="A973" s="306"/>
      <c r="B973" s="304"/>
      <c r="C973" s="304"/>
      <c r="D973" s="304"/>
      <c r="E973" s="304"/>
      <c r="F973" s="305"/>
      <c r="G973" s="305"/>
      <c r="H973" s="305"/>
      <c r="I973" s="305"/>
      <c r="J973" s="305"/>
      <c r="K973" s="306"/>
      <c r="L973" s="306"/>
      <c r="M973" s="306"/>
      <c r="N973" s="306"/>
      <c r="O973" s="306"/>
      <c r="P973" s="306"/>
      <c r="Q973" s="306"/>
      <c r="R973" s="306"/>
      <c r="S973" s="306"/>
      <c r="T973" s="306"/>
      <c r="U973" s="306"/>
      <c r="V973" s="306"/>
      <c r="W973" s="306"/>
      <c r="X973" s="306"/>
      <c r="Y973" s="306"/>
      <c r="Z973" s="306"/>
    </row>
    <row r="974" spans="1:26" ht="12.75" customHeight="1" x14ac:dyDescent="0.25">
      <c r="A974" s="306"/>
      <c r="B974" s="304"/>
      <c r="C974" s="304"/>
      <c r="D974" s="304"/>
      <c r="E974" s="304"/>
      <c r="F974" s="305"/>
      <c r="G974" s="305"/>
      <c r="H974" s="305"/>
      <c r="I974" s="305"/>
      <c r="J974" s="305"/>
      <c r="K974" s="306"/>
      <c r="L974" s="306"/>
      <c r="M974" s="306"/>
      <c r="N974" s="306"/>
      <c r="O974" s="306"/>
      <c r="P974" s="306"/>
      <c r="Q974" s="306"/>
      <c r="R974" s="306"/>
      <c r="S974" s="306"/>
      <c r="T974" s="306"/>
      <c r="U974" s="306"/>
      <c r="V974" s="306"/>
      <c r="W974" s="306"/>
      <c r="X974" s="306"/>
      <c r="Y974" s="306"/>
      <c r="Z974" s="306"/>
    </row>
    <row r="975" spans="1:26" ht="12.75" customHeight="1" x14ac:dyDescent="0.25">
      <c r="A975" s="306"/>
      <c r="B975" s="304"/>
      <c r="C975" s="304"/>
      <c r="D975" s="304"/>
      <c r="E975" s="304"/>
      <c r="F975" s="305"/>
      <c r="G975" s="305"/>
      <c r="H975" s="305"/>
      <c r="I975" s="305"/>
      <c r="J975" s="305"/>
      <c r="K975" s="306"/>
      <c r="L975" s="306"/>
      <c r="M975" s="306"/>
      <c r="N975" s="306"/>
      <c r="O975" s="306"/>
      <c r="P975" s="306"/>
      <c r="Q975" s="306"/>
      <c r="R975" s="306"/>
      <c r="S975" s="306"/>
      <c r="T975" s="306"/>
      <c r="U975" s="306"/>
      <c r="V975" s="306"/>
      <c r="W975" s="306"/>
      <c r="X975" s="306"/>
      <c r="Y975" s="306"/>
      <c r="Z975" s="306"/>
    </row>
    <row r="976" spans="1:26" ht="12.75" customHeight="1" x14ac:dyDescent="0.25">
      <c r="A976" s="306"/>
      <c r="B976" s="304"/>
      <c r="C976" s="304"/>
      <c r="D976" s="304"/>
      <c r="E976" s="304"/>
      <c r="F976" s="305"/>
      <c r="G976" s="305"/>
      <c r="H976" s="305"/>
      <c r="I976" s="305"/>
      <c r="J976" s="305"/>
      <c r="K976" s="306"/>
      <c r="L976" s="306"/>
      <c r="M976" s="306"/>
      <c r="N976" s="306"/>
      <c r="O976" s="306"/>
      <c r="P976" s="306"/>
      <c r="Q976" s="306"/>
      <c r="R976" s="306"/>
      <c r="S976" s="306"/>
      <c r="T976" s="306"/>
      <c r="U976" s="306"/>
      <c r="V976" s="306"/>
      <c r="W976" s="306"/>
      <c r="X976" s="306"/>
      <c r="Y976" s="306"/>
      <c r="Z976" s="306"/>
    </row>
    <row r="977" spans="1:26" ht="12.75" customHeight="1" x14ac:dyDescent="0.25">
      <c r="A977" s="306"/>
      <c r="B977" s="304"/>
      <c r="C977" s="304"/>
      <c r="D977" s="304"/>
      <c r="E977" s="304"/>
      <c r="F977" s="305"/>
      <c r="G977" s="305"/>
      <c r="H977" s="305"/>
      <c r="I977" s="305"/>
      <c r="J977" s="305"/>
      <c r="K977" s="306"/>
      <c r="L977" s="306"/>
      <c r="M977" s="306"/>
      <c r="N977" s="306"/>
      <c r="O977" s="306"/>
      <c r="P977" s="306"/>
      <c r="Q977" s="306"/>
      <c r="R977" s="306"/>
      <c r="S977" s="306"/>
      <c r="T977" s="306"/>
      <c r="U977" s="306"/>
      <c r="V977" s="306"/>
      <c r="W977" s="306"/>
      <c r="X977" s="306"/>
      <c r="Y977" s="306"/>
      <c r="Z977" s="306"/>
    </row>
    <row r="978" spans="1:26" ht="12.75" customHeight="1" x14ac:dyDescent="0.25">
      <c r="A978" s="306"/>
      <c r="B978" s="304"/>
      <c r="C978" s="304"/>
      <c r="D978" s="304"/>
      <c r="E978" s="304"/>
      <c r="F978" s="305"/>
      <c r="G978" s="305"/>
      <c r="H978" s="305"/>
      <c r="I978" s="305"/>
      <c r="J978" s="305"/>
      <c r="K978" s="306"/>
      <c r="L978" s="306"/>
      <c r="M978" s="306"/>
      <c r="N978" s="306"/>
      <c r="O978" s="306"/>
      <c r="P978" s="306"/>
      <c r="Q978" s="306"/>
      <c r="R978" s="306"/>
      <c r="S978" s="306"/>
      <c r="T978" s="306"/>
      <c r="U978" s="306"/>
      <c r="V978" s="306"/>
      <c r="W978" s="306"/>
      <c r="X978" s="306"/>
      <c r="Y978" s="306"/>
      <c r="Z978" s="306"/>
    </row>
    <row r="979" spans="1:26" ht="12.75" customHeight="1" x14ac:dyDescent="0.25">
      <c r="A979" s="306"/>
      <c r="B979" s="304"/>
      <c r="C979" s="304"/>
      <c r="D979" s="304"/>
      <c r="E979" s="304"/>
      <c r="F979" s="305"/>
      <c r="G979" s="305"/>
      <c r="H979" s="305"/>
      <c r="I979" s="305"/>
      <c r="J979" s="305"/>
      <c r="K979" s="306"/>
      <c r="L979" s="306"/>
      <c r="M979" s="306"/>
      <c r="N979" s="306"/>
      <c r="O979" s="306"/>
      <c r="P979" s="306"/>
      <c r="Q979" s="306"/>
      <c r="R979" s="306"/>
      <c r="S979" s="306"/>
      <c r="T979" s="306"/>
      <c r="U979" s="306"/>
      <c r="V979" s="306"/>
      <c r="W979" s="306"/>
      <c r="X979" s="306"/>
      <c r="Y979" s="306"/>
      <c r="Z979" s="306"/>
    </row>
    <row r="980" spans="1:26" ht="12.75" customHeight="1" x14ac:dyDescent="0.25">
      <c r="A980" s="306"/>
      <c r="B980" s="304"/>
      <c r="C980" s="304"/>
      <c r="D980" s="304"/>
      <c r="E980" s="304"/>
      <c r="F980" s="305"/>
      <c r="G980" s="305"/>
      <c r="H980" s="305"/>
      <c r="I980" s="305"/>
      <c r="J980" s="305"/>
      <c r="K980" s="306"/>
      <c r="L980" s="306"/>
      <c r="M980" s="306"/>
      <c r="N980" s="306"/>
      <c r="O980" s="306"/>
      <c r="P980" s="306"/>
      <c r="Q980" s="306"/>
      <c r="R980" s="306"/>
      <c r="S980" s="306"/>
      <c r="T980" s="306"/>
      <c r="U980" s="306"/>
      <c r="V980" s="306"/>
      <c r="W980" s="306"/>
      <c r="X980" s="306"/>
      <c r="Y980" s="306"/>
      <c r="Z980" s="306"/>
    </row>
    <row r="981" spans="1:26" ht="12.75" customHeight="1" x14ac:dyDescent="0.25">
      <c r="A981" s="306"/>
      <c r="B981" s="304"/>
      <c r="C981" s="304"/>
      <c r="D981" s="304"/>
      <c r="E981" s="304"/>
      <c r="F981" s="305"/>
      <c r="G981" s="305"/>
      <c r="H981" s="305"/>
      <c r="I981" s="305"/>
      <c r="J981" s="305"/>
      <c r="K981" s="306"/>
      <c r="L981" s="306"/>
      <c r="M981" s="306"/>
      <c r="N981" s="306"/>
      <c r="O981" s="306"/>
      <c r="P981" s="306"/>
      <c r="Q981" s="306"/>
      <c r="R981" s="306"/>
      <c r="S981" s="306"/>
      <c r="T981" s="306"/>
      <c r="U981" s="306"/>
      <c r="V981" s="306"/>
      <c r="W981" s="306"/>
      <c r="X981" s="306"/>
      <c r="Y981" s="306"/>
      <c r="Z981" s="306"/>
    </row>
    <row r="982" spans="1:26" ht="12.75" customHeight="1" x14ac:dyDescent="0.25">
      <c r="A982" s="306"/>
      <c r="B982" s="304"/>
      <c r="C982" s="304"/>
      <c r="D982" s="304"/>
      <c r="E982" s="304"/>
      <c r="F982" s="305"/>
      <c r="G982" s="305"/>
      <c r="H982" s="305"/>
      <c r="I982" s="305"/>
      <c r="J982" s="305"/>
      <c r="K982" s="306"/>
      <c r="L982" s="306"/>
      <c r="M982" s="306"/>
      <c r="N982" s="306"/>
      <c r="O982" s="306"/>
      <c r="P982" s="306"/>
      <c r="Q982" s="306"/>
      <c r="R982" s="306"/>
      <c r="S982" s="306"/>
      <c r="T982" s="306"/>
      <c r="U982" s="306"/>
      <c r="V982" s="306"/>
      <c r="W982" s="306"/>
      <c r="X982" s="306"/>
      <c r="Y982" s="306"/>
      <c r="Z982" s="306"/>
    </row>
    <row r="983" spans="1:26" ht="12.75" customHeight="1" x14ac:dyDescent="0.25">
      <c r="A983" s="306"/>
      <c r="B983" s="304"/>
      <c r="C983" s="304"/>
      <c r="D983" s="304"/>
      <c r="E983" s="304"/>
      <c r="F983" s="305"/>
      <c r="G983" s="305"/>
      <c r="H983" s="305"/>
      <c r="I983" s="305"/>
      <c r="J983" s="305"/>
      <c r="K983" s="306"/>
      <c r="L983" s="306"/>
      <c r="M983" s="306"/>
      <c r="N983" s="306"/>
      <c r="O983" s="306"/>
      <c r="P983" s="306"/>
      <c r="Q983" s="306"/>
      <c r="R983" s="306"/>
      <c r="S983" s="306"/>
      <c r="T983" s="306"/>
      <c r="U983" s="306"/>
      <c r="V983" s="306"/>
      <c r="W983" s="306"/>
      <c r="X983" s="306"/>
      <c r="Y983" s="306"/>
      <c r="Z983" s="306"/>
    </row>
    <row r="984" spans="1:26" ht="12.75" customHeight="1" x14ac:dyDescent="0.25">
      <c r="A984" s="306"/>
      <c r="B984" s="304"/>
      <c r="C984" s="304"/>
      <c r="D984" s="304"/>
      <c r="E984" s="304"/>
      <c r="F984" s="305"/>
      <c r="G984" s="305"/>
      <c r="H984" s="305"/>
      <c r="I984" s="305"/>
      <c r="J984" s="305"/>
      <c r="K984" s="306"/>
      <c r="L984" s="306"/>
      <c r="M984" s="306"/>
      <c r="N984" s="306"/>
      <c r="O984" s="306"/>
      <c r="P984" s="306"/>
      <c r="Q984" s="306"/>
      <c r="R984" s="306"/>
      <c r="S984" s="306"/>
      <c r="T984" s="306"/>
      <c r="U984" s="306"/>
      <c r="V984" s="306"/>
      <c r="W984" s="306"/>
      <c r="X984" s="306"/>
      <c r="Y984" s="306"/>
      <c r="Z984" s="306"/>
    </row>
    <row r="985" spans="1:26" ht="12.75" customHeight="1" x14ac:dyDescent="0.25">
      <c r="A985" s="306"/>
      <c r="B985" s="304"/>
      <c r="C985" s="304"/>
      <c r="D985" s="304"/>
      <c r="E985" s="304"/>
      <c r="F985" s="305"/>
      <c r="G985" s="305"/>
      <c r="H985" s="305"/>
      <c r="I985" s="305"/>
      <c r="J985" s="305"/>
      <c r="K985" s="306"/>
      <c r="L985" s="306"/>
      <c r="M985" s="306"/>
      <c r="N985" s="306"/>
      <c r="O985" s="306"/>
      <c r="P985" s="306"/>
      <c r="Q985" s="306"/>
      <c r="R985" s="306"/>
      <c r="S985" s="306"/>
      <c r="T985" s="306"/>
      <c r="U985" s="306"/>
      <c r="V985" s="306"/>
      <c r="W985" s="306"/>
      <c r="X985" s="306"/>
      <c r="Y985" s="306"/>
      <c r="Z985" s="306"/>
    </row>
    <row r="986" spans="1:26" ht="12.75" customHeight="1" x14ac:dyDescent="0.25">
      <c r="A986" s="306"/>
      <c r="B986" s="304"/>
      <c r="C986" s="304"/>
      <c r="D986" s="304"/>
      <c r="E986" s="304"/>
      <c r="F986" s="305"/>
      <c r="G986" s="305"/>
      <c r="H986" s="305"/>
      <c r="I986" s="305"/>
      <c r="J986" s="305"/>
      <c r="K986" s="306"/>
      <c r="L986" s="306"/>
      <c r="M986" s="306"/>
      <c r="N986" s="306"/>
      <c r="O986" s="306"/>
      <c r="P986" s="306"/>
      <c r="Q986" s="306"/>
      <c r="R986" s="306"/>
      <c r="S986" s="306"/>
      <c r="T986" s="306"/>
      <c r="U986" s="306"/>
      <c r="V986" s="306"/>
      <c r="W986" s="306"/>
      <c r="X986" s="306"/>
      <c r="Y986" s="306"/>
      <c r="Z986" s="306"/>
    </row>
    <row r="987" spans="1:26" ht="12.75" customHeight="1" x14ac:dyDescent="0.25">
      <c r="A987" s="306"/>
      <c r="B987" s="304"/>
      <c r="C987" s="304"/>
      <c r="D987" s="304"/>
      <c r="E987" s="304"/>
      <c r="F987" s="305"/>
      <c r="G987" s="305"/>
      <c r="H987" s="305"/>
      <c r="I987" s="305"/>
      <c r="J987" s="305"/>
      <c r="K987" s="306"/>
      <c r="L987" s="306"/>
      <c r="M987" s="306"/>
      <c r="N987" s="306"/>
      <c r="O987" s="306"/>
      <c r="P987" s="306"/>
      <c r="Q987" s="306"/>
      <c r="R987" s="306"/>
      <c r="S987" s="306"/>
      <c r="T987" s="306"/>
      <c r="U987" s="306"/>
      <c r="V987" s="306"/>
      <c r="W987" s="306"/>
      <c r="X987" s="306"/>
      <c r="Y987" s="306"/>
      <c r="Z987" s="306"/>
    </row>
    <row r="988" spans="1:26" ht="12.75" customHeight="1" x14ac:dyDescent="0.25">
      <c r="A988" s="306"/>
      <c r="B988" s="304"/>
      <c r="C988" s="304"/>
      <c r="D988" s="304"/>
      <c r="E988" s="304"/>
      <c r="F988" s="305"/>
      <c r="G988" s="305"/>
      <c r="H988" s="305"/>
      <c r="I988" s="305"/>
      <c r="J988" s="305"/>
      <c r="K988" s="306"/>
      <c r="L988" s="306"/>
      <c r="M988" s="306"/>
      <c r="N988" s="306"/>
      <c r="O988" s="306"/>
      <c r="P988" s="306"/>
      <c r="Q988" s="306"/>
      <c r="R988" s="306"/>
      <c r="S988" s="306"/>
      <c r="T988" s="306"/>
      <c r="U988" s="306"/>
      <c r="V988" s="306"/>
      <c r="W988" s="306"/>
      <c r="X988" s="306"/>
      <c r="Y988" s="306"/>
      <c r="Z988" s="306"/>
    </row>
    <row r="989" spans="1:26" ht="12.75" customHeight="1" x14ac:dyDescent="0.25">
      <c r="A989" s="306"/>
      <c r="B989" s="304"/>
      <c r="C989" s="304"/>
      <c r="D989" s="304"/>
      <c r="E989" s="304"/>
      <c r="F989" s="305"/>
      <c r="G989" s="305"/>
      <c r="H989" s="305"/>
      <c r="I989" s="305"/>
      <c r="J989" s="305"/>
      <c r="K989" s="306"/>
      <c r="L989" s="306"/>
      <c r="M989" s="306"/>
      <c r="N989" s="306"/>
      <c r="O989" s="306"/>
      <c r="P989" s="306"/>
      <c r="Q989" s="306"/>
      <c r="R989" s="306"/>
      <c r="S989" s="306"/>
      <c r="T989" s="306"/>
      <c r="U989" s="306"/>
      <c r="V989" s="306"/>
      <c r="W989" s="306"/>
      <c r="X989" s="306"/>
      <c r="Y989" s="306"/>
      <c r="Z989" s="306"/>
    </row>
    <row r="990" spans="1:26" ht="12.75" customHeight="1" x14ac:dyDescent="0.25">
      <c r="A990" s="306"/>
      <c r="B990" s="304"/>
      <c r="C990" s="304"/>
      <c r="D990" s="304"/>
      <c r="E990" s="304"/>
      <c r="F990" s="305"/>
      <c r="G990" s="305"/>
      <c r="H990" s="305"/>
      <c r="I990" s="305"/>
      <c r="J990" s="305"/>
      <c r="K990" s="306"/>
      <c r="L990" s="306"/>
      <c r="M990" s="306"/>
      <c r="N990" s="306"/>
      <c r="O990" s="306"/>
      <c r="P990" s="306"/>
      <c r="Q990" s="306"/>
      <c r="R990" s="306"/>
      <c r="S990" s="306"/>
      <c r="T990" s="306"/>
      <c r="U990" s="306"/>
      <c r="V990" s="306"/>
      <c r="W990" s="306"/>
      <c r="X990" s="306"/>
      <c r="Y990" s="306"/>
      <c r="Z990" s="306"/>
    </row>
    <row r="991" spans="1:26" ht="12.75" customHeight="1" x14ac:dyDescent="0.25">
      <c r="A991" s="306"/>
      <c r="B991" s="304"/>
      <c r="C991" s="304"/>
      <c r="D991" s="304"/>
      <c r="E991" s="304"/>
      <c r="F991" s="305"/>
      <c r="G991" s="305"/>
      <c r="H991" s="305"/>
      <c r="I991" s="305"/>
      <c r="J991" s="305"/>
      <c r="K991" s="306"/>
      <c r="L991" s="306"/>
      <c r="M991" s="306"/>
      <c r="N991" s="306"/>
      <c r="O991" s="306"/>
      <c r="P991" s="306"/>
      <c r="Q991" s="306"/>
      <c r="R991" s="306"/>
      <c r="S991" s="306"/>
      <c r="T991" s="306"/>
      <c r="U991" s="306"/>
      <c r="V991" s="306"/>
      <c r="W991" s="306"/>
      <c r="X991" s="306"/>
      <c r="Y991" s="306"/>
      <c r="Z991" s="306"/>
    </row>
    <row r="992" spans="1:26" ht="12.75" customHeight="1" x14ac:dyDescent="0.25">
      <c r="A992" s="306"/>
      <c r="B992" s="304"/>
      <c r="C992" s="304"/>
      <c r="D992" s="304"/>
      <c r="E992" s="304"/>
      <c r="F992" s="305"/>
      <c r="G992" s="305"/>
      <c r="H992" s="305"/>
      <c r="I992" s="305"/>
      <c r="J992" s="305"/>
      <c r="K992" s="306"/>
      <c r="L992" s="306"/>
      <c r="M992" s="306"/>
      <c r="N992" s="306"/>
      <c r="O992" s="306"/>
      <c r="P992" s="306"/>
      <c r="Q992" s="306"/>
      <c r="R992" s="306"/>
      <c r="S992" s="306"/>
      <c r="T992" s="306"/>
      <c r="U992" s="306"/>
      <c r="V992" s="306"/>
      <c r="W992" s="306"/>
      <c r="X992" s="306"/>
      <c r="Y992" s="306"/>
      <c r="Z992" s="306"/>
    </row>
    <row r="993" spans="1:26" ht="12.75" customHeight="1" x14ac:dyDescent="0.25">
      <c r="A993" s="306"/>
      <c r="B993" s="304"/>
      <c r="C993" s="304"/>
      <c r="D993" s="304"/>
      <c r="E993" s="304"/>
      <c r="F993" s="305"/>
      <c r="G993" s="305"/>
      <c r="H993" s="305"/>
      <c r="I993" s="305"/>
      <c r="J993" s="305"/>
      <c r="K993" s="306"/>
      <c r="L993" s="306"/>
      <c r="M993" s="306"/>
      <c r="N993" s="306"/>
      <c r="O993" s="306"/>
      <c r="P993" s="306"/>
      <c r="Q993" s="306"/>
      <c r="R993" s="306"/>
      <c r="S993" s="306"/>
      <c r="T993" s="306"/>
      <c r="U993" s="306"/>
      <c r="V993" s="306"/>
      <c r="W993" s="306"/>
      <c r="X993" s="306"/>
      <c r="Y993" s="306"/>
      <c r="Z993" s="306"/>
    </row>
    <row r="994" spans="1:26" ht="12.75" customHeight="1" x14ac:dyDescent="0.25">
      <c r="A994" s="306"/>
      <c r="B994" s="304"/>
      <c r="C994" s="304"/>
      <c r="D994" s="304"/>
      <c r="E994" s="304"/>
      <c r="F994" s="305"/>
      <c r="G994" s="305"/>
      <c r="H994" s="305"/>
      <c r="I994" s="305"/>
      <c r="J994" s="305"/>
      <c r="K994" s="306"/>
      <c r="L994" s="306"/>
      <c r="M994" s="306"/>
      <c r="N994" s="306"/>
      <c r="O994" s="306"/>
      <c r="P994" s="306"/>
      <c r="Q994" s="306"/>
      <c r="R994" s="306"/>
      <c r="S994" s="306"/>
      <c r="T994" s="306"/>
      <c r="U994" s="306"/>
      <c r="V994" s="306"/>
      <c r="W994" s="306"/>
      <c r="X994" s="306"/>
      <c r="Y994" s="306"/>
      <c r="Z994" s="306"/>
    </row>
    <row r="995" spans="1:26" ht="12.75" customHeight="1" x14ac:dyDescent="0.25">
      <c r="A995" s="306"/>
      <c r="B995" s="304"/>
      <c r="C995" s="304"/>
      <c r="D995" s="304"/>
      <c r="E995" s="304"/>
      <c r="F995" s="305"/>
      <c r="G995" s="305"/>
      <c r="H995" s="305"/>
      <c r="I995" s="305"/>
      <c r="J995" s="305"/>
      <c r="K995" s="306"/>
      <c r="L995" s="306"/>
      <c r="M995" s="306"/>
      <c r="N995" s="306"/>
      <c r="O995" s="306"/>
      <c r="P995" s="306"/>
      <c r="Q995" s="306"/>
      <c r="R995" s="306"/>
      <c r="S995" s="306"/>
      <c r="T995" s="306"/>
      <c r="U995" s="306"/>
      <c r="V995" s="306"/>
      <c r="W995" s="306"/>
      <c r="X995" s="306"/>
      <c r="Y995" s="306"/>
      <c r="Z995" s="306"/>
    </row>
    <row r="996" spans="1:26" ht="12.75" customHeight="1" x14ac:dyDescent="0.25">
      <c r="A996" s="306"/>
      <c r="B996" s="304"/>
      <c r="C996" s="304"/>
      <c r="D996" s="304"/>
      <c r="E996" s="304"/>
      <c r="F996" s="305"/>
      <c r="G996" s="305"/>
      <c r="H996" s="305"/>
      <c r="I996" s="305"/>
      <c r="J996" s="305"/>
      <c r="K996" s="306"/>
      <c r="L996" s="306"/>
      <c r="M996" s="306"/>
      <c r="N996" s="306"/>
      <c r="O996" s="306"/>
      <c r="P996" s="306"/>
      <c r="Q996" s="306"/>
      <c r="R996" s="306"/>
      <c r="S996" s="306"/>
      <c r="T996" s="306"/>
      <c r="U996" s="306"/>
      <c r="V996" s="306"/>
      <c r="W996" s="306"/>
      <c r="X996" s="306"/>
      <c r="Y996" s="306"/>
      <c r="Z996" s="306"/>
    </row>
    <row r="997" spans="1:26" ht="12.75" customHeight="1" x14ac:dyDescent="0.25">
      <c r="A997" s="306"/>
      <c r="B997" s="304"/>
      <c r="C997" s="304"/>
      <c r="D997" s="304"/>
      <c r="E997" s="304"/>
      <c r="F997" s="305"/>
      <c r="G997" s="305"/>
      <c r="H997" s="305"/>
      <c r="I997" s="305"/>
      <c r="J997" s="305"/>
      <c r="K997" s="306"/>
      <c r="L997" s="306"/>
      <c r="M997" s="306"/>
      <c r="N997" s="306"/>
      <c r="O997" s="306"/>
      <c r="P997" s="306"/>
      <c r="Q997" s="306"/>
      <c r="R997" s="306"/>
      <c r="S997" s="306"/>
      <c r="T997" s="306"/>
      <c r="U997" s="306"/>
      <c r="V997" s="306"/>
      <c r="W997" s="306"/>
      <c r="X997" s="306"/>
      <c r="Y997" s="306"/>
      <c r="Z997" s="306"/>
    </row>
    <row r="998" spans="1:26" ht="12.75" customHeight="1" x14ac:dyDescent="0.25">
      <c r="A998" s="306"/>
      <c r="B998" s="304"/>
      <c r="C998" s="304"/>
      <c r="D998" s="304"/>
      <c r="E998" s="304"/>
      <c r="F998" s="305"/>
      <c r="G998" s="305"/>
      <c r="H998" s="305"/>
      <c r="I998" s="305"/>
      <c r="J998" s="305"/>
      <c r="K998" s="306"/>
      <c r="L998" s="306"/>
      <c r="M998" s="306"/>
      <c r="N998" s="306"/>
      <c r="O998" s="306"/>
      <c r="P998" s="306"/>
      <c r="Q998" s="306"/>
      <c r="R998" s="306"/>
      <c r="S998" s="306"/>
      <c r="T998" s="306"/>
      <c r="U998" s="306"/>
      <c r="V998" s="306"/>
      <c r="W998" s="306"/>
      <c r="X998" s="306"/>
      <c r="Y998" s="306"/>
      <c r="Z998" s="306"/>
    </row>
    <row r="999" spans="1:26" ht="12.75" customHeight="1" x14ac:dyDescent="0.25">
      <c r="A999" s="306"/>
      <c r="B999" s="304"/>
      <c r="C999" s="304"/>
      <c r="D999" s="304"/>
      <c r="E999" s="304"/>
      <c r="F999" s="305"/>
      <c r="G999" s="305"/>
      <c r="H999" s="305"/>
      <c r="I999" s="305"/>
      <c r="J999" s="305"/>
      <c r="K999" s="306"/>
      <c r="L999" s="306"/>
      <c r="M999" s="306"/>
      <c r="N999" s="306"/>
      <c r="O999" s="306"/>
      <c r="P999" s="306"/>
      <c r="Q999" s="306"/>
      <c r="R999" s="306"/>
      <c r="S999" s="306"/>
      <c r="T999" s="306"/>
      <c r="U999" s="306"/>
      <c r="V999" s="306"/>
      <c r="W999" s="306"/>
      <c r="X999" s="306"/>
      <c r="Y999" s="306"/>
      <c r="Z999" s="306"/>
    </row>
    <row r="1000" spans="1:26" ht="12.75" customHeight="1" x14ac:dyDescent="0.25">
      <c r="A1000" s="306"/>
      <c r="B1000" s="304"/>
      <c r="C1000" s="304"/>
      <c r="D1000" s="304"/>
      <c r="E1000" s="304"/>
      <c r="F1000" s="305"/>
      <c r="G1000" s="305"/>
      <c r="H1000" s="305"/>
      <c r="I1000" s="305"/>
      <c r="J1000" s="305"/>
      <c r="K1000" s="306"/>
      <c r="L1000" s="306"/>
      <c r="M1000" s="306"/>
      <c r="N1000" s="306"/>
      <c r="O1000" s="306"/>
      <c r="P1000" s="306"/>
      <c r="Q1000" s="306"/>
      <c r="R1000" s="306"/>
      <c r="S1000" s="306"/>
      <c r="T1000" s="306"/>
      <c r="U1000" s="306"/>
      <c r="V1000" s="306"/>
      <c r="W1000" s="306"/>
      <c r="X1000" s="306"/>
      <c r="Y1000" s="306"/>
      <c r="Z1000" s="306"/>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Probabilidad - Escala</vt:lpstr>
      <vt:lpstr>1.Consecuencia - Escala</vt:lpstr>
      <vt:lpstr>Mapa_de_Calor</vt:lpstr>
      <vt:lpstr>Tablero Seguimiento</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jose luis gonzalez manuel</cp:lastModifiedBy>
  <dcterms:created xsi:type="dcterms:W3CDTF">2012-07-31T17:58:41Z</dcterms:created>
  <dcterms:modified xsi:type="dcterms:W3CDTF">2024-08-23T15:08:35Z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